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\OneDrive\Documents\Football\Championnats à partir de 2017-2018\Nouveaux fichiers vierges\"/>
    </mc:Choice>
  </mc:AlternateContent>
  <xr:revisionPtr revIDLastSave="0" documentId="13_ncr:1_{60E66C06-BB5F-4C0C-836B-612C399DD674}" xr6:coauthVersionLast="41" xr6:coauthVersionMax="41" xr10:uidLastSave="{00000000-0000-0000-0000-000000000000}"/>
  <bookViews>
    <workbookView xWindow="23880" yWindow="-120" windowWidth="29040" windowHeight="15990" xr2:uid="{BE54BEF8-52E7-4DC5-8478-594DEDB67E94}"/>
  </bookViews>
  <sheets>
    <sheet name="Equipes et choix des points" sheetId="1" r:id="rId1"/>
    <sheet name="Matchs et classements" sheetId="2" r:id="rId2"/>
    <sheet name="Statistiques" sheetId="4" r:id="rId3"/>
    <sheet name="Données" sheetId="3" r:id="rId4"/>
  </sheets>
  <definedNames>
    <definedName name="Année">Données!$C$1:$C$91</definedName>
    <definedName name="Equipes">'Equipes et choix des points'!$A$2:$A$21</definedName>
    <definedName name="Etat">Données!$A$1:$A$4</definedName>
    <definedName name="Forfait">Données!$A$9:$A$11</definedName>
    <definedName name="P_domicile">'Matchs et classements'!$A$4:$A$383</definedName>
    <definedName name="P_extérieur">'Matchs et classements'!$H$4:$H$383</definedName>
    <definedName name="Saison">Données!$E$1:$E$91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94" i="4" l="1"/>
  <c r="AN93" i="4"/>
  <c r="AN92" i="4"/>
  <c r="AN91" i="4"/>
  <c r="AN90" i="4"/>
  <c r="AN89" i="4"/>
  <c r="AN88" i="4"/>
  <c r="AN87" i="4"/>
  <c r="AN86" i="4"/>
  <c r="AN85" i="4"/>
  <c r="AN84" i="4"/>
  <c r="AL77" i="4"/>
  <c r="AN83" i="4" l="1"/>
  <c r="AN82" i="4"/>
  <c r="AN81" i="4"/>
  <c r="AN80" i="4"/>
  <c r="AN79" i="4"/>
  <c r="AN78" i="4"/>
  <c r="AN77" i="4"/>
  <c r="AN76" i="4"/>
  <c r="AL94" i="4"/>
  <c r="AL93" i="4"/>
  <c r="AL92" i="4"/>
  <c r="AL91" i="4"/>
  <c r="AL90" i="4"/>
  <c r="AL89" i="4"/>
  <c r="AL88" i="4"/>
  <c r="AL87" i="4"/>
  <c r="AL86" i="4"/>
  <c r="AL85" i="4"/>
  <c r="AL84" i="4"/>
  <c r="AL83" i="4"/>
  <c r="AL82" i="4"/>
  <c r="AL81" i="4"/>
  <c r="AL80" i="4"/>
  <c r="AL79" i="4"/>
  <c r="AL78" i="4"/>
  <c r="AL76" i="4"/>
  <c r="AM95" i="4" l="1"/>
  <c r="CX5" i="2" l="1"/>
  <c r="CY5" i="2"/>
  <c r="CX6" i="2"/>
  <c r="CY6" i="2"/>
  <c r="CX7" i="2"/>
  <c r="CY7" i="2"/>
  <c r="CX8" i="2"/>
  <c r="CY8" i="2"/>
  <c r="CX9" i="2"/>
  <c r="CY9" i="2"/>
  <c r="CX10" i="2"/>
  <c r="CY10" i="2"/>
  <c r="CX11" i="2"/>
  <c r="CY11" i="2"/>
  <c r="CX12" i="2"/>
  <c r="CY12" i="2"/>
  <c r="CX13" i="2"/>
  <c r="CY13" i="2"/>
  <c r="CX14" i="2"/>
  <c r="CY14" i="2"/>
  <c r="CX15" i="2"/>
  <c r="CY15" i="2"/>
  <c r="CX16" i="2"/>
  <c r="CY16" i="2"/>
  <c r="CX17" i="2"/>
  <c r="CY17" i="2"/>
  <c r="CX18" i="2"/>
  <c r="CY18" i="2"/>
  <c r="CX19" i="2"/>
  <c r="CY19" i="2"/>
  <c r="CX20" i="2"/>
  <c r="CY20" i="2"/>
  <c r="CX21" i="2"/>
  <c r="CY21" i="2"/>
  <c r="CX22" i="2"/>
  <c r="CY22" i="2"/>
  <c r="CX23" i="2"/>
  <c r="CY23" i="2"/>
  <c r="CX24" i="2"/>
  <c r="CY24" i="2"/>
  <c r="CX25" i="2"/>
  <c r="CY25" i="2"/>
  <c r="CX26" i="2"/>
  <c r="CY26" i="2"/>
  <c r="CX27" i="2"/>
  <c r="CY27" i="2"/>
  <c r="CX28" i="2"/>
  <c r="CY28" i="2"/>
  <c r="CX29" i="2"/>
  <c r="CY29" i="2"/>
  <c r="CX30" i="2"/>
  <c r="CY30" i="2"/>
  <c r="CX31" i="2"/>
  <c r="CY31" i="2"/>
  <c r="CX32" i="2"/>
  <c r="CY32" i="2"/>
  <c r="CX33" i="2"/>
  <c r="CY33" i="2"/>
  <c r="CX34" i="2"/>
  <c r="CY34" i="2"/>
  <c r="CX35" i="2"/>
  <c r="CY35" i="2"/>
  <c r="CX36" i="2"/>
  <c r="CY36" i="2"/>
  <c r="CX37" i="2"/>
  <c r="CY37" i="2"/>
  <c r="CX38" i="2"/>
  <c r="CY38" i="2"/>
  <c r="CX39" i="2"/>
  <c r="CY39" i="2"/>
  <c r="CX40" i="2"/>
  <c r="CY40" i="2"/>
  <c r="CX41" i="2"/>
  <c r="CY41" i="2"/>
  <c r="CX42" i="2"/>
  <c r="CY42" i="2"/>
  <c r="CX43" i="2"/>
  <c r="CY43" i="2"/>
  <c r="CX44" i="2"/>
  <c r="CY44" i="2"/>
  <c r="CX45" i="2"/>
  <c r="CY45" i="2"/>
  <c r="CX46" i="2"/>
  <c r="CY46" i="2"/>
  <c r="CX47" i="2"/>
  <c r="CY47" i="2"/>
  <c r="CX48" i="2"/>
  <c r="CY48" i="2"/>
  <c r="CX49" i="2"/>
  <c r="CY49" i="2"/>
  <c r="CX50" i="2"/>
  <c r="CY50" i="2"/>
  <c r="CX51" i="2"/>
  <c r="CY51" i="2"/>
  <c r="CX52" i="2"/>
  <c r="CY52" i="2"/>
  <c r="CX53" i="2"/>
  <c r="CY53" i="2"/>
  <c r="CX54" i="2"/>
  <c r="CY54" i="2"/>
  <c r="CX55" i="2"/>
  <c r="CY55" i="2"/>
  <c r="CX56" i="2"/>
  <c r="CY56" i="2"/>
  <c r="CX57" i="2"/>
  <c r="CY57" i="2"/>
  <c r="CX58" i="2"/>
  <c r="CY58" i="2"/>
  <c r="CX59" i="2"/>
  <c r="CY59" i="2"/>
  <c r="CX60" i="2"/>
  <c r="CY60" i="2"/>
  <c r="CX61" i="2"/>
  <c r="CY61" i="2"/>
  <c r="CX62" i="2"/>
  <c r="CY62" i="2"/>
  <c r="CX63" i="2"/>
  <c r="CY63" i="2"/>
  <c r="CX64" i="2"/>
  <c r="CY64" i="2"/>
  <c r="CX65" i="2"/>
  <c r="CY65" i="2"/>
  <c r="CX66" i="2"/>
  <c r="CY66" i="2"/>
  <c r="CX67" i="2"/>
  <c r="CY67" i="2"/>
  <c r="CX68" i="2"/>
  <c r="CY68" i="2"/>
  <c r="CX69" i="2"/>
  <c r="CY69" i="2"/>
  <c r="CX70" i="2"/>
  <c r="CY70" i="2"/>
  <c r="CX71" i="2"/>
  <c r="CY71" i="2"/>
  <c r="CX72" i="2"/>
  <c r="CY72" i="2"/>
  <c r="CX73" i="2"/>
  <c r="CY73" i="2"/>
  <c r="CX74" i="2"/>
  <c r="CY74" i="2"/>
  <c r="CX75" i="2"/>
  <c r="CY75" i="2"/>
  <c r="CX76" i="2"/>
  <c r="CY76" i="2"/>
  <c r="CX77" i="2"/>
  <c r="CY77" i="2"/>
  <c r="CX78" i="2"/>
  <c r="CY78" i="2"/>
  <c r="CX79" i="2"/>
  <c r="CY79" i="2"/>
  <c r="CX80" i="2"/>
  <c r="CY80" i="2"/>
  <c r="CX81" i="2"/>
  <c r="CY81" i="2"/>
  <c r="CX82" i="2"/>
  <c r="CY82" i="2"/>
  <c r="CX83" i="2"/>
  <c r="CY83" i="2"/>
  <c r="CX84" i="2"/>
  <c r="CY84" i="2"/>
  <c r="CX85" i="2"/>
  <c r="CY85" i="2"/>
  <c r="CX86" i="2"/>
  <c r="CY86" i="2"/>
  <c r="CX87" i="2"/>
  <c r="CY87" i="2"/>
  <c r="CX88" i="2"/>
  <c r="CY88" i="2"/>
  <c r="CX89" i="2"/>
  <c r="CY89" i="2"/>
  <c r="CX90" i="2"/>
  <c r="CY90" i="2"/>
  <c r="CX91" i="2"/>
  <c r="CY91" i="2"/>
  <c r="CX92" i="2"/>
  <c r="CY92" i="2"/>
  <c r="CX93" i="2"/>
  <c r="CY93" i="2"/>
  <c r="CX94" i="2"/>
  <c r="CY94" i="2"/>
  <c r="CX95" i="2"/>
  <c r="CY95" i="2"/>
  <c r="CX96" i="2"/>
  <c r="CY96" i="2"/>
  <c r="CX97" i="2"/>
  <c r="CY97" i="2"/>
  <c r="CX98" i="2"/>
  <c r="CY98" i="2"/>
  <c r="CX99" i="2"/>
  <c r="CY99" i="2"/>
  <c r="CX100" i="2"/>
  <c r="CY100" i="2"/>
  <c r="CX101" i="2"/>
  <c r="CY101" i="2"/>
  <c r="CX102" i="2"/>
  <c r="CY102" i="2"/>
  <c r="CX103" i="2"/>
  <c r="CY103" i="2"/>
  <c r="CX104" i="2"/>
  <c r="CY104" i="2"/>
  <c r="CX105" i="2"/>
  <c r="CY105" i="2"/>
  <c r="CX106" i="2"/>
  <c r="CY106" i="2"/>
  <c r="CX107" i="2"/>
  <c r="CY107" i="2"/>
  <c r="CX108" i="2"/>
  <c r="CY108" i="2"/>
  <c r="CX109" i="2"/>
  <c r="CY109" i="2"/>
  <c r="CX110" i="2"/>
  <c r="CY110" i="2"/>
  <c r="CX111" i="2"/>
  <c r="CY111" i="2"/>
  <c r="CX112" i="2"/>
  <c r="CY112" i="2"/>
  <c r="CX113" i="2"/>
  <c r="CY113" i="2"/>
  <c r="CX114" i="2"/>
  <c r="CY114" i="2"/>
  <c r="CX115" i="2"/>
  <c r="CY115" i="2"/>
  <c r="CX116" i="2"/>
  <c r="CY116" i="2"/>
  <c r="CX117" i="2"/>
  <c r="CY117" i="2"/>
  <c r="CX118" i="2"/>
  <c r="CY118" i="2"/>
  <c r="CX119" i="2"/>
  <c r="CY119" i="2"/>
  <c r="CX120" i="2"/>
  <c r="CY120" i="2"/>
  <c r="CX121" i="2"/>
  <c r="CY121" i="2"/>
  <c r="CX122" i="2"/>
  <c r="CY122" i="2"/>
  <c r="CX123" i="2"/>
  <c r="CY123" i="2"/>
  <c r="CX124" i="2"/>
  <c r="CY124" i="2"/>
  <c r="CX125" i="2"/>
  <c r="CY125" i="2"/>
  <c r="CX126" i="2"/>
  <c r="CY126" i="2"/>
  <c r="CX127" i="2"/>
  <c r="CY127" i="2"/>
  <c r="CX128" i="2"/>
  <c r="CY128" i="2"/>
  <c r="CX129" i="2"/>
  <c r="CY129" i="2"/>
  <c r="CX130" i="2"/>
  <c r="CY130" i="2"/>
  <c r="CX131" i="2"/>
  <c r="CY131" i="2"/>
  <c r="CX132" i="2"/>
  <c r="CY132" i="2"/>
  <c r="CX133" i="2"/>
  <c r="CY133" i="2"/>
  <c r="CX134" i="2"/>
  <c r="CY134" i="2"/>
  <c r="CX135" i="2"/>
  <c r="CY135" i="2"/>
  <c r="CX136" i="2"/>
  <c r="CY136" i="2"/>
  <c r="CX137" i="2"/>
  <c r="CY137" i="2"/>
  <c r="CX138" i="2"/>
  <c r="CY138" i="2"/>
  <c r="CX139" i="2"/>
  <c r="CY139" i="2"/>
  <c r="CX140" i="2"/>
  <c r="CY140" i="2"/>
  <c r="CX141" i="2"/>
  <c r="CY141" i="2"/>
  <c r="CX142" i="2"/>
  <c r="CY142" i="2"/>
  <c r="CX143" i="2"/>
  <c r="CY143" i="2"/>
  <c r="CX144" i="2"/>
  <c r="CY144" i="2"/>
  <c r="CX145" i="2"/>
  <c r="CY145" i="2"/>
  <c r="CX146" i="2"/>
  <c r="CY146" i="2"/>
  <c r="CX147" i="2"/>
  <c r="CY147" i="2"/>
  <c r="CX148" i="2"/>
  <c r="CY148" i="2"/>
  <c r="CX149" i="2"/>
  <c r="CY149" i="2"/>
  <c r="CX150" i="2"/>
  <c r="CY150" i="2"/>
  <c r="CX151" i="2"/>
  <c r="CY151" i="2"/>
  <c r="CX152" i="2"/>
  <c r="CY152" i="2"/>
  <c r="CX153" i="2"/>
  <c r="CY153" i="2"/>
  <c r="CX154" i="2"/>
  <c r="CY154" i="2"/>
  <c r="CX155" i="2"/>
  <c r="CY155" i="2"/>
  <c r="CX156" i="2"/>
  <c r="CY156" i="2"/>
  <c r="CX157" i="2"/>
  <c r="CY157" i="2"/>
  <c r="CX158" i="2"/>
  <c r="CY158" i="2"/>
  <c r="CX159" i="2"/>
  <c r="CY159" i="2"/>
  <c r="CX160" i="2"/>
  <c r="CY160" i="2"/>
  <c r="CX161" i="2"/>
  <c r="CY161" i="2"/>
  <c r="CX162" i="2"/>
  <c r="CY162" i="2"/>
  <c r="CX163" i="2"/>
  <c r="CY163" i="2"/>
  <c r="CX164" i="2"/>
  <c r="CY164" i="2"/>
  <c r="CX165" i="2"/>
  <c r="CY165" i="2"/>
  <c r="CX166" i="2"/>
  <c r="CY166" i="2"/>
  <c r="CX167" i="2"/>
  <c r="CY167" i="2"/>
  <c r="CX168" i="2"/>
  <c r="CY168" i="2"/>
  <c r="CX169" i="2"/>
  <c r="CY169" i="2"/>
  <c r="CX170" i="2"/>
  <c r="CY170" i="2"/>
  <c r="CX171" i="2"/>
  <c r="CY171" i="2"/>
  <c r="CX172" i="2"/>
  <c r="CY172" i="2"/>
  <c r="CX173" i="2"/>
  <c r="CY173" i="2"/>
  <c r="CX174" i="2"/>
  <c r="CY174" i="2"/>
  <c r="CX175" i="2"/>
  <c r="CY175" i="2"/>
  <c r="CX176" i="2"/>
  <c r="CY176" i="2"/>
  <c r="CX177" i="2"/>
  <c r="CY177" i="2"/>
  <c r="CX178" i="2"/>
  <c r="CY178" i="2"/>
  <c r="CX179" i="2"/>
  <c r="CY179" i="2"/>
  <c r="CX180" i="2"/>
  <c r="CY180" i="2"/>
  <c r="CX181" i="2"/>
  <c r="CY181" i="2"/>
  <c r="CX182" i="2"/>
  <c r="CY182" i="2"/>
  <c r="CX183" i="2"/>
  <c r="CY183" i="2"/>
  <c r="CX184" i="2"/>
  <c r="CY184" i="2"/>
  <c r="CX185" i="2"/>
  <c r="CY185" i="2"/>
  <c r="CX186" i="2"/>
  <c r="CY186" i="2"/>
  <c r="CX187" i="2"/>
  <c r="CY187" i="2"/>
  <c r="CX188" i="2"/>
  <c r="CY188" i="2"/>
  <c r="CX189" i="2"/>
  <c r="CY189" i="2"/>
  <c r="CX190" i="2"/>
  <c r="CY190" i="2"/>
  <c r="CX191" i="2"/>
  <c r="CY191" i="2"/>
  <c r="CX192" i="2"/>
  <c r="CY192" i="2"/>
  <c r="CX193" i="2"/>
  <c r="CY193" i="2"/>
  <c r="CX194" i="2"/>
  <c r="CY194" i="2"/>
  <c r="CX195" i="2"/>
  <c r="CY195" i="2"/>
  <c r="CX196" i="2"/>
  <c r="CY196" i="2"/>
  <c r="CX197" i="2"/>
  <c r="CY197" i="2"/>
  <c r="CX198" i="2"/>
  <c r="CY198" i="2"/>
  <c r="CX199" i="2"/>
  <c r="CY199" i="2"/>
  <c r="CX200" i="2"/>
  <c r="CY200" i="2"/>
  <c r="CX201" i="2"/>
  <c r="CY201" i="2"/>
  <c r="CX202" i="2"/>
  <c r="CY202" i="2"/>
  <c r="CX203" i="2"/>
  <c r="CY203" i="2"/>
  <c r="CX204" i="2"/>
  <c r="CY204" i="2"/>
  <c r="CX205" i="2"/>
  <c r="CY205" i="2"/>
  <c r="CX206" i="2"/>
  <c r="CY206" i="2"/>
  <c r="CX207" i="2"/>
  <c r="CY207" i="2"/>
  <c r="CX208" i="2"/>
  <c r="CY208" i="2"/>
  <c r="CX209" i="2"/>
  <c r="CY209" i="2"/>
  <c r="CX210" i="2"/>
  <c r="CY210" i="2"/>
  <c r="CX211" i="2"/>
  <c r="CY211" i="2"/>
  <c r="CX212" i="2"/>
  <c r="CY212" i="2"/>
  <c r="CX213" i="2"/>
  <c r="CY213" i="2"/>
  <c r="CX214" i="2"/>
  <c r="CY214" i="2"/>
  <c r="CX215" i="2"/>
  <c r="CY215" i="2"/>
  <c r="CX216" i="2"/>
  <c r="CY216" i="2"/>
  <c r="CX217" i="2"/>
  <c r="CY217" i="2"/>
  <c r="CX218" i="2"/>
  <c r="CY218" i="2"/>
  <c r="CX219" i="2"/>
  <c r="CY219" i="2"/>
  <c r="CX220" i="2"/>
  <c r="CY220" i="2"/>
  <c r="CX221" i="2"/>
  <c r="CY221" i="2"/>
  <c r="CX222" i="2"/>
  <c r="CY222" i="2"/>
  <c r="CX223" i="2"/>
  <c r="CY223" i="2"/>
  <c r="CX224" i="2"/>
  <c r="CY224" i="2"/>
  <c r="CX225" i="2"/>
  <c r="CY225" i="2"/>
  <c r="CX226" i="2"/>
  <c r="CY226" i="2"/>
  <c r="CX227" i="2"/>
  <c r="CY227" i="2"/>
  <c r="CX228" i="2"/>
  <c r="CY228" i="2"/>
  <c r="CX229" i="2"/>
  <c r="CY229" i="2"/>
  <c r="CX230" i="2"/>
  <c r="CY230" i="2"/>
  <c r="CX231" i="2"/>
  <c r="CY231" i="2"/>
  <c r="CX232" i="2"/>
  <c r="CY232" i="2"/>
  <c r="CX233" i="2"/>
  <c r="CY233" i="2"/>
  <c r="CX234" i="2"/>
  <c r="CY234" i="2"/>
  <c r="CX235" i="2"/>
  <c r="CY235" i="2"/>
  <c r="CX236" i="2"/>
  <c r="CY236" i="2"/>
  <c r="CX237" i="2"/>
  <c r="CY237" i="2"/>
  <c r="CX238" i="2"/>
  <c r="CY238" i="2"/>
  <c r="CX239" i="2"/>
  <c r="CY239" i="2"/>
  <c r="CX240" i="2"/>
  <c r="CY240" i="2"/>
  <c r="CX241" i="2"/>
  <c r="CY241" i="2"/>
  <c r="CX242" i="2"/>
  <c r="CY242" i="2"/>
  <c r="CX243" i="2"/>
  <c r="CY243" i="2"/>
  <c r="CX244" i="2"/>
  <c r="CY244" i="2"/>
  <c r="CX245" i="2"/>
  <c r="CY245" i="2"/>
  <c r="CX246" i="2"/>
  <c r="CY246" i="2"/>
  <c r="CX247" i="2"/>
  <c r="CY247" i="2"/>
  <c r="CX248" i="2"/>
  <c r="CY248" i="2"/>
  <c r="CX249" i="2"/>
  <c r="CY249" i="2"/>
  <c r="CX250" i="2"/>
  <c r="CY250" i="2"/>
  <c r="CX251" i="2"/>
  <c r="CY251" i="2"/>
  <c r="CX252" i="2"/>
  <c r="CY252" i="2"/>
  <c r="CX253" i="2"/>
  <c r="CY253" i="2"/>
  <c r="CX254" i="2"/>
  <c r="CY254" i="2"/>
  <c r="CX255" i="2"/>
  <c r="CY255" i="2"/>
  <c r="CX256" i="2"/>
  <c r="CY256" i="2"/>
  <c r="CX257" i="2"/>
  <c r="CY257" i="2"/>
  <c r="CX258" i="2"/>
  <c r="CY258" i="2"/>
  <c r="CX259" i="2"/>
  <c r="CY259" i="2"/>
  <c r="CX260" i="2"/>
  <c r="CY260" i="2"/>
  <c r="CX261" i="2"/>
  <c r="CY261" i="2"/>
  <c r="CX262" i="2"/>
  <c r="CY262" i="2"/>
  <c r="CX263" i="2"/>
  <c r="CY263" i="2"/>
  <c r="CX264" i="2"/>
  <c r="CY264" i="2"/>
  <c r="CX265" i="2"/>
  <c r="CY265" i="2"/>
  <c r="CX266" i="2"/>
  <c r="CY266" i="2"/>
  <c r="CX267" i="2"/>
  <c r="CY267" i="2"/>
  <c r="CX268" i="2"/>
  <c r="CY268" i="2"/>
  <c r="CX269" i="2"/>
  <c r="CY269" i="2"/>
  <c r="CX270" i="2"/>
  <c r="CY270" i="2"/>
  <c r="CX271" i="2"/>
  <c r="CY271" i="2"/>
  <c r="CX272" i="2"/>
  <c r="CY272" i="2"/>
  <c r="CX273" i="2"/>
  <c r="CY273" i="2"/>
  <c r="CX274" i="2"/>
  <c r="CY274" i="2"/>
  <c r="CX275" i="2"/>
  <c r="CY275" i="2"/>
  <c r="CX276" i="2"/>
  <c r="CY276" i="2"/>
  <c r="CX277" i="2"/>
  <c r="CY277" i="2"/>
  <c r="CX278" i="2"/>
  <c r="CY278" i="2"/>
  <c r="CX279" i="2"/>
  <c r="CY279" i="2"/>
  <c r="CX280" i="2"/>
  <c r="CY280" i="2"/>
  <c r="CX281" i="2"/>
  <c r="CY281" i="2"/>
  <c r="CX282" i="2"/>
  <c r="CY282" i="2"/>
  <c r="CX283" i="2"/>
  <c r="CY283" i="2"/>
  <c r="CX284" i="2"/>
  <c r="CY284" i="2"/>
  <c r="CX285" i="2"/>
  <c r="CY285" i="2"/>
  <c r="CX286" i="2"/>
  <c r="CY286" i="2"/>
  <c r="CX287" i="2"/>
  <c r="CY287" i="2"/>
  <c r="CX288" i="2"/>
  <c r="CY288" i="2"/>
  <c r="CX289" i="2"/>
  <c r="CY289" i="2"/>
  <c r="CX290" i="2"/>
  <c r="CY290" i="2"/>
  <c r="CX291" i="2"/>
  <c r="CY291" i="2"/>
  <c r="CX292" i="2"/>
  <c r="CY292" i="2"/>
  <c r="CX293" i="2"/>
  <c r="CY293" i="2"/>
  <c r="CX294" i="2"/>
  <c r="CY294" i="2"/>
  <c r="CX295" i="2"/>
  <c r="CY295" i="2"/>
  <c r="CX296" i="2"/>
  <c r="CY296" i="2"/>
  <c r="CX297" i="2"/>
  <c r="CY297" i="2"/>
  <c r="CX298" i="2"/>
  <c r="CY298" i="2"/>
  <c r="CX299" i="2"/>
  <c r="CY299" i="2"/>
  <c r="CX300" i="2"/>
  <c r="CY300" i="2"/>
  <c r="CX301" i="2"/>
  <c r="CY301" i="2"/>
  <c r="CX302" i="2"/>
  <c r="CY302" i="2"/>
  <c r="CX303" i="2"/>
  <c r="CY303" i="2"/>
  <c r="CX304" i="2"/>
  <c r="CY304" i="2"/>
  <c r="CX305" i="2"/>
  <c r="CY305" i="2"/>
  <c r="CX306" i="2"/>
  <c r="CY306" i="2"/>
  <c r="CX307" i="2"/>
  <c r="CY307" i="2"/>
  <c r="CX308" i="2"/>
  <c r="CY308" i="2"/>
  <c r="CX309" i="2"/>
  <c r="CY309" i="2"/>
  <c r="CX310" i="2"/>
  <c r="CY310" i="2"/>
  <c r="CX311" i="2"/>
  <c r="CY311" i="2"/>
  <c r="CX312" i="2"/>
  <c r="CY312" i="2"/>
  <c r="CX313" i="2"/>
  <c r="CY313" i="2"/>
  <c r="CX314" i="2"/>
  <c r="CY314" i="2"/>
  <c r="CX315" i="2"/>
  <c r="CY315" i="2"/>
  <c r="CX316" i="2"/>
  <c r="CY316" i="2"/>
  <c r="CX317" i="2"/>
  <c r="CY317" i="2"/>
  <c r="CX318" i="2"/>
  <c r="CY318" i="2"/>
  <c r="CX319" i="2"/>
  <c r="CY319" i="2"/>
  <c r="CX320" i="2"/>
  <c r="CY320" i="2"/>
  <c r="CX321" i="2"/>
  <c r="CY321" i="2"/>
  <c r="CX322" i="2"/>
  <c r="CY322" i="2"/>
  <c r="CX323" i="2"/>
  <c r="CY323" i="2"/>
  <c r="CX324" i="2"/>
  <c r="CY324" i="2"/>
  <c r="CX325" i="2"/>
  <c r="CY325" i="2"/>
  <c r="CX326" i="2"/>
  <c r="CY326" i="2"/>
  <c r="CX327" i="2"/>
  <c r="CY327" i="2"/>
  <c r="CX328" i="2"/>
  <c r="CY328" i="2"/>
  <c r="CX329" i="2"/>
  <c r="CY329" i="2"/>
  <c r="CX330" i="2"/>
  <c r="CY330" i="2"/>
  <c r="CX331" i="2"/>
  <c r="CY331" i="2"/>
  <c r="CX332" i="2"/>
  <c r="CY332" i="2"/>
  <c r="CX333" i="2"/>
  <c r="CY333" i="2"/>
  <c r="CX334" i="2"/>
  <c r="CY334" i="2"/>
  <c r="CX335" i="2"/>
  <c r="CY335" i="2"/>
  <c r="CX336" i="2"/>
  <c r="CY336" i="2"/>
  <c r="CX337" i="2"/>
  <c r="CY337" i="2"/>
  <c r="CX338" i="2"/>
  <c r="CY338" i="2"/>
  <c r="CX339" i="2"/>
  <c r="CY339" i="2"/>
  <c r="CX340" i="2"/>
  <c r="CY340" i="2"/>
  <c r="CX341" i="2"/>
  <c r="CY341" i="2"/>
  <c r="CX342" i="2"/>
  <c r="CY342" i="2"/>
  <c r="CX343" i="2"/>
  <c r="CY343" i="2"/>
  <c r="CX344" i="2"/>
  <c r="CY344" i="2"/>
  <c r="CX345" i="2"/>
  <c r="CY345" i="2"/>
  <c r="CX346" i="2"/>
  <c r="CY346" i="2"/>
  <c r="CX347" i="2"/>
  <c r="CY347" i="2"/>
  <c r="CX348" i="2"/>
  <c r="CY348" i="2"/>
  <c r="CX349" i="2"/>
  <c r="CY349" i="2"/>
  <c r="CX350" i="2"/>
  <c r="CY350" i="2"/>
  <c r="CX351" i="2"/>
  <c r="CY351" i="2"/>
  <c r="CX352" i="2"/>
  <c r="CY352" i="2"/>
  <c r="CX353" i="2"/>
  <c r="CY353" i="2"/>
  <c r="CX354" i="2"/>
  <c r="CY354" i="2"/>
  <c r="CX355" i="2"/>
  <c r="CY355" i="2"/>
  <c r="CX356" i="2"/>
  <c r="CY356" i="2"/>
  <c r="CX357" i="2"/>
  <c r="CY357" i="2"/>
  <c r="CX358" i="2"/>
  <c r="CY358" i="2"/>
  <c r="CX359" i="2"/>
  <c r="CY359" i="2"/>
  <c r="CX360" i="2"/>
  <c r="CY360" i="2"/>
  <c r="CX361" i="2"/>
  <c r="CY361" i="2"/>
  <c r="CX362" i="2"/>
  <c r="CY362" i="2"/>
  <c r="CX363" i="2"/>
  <c r="CY363" i="2"/>
  <c r="CX364" i="2"/>
  <c r="CY364" i="2"/>
  <c r="CX365" i="2"/>
  <c r="CY365" i="2"/>
  <c r="CX366" i="2"/>
  <c r="CY366" i="2"/>
  <c r="CX367" i="2"/>
  <c r="CY367" i="2"/>
  <c r="CX368" i="2"/>
  <c r="CY368" i="2"/>
  <c r="CX369" i="2"/>
  <c r="CY369" i="2"/>
  <c r="CX370" i="2"/>
  <c r="CY370" i="2"/>
  <c r="CX371" i="2"/>
  <c r="CY371" i="2"/>
  <c r="CX372" i="2"/>
  <c r="CY372" i="2"/>
  <c r="CX373" i="2"/>
  <c r="CY373" i="2"/>
  <c r="CX374" i="2"/>
  <c r="CY374" i="2"/>
  <c r="CX375" i="2"/>
  <c r="CY375" i="2"/>
  <c r="CX376" i="2"/>
  <c r="CY376" i="2"/>
  <c r="CX377" i="2"/>
  <c r="CY377" i="2"/>
  <c r="CX378" i="2"/>
  <c r="CY378" i="2"/>
  <c r="CX379" i="2"/>
  <c r="CY379" i="2"/>
  <c r="CX380" i="2"/>
  <c r="CY380" i="2"/>
  <c r="CX381" i="2"/>
  <c r="CY381" i="2"/>
  <c r="CX382" i="2"/>
  <c r="CY382" i="2"/>
  <c r="CX383" i="2"/>
  <c r="CY383" i="2"/>
  <c r="CY4" i="2"/>
  <c r="CN5" i="2"/>
  <c r="CO5" i="2"/>
  <c r="CN6" i="2"/>
  <c r="CO6" i="2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N37" i="2"/>
  <c r="CO37" i="2"/>
  <c r="CN38" i="2"/>
  <c r="CO38" i="2"/>
  <c r="CN39" i="2"/>
  <c r="CO39" i="2"/>
  <c r="CN40" i="2"/>
  <c r="CO40" i="2"/>
  <c r="CN41" i="2"/>
  <c r="CO41" i="2"/>
  <c r="CN42" i="2"/>
  <c r="CO42" i="2"/>
  <c r="CN43" i="2"/>
  <c r="CO43" i="2"/>
  <c r="CN44" i="2"/>
  <c r="CO44" i="2"/>
  <c r="CN45" i="2"/>
  <c r="CO45" i="2"/>
  <c r="CN46" i="2"/>
  <c r="CO46" i="2"/>
  <c r="CN47" i="2"/>
  <c r="CO47" i="2"/>
  <c r="CN48" i="2"/>
  <c r="CO48" i="2"/>
  <c r="CN49" i="2"/>
  <c r="CO49" i="2"/>
  <c r="CN50" i="2"/>
  <c r="CO50" i="2"/>
  <c r="CN51" i="2"/>
  <c r="CO51" i="2"/>
  <c r="CN52" i="2"/>
  <c r="CO52" i="2"/>
  <c r="CN53" i="2"/>
  <c r="CO53" i="2"/>
  <c r="CN54" i="2"/>
  <c r="CO54" i="2"/>
  <c r="CN55" i="2"/>
  <c r="CO55" i="2"/>
  <c r="CN56" i="2"/>
  <c r="CO56" i="2"/>
  <c r="CN57" i="2"/>
  <c r="CO57" i="2"/>
  <c r="CN58" i="2"/>
  <c r="CO58" i="2"/>
  <c r="CN59" i="2"/>
  <c r="CO59" i="2"/>
  <c r="CN60" i="2"/>
  <c r="CO60" i="2"/>
  <c r="CN61" i="2"/>
  <c r="CO61" i="2"/>
  <c r="CN62" i="2"/>
  <c r="CO62" i="2"/>
  <c r="CN63" i="2"/>
  <c r="CO63" i="2"/>
  <c r="CN64" i="2"/>
  <c r="CO64" i="2"/>
  <c r="CN65" i="2"/>
  <c r="CO65" i="2"/>
  <c r="CN66" i="2"/>
  <c r="CO66" i="2"/>
  <c r="CN67" i="2"/>
  <c r="CO67" i="2"/>
  <c r="CN68" i="2"/>
  <c r="CO68" i="2"/>
  <c r="CN69" i="2"/>
  <c r="CO69" i="2"/>
  <c r="CN70" i="2"/>
  <c r="CO70" i="2"/>
  <c r="CN71" i="2"/>
  <c r="CO71" i="2"/>
  <c r="CN72" i="2"/>
  <c r="CO72" i="2"/>
  <c r="CN73" i="2"/>
  <c r="CO73" i="2"/>
  <c r="CN74" i="2"/>
  <c r="CO74" i="2"/>
  <c r="CN75" i="2"/>
  <c r="CO75" i="2"/>
  <c r="CN76" i="2"/>
  <c r="CO76" i="2"/>
  <c r="CN77" i="2"/>
  <c r="CO77" i="2"/>
  <c r="CN78" i="2"/>
  <c r="CO78" i="2"/>
  <c r="CN79" i="2"/>
  <c r="CO79" i="2"/>
  <c r="CN80" i="2"/>
  <c r="CO80" i="2"/>
  <c r="CN81" i="2"/>
  <c r="CO81" i="2"/>
  <c r="CN82" i="2"/>
  <c r="CO82" i="2"/>
  <c r="CN83" i="2"/>
  <c r="CO83" i="2"/>
  <c r="CN84" i="2"/>
  <c r="CO84" i="2"/>
  <c r="CN85" i="2"/>
  <c r="CO85" i="2"/>
  <c r="CN86" i="2"/>
  <c r="CO86" i="2"/>
  <c r="CN87" i="2"/>
  <c r="CO87" i="2"/>
  <c r="CN88" i="2"/>
  <c r="CO88" i="2"/>
  <c r="CN89" i="2"/>
  <c r="CO89" i="2"/>
  <c r="CN90" i="2"/>
  <c r="CO90" i="2"/>
  <c r="CN91" i="2"/>
  <c r="CO91" i="2"/>
  <c r="CN92" i="2"/>
  <c r="CO92" i="2"/>
  <c r="CN93" i="2"/>
  <c r="CO93" i="2"/>
  <c r="CN94" i="2"/>
  <c r="CO94" i="2"/>
  <c r="CN95" i="2"/>
  <c r="CO95" i="2"/>
  <c r="CN96" i="2"/>
  <c r="CO96" i="2"/>
  <c r="CN97" i="2"/>
  <c r="CO97" i="2"/>
  <c r="CN98" i="2"/>
  <c r="CO98" i="2"/>
  <c r="CN99" i="2"/>
  <c r="CO99" i="2"/>
  <c r="CN100" i="2"/>
  <c r="CO100" i="2"/>
  <c r="CN101" i="2"/>
  <c r="CO101" i="2"/>
  <c r="CN102" i="2"/>
  <c r="CO102" i="2"/>
  <c r="CN103" i="2"/>
  <c r="CO103" i="2"/>
  <c r="CN104" i="2"/>
  <c r="CO104" i="2"/>
  <c r="CN105" i="2"/>
  <c r="CO105" i="2"/>
  <c r="CN106" i="2"/>
  <c r="CO106" i="2"/>
  <c r="CN107" i="2"/>
  <c r="CO107" i="2"/>
  <c r="CN108" i="2"/>
  <c r="CO108" i="2"/>
  <c r="CN109" i="2"/>
  <c r="CO109" i="2"/>
  <c r="CN110" i="2"/>
  <c r="CO110" i="2"/>
  <c r="CN111" i="2"/>
  <c r="CO111" i="2"/>
  <c r="CN112" i="2"/>
  <c r="CO112" i="2"/>
  <c r="CN113" i="2"/>
  <c r="CO113" i="2"/>
  <c r="CN114" i="2"/>
  <c r="CO114" i="2"/>
  <c r="CN115" i="2"/>
  <c r="CO115" i="2"/>
  <c r="CN116" i="2"/>
  <c r="CO116" i="2"/>
  <c r="CN117" i="2"/>
  <c r="CO117" i="2"/>
  <c r="CN118" i="2"/>
  <c r="CO118" i="2"/>
  <c r="CN119" i="2"/>
  <c r="CO119" i="2"/>
  <c r="CN120" i="2"/>
  <c r="CO120" i="2"/>
  <c r="CN121" i="2"/>
  <c r="CO121" i="2"/>
  <c r="CN122" i="2"/>
  <c r="CO122" i="2"/>
  <c r="CN123" i="2"/>
  <c r="CO123" i="2"/>
  <c r="CN124" i="2"/>
  <c r="CO124" i="2"/>
  <c r="CN125" i="2"/>
  <c r="CO125" i="2"/>
  <c r="CN126" i="2"/>
  <c r="CO126" i="2"/>
  <c r="CN127" i="2"/>
  <c r="CO127" i="2"/>
  <c r="CN128" i="2"/>
  <c r="CO128" i="2"/>
  <c r="CN129" i="2"/>
  <c r="CO129" i="2"/>
  <c r="CN130" i="2"/>
  <c r="CO130" i="2"/>
  <c r="CN131" i="2"/>
  <c r="CO131" i="2"/>
  <c r="CN132" i="2"/>
  <c r="CO132" i="2"/>
  <c r="CN133" i="2"/>
  <c r="CO133" i="2"/>
  <c r="CN134" i="2"/>
  <c r="CO134" i="2"/>
  <c r="CN135" i="2"/>
  <c r="CO135" i="2"/>
  <c r="CN136" i="2"/>
  <c r="CO136" i="2"/>
  <c r="CN137" i="2"/>
  <c r="CO137" i="2"/>
  <c r="CN138" i="2"/>
  <c r="CO138" i="2"/>
  <c r="CN139" i="2"/>
  <c r="CO139" i="2"/>
  <c r="CN140" i="2"/>
  <c r="CO140" i="2"/>
  <c r="CN141" i="2"/>
  <c r="CO141" i="2"/>
  <c r="CN142" i="2"/>
  <c r="CO142" i="2"/>
  <c r="CN143" i="2"/>
  <c r="CO143" i="2"/>
  <c r="CN144" i="2"/>
  <c r="CO144" i="2"/>
  <c r="CN145" i="2"/>
  <c r="CO145" i="2"/>
  <c r="CN146" i="2"/>
  <c r="CO146" i="2"/>
  <c r="CN147" i="2"/>
  <c r="CO147" i="2"/>
  <c r="CN148" i="2"/>
  <c r="CO148" i="2"/>
  <c r="CN149" i="2"/>
  <c r="CO149" i="2"/>
  <c r="CN150" i="2"/>
  <c r="CO150" i="2"/>
  <c r="CN151" i="2"/>
  <c r="CO151" i="2"/>
  <c r="CN152" i="2"/>
  <c r="CO152" i="2"/>
  <c r="CN153" i="2"/>
  <c r="CO153" i="2"/>
  <c r="CN154" i="2"/>
  <c r="CO154" i="2"/>
  <c r="CN155" i="2"/>
  <c r="CO155" i="2"/>
  <c r="CN156" i="2"/>
  <c r="CO156" i="2"/>
  <c r="CN157" i="2"/>
  <c r="CO157" i="2"/>
  <c r="CN158" i="2"/>
  <c r="CO158" i="2"/>
  <c r="CN159" i="2"/>
  <c r="CO159" i="2"/>
  <c r="CN160" i="2"/>
  <c r="CO160" i="2"/>
  <c r="CN161" i="2"/>
  <c r="CO161" i="2"/>
  <c r="CN162" i="2"/>
  <c r="CO162" i="2"/>
  <c r="CN163" i="2"/>
  <c r="CO163" i="2"/>
  <c r="CN164" i="2"/>
  <c r="CO164" i="2"/>
  <c r="CN165" i="2"/>
  <c r="CO165" i="2"/>
  <c r="CN166" i="2"/>
  <c r="CO166" i="2"/>
  <c r="CN167" i="2"/>
  <c r="CO167" i="2"/>
  <c r="CN168" i="2"/>
  <c r="CO168" i="2"/>
  <c r="CN169" i="2"/>
  <c r="CO169" i="2"/>
  <c r="CN170" i="2"/>
  <c r="CO170" i="2"/>
  <c r="CN171" i="2"/>
  <c r="CO171" i="2"/>
  <c r="CN172" i="2"/>
  <c r="CO172" i="2"/>
  <c r="CN173" i="2"/>
  <c r="CO173" i="2"/>
  <c r="CN174" i="2"/>
  <c r="CO174" i="2"/>
  <c r="CN175" i="2"/>
  <c r="CO175" i="2"/>
  <c r="CN176" i="2"/>
  <c r="CO176" i="2"/>
  <c r="CN177" i="2"/>
  <c r="CO177" i="2"/>
  <c r="CN178" i="2"/>
  <c r="CO178" i="2"/>
  <c r="CN179" i="2"/>
  <c r="CO179" i="2"/>
  <c r="CN180" i="2"/>
  <c r="CO180" i="2"/>
  <c r="CN181" i="2"/>
  <c r="CO181" i="2"/>
  <c r="CN182" i="2"/>
  <c r="CO182" i="2"/>
  <c r="CN183" i="2"/>
  <c r="CO183" i="2"/>
  <c r="CN184" i="2"/>
  <c r="CO184" i="2"/>
  <c r="CN185" i="2"/>
  <c r="CO185" i="2"/>
  <c r="CN186" i="2"/>
  <c r="CO186" i="2"/>
  <c r="CN187" i="2"/>
  <c r="CO187" i="2"/>
  <c r="CN188" i="2"/>
  <c r="CO188" i="2"/>
  <c r="CN189" i="2"/>
  <c r="CO189" i="2"/>
  <c r="CN190" i="2"/>
  <c r="CO190" i="2"/>
  <c r="CN191" i="2"/>
  <c r="CO191" i="2"/>
  <c r="CN192" i="2"/>
  <c r="CO192" i="2"/>
  <c r="CN193" i="2"/>
  <c r="CO193" i="2"/>
  <c r="CN194" i="2"/>
  <c r="CO194" i="2"/>
  <c r="CN195" i="2"/>
  <c r="CO195" i="2"/>
  <c r="CN196" i="2"/>
  <c r="CO196" i="2"/>
  <c r="CN197" i="2"/>
  <c r="CO197" i="2"/>
  <c r="CN198" i="2"/>
  <c r="CO198" i="2"/>
  <c r="CN199" i="2"/>
  <c r="CO199" i="2"/>
  <c r="CN200" i="2"/>
  <c r="CO200" i="2"/>
  <c r="CN201" i="2"/>
  <c r="CO201" i="2"/>
  <c r="CN202" i="2"/>
  <c r="CO202" i="2"/>
  <c r="CN203" i="2"/>
  <c r="CO203" i="2"/>
  <c r="CN204" i="2"/>
  <c r="CO204" i="2"/>
  <c r="CN205" i="2"/>
  <c r="CO205" i="2"/>
  <c r="CN206" i="2"/>
  <c r="CO206" i="2"/>
  <c r="CN207" i="2"/>
  <c r="CO207" i="2"/>
  <c r="CN208" i="2"/>
  <c r="CO208" i="2"/>
  <c r="CN209" i="2"/>
  <c r="CO209" i="2"/>
  <c r="CN210" i="2"/>
  <c r="CO210" i="2"/>
  <c r="CN211" i="2"/>
  <c r="CO211" i="2"/>
  <c r="CN212" i="2"/>
  <c r="CO212" i="2"/>
  <c r="CN213" i="2"/>
  <c r="CO213" i="2"/>
  <c r="CN214" i="2"/>
  <c r="CO214" i="2"/>
  <c r="CN215" i="2"/>
  <c r="CO215" i="2"/>
  <c r="CN216" i="2"/>
  <c r="CO216" i="2"/>
  <c r="CN217" i="2"/>
  <c r="CO217" i="2"/>
  <c r="CN218" i="2"/>
  <c r="CO218" i="2"/>
  <c r="CN219" i="2"/>
  <c r="CO219" i="2"/>
  <c r="CN220" i="2"/>
  <c r="CO220" i="2"/>
  <c r="CN221" i="2"/>
  <c r="CO221" i="2"/>
  <c r="CN222" i="2"/>
  <c r="CO222" i="2"/>
  <c r="CN223" i="2"/>
  <c r="CO223" i="2"/>
  <c r="CN224" i="2"/>
  <c r="CO224" i="2"/>
  <c r="CN225" i="2"/>
  <c r="CO225" i="2"/>
  <c r="CN226" i="2"/>
  <c r="CO226" i="2"/>
  <c r="CN227" i="2"/>
  <c r="CO227" i="2"/>
  <c r="CN228" i="2"/>
  <c r="CO228" i="2"/>
  <c r="CN229" i="2"/>
  <c r="CO229" i="2"/>
  <c r="CN230" i="2"/>
  <c r="CO230" i="2"/>
  <c r="CN231" i="2"/>
  <c r="CO231" i="2"/>
  <c r="CN232" i="2"/>
  <c r="CO232" i="2"/>
  <c r="CN233" i="2"/>
  <c r="CO233" i="2"/>
  <c r="CN234" i="2"/>
  <c r="CO234" i="2"/>
  <c r="CN235" i="2"/>
  <c r="CO235" i="2"/>
  <c r="CN236" i="2"/>
  <c r="CO236" i="2"/>
  <c r="CN237" i="2"/>
  <c r="CO237" i="2"/>
  <c r="CN238" i="2"/>
  <c r="CO238" i="2"/>
  <c r="CN239" i="2"/>
  <c r="CO239" i="2"/>
  <c r="CN240" i="2"/>
  <c r="CO240" i="2"/>
  <c r="CN241" i="2"/>
  <c r="CO241" i="2"/>
  <c r="CN242" i="2"/>
  <c r="CO242" i="2"/>
  <c r="CN243" i="2"/>
  <c r="CO243" i="2"/>
  <c r="CN244" i="2"/>
  <c r="CO244" i="2"/>
  <c r="CN245" i="2"/>
  <c r="CO245" i="2"/>
  <c r="CN246" i="2"/>
  <c r="CO246" i="2"/>
  <c r="CN247" i="2"/>
  <c r="CO247" i="2"/>
  <c r="CN248" i="2"/>
  <c r="CO248" i="2"/>
  <c r="CN249" i="2"/>
  <c r="CO249" i="2"/>
  <c r="CN250" i="2"/>
  <c r="CO250" i="2"/>
  <c r="CN251" i="2"/>
  <c r="CO251" i="2"/>
  <c r="CN252" i="2"/>
  <c r="CO252" i="2"/>
  <c r="CN253" i="2"/>
  <c r="CO253" i="2"/>
  <c r="CN254" i="2"/>
  <c r="CO254" i="2"/>
  <c r="CN255" i="2"/>
  <c r="CO255" i="2"/>
  <c r="CN256" i="2"/>
  <c r="CO256" i="2"/>
  <c r="CN257" i="2"/>
  <c r="CO257" i="2"/>
  <c r="CN258" i="2"/>
  <c r="CO258" i="2"/>
  <c r="CN259" i="2"/>
  <c r="CO259" i="2"/>
  <c r="CN260" i="2"/>
  <c r="CO260" i="2"/>
  <c r="CN261" i="2"/>
  <c r="CO261" i="2"/>
  <c r="CN262" i="2"/>
  <c r="CO262" i="2"/>
  <c r="CN263" i="2"/>
  <c r="CO263" i="2"/>
  <c r="CN264" i="2"/>
  <c r="CO264" i="2"/>
  <c r="CN265" i="2"/>
  <c r="CO265" i="2"/>
  <c r="CN266" i="2"/>
  <c r="CO266" i="2"/>
  <c r="CN267" i="2"/>
  <c r="CO267" i="2"/>
  <c r="CN268" i="2"/>
  <c r="CO268" i="2"/>
  <c r="CN269" i="2"/>
  <c r="CO269" i="2"/>
  <c r="CN270" i="2"/>
  <c r="CO270" i="2"/>
  <c r="CN271" i="2"/>
  <c r="CO271" i="2"/>
  <c r="CN272" i="2"/>
  <c r="CO272" i="2"/>
  <c r="CN273" i="2"/>
  <c r="CO273" i="2"/>
  <c r="CN274" i="2"/>
  <c r="CO274" i="2"/>
  <c r="CN275" i="2"/>
  <c r="CO275" i="2"/>
  <c r="CN276" i="2"/>
  <c r="CO276" i="2"/>
  <c r="CN277" i="2"/>
  <c r="CO277" i="2"/>
  <c r="CN278" i="2"/>
  <c r="CO278" i="2"/>
  <c r="CN279" i="2"/>
  <c r="CO279" i="2"/>
  <c r="CN280" i="2"/>
  <c r="CO280" i="2"/>
  <c r="CN281" i="2"/>
  <c r="CO281" i="2"/>
  <c r="CN282" i="2"/>
  <c r="CO282" i="2"/>
  <c r="CN283" i="2"/>
  <c r="CO283" i="2"/>
  <c r="CN284" i="2"/>
  <c r="CO284" i="2"/>
  <c r="CN285" i="2"/>
  <c r="CO285" i="2"/>
  <c r="CN286" i="2"/>
  <c r="CO286" i="2"/>
  <c r="CN287" i="2"/>
  <c r="CO287" i="2"/>
  <c r="CN288" i="2"/>
  <c r="CO288" i="2"/>
  <c r="CN289" i="2"/>
  <c r="CO289" i="2"/>
  <c r="CN290" i="2"/>
  <c r="CO290" i="2"/>
  <c r="CN291" i="2"/>
  <c r="CO291" i="2"/>
  <c r="CN292" i="2"/>
  <c r="CO292" i="2"/>
  <c r="CN293" i="2"/>
  <c r="CO293" i="2"/>
  <c r="CN294" i="2"/>
  <c r="CO294" i="2"/>
  <c r="CN295" i="2"/>
  <c r="CO295" i="2"/>
  <c r="CN296" i="2"/>
  <c r="CO296" i="2"/>
  <c r="CN297" i="2"/>
  <c r="CO297" i="2"/>
  <c r="CN298" i="2"/>
  <c r="CO298" i="2"/>
  <c r="CN299" i="2"/>
  <c r="CO299" i="2"/>
  <c r="CN300" i="2"/>
  <c r="CO300" i="2"/>
  <c r="CN301" i="2"/>
  <c r="CO301" i="2"/>
  <c r="CN302" i="2"/>
  <c r="CO302" i="2"/>
  <c r="CN303" i="2"/>
  <c r="CO303" i="2"/>
  <c r="CN304" i="2"/>
  <c r="CO304" i="2"/>
  <c r="CN305" i="2"/>
  <c r="CO305" i="2"/>
  <c r="CN306" i="2"/>
  <c r="CO306" i="2"/>
  <c r="CN307" i="2"/>
  <c r="CO307" i="2"/>
  <c r="CN308" i="2"/>
  <c r="CO308" i="2"/>
  <c r="CN309" i="2"/>
  <c r="CO309" i="2"/>
  <c r="CN310" i="2"/>
  <c r="CO310" i="2"/>
  <c r="CN311" i="2"/>
  <c r="CO311" i="2"/>
  <c r="CN312" i="2"/>
  <c r="CO312" i="2"/>
  <c r="CN313" i="2"/>
  <c r="CO313" i="2"/>
  <c r="CN314" i="2"/>
  <c r="CO314" i="2"/>
  <c r="CN315" i="2"/>
  <c r="CO315" i="2"/>
  <c r="CN316" i="2"/>
  <c r="CO316" i="2"/>
  <c r="CN317" i="2"/>
  <c r="CO317" i="2"/>
  <c r="CN318" i="2"/>
  <c r="CO318" i="2"/>
  <c r="CN319" i="2"/>
  <c r="CO319" i="2"/>
  <c r="CN320" i="2"/>
  <c r="CO320" i="2"/>
  <c r="CN321" i="2"/>
  <c r="CO321" i="2"/>
  <c r="CN322" i="2"/>
  <c r="CO322" i="2"/>
  <c r="CN323" i="2"/>
  <c r="CO323" i="2"/>
  <c r="CN324" i="2"/>
  <c r="CO324" i="2"/>
  <c r="CN325" i="2"/>
  <c r="CO325" i="2"/>
  <c r="CN326" i="2"/>
  <c r="CO326" i="2"/>
  <c r="CN327" i="2"/>
  <c r="CO327" i="2"/>
  <c r="CN328" i="2"/>
  <c r="CO328" i="2"/>
  <c r="CN329" i="2"/>
  <c r="CO329" i="2"/>
  <c r="CN330" i="2"/>
  <c r="CO330" i="2"/>
  <c r="CN331" i="2"/>
  <c r="CO331" i="2"/>
  <c r="CN332" i="2"/>
  <c r="CO332" i="2"/>
  <c r="CN333" i="2"/>
  <c r="CO333" i="2"/>
  <c r="CN334" i="2"/>
  <c r="CO334" i="2"/>
  <c r="CN335" i="2"/>
  <c r="CO335" i="2"/>
  <c r="CN336" i="2"/>
  <c r="CO336" i="2"/>
  <c r="CN337" i="2"/>
  <c r="CO337" i="2"/>
  <c r="CN338" i="2"/>
  <c r="CO338" i="2"/>
  <c r="CN339" i="2"/>
  <c r="CO339" i="2"/>
  <c r="CN340" i="2"/>
  <c r="CO340" i="2"/>
  <c r="CN341" i="2"/>
  <c r="CO341" i="2"/>
  <c r="CN342" i="2"/>
  <c r="CO342" i="2"/>
  <c r="CN343" i="2"/>
  <c r="CO343" i="2"/>
  <c r="CN344" i="2"/>
  <c r="CO344" i="2"/>
  <c r="CN345" i="2"/>
  <c r="CO345" i="2"/>
  <c r="CN346" i="2"/>
  <c r="CO346" i="2"/>
  <c r="CN347" i="2"/>
  <c r="CO347" i="2"/>
  <c r="CN348" i="2"/>
  <c r="CO348" i="2"/>
  <c r="CN349" i="2"/>
  <c r="CO349" i="2"/>
  <c r="CN350" i="2"/>
  <c r="CO350" i="2"/>
  <c r="CN351" i="2"/>
  <c r="CO351" i="2"/>
  <c r="CN352" i="2"/>
  <c r="CO352" i="2"/>
  <c r="CN353" i="2"/>
  <c r="CO353" i="2"/>
  <c r="CN354" i="2"/>
  <c r="CO354" i="2"/>
  <c r="CN355" i="2"/>
  <c r="CO355" i="2"/>
  <c r="CN356" i="2"/>
  <c r="CO356" i="2"/>
  <c r="CN357" i="2"/>
  <c r="CO357" i="2"/>
  <c r="CN358" i="2"/>
  <c r="CO358" i="2"/>
  <c r="CN359" i="2"/>
  <c r="CO359" i="2"/>
  <c r="CN360" i="2"/>
  <c r="CO360" i="2"/>
  <c r="CN361" i="2"/>
  <c r="CO361" i="2"/>
  <c r="CN362" i="2"/>
  <c r="CO362" i="2"/>
  <c r="CN363" i="2"/>
  <c r="CO363" i="2"/>
  <c r="CN364" i="2"/>
  <c r="CO364" i="2"/>
  <c r="CN365" i="2"/>
  <c r="CO365" i="2"/>
  <c r="CN366" i="2"/>
  <c r="CO366" i="2"/>
  <c r="CN367" i="2"/>
  <c r="CO367" i="2"/>
  <c r="CN368" i="2"/>
  <c r="CO368" i="2"/>
  <c r="CN369" i="2"/>
  <c r="CO369" i="2"/>
  <c r="CN370" i="2"/>
  <c r="CO370" i="2"/>
  <c r="CN371" i="2"/>
  <c r="CO371" i="2"/>
  <c r="CN372" i="2"/>
  <c r="CO372" i="2"/>
  <c r="CN373" i="2"/>
  <c r="CO373" i="2"/>
  <c r="CN374" i="2"/>
  <c r="CO374" i="2"/>
  <c r="CN375" i="2"/>
  <c r="CO375" i="2"/>
  <c r="CN376" i="2"/>
  <c r="CO376" i="2"/>
  <c r="CN377" i="2"/>
  <c r="CO377" i="2"/>
  <c r="CN378" i="2"/>
  <c r="CO378" i="2"/>
  <c r="CN379" i="2"/>
  <c r="CO379" i="2"/>
  <c r="CN380" i="2"/>
  <c r="CO380" i="2"/>
  <c r="CN381" i="2"/>
  <c r="CO381" i="2"/>
  <c r="CN382" i="2"/>
  <c r="CO382" i="2"/>
  <c r="CN383" i="2"/>
  <c r="CO383" i="2"/>
  <c r="CX4" i="2"/>
  <c r="CL5" i="2" l="1"/>
  <c r="CM5" i="2"/>
  <c r="CL6" i="2"/>
  <c r="CM6" i="2"/>
  <c r="CL7" i="2"/>
  <c r="CM7" i="2"/>
  <c r="CL8" i="2"/>
  <c r="CM8" i="2"/>
  <c r="CL9" i="2"/>
  <c r="CM9" i="2"/>
  <c r="CL10" i="2"/>
  <c r="CM10" i="2"/>
  <c r="CL11" i="2"/>
  <c r="CM11" i="2"/>
  <c r="CL12" i="2"/>
  <c r="CM12" i="2"/>
  <c r="CL13" i="2"/>
  <c r="CM13" i="2"/>
  <c r="CL14" i="2"/>
  <c r="CM14" i="2"/>
  <c r="CL15" i="2"/>
  <c r="CM15" i="2"/>
  <c r="CL16" i="2"/>
  <c r="CM16" i="2"/>
  <c r="CL17" i="2"/>
  <c r="CM17" i="2"/>
  <c r="CL18" i="2"/>
  <c r="CM18" i="2"/>
  <c r="CL19" i="2"/>
  <c r="CM19" i="2"/>
  <c r="CL20" i="2"/>
  <c r="CM20" i="2"/>
  <c r="CL21" i="2"/>
  <c r="CM21" i="2"/>
  <c r="CL22" i="2"/>
  <c r="CM22" i="2"/>
  <c r="CL23" i="2"/>
  <c r="CM23" i="2"/>
  <c r="CL24" i="2"/>
  <c r="CM24" i="2"/>
  <c r="CL25" i="2"/>
  <c r="CM25" i="2"/>
  <c r="CL26" i="2"/>
  <c r="CM26" i="2"/>
  <c r="CL27" i="2"/>
  <c r="CM27" i="2"/>
  <c r="CL28" i="2"/>
  <c r="CM28" i="2"/>
  <c r="CL29" i="2"/>
  <c r="CM29" i="2"/>
  <c r="CL30" i="2"/>
  <c r="CM30" i="2"/>
  <c r="CL31" i="2"/>
  <c r="CM31" i="2"/>
  <c r="CL32" i="2"/>
  <c r="CM32" i="2"/>
  <c r="CL33" i="2"/>
  <c r="CM33" i="2"/>
  <c r="CL34" i="2"/>
  <c r="CM34" i="2"/>
  <c r="CL35" i="2"/>
  <c r="CM35" i="2"/>
  <c r="CL36" i="2"/>
  <c r="CM36" i="2"/>
  <c r="CL37" i="2"/>
  <c r="CM37" i="2"/>
  <c r="CL38" i="2"/>
  <c r="CM38" i="2"/>
  <c r="CL39" i="2"/>
  <c r="CM39" i="2"/>
  <c r="CL40" i="2"/>
  <c r="CM40" i="2"/>
  <c r="CL41" i="2"/>
  <c r="CM41" i="2"/>
  <c r="CL42" i="2"/>
  <c r="CM42" i="2"/>
  <c r="CL43" i="2"/>
  <c r="CM43" i="2"/>
  <c r="CL44" i="2"/>
  <c r="CM44" i="2"/>
  <c r="CL45" i="2"/>
  <c r="CM45" i="2"/>
  <c r="CL46" i="2"/>
  <c r="CM46" i="2"/>
  <c r="CL47" i="2"/>
  <c r="CM47" i="2"/>
  <c r="CL48" i="2"/>
  <c r="CM48" i="2"/>
  <c r="CL49" i="2"/>
  <c r="CM49" i="2"/>
  <c r="CL50" i="2"/>
  <c r="CM50" i="2"/>
  <c r="CL51" i="2"/>
  <c r="CM51" i="2"/>
  <c r="CL52" i="2"/>
  <c r="CM52" i="2"/>
  <c r="CL53" i="2"/>
  <c r="CM53" i="2"/>
  <c r="CL54" i="2"/>
  <c r="CM54" i="2"/>
  <c r="CL55" i="2"/>
  <c r="CM55" i="2"/>
  <c r="CL56" i="2"/>
  <c r="CM56" i="2"/>
  <c r="CL57" i="2"/>
  <c r="CM57" i="2"/>
  <c r="CL58" i="2"/>
  <c r="CM58" i="2"/>
  <c r="CL59" i="2"/>
  <c r="CM59" i="2"/>
  <c r="CL60" i="2"/>
  <c r="CM60" i="2"/>
  <c r="CL61" i="2"/>
  <c r="CM61" i="2"/>
  <c r="CL62" i="2"/>
  <c r="CM62" i="2"/>
  <c r="CL63" i="2"/>
  <c r="CM63" i="2"/>
  <c r="CL64" i="2"/>
  <c r="CM64" i="2"/>
  <c r="CL65" i="2"/>
  <c r="CM65" i="2"/>
  <c r="CL66" i="2"/>
  <c r="CM66" i="2"/>
  <c r="CL67" i="2"/>
  <c r="CM67" i="2"/>
  <c r="CL68" i="2"/>
  <c r="CM68" i="2"/>
  <c r="CL69" i="2"/>
  <c r="CM69" i="2"/>
  <c r="CL70" i="2"/>
  <c r="CM70" i="2"/>
  <c r="CL71" i="2"/>
  <c r="CM71" i="2"/>
  <c r="CL72" i="2"/>
  <c r="CM72" i="2"/>
  <c r="CL73" i="2"/>
  <c r="CM73" i="2"/>
  <c r="CL74" i="2"/>
  <c r="CM74" i="2"/>
  <c r="CL75" i="2"/>
  <c r="CM75" i="2"/>
  <c r="CL76" i="2"/>
  <c r="CM76" i="2"/>
  <c r="CL77" i="2"/>
  <c r="CM77" i="2"/>
  <c r="CL78" i="2"/>
  <c r="CM78" i="2"/>
  <c r="CL79" i="2"/>
  <c r="CM79" i="2"/>
  <c r="CL80" i="2"/>
  <c r="CM80" i="2"/>
  <c r="CL81" i="2"/>
  <c r="CM81" i="2"/>
  <c r="CL82" i="2"/>
  <c r="CM82" i="2"/>
  <c r="CL83" i="2"/>
  <c r="CM83" i="2"/>
  <c r="CL84" i="2"/>
  <c r="CM84" i="2"/>
  <c r="CL85" i="2"/>
  <c r="CM85" i="2"/>
  <c r="CL86" i="2"/>
  <c r="CM86" i="2"/>
  <c r="CL87" i="2"/>
  <c r="CM87" i="2"/>
  <c r="CL88" i="2"/>
  <c r="CM88" i="2"/>
  <c r="CL89" i="2"/>
  <c r="CM89" i="2"/>
  <c r="CL90" i="2"/>
  <c r="CM90" i="2"/>
  <c r="CL91" i="2"/>
  <c r="CM91" i="2"/>
  <c r="CL92" i="2"/>
  <c r="CM92" i="2"/>
  <c r="CL93" i="2"/>
  <c r="CM93" i="2"/>
  <c r="CL94" i="2"/>
  <c r="CM94" i="2"/>
  <c r="CL95" i="2"/>
  <c r="CM95" i="2"/>
  <c r="CL96" i="2"/>
  <c r="CM96" i="2"/>
  <c r="CL97" i="2"/>
  <c r="CM97" i="2"/>
  <c r="CL98" i="2"/>
  <c r="CM98" i="2"/>
  <c r="CL99" i="2"/>
  <c r="CM99" i="2"/>
  <c r="CL100" i="2"/>
  <c r="CM100" i="2"/>
  <c r="CL101" i="2"/>
  <c r="CM101" i="2"/>
  <c r="CL102" i="2"/>
  <c r="CM102" i="2"/>
  <c r="CL103" i="2"/>
  <c r="CM103" i="2"/>
  <c r="CL104" i="2"/>
  <c r="CM104" i="2"/>
  <c r="CL105" i="2"/>
  <c r="CM105" i="2"/>
  <c r="CL106" i="2"/>
  <c r="CM106" i="2"/>
  <c r="CL107" i="2"/>
  <c r="CM107" i="2"/>
  <c r="CL108" i="2"/>
  <c r="CM108" i="2"/>
  <c r="CL109" i="2"/>
  <c r="CM109" i="2"/>
  <c r="CL110" i="2"/>
  <c r="CM110" i="2"/>
  <c r="CL111" i="2"/>
  <c r="CM111" i="2"/>
  <c r="CL112" i="2"/>
  <c r="CM112" i="2"/>
  <c r="CL113" i="2"/>
  <c r="CM113" i="2"/>
  <c r="CL114" i="2"/>
  <c r="CM114" i="2"/>
  <c r="CL115" i="2"/>
  <c r="CM115" i="2"/>
  <c r="CL116" i="2"/>
  <c r="CM116" i="2"/>
  <c r="CL117" i="2"/>
  <c r="CM117" i="2"/>
  <c r="CL118" i="2"/>
  <c r="CM118" i="2"/>
  <c r="CL119" i="2"/>
  <c r="CM119" i="2"/>
  <c r="CL120" i="2"/>
  <c r="CM120" i="2"/>
  <c r="CL121" i="2"/>
  <c r="CM121" i="2"/>
  <c r="CL122" i="2"/>
  <c r="CM122" i="2"/>
  <c r="CL123" i="2"/>
  <c r="CM123" i="2"/>
  <c r="CL124" i="2"/>
  <c r="CM124" i="2"/>
  <c r="CL125" i="2"/>
  <c r="CM125" i="2"/>
  <c r="CL126" i="2"/>
  <c r="CM126" i="2"/>
  <c r="CL127" i="2"/>
  <c r="CM127" i="2"/>
  <c r="CL128" i="2"/>
  <c r="CM128" i="2"/>
  <c r="CL129" i="2"/>
  <c r="CM129" i="2"/>
  <c r="CL130" i="2"/>
  <c r="CM130" i="2"/>
  <c r="CL131" i="2"/>
  <c r="CM131" i="2"/>
  <c r="CL132" i="2"/>
  <c r="CM132" i="2"/>
  <c r="CL133" i="2"/>
  <c r="CM133" i="2"/>
  <c r="CL134" i="2"/>
  <c r="CM134" i="2"/>
  <c r="CL135" i="2"/>
  <c r="CM135" i="2"/>
  <c r="CL136" i="2"/>
  <c r="CM136" i="2"/>
  <c r="CL137" i="2"/>
  <c r="CM137" i="2"/>
  <c r="CL138" i="2"/>
  <c r="CM138" i="2"/>
  <c r="CL139" i="2"/>
  <c r="CM139" i="2"/>
  <c r="CL140" i="2"/>
  <c r="CM140" i="2"/>
  <c r="CL141" i="2"/>
  <c r="CM141" i="2"/>
  <c r="CL142" i="2"/>
  <c r="CM142" i="2"/>
  <c r="CL143" i="2"/>
  <c r="CM143" i="2"/>
  <c r="CL144" i="2"/>
  <c r="CM144" i="2"/>
  <c r="CL145" i="2"/>
  <c r="CM145" i="2"/>
  <c r="CL146" i="2"/>
  <c r="CM146" i="2"/>
  <c r="CL147" i="2"/>
  <c r="CM147" i="2"/>
  <c r="CL148" i="2"/>
  <c r="CM148" i="2"/>
  <c r="CL149" i="2"/>
  <c r="CM149" i="2"/>
  <c r="CL150" i="2"/>
  <c r="CM150" i="2"/>
  <c r="CL151" i="2"/>
  <c r="CM151" i="2"/>
  <c r="CL152" i="2"/>
  <c r="CM152" i="2"/>
  <c r="CL153" i="2"/>
  <c r="CM153" i="2"/>
  <c r="CL154" i="2"/>
  <c r="CM154" i="2"/>
  <c r="CL155" i="2"/>
  <c r="CM155" i="2"/>
  <c r="CL156" i="2"/>
  <c r="CM156" i="2"/>
  <c r="CL157" i="2"/>
  <c r="CM157" i="2"/>
  <c r="CL158" i="2"/>
  <c r="CM158" i="2"/>
  <c r="CL159" i="2"/>
  <c r="CM159" i="2"/>
  <c r="CL160" i="2"/>
  <c r="CM160" i="2"/>
  <c r="CL161" i="2"/>
  <c r="CM161" i="2"/>
  <c r="CL162" i="2"/>
  <c r="CM162" i="2"/>
  <c r="CL163" i="2"/>
  <c r="CM163" i="2"/>
  <c r="CL164" i="2"/>
  <c r="CM164" i="2"/>
  <c r="CL165" i="2"/>
  <c r="CM165" i="2"/>
  <c r="CL166" i="2"/>
  <c r="CM166" i="2"/>
  <c r="CL167" i="2"/>
  <c r="CM167" i="2"/>
  <c r="CL168" i="2"/>
  <c r="CM168" i="2"/>
  <c r="CL169" i="2"/>
  <c r="CM169" i="2"/>
  <c r="CL170" i="2"/>
  <c r="CM170" i="2"/>
  <c r="CL171" i="2"/>
  <c r="CM171" i="2"/>
  <c r="CL172" i="2"/>
  <c r="CM172" i="2"/>
  <c r="CL173" i="2"/>
  <c r="CM173" i="2"/>
  <c r="CL174" i="2"/>
  <c r="CM174" i="2"/>
  <c r="CL175" i="2"/>
  <c r="CM175" i="2"/>
  <c r="CL176" i="2"/>
  <c r="CM176" i="2"/>
  <c r="CL177" i="2"/>
  <c r="CM177" i="2"/>
  <c r="CL178" i="2"/>
  <c r="CM178" i="2"/>
  <c r="CL179" i="2"/>
  <c r="CM179" i="2"/>
  <c r="CL180" i="2"/>
  <c r="CM180" i="2"/>
  <c r="CL181" i="2"/>
  <c r="CM181" i="2"/>
  <c r="CL182" i="2"/>
  <c r="CM182" i="2"/>
  <c r="CL183" i="2"/>
  <c r="CM183" i="2"/>
  <c r="CL184" i="2"/>
  <c r="CM184" i="2"/>
  <c r="CL185" i="2"/>
  <c r="CM185" i="2"/>
  <c r="CL186" i="2"/>
  <c r="CM186" i="2"/>
  <c r="CL187" i="2"/>
  <c r="CM187" i="2"/>
  <c r="CL188" i="2"/>
  <c r="CM188" i="2"/>
  <c r="CL189" i="2"/>
  <c r="CM189" i="2"/>
  <c r="CL190" i="2"/>
  <c r="CM190" i="2"/>
  <c r="CL191" i="2"/>
  <c r="CM191" i="2"/>
  <c r="CL192" i="2"/>
  <c r="CM192" i="2"/>
  <c r="CL193" i="2"/>
  <c r="CM193" i="2"/>
  <c r="CL194" i="2"/>
  <c r="CM194" i="2"/>
  <c r="CL195" i="2"/>
  <c r="CM195" i="2"/>
  <c r="CL196" i="2"/>
  <c r="CM196" i="2"/>
  <c r="CL197" i="2"/>
  <c r="CM197" i="2"/>
  <c r="CL198" i="2"/>
  <c r="CM198" i="2"/>
  <c r="CL199" i="2"/>
  <c r="CM199" i="2"/>
  <c r="CL200" i="2"/>
  <c r="CM200" i="2"/>
  <c r="CL201" i="2"/>
  <c r="CM201" i="2"/>
  <c r="CL202" i="2"/>
  <c r="CM202" i="2"/>
  <c r="CL203" i="2"/>
  <c r="CM203" i="2"/>
  <c r="CL204" i="2"/>
  <c r="CM204" i="2"/>
  <c r="CL205" i="2"/>
  <c r="CM205" i="2"/>
  <c r="CL206" i="2"/>
  <c r="CM206" i="2"/>
  <c r="CL207" i="2"/>
  <c r="CM207" i="2"/>
  <c r="CL208" i="2"/>
  <c r="CM208" i="2"/>
  <c r="CL209" i="2"/>
  <c r="CM209" i="2"/>
  <c r="CL210" i="2"/>
  <c r="CM210" i="2"/>
  <c r="CL211" i="2"/>
  <c r="CM211" i="2"/>
  <c r="CL212" i="2"/>
  <c r="CM212" i="2"/>
  <c r="CL213" i="2"/>
  <c r="CM213" i="2"/>
  <c r="CL214" i="2"/>
  <c r="CM214" i="2"/>
  <c r="CL215" i="2"/>
  <c r="CM215" i="2"/>
  <c r="CL216" i="2"/>
  <c r="CM216" i="2"/>
  <c r="CL217" i="2"/>
  <c r="CM217" i="2"/>
  <c r="CL218" i="2"/>
  <c r="CM218" i="2"/>
  <c r="CL219" i="2"/>
  <c r="CM219" i="2"/>
  <c r="CL220" i="2"/>
  <c r="CM220" i="2"/>
  <c r="CL221" i="2"/>
  <c r="CM221" i="2"/>
  <c r="CL222" i="2"/>
  <c r="CM222" i="2"/>
  <c r="CL223" i="2"/>
  <c r="CM223" i="2"/>
  <c r="CL224" i="2"/>
  <c r="CM224" i="2"/>
  <c r="CL225" i="2"/>
  <c r="CM225" i="2"/>
  <c r="CL226" i="2"/>
  <c r="CM226" i="2"/>
  <c r="CL227" i="2"/>
  <c r="CM227" i="2"/>
  <c r="CL228" i="2"/>
  <c r="CM228" i="2"/>
  <c r="CL229" i="2"/>
  <c r="CM229" i="2"/>
  <c r="CL230" i="2"/>
  <c r="CM230" i="2"/>
  <c r="CL231" i="2"/>
  <c r="CM231" i="2"/>
  <c r="CL232" i="2"/>
  <c r="CM232" i="2"/>
  <c r="CL233" i="2"/>
  <c r="CM233" i="2"/>
  <c r="CL234" i="2"/>
  <c r="CM234" i="2"/>
  <c r="CL235" i="2"/>
  <c r="CM235" i="2"/>
  <c r="CL236" i="2"/>
  <c r="CM236" i="2"/>
  <c r="CL237" i="2"/>
  <c r="CM237" i="2"/>
  <c r="CL238" i="2"/>
  <c r="CM238" i="2"/>
  <c r="CL239" i="2"/>
  <c r="CM239" i="2"/>
  <c r="CL240" i="2"/>
  <c r="CM240" i="2"/>
  <c r="CL241" i="2"/>
  <c r="CM241" i="2"/>
  <c r="CL242" i="2"/>
  <c r="CM242" i="2"/>
  <c r="CL243" i="2"/>
  <c r="CM243" i="2"/>
  <c r="CL244" i="2"/>
  <c r="CM244" i="2"/>
  <c r="CL245" i="2"/>
  <c r="CM245" i="2"/>
  <c r="CL246" i="2"/>
  <c r="CM246" i="2"/>
  <c r="CL247" i="2"/>
  <c r="CM247" i="2"/>
  <c r="CL248" i="2"/>
  <c r="CM248" i="2"/>
  <c r="CL249" i="2"/>
  <c r="CM249" i="2"/>
  <c r="CL250" i="2"/>
  <c r="CM250" i="2"/>
  <c r="CL251" i="2"/>
  <c r="CM251" i="2"/>
  <c r="CL252" i="2"/>
  <c r="CM252" i="2"/>
  <c r="CL253" i="2"/>
  <c r="CM253" i="2"/>
  <c r="CL254" i="2"/>
  <c r="CM254" i="2"/>
  <c r="CL255" i="2"/>
  <c r="CM255" i="2"/>
  <c r="CL256" i="2"/>
  <c r="CM256" i="2"/>
  <c r="CL257" i="2"/>
  <c r="CM257" i="2"/>
  <c r="CL258" i="2"/>
  <c r="CM258" i="2"/>
  <c r="CL259" i="2"/>
  <c r="CM259" i="2"/>
  <c r="CL260" i="2"/>
  <c r="CM260" i="2"/>
  <c r="CL261" i="2"/>
  <c r="CM261" i="2"/>
  <c r="CL262" i="2"/>
  <c r="CM262" i="2"/>
  <c r="CL263" i="2"/>
  <c r="CM263" i="2"/>
  <c r="CL264" i="2"/>
  <c r="CM264" i="2"/>
  <c r="CL265" i="2"/>
  <c r="CM265" i="2"/>
  <c r="CL266" i="2"/>
  <c r="CM266" i="2"/>
  <c r="CL267" i="2"/>
  <c r="CM267" i="2"/>
  <c r="CL268" i="2"/>
  <c r="CM268" i="2"/>
  <c r="CL269" i="2"/>
  <c r="CM269" i="2"/>
  <c r="CL270" i="2"/>
  <c r="CM270" i="2"/>
  <c r="CL271" i="2"/>
  <c r="CM271" i="2"/>
  <c r="CL272" i="2"/>
  <c r="CM272" i="2"/>
  <c r="CL273" i="2"/>
  <c r="CM273" i="2"/>
  <c r="CL274" i="2"/>
  <c r="CM274" i="2"/>
  <c r="CL275" i="2"/>
  <c r="CM275" i="2"/>
  <c r="CL276" i="2"/>
  <c r="CM276" i="2"/>
  <c r="CL277" i="2"/>
  <c r="CM277" i="2"/>
  <c r="CL278" i="2"/>
  <c r="CM278" i="2"/>
  <c r="CL279" i="2"/>
  <c r="CM279" i="2"/>
  <c r="CL280" i="2"/>
  <c r="CM280" i="2"/>
  <c r="CL281" i="2"/>
  <c r="CM281" i="2"/>
  <c r="CL282" i="2"/>
  <c r="CM282" i="2"/>
  <c r="CL283" i="2"/>
  <c r="CM283" i="2"/>
  <c r="CL284" i="2"/>
  <c r="CM284" i="2"/>
  <c r="CL285" i="2"/>
  <c r="CM285" i="2"/>
  <c r="CL286" i="2"/>
  <c r="CM286" i="2"/>
  <c r="CL287" i="2"/>
  <c r="CM287" i="2"/>
  <c r="CL288" i="2"/>
  <c r="CM288" i="2"/>
  <c r="CL289" i="2"/>
  <c r="CM289" i="2"/>
  <c r="CL290" i="2"/>
  <c r="CM290" i="2"/>
  <c r="CL291" i="2"/>
  <c r="CM291" i="2"/>
  <c r="CL292" i="2"/>
  <c r="CM292" i="2"/>
  <c r="CL293" i="2"/>
  <c r="CM293" i="2"/>
  <c r="CL294" i="2"/>
  <c r="CM294" i="2"/>
  <c r="CL295" i="2"/>
  <c r="CM295" i="2"/>
  <c r="CL296" i="2"/>
  <c r="CM296" i="2"/>
  <c r="CL297" i="2"/>
  <c r="CM297" i="2"/>
  <c r="CL298" i="2"/>
  <c r="CM298" i="2"/>
  <c r="CL299" i="2"/>
  <c r="CM299" i="2"/>
  <c r="CL300" i="2"/>
  <c r="CM300" i="2"/>
  <c r="CL301" i="2"/>
  <c r="CM301" i="2"/>
  <c r="CL302" i="2"/>
  <c r="CM302" i="2"/>
  <c r="CL303" i="2"/>
  <c r="CM303" i="2"/>
  <c r="CL304" i="2"/>
  <c r="CM304" i="2"/>
  <c r="CL305" i="2"/>
  <c r="CM305" i="2"/>
  <c r="CL306" i="2"/>
  <c r="CM306" i="2"/>
  <c r="CL307" i="2"/>
  <c r="CM307" i="2"/>
  <c r="CL308" i="2"/>
  <c r="CM308" i="2"/>
  <c r="CL309" i="2"/>
  <c r="CM309" i="2"/>
  <c r="CL310" i="2"/>
  <c r="CM310" i="2"/>
  <c r="CL311" i="2"/>
  <c r="CM311" i="2"/>
  <c r="CL312" i="2"/>
  <c r="CM312" i="2"/>
  <c r="CL313" i="2"/>
  <c r="CM313" i="2"/>
  <c r="CL314" i="2"/>
  <c r="CM314" i="2"/>
  <c r="CL315" i="2"/>
  <c r="CM315" i="2"/>
  <c r="CL316" i="2"/>
  <c r="CM316" i="2"/>
  <c r="CL317" i="2"/>
  <c r="CM317" i="2"/>
  <c r="CL318" i="2"/>
  <c r="CM318" i="2"/>
  <c r="CL319" i="2"/>
  <c r="CM319" i="2"/>
  <c r="CL320" i="2"/>
  <c r="CM320" i="2"/>
  <c r="CL321" i="2"/>
  <c r="CM321" i="2"/>
  <c r="CL322" i="2"/>
  <c r="CM322" i="2"/>
  <c r="CL323" i="2"/>
  <c r="CM323" i="2"/>
  <c r="CL324" i="2"/>
  <c r="CM324" i="2"/>
  <c r="CL325" i="2"/>
  <c r="CM325" i="2"/>
  <c r="CL326" i="2"/>
  <c r="CM326" i="2"/>
  <c r="CL327" i="2"/>
  <c r="CM327" i="2"/>
  <c r="CL328" i="2"/>
  <c r="CM328" i="2"/>
  <c r="CL329" i="2"/>
  <c r="CM329" i="2"/>
  <c r="CL330" i="2"/>
  <c r="CM330" i="2"/>
  <c r="CL331" i="2"/>
  <c r="CM331" i="2"/>
  <c r="CL332" i="2"/>
  <c r="CM332" i="2"/>
  <c r="CL333" i="2"/>
  <c r="CM333" i="2"/>
  <c r="CL334" i="2"/>
  <c r="CM334" i="2"/>
  <c r="CL335" i="2"/>
  <c r="CM335" i="2"/>
  <c r="CL336" i="2"/>
  <c r="CM336" i="2"/>
  <c r="CL337" i="2"/>
  <c r="CM337" i="2"/>
  <c r="CL338" i="2"/>
  <c r="CM338" i="2"/>
  <c r="CL339" i="2"/>
  <c r="CM339" i="2"/>
  <c r="CL340" i="2"/>
  <c r="CM340" i="2"/>
  <c r="CL341" i="2"/>
  <c r="CM341" i="2"/>
  <c r="CL342" i="2"/>
  <c r="CM342" i="2"/>
  <c r="CL343" i="2"/>
  <c r="CM343" i="2"/>
  <c r="CL344" i="2"/>
  <c r="CM344" i="2"/>
  <c r="CL345" i="2"/>
  <c r="CM345" i="2"/>
  <c r="CL346" i="2"/>
  <c r="CM346" i="2"/>
  <c r="CL347" i="2"/>
  <c r="CM347" i="2"/>
  <c r="CL348" i="2"/>
  <c r="CM348" i="2"/>
  <c r="CL349" i="2"/>
  <c r="CM349" i="2"/>
  <c r="CL350" i="2"/>
  <c r="CM350" i="2"/>
  <c r="CL351" i="2"/>
  <c r="CM351" i="2"/>
  <c r="CL352" i="2"/>
  <c r="CM352" i="2"/>
  <c r="CL353" i="2"/>
  <c r="CM353" i="2"/>
  <c r="CL354" i="2"/>
  <c r="CM354" i="2"/>
  <c r="CL355" i="2"/>
  <c r="CM355" i="2"/>
  <c r="CL356" i="2"/>
  <c r="CM356" i="2"/>
  <c r="CL357" i="2"/>
  <c r="CM357" i="2"/>
  <c r="CL358" i="2"/>
  <c r="CM358" i="2"/>
  <c r="CL359" i="2"/>
  <c r="CM359" i="2"/>
  <c r="CL360" i="2"/>
  <c r="CM360" i="2"/>
  <c r="CL361" i="2"/>
  <c r="CM361" i="2"/>
  <c r="CL362" i="2"/>
  <c r="CM362" i="2"/>
  <c r="CL363" i="2"/>
  <c r="CM363" i="2"/>
  <c r="CL364" i="2"/>
  <c r="CM364" i="2"/>
  <c r="CL365" i="2"/>
  <c r="CM365" i="2"/>
  <c r="CL366" i="2"/>
  <c r="CM366" i="2"/>
  <c r="CL367" i="2"/>
  <c r="CM367" i="2"/>
  <c r="CL368" i="2"/>
  <c r="CM368" i="2"/>
  <c r="CL369" i="2"/>
  <c r="CM369" i="2"/>
  <c r="CL370" i="2"/>
  <c r="CM370" i="2"/>
  <c r="CL371" i="2"/>
  <c r="CM371" i="2"/>
  <c r="CL372" i="2"/>
  <c r="CM372" i="2"/>
  <c r="CL373" i="2"/>
  <c r="CM373" i="2"/>
  <c r="CL374" i="2"/>
  <c r="CM374" i="2"/>
  <c r="CL375" i="2"/>
  <c r="CM375" i="2"/>
  <c r="CL376" i="2"/>
  <c r="CM376" i="2"/>
  <c r="CL377" i="2"/>
  <c r="CM377" i="2"/>
  <c r="CL378" i="2"/>
  <c r="CM378" i="2"/>
  <c r="CL379" i="2"/>
  <c r="CM379" i="2"/>
  <c r="CL380" i="2"/>
  <c r="CM380" i="2"/>
  <c r="CL381" i="2"/>
  <c r="CM381" i="2"/>
  <c r="CL382" i="2"/>
  <c r="CM382" i="2"/>
  <c r="CL383" i="2"/>
  <c r="CM383" i="2"/>
  <c r="CM4" i="2"/>
  <c r="CL4" i="2"/>
  <c r="CO4" i="2"/>
  <c r="CN4" i="2"/>
  <c r="DF4" i="2" l="1"/>
  <c r="AG79" i="4" l="1"/>
  <c r="AG80" i="4" s="1"/>
  <c r="AG81" i="4" s="1"/>
  <c r="AG82" i="4" s="1"/>
  <c r="AG83" i="4" s="1"/>
  <c r="AG84" i="4" s="1"/>
  <c r="AG85" i="4" s="1"/>
  <c r="AG86" i="4" s="1"/>
  <c r="AG87" i="4" s="1"/>
  <c r="AG88" i="4" s="1"/>
  <c r="AG89" i="4" s="1"/>
  <c r="AG90" i="4" s="1"/>
  <c r="AG91" i="4" s="1"/>
  <c r="AG92" i="4" s="1"/>
  <c r="AG93" i="4" s="1"/>
  <c r="AG94" i="4" s="1"/>
  <c r="AG95" i="4" s="1"/>
  <c r="AG96" i="4" s="1"/>
  <c r="AG97" i="4" s="1"/>
  <c r="AG98" i="4" s="1"/>
  <c r="AC79" i="4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Y79" i="4"/>
  <c r="Y80" i="4" s="1"/>
  <c r="Y81" i="4" s="1"/>
  <c r="Y82" i="4" s="1"/>
  <c r="Y83" i="4" s="1"/>
  <c r="Y84" i="4" s="1"/>
  <c r="Y85" i="4" s="1"/>
  <c r="Y86" i="4" s="1"/>
  <c r="Y87" i="4" s="1"/>
  <c r="Y88" i="4" s="1"/>
  <c r="Y89" i="4" s="1"/>
  <c r="Y90" i="4" s="1"/>
  <c r="Y91" i="4" s="1"/>
  <c r="Y92" i="4" s="1"/>
  <c r="Y93" i="4" s="1"/>
  <c r="Y94" i="4" s="1"/>
  <c r="Y95" i="4" s="1"/>
  <c r="Y96" i="4" s="1"/>
  <c r="Y97" i="4" s="1"/>
  <c r="Y98" i="4" s="1"/>
  <c r="U79" i="4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Q79" i="4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M79" i="4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I79" i="4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E79" i="4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A79" i="4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R71" i="4"/>
  <c r="J71" i="4"/>
  <c r="B71" i="4"/>
  <c r="R70" i="4"/>
  <c r="J70" i="4"/>
  <c r="B70" i="4"/>
  <c r="R69" i="4"/>
  <c r="J69" i="4"/>
  <c r="B69" i="4"/>
  <c r="R68" i="4"/>
  <c r="J68" i="4"/>
  <c r="B68" i="4"/>
  <c r="R67" i="4"/>
  <c r="J67" i="4"/>
  <c r="B67" i="4"/>
  <c r="R66" i="4"/>
  <c r="J66" i="4"/>
  <c r="B66" i="4"/>
  <c r="R65" i="4"/>
  <c r="J65" i="4"/>
  <c r="B65" i="4"/>
  <c r="R64" i="4"/>
  <c r="J64" i="4"/>
  <c r="B64" i="4"/>
  <c r="R63" i="4"/>
  <c r="J63" i="4"/>
  <c r="B63" i="4"/>
  <c r="R62" i="4"/>
  <c r="J62" i="4"/>
  <c r="B62" i="4"/>
  <c r="R61" i="4"/>
  <c r="J61" i="4"/>
  <c r="B61" i="4"/>
  <c r="R60" i="4"/>
  <c r="J60" i="4"/>
  <c r="B60" i="4"/>
  <c r="R59" i="4"/>
  <c r="J59" i="4"/>
  <c r="B59" i="4"/>
  <c r="R58" i="4"/>
  <c r="J58" i="4"/>
  <c r="B58" i="4"/>
  <c r="R57" i="4"/>
  <c r="J57" i="4"/>
  <c r="B57" i="4"/>
  <c r="R56" i="4"/>
  <c r="J56" i="4"/>
  <c r="B56" i="4"/>
  <c r="R55" i="4"/>
  <c r="J55" i="4"/>
  <c r="B55" i="4"/>
  <c r="R54" i="4"/>
  <c r="J54" i="4"/>
  <c r="B54" i="4"/>
  <c r="R53" i="4"/>
  <c r="J53" i="4"/>
  <c r="B53" i="4"/>
  <c r="R52" i="4"/>
  <c r="J52" i="4"/>
  <c r="B52" i="4"/>
  <c r="R47" i="4"/>
  <c r="J47" i="4"/>
  <c r="B47" i="4"/>
  <c r="R46" i="4"/>
  <c r="J46" i="4"/>
  <c r="B46" i="4"/>
  <c r="R45" i="4"/>
  <c r="J45" i="4"/>
  <c r="B45" i="4"/>
  <c r="R44" i="4"/>
  <c r="J44" i="4"/>
  <c r="B44" i="4"/>
  <c r="R43" i="4"/>
  <c r="J43" i="4"/>
  <c r="B43" i="4"/>
  <c r="R42" i="4"/>
  <c r="J42" i="4"/>
  <c r="B42" i="4"/>
  <c r="R41" i="4"/>
  <c r="J41" i="4"/>
  <c r="B41" i="4"/>
  <c r="R40" i="4"/>
  <c r="J40" i="4"/>
  <c r="B40" i="4"/>
  <c r="R39" i="4"/>
  <c r="J39" i="4"/>
  <c r="B39" i="4"/>
  <c r="R38" i="4"/>
  <c r="J38" i="4"/>
  <c r="B38" i="4"/>
  <c r="R37" i="4"/>
  <c r="J37" i="4"/>
  <c r="B37" i="4"/>
  <c r="R36" i="4"/>
  <c r="J36" i="4"/>
  <c r="B36" i="4"/>
  <c r="R35" i="4"/>
  <c r="J35" i="4"/>
  <c r="B35" i="4"/>
  <c r="R34" i="4"/>
  <c r="J34" i="4"/>
  <c r="B34" i="4"/>
  <c r="R33" i="4"/>
  <c r="J33" i="4"/>
  <c r="B33" i="4"/>
  <c r="R32" i="4"/>
  <c r="J32" i="4"/>
  <c r="B32" i="4"/>
  <c r="R31" i="4"/>
  <c r="J31" i="4"/>
  <c r="B31" i="4"/>
  <c r="R30" i="4"/>
  <c r="J30" i="4"/>
  <c r="B30" i="4"/>
  <c r="R29" i="4"/>
  <c r="J29" i="4"/>
  <c r="B29" i="4"/>
  <c r="R28" i="4"/>
  <c r="J28" i="4"/>
  <c r="B28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R5" i="4"/>
  <c r="R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E2" i="3" l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1" i="3"/>
  <c r="CZ5" i="2" l="1"/>
  <c r="DA5" i="2"/>
  <c r="DB5" i="2"/>
  <c r="DC5" i="2"/>
  <c r="DD5" i="2"/>
  <c r="DE5" i="2"/>
  <c r="DF5" i="2"/>
  <c r="DG5" i="2"/>
  <c r="DH5" i="2"/>
  <c r="DI5" i="2"/>
  <c r="CZ6" i="2"/>
  <c r="DA6" i="2"/>
  <c r="DB6" i="2"/>
  <c r="DC6" i="2"/>
  <c r="DD6" i="2"/>
  <c r="DE6" i="2"/>
  <c r="DF6" i="2"/>
  <c r="DG6" i="2"/>
  <c r="DH6" i="2"/>
  <c r="DI6" i="2"/>
  <c r="CZ7" i="2"/>
  <c r="DA7" i="2"/>
  <c r="DB7" i="2"/>
  <c r="DC7" i="2"/>
  <c r="DD7" i="2"/>
  <c r="DE7" i="2"/>
  <c r="DF7" i="2"/>
  <c r="DG7" i="2"/>
  <c r="DH7" i="2"/>
  <c r="DI7" i="2"/>
  <c r="CZ8" i="2"/>
  <c r="DA8" i="2"/>
  <c r="DB8" i="2"/>
  <c r="DC8" i="2"/>
  <c r="DD8" i="2"/>
  <c r="DE8" i="2"/>
  <c r="DF8" i="2"/>
  <c r="DG8" i="2"/>
  <c r="DH8" i="2"/>
  <c r="DI8" i="2"/>
  <c r="CZ9" i="2"/>
  <c r="DA9" i="2"/>
  <c r="DB9" i="2"/>
  <c r="DC9" i="2"/>
  <c r="DD9" i="2"/>
  <c r="DE9" i="2"/>
  <c r="DF9" i="2"/>
  <c r="DG9" i="2"/>
  <c r="DH9" i="2"/>
  <c r="DI9" i="2"/>
  <c r="CZ10" i="2"/>
  <c r="DA10" i="2"/>
  <c r="DB10" i="2"/>
  <c r="DC10" i="2"/>
  <c r="DD10" i="2"/>
  <c r="DE10" i="2"/>
  <c r="DF10" i="2"/>
  <c r="DG10" i="2"/>
  <c r="DH10" i="2"/>
  <c r="DI10" i="2"/>
  <c r="CZ11" i="2"/>
  <c r="DA11" i="2"/>
  <c r="DB11" i="2"/>
  <c r="DC11" i="2"/>
  <c r="DD11" i="2"/>
  <c r="DE11" i="2"/>
  <c r="DF11" i="2"/>
  <c r="DG11" i="2"/>
  <c r="DH11" i="2"/>
  <c r="DI11" i="2"/>
  <c r="CZ12" i="2"/>
  <c r="DA12" i="2"/>
  <c r="DB12" i="2"/>
  <c r="DC12" i="2"/>
  <c r="DD12" i="2"/>
  <c r="DE12" i="2"/>
  <c r="DF12" i="2"/>
  <c r="DG12" i="2"/>
  <c r="DH12" i="2"/>
  <c r="DI12" i="2"/>
  <c r="CZ13" i="2"/>
  <c r="DA13" i="2"/>
  <c r="DB13" i="2"/>
  <c r="DC13" i="2"/>
  <c r="DD13" i="2"/>
  <c r="DE13" i="2"/>
  <c r="DF13" i="2"/>
  <c r="DG13" i="2"/>
  <c r="DH13" i="2"/>
  <c r="DI13" i="2"/>
  <c r="CZ14" i="2"/>
  <c r="DA14" i="2"/>
  <c r="DB14" i="2"/>
  <c r="DC14" i="2"/>
  <c r="DD14" i="2"/>
  <c r="DE14" i="2"/>
  <c r="DF14" i="2"/>
  <c r="DG14" i="2"/>
  <c r="DH14" i="2"/>
  <c r="DI14" i="2"/>
  <c r="CZ15" i="2"/>
  <c r="DA15" i="2"/>
  <c r="DB15" i="2"/>
  <c r="DC15" i="2"/>
  <c r="DD15" i="2"/>
  <c r="DE15" i="2"/>
  <c r="DF15" i="2"/>
  <c r="DG15" i="2"/>
  <c r="DH15" i="2"/>
  <c r="DI15" i="2"/>
  <c r="CZ16" i="2"/>
  <c r="DA16" i="2"/>
  <c r="DB16" i="2"/>
  <c r="DC16" i="2"/>
  <c r="DD16" i="2"/>
  <c r="DE16" i="2"/>
  <c r="DF16" i="2"/>
  <c r="DG16" i="2"/>
  <c r="DH16" i="2"/>
  <c r="DI16" i="2"/>
  <c r="CZ17" i="2"/>
  <c r="DA17" i="2"/>
  <c r="DB17" i="2"/>
  <c r="DC17" i="2"/>
  <c r="DD17" i="2"/>
  <c r="DE17" i="2"/>
  <c r="DF17" i="2"/>
  <c r="DG17" i="2"/>
  <c r="DH17" i="2"/>
  <c r="DI17" i="2"/>
  <c r="CZ18" i="2"/>
  <c r="DA18" i="2"/>
  <c r="DB18" i="2"/>
  <c r="DC18" i="2"/>
  <c r="DD18" i="2"/>
  <c r="DE18" i="2"/>
  <c r="DF18" i="2"/>
  <c r="DG18" i="2"/>
  <c r="DH18" i="2"/>
  <c r="DI18" i="2"/>
  <c r="CZ19" i="2"/>
  <c r="DA19" i="2"/>
  <c r="DB19" i="2"/>
  <c r="DC19" i="2"/>
  <c r="DD19" i="2"/>
  <c r="DE19" i="2"/>
  <c r="DF19" i="2"/>
  <c r="DG19" i="2"/>
  <c r="DH19" i="2"/>
  <c r="DI19" i="2"/>
  <c r="CZ20" i="2"/>
  <c r="DA20" i="2"/>
  <c r="DB20" i="2"/>
  <c r="DC20" i="2"/>
  <c r="DD20" i="2"/>
  <c r="DE20" i="2"/>
  <c r="DF20" i="2"/>
  <c r="DG20" i="2"/>
  <c r="DH20" i="2"/>
  <c r="DI20" i="2"/>
  <c r="CZ21" i="2"/>
  <c r="DA21" i="2"/>
  <c r="DB21" i="2"/>
  <c r="DC21" i="2"/>
  <c r="DD21" i="2"/>
  <c r="DE21" i="2"/>
  <c r="DF21" i="2"/>
  <c r="DG21" i="2"/>
  <c r="DH21" i="2"/>
  <c r="DI21" i="2"/>
  <c r="CZ22" i="2"/>
  <c r="DA22" i="2"/>
  <c r="DB22" i="2"/>
  <c r="DC22" i="2"/>
  <c r="DD22" i="2"/>
  <c r="DE22" i="2"/>
  <c r="DF22" i="2"/>
  <c r="DG22" i="2"/>
  <c r="DH22" i="2"/>
  <c r="DI22" i="2"/>
  <c r="CZ23" i="2"/>
  <c r="DA23" i="2"/>
  <c r="DB23" i="2"/>
  <c r="DC23" i="2"/>
  <c r="DD23" i="2"/>
  <c r="DE23" i="2"/>
  <c r="DF23" i="2"/>
  <c r="DG23" i="2"/>
  <c r="DH23" i="2"/>
  <c r="DI23" i="2"/>
  <c r="CZ24" i="2"/>
  <c r="DA24" i="2"/>
  <c r="DB24" i="2"/>
  <c r="DC24" i="2"/>
  <c r="DD24" i="2"/>
  <c r="DE24" i="2"/>
  <c r="DF24" i="2"/>
  <c r="DG24" i="2"/>
  <c r="DH24" i="2"/>
  <c r="DI24" i="2"/>
  <c r="CZ25" i="2"/>
  <c r="DA25" i="2"/>
  <c r="DB25" i="2"/>
  <c r="DC25" i="2"/>
  <c r="DD25" i="2"/>
  <c r="DE25" i="2"/>
  <c r="DF25" i="2"/>
  <c r="DG25" i="2"/>
  <c r="DH25" i="2"/>
  <c r="DI25" i="2"/>
  <c r="CZ26" i="2"/>
  <c r="DA26" i="2"/>
  <c r="DB26" i="2"/>
  <c r="DC26" i="2"/>
  <c r="DD26" i="2"/>
  <c r="DE26" i="2"/>
  <c r="DF26" i="2"/>
  <c r="DG26" i="2"/>
  <c r="DH26" i="2"/>
  <c r="DI26" i="2"/>
  <c r="CZ27" i="2"/>
  <c r="DA27" i="2"/>
  <c r="DB27" i="2"/>
  <c r="DC27" i="2"/>
  <c r="DD27" i="2"/>
  <c r="DE27" i="2"/>
  <c r="DF27" i="2"/>
  <c r="DG27" i="2"/>
  <c r="DH27" i="2"/>
  <c r="DI27" i="2"/>
  <c r="CZ28" i="2"/>
  <c r="DA28" i="2"/>
  <c r="DB28" i="2"/>
  <c r="DC28" i="2"/>
  <c r="DD28" i="2"/>
  <c r="DE28" i="2"/>
  <c r="DF28" i="2"/>
  <c r="DG28" i="2"/>
  <c r="DH28" i="2"/>
  <c r="DI28" i="2"/>
  <c r="CZ29" i="2"/>
  <c r="DA29" i="2"/>
  <c r="DB29" i="2"/>
  <c r="DC29" i="2"/>
  <c r="DD29" i="2"/>
  <c r="DE29" i="2"/>
  <c r="DF29" i="2"/>
  <c r="DG29" i="2"/>
  <c r="DH29" i="2"/>
  <c r="DI29" i="2"/>
  <c r="CZ30" i="2"/>
  <c r="DA30" i="2"/>
  <c r="DB30" i="2"/>
  <c r="DC30" i="2"/>
  <c r="DD30" i="2"/>
  <c r="DE30" i="2"/>
  <c r="DF30" i="2"/>
  <c r="DG30" i="2"/>
  <c r="DH30" i="2"/>
  <c r="DI30" i="2"/>
  <c r="CZ31" i="2"/>
  <c r="DA31" i="2"/>
  <c r="DB31" i="2"/>
  <c r="DC31" i="2"/>
  <c r="DD31" i="2"/>
  <c r="DE31" i="2"/>
  <c r="DF31" i="2"/>
  <c r="DG31" i="2"/>
  <c r="DH31" i="2"/>
  <c r="DI31" i="2"/>
  <c r="CZ32" i="2"/>
  <c r="DA32" i="2"/>
  <c r="DB32" i="2"/>
  <c r="DC32" i="2"/>
  <c r="DD32" i="2"/>
  <c r="DE32" i="2"/>
  <c r="DF32" i="2"/>
  <c r="DG32" i="2"/>
  <c r="DH32" i="2"/>
  <c r="DI32" i="2"/>
  <c r="CZ33" i="2"/>
  <c r="DA33" i="2"/>
  <c r="DB33" i="2"/>
  <c r="DC33" i="2"/>
  <c r="DD33" i="2"/>
  <c r="DE33" i="2"/>
  <c r="DF33" i="2"/>
  <c r="DG33" i="2"/>
  <c r="DH33" i="2"/>
  <c r="DI33" i="2"/>
  <c r="CZ34" i="2"/>
  <c r="DA34" i="2"/>
  <c r="DB34" i="2"/>
  <c r="DC34" i="2"/>
  <c r="DD34" i="2"/>
  <c r="DE34" i="2"/>
  <c r="DF34" i="2"/>
  <c r="DG34" i="2"/>
  <c r="DH34" i="2"/>
  <c r="DI34" i="2"/>
  <c r="CZ35" i="2"/>
  <c r="DA35" i="2"/>
  <c r="DB35" i="2"/>
  <c r="DC35" i="2"/>
  <c r="DD35" i="2"/>
  <c r="DE35" i="2"/>
  <c r="DF35" i="2"/>
  <c r="DG35" i="2"/>
  <c r="DH35" i="2"/>
  <c r="DI35" i="2"/>
  <c r="CZ36" i="2"/>
  <c r="DA36" i="2"/>
  <c r="DB36" i="2"/>
  <c r="DC36" i="2"/>
  <c r="DD36" i="2"/>
  <c r="DE36" i="2"/>
  <c r="DF36" i="2"/>
  <c r="DG36" i="2"/>
  <c r="DH36" i="2"/>
  <c r="DI36" i="2"/>
  <c r="CZ37" i="2"/>
  <c r="DA37" i="2"/>
  <c r="DB37" i="2"/>
  <c r="DC37" i="2"/>
  <c r="DD37" i="2"/>
  <c r="DE37" i="2"/>
  <c r="DF37" i="2"/>
  <c r="DG37" i="2"/>
  <c r="DH37" i="2"/>
  <c r="DI37" i="2"/>
  <c r="CZ38" i="2"/>
  <c r="DA38" i="2"/>
  <c r="DB38" i="2"/>
  <c r="DC38" i="2"/>
  <c r="DD38" i="2"/>
  <c r="DE38" i="2"/>
  <c r="DF38" i="2"/>
  <c r="DG38" i="2"/>
  <c r="DH38" i="2"/>
  <c r="DI38" i="2"/>
  <c r="CZ39" i="2"/>
  <c r="DA39" i="2"/>
  <c r="DB39" i="2"/>
  <c r="DC39" i="2"/>
  <c r="DD39" i="2"/>
  <c r="DE39" i="2"/>
  <c r="DF39" i="2"/>
  <c r="DG39" i="2"/>
  <c r="DH39" i="2"/>
  <c r="DI39" i="2"/>
  <c r="CZ40" i="2"/>
  <c r="DA40" i="2"/>
  <c r="DB40" i="2"/>
  <c r="DC40" i="2"/>
  <c r="DD40" i="2"/>
  <c r="DE40" i="2"/>
  <c r="DF40" i="2"/>
  <c r="DG40" i="2"/>
  <c r="DH40" i="2"/>
  <c r="DI40" i="2"/>
  <c r="CZ41" i="2"/>
  <c r="DA41" i="2"/>
  <c r="DB41" i="2"/>
  <c r="DC41" i="2"/>
  <c r="DD41" i="2"/>
  <c r="DE41" i="2"/>
  <c r="DF41" i="2"/>
  <c r="DG41" i="2"/>
  <c r="DH41" i="2"/>
  <c r="DI41" i="2"/>
  <c r="CZ42" i="2"/>
  <c r="DA42" i="2"/>
  <c r="DB42" i="2"/>
  <c r="DC42" i="2"/>
  <c r="DD42" i="2"/>
  <c r="DE42" i="2"/>
  <c r="DF42" i="2"/>
  <c r="DG42" i="2"/>
  <c r="DH42" i="2"/>
  <c r="DI42" i="2"/>
  <c r="CZ43" i="2"/>
  <c r="DA43" i="2"/>
  <c r="DB43" i="2"/>
  <c r="DC43" i="2"/>
  <c r="DD43" i="2"/>
  <c r="DE43" i="2"/>
  <c r="DF43" i="2"/>
  <c r="DG43" i="2"/>
  <c r="DH43" i="2"/>
  <c r="DI43" i="2"/>
  <c r="CZ44" i="2"/>
  <c r="DA44" i="2"/>
  <c r="DB44" i="2"/>
  <c r="DC44" i="2"/>
  <c r="DD44" i="2"/>
  <c r="DE44" i="2"/>
  <c r="DF44" i="2"/>
  <c r="DG44" i="2"/>
  <c r="DH44" i="2"/>
  <c r="DI44" i="2"/>
  <c r="CZ45" i="2"/>
  <c r="DA45" i="2"/>
  <c r="DB45" i="2"/>
  <c r="DC45" i="2"/>
  <c r="DD45" i="2"/>
  <c r="DE45" i="2"/>
  <c r="DF45" i="2"/>
  <c r="DG45" i="2"/>
  <c r="DH45" i="2"/>
  <c r="DI45" i="2"/>
  <c r="CZ46" i="2"/>
  <c r="DA46" i="2"/>
  <c r="DB46" i="2"/>
  <c r="DC46" i="2"/>
  <c r="DD46" i="2"/>
  <c r="DE46" i="2"/>
  <c r="DF46" i="2"/>
  <c r="DG46" i="2"/>
  <c r="DH46" i="2"/>
  <c r="DI46" i="2"/>
  <c r="CZ47" i="2"/>
  <c r="DA47" i="2"/>
  <c r="DB47" i="2"/>
  <c r="DC47" i="2"/>
  <c r="DD47" i="2"/>
  <c r="DE47" i="2"/>
  <c r="DF47" i="2"/>
  <c r="DG47" i="2"/>
  <c r="DH47" i="2"/>
  <c r="DI47" i="2"/>
  <c r="CZ48" i="2"/>
  <c r="DA48" i="2"/>
  <c r="DB48" i="2"/>
  <c r="DC48" i="2"/>
  <c r="DD48" i="2"/>
  <c r="DE48" i="2"/>
  <c r="DF48" i="2"/>
  <c r="DG48" i="2"/>
  <c r="DH48" i="2"/>
  <c r="DI48" i="2"/>
  <c r="CZ49" i="2"/>
  <c r="DA49" i="2"/>
  <c r="DB49" i="2"/>
  <c r="DC49" i="2"/>
  <c r="DD49" i="2"/>
  <c r="DE49" i="2"/>
  <c r="DF49" i="2"/>
  <c r="DG49" i="2"/>
  <c r="DH49" i="2"/>
  <c r="DI49" i="2"/>
  <c r="CZ50" i="2"/>
  <c r="DA50" i="2"/>
  <c r="DB50" i="2"/>
  <c r="DC50" i="2"/>
  <c r="DD50" i="2"/>
  <c r="DE50" i="2"/>
  <c r="DF50" i="2"/>
  <c r="DG50" i="2"/>
  <c r="DH50" i="2"/>
  <c r="DI50" i="2"/>
  <c r="CZ51" i="2"/>
  <c r="DA51" i="2"/>
  <c r="DB51" i="2"/>
  <c r="DC51" i="2"/>
  <c r="DD51" i="2"/>
  <c r="DE51" i="2"/>
  <c r="DF51" i="2"/>
  <c r="DG51" i="2"/>
  <c r="DH51" i="2"/>
  <c r="DI51" i="2"/>
  <c r="CZ52" i="2"/>
  <c r="DA52" i="2"/>
  <c r="DB52" i="2"/>
  <c r="DC52" i="2"/>
  <c r="DD52" i="2"/>
  <c r="DE52" i="2"/>
  <c r="DF52" i="2"/>
  <c r="DG52" i="2"/>
  <c r="DH52" i="2"/>
  <c r="DI52" i="2"/>
  <c r="CZ53" i="2"/>
  <c r="DA53" i="2"/>
  <c r="DB53" i="2"/>
  <c r="DC53" i="2"/>
  <c r="DD53" i="2"/>
  <c r="DE53" i="2"/>
  <c r="DF53" i="2"/>
  <c r="DG53" i="2"/>
  <c r="DH53" i="2"/>
  <c r="DI53" i="2"/>
  <c r="CZ54" i="2"/>
  <c r="DA54" i="2"/>
  <c r="DB54" i="2"/>
  <c r="DC54" i="2"/>
  <c r="DD54" i="2"/>
  <c r="DE54" i="2"/>
  <c r="DF54" i="2"/>
  <c r="DG54" i="2"/>
  <c r="DH54" i="2"/>
  <c r="DI54" i="2"/>
  <c r="CZ55" i="2"/>
  <c r="DA55" i="2"/>
  <c r="DB55" i="2"/>
  <c r="DC55" i="2"/>
  <c r="DD55" i="2"/>
  <c r="DE55" i="2"/>
  <c r="DF55" i="2"/>
  <c r="DG55" i="2"/>
  <c r="DH55" i="2"/>
  <c r="DI55" i="2"/>
  <c r="CZ56" i="2"/>
  <c r="DA56" i="2"/>
  <c r="DB56" i="2"/>
  <c r="DC56" i="2"/>
  <c r="DD56" i="2"/>
  <c r="DE56" i="2"/>
  <c r="DF56" i="2"/>
  <c r="DG56" i="2"/>
  <c r="DH56" i="2"/>
  <c r="DI56" i="2"/>
  <c r="CZ57" i="2"/>
  <c r="DA57" i="2"/>
  <c r="DB57" i="2"/>
  <c r="DC57" i="2"/>
  <c r="DD57" i="2"/>
  <c r="DE57" i="2"/>
  <c r="DF57" i="2"/>
  <c r="DG57" i="2"/>
  <c r="DH57" i="2"/>
  <c r="DI57" i="2"/>
  <c r="CZ58" i="2"/>
  <c r="DA58" i="2"/>
  <c r="DB58" i="2"/>
  <c r="DC58" i="2"/>
  <c r="DD58" i="2"/>
  <c r="DE58" i="2"/>
  <c r="DF58" i="2"/>
  <c r="DG58" i="2"/>
  <c r="DH58" i="2"/>
  <c r="DI58" i="2"/>
  <c r="CZ59" i="2"/>
  <c r="DA59" i="2"/>
  <c r="DB59" i="2"/>
  <c r="DC59" i="2"/>
  <c r="DD59" i="2"/>
  <c r="DE59" i="2"/>
  <c r="DF59" i="2"/>
  <c r="DG59" i="2"/>
  <c r="DH59" i="2"/>
  <c r="DI59" i="2"/>
  <c r="CZ60" i="2"/>
  <c r="DA60" i="2"/>
  <c r="DB60" i="2"/>
  <c r="DC60" i="2"/>
  <c r="DD60" i="2"/>
  <c r="DE60" i="2"/>
  <c r="DF60" i="2"/>
  <c r="DG60" i="2"/>
  <c r="DH60" i="2"/>
  <c r="DI60" i="2"/>
  <c r="CZ61" i="2"/>
  <c r="DA61" i="2"/>
  <c r="DB61" i="2"/>
  <c r="DC61" i="2"/>
  <c r="DD61" i="2"/>
  <c r="DE61" i="2"/>
  <c r="DF61" i="2"/>
  <c r="DG61" i="2"/>
  <c r="DH61" i="2"/>
  <c r="DI61" i="2"/>
  <c r="CZ62" i="2"/>
  <c r="DA62" i="2"/>
  <c r="DB62" i="2"/>
  <c r="DC62" i="2"/>
  <c r="DD62" i="2"/>
  <c r="DE62" i="2"/>
  <c r="DF62" i="2"/>
  <c r="DG62" i="2"/>
  <c r="DH62" i="2"/>
  <c r="DI62" i="2"/>
  <c r="CZ63" i="2"/>
  <c r="DA63" i="2"/>
  <c r="DB63" i="2"/>
  <c r="DC63" i="2"/>
  <c r="DD63" i="2"/>
  <c r="DE63" i="2"/>
  <c r="DF63" i="2"/>
  <c r="DG63" i="2"/>
  <c r="DH63" i="2"/>
  <c r="DI63" i="2"/>
  <c r="CZ64" i="2"/>
  <c r="DA64" i="2"/>
  <c r="DB64" i="2"/>
  <c r="DC64" i="2"/>
  <c r="DD64" i="2"/>
  <c r="DE64" i="2"/>
  <c r="DF64" i="2"/>
  <c r="DG64" i="2"/>
  <c r="DH64" i="2"/>
  <c r="DI64" i="2"/>
  <c r="CZ65" i="2"/>
  <c r="DA65" i="2"/>
  <c r="DB65" i="2"/>
  <c r="DC65" i="2"/>
  <c r="DD65" i="2"/>
  <c r="DE65" i="2"/>
  <c r="DF65" i="2"/>
  <c r="DG65" i="2"/>
  <c r="DH65" i="2"/>
  <c r="DI65" i="2"/>
  <c r="CZ66" i="2"/>
  <c r="DA66" i="2"/>
  <c r="DB66" i="2"/>
  <c r="DC66" i="2"/>
  <c r="DD66" i="2"/>
  <c r="DE66" i="2"/>
  <c r="DF66" i="2"/>
  <c r="DG66" i="2"/>
  <c r="DH66" i="2"/>
  <c r="DI66" i="2"/>
  <c r="CZ67" i="2"/>
  <c r="DA67" i="2"/>
  <c r="DB67" i="2"/>
  <c r="DC67" i="2"/>
  <c r="DD67" i="2"/>
  <c r="DE67" i="2"/>
  <c r="DF67" i="2"/>
  <c r="DG67" i="2"/>
  <c r="DH67" i="2"/>
  <c r="DI67" i="2"/>
  <c r="CZ68" i="2"/>
  <c r="DA68" i="2"/>
  <c r="DB68" i="2"/>
  <c r="DC68" i="2"/>
  <c r="DD68" i="2"/>
  <c r="DE68" i="2"/>
  <c r="DF68" i="2"/>
  <c r="DG68" i="2"/>
  <c r="DH68" i="2"/>
  <c r="DI68" i="2"/>
  <c r="CZ69" i="2"/>
  <c r="DA69" i="2"/>
  <c r="DB69" i="2"/>
  <c r="DC69" i="2"/>
  <c r="DD69" i="2"/>
  <c r="DE69" i="2"/>
  <c r="DF69" i="2"/>
  <c r="DG69" i="2"/>
  <c r="DH69" i="2"/>
  <c r="DI69" i="2"/>
  <c r="CZ70" i="2"/>
  <c r="DA70" i="2"/>
  <c r="DB70" i="2"/>
  <c r="DC70" i="2"/>
  <c r="DD70" i="2"/>
  <c r="DE70" i="2"/>
  <c r="DF70" i="2"/>
  <c r="DG70" i="2"/>
  <c r="DH70" i="2"/>
  <c r="DI70" i="2"/>
  <c r="CZ71" i="2"/>
  <c r="DA71" i="2"/>
  <c r="DB71" i="2"/>
  <c r="DC71" i="2"/>
  <c r="DD71" i="2"/>
  <c r="DE71" i="2"/>
  <c r="DF71" i="2"/>
  <c r="DG71" i="2"/>
  <c r="DH71" i="2"/>
  <c r="DI71" i="2"/>
  <c r="CZ72" i="2"/>
  <c r="DA72" i="2"/>
  <c r="DB72" i="2"/>
  <c r="DC72" i="2"/>
  <c r="DD72" i="2"/>
  <c r="DE72" i="2"/>
  <c r="DF72" i="2"/>
  <c r="DG72" i="2"/>
  <c r="DH72" i="2"/>
  <c r="DI72" i="2"/>
  <c r="CZ73" i="2"/>
  <c r="DA73" i="2"/>
  <c r="DB73" i="2"/>
  <c r="DC73" i="2"/>
  <c r="DD73" i="2"/>
  <c r="DE73" i="2"/>
  <c r="DF73" i="2"/>
  <c r="DG73" i="2"/>
  <c r="DH73" i="2"/>
  <c r="DI73" i="2"/>
  <c r="CZ74" i="2"/>
  <c r="DA74" i="2"/>
  <c r="DB74" i="2"/>
  <c r="DC74" i="2"/>
  <c r="DD74" i="2"/>
  <c r="DE74" i="2"/>
  <c r="DF74" i="2"/>
  <c r="DG74" i="2"/>
  <c r="DH74" i="2"/>
  <c r="DI74" i="2"/>
  <c r="CZ75" i="2"/>
  <c r="DA75" i="2"/>
  <c r="DB75" i="2"/>
  <c r="DC75" i="2"/>
  <c r="DD75" i="2"/>
  <c r="DE75" i="2"/>
  <c r="DF75" i="2"/>
  <c r="DG75" i="2"/>
  <c r="DH75" i="2"/>
  <c r="DI75" i="2"/>
  <c r="CZ76" i="2"/>
  <c r="DA76" i="2"/>
  <c r="DB76" i="2"/>
  <c r="DC76" i="2"/>
  <c r="DD76" i="2"/>
  <c r="DE76" i="2"/>
  <c r="DF76" i="2"/>
  <c r="DG76" i="2"/>
  <c r="DH76" i="2"/>
  <c r="DI76" i="2"/>
  <c r="CZ77" i="2"/>
  <c r="DA77" i="2"/>
  <c r="DB77" i="2"/>
  <c r="DC77" i="2"/>
  <c r="DD77" i="2"/>
  <c r="DE77" i="2"/>
  <c r="DF77" i="2"/>
  <c r="DG77" i="2"/>
  <c r="DH77" i="2"/>
  <c r="DI77" i="2"/>
  <c r="CZ78" i="2"/>
  <c r="DA78" i="2"/>
  <c r="DB78" i="2"/>
  <c r="DC78" i="2"/>
  <c r="DD78" i="2"/>
  <c r="DE78" i="2"/>
  <c r="DF78" i="2"/>
  <c r="DG78" i="2"/>
  <c r="DH78" i="2"/>
  <c r="DI78" i="2"/>
  <c r="CZ79" i="2"/>
  <c r="DA79" i="2"/>
  <c r="DB79" i="2"/>
  <c r="DC79" i="2"/>
  <c r="DD79" i="2"/>
  <c r="DE79" i="2"/>
  <c r="DF79" i="2"/>
  <c r="DG79" i="2"/>
  <c r="DH79" i="2"/>
  <c r="DI79" i="2"/>
  <c r="CZ80" i="2"/>
  <c r="DA80" i="2"/>
  <c r="DB80" i="2"/>
  <c r="DC80" i="2"/>
  <c r="DD80" i="2"/>
  <c r="DE80" i="2"/>
  <c r="DF80" i="2"/>
  <c r="DG80" i="2"/>
  <c r="DH80" i="2"/>
  <c r="DI80" i="2"/>
  <c r="CZ81" i="2"/>
  <c r="DA81" i="2"/>
  <c r="DB81" i="2"/>
  <c r="DC81" i="2"/>
  <c r="DD81" i="2"/>
  <c r="DE81" i="2"/>
  <c r="DF81" i="2"/>
  <c r="DG81" i="2"/>
  <c r="DH81" i="2"/>
  <c r="DI81" i="2"/>
  <c r="CZ82" i="2"/>
  <c r="DA82" i="2"/>
  <c r="DB82" i="2"/>
  <c r="DC82" i="2"/>
  <c r="DD82" i="2"/>
  <c r="DE82" i="2"/>
  <c r="DF82" i="2"/>
  <c r="DG82" i="2"/>
  <c r="DH82" i="2"/>
  <c r="DI82" i="2"/>
  <c r="CZ83" i="2"/>
  <c r="DA83" i="2"/>
  <c r="DB83" i="2"/>
  <c r="DC83" i="2"/>
  <c r="DD83" i="2"/>
  <c r="DE83" i="2"/>
  <c r="DF83" i="2"/>
  <c r="DG83" i="2"/>
  <c r="DH83" i="2"/>
  <c r="DI83" i="2"/>
  <c r="CZ84" i="2"/>
  <c r="DA84" i="2"/>
  <c r="DB84" i="2"/>
  <c r="DC84" i="2"/>
  <c r="DD84" i="2"/>
  <c r="DE84" i="2"/>
  <c r="DF84" i="2"/>
  <c r="DG84" i="2"/>
  <c r="DH84" i="2"/>
  <c r="DI84" i="2"/>
  <c r="CZ85" i="2"/>
  <c r="DA85" i="2"/>
  <c r="DB85" i="2"/>
  <c r="DC85" i="2"/>
  <c r="DD85" i="2"/>
  <c r="DE85" i="2"/>
  <c r="DF85" i="2"/>
  <c r="DG85" i="2"/>
  <c r="DH85" i="2"/>
  <c r="DI85" i="2"/>
  <c r="CZ86" i="2"/>
  <c r="DA86" i="2"/>
  <c r="DB86" i="2"/>
  <c r="DC86" i="2"/>
  <c r="DD86" i="2"/>
  <c r="DE86" i="2"/>
  <c r="DF86" i="2"/>
  <c r="DG86" i="2"/>
  <c r="DH86" i="2"/>
  <c r="DI86" i="2"/>
  <c r="CZ87" i="2"/>
  <c r="DA87" i="2"/>
  <c r="DB87" i="2"/>
  <c r="DC87" i="2"/>
  <c r="DD87" i="2"/>
  <c r="DE87" i="2"/>
  <c r="DF87" i="2"/>
  <c r="DG87" i="2"/>
  <c r="DH87" i="2"/>
  <c r="DI87" i="2"/>
  <c r="CZ88" i="2"/>
  <c r="DA88" i="2"/>
  <c r="DB88" i="2"/>
  <c r="DC88" i="2"/>
  <c r="DD88" i="2"/>
  <c r="DE88" i="2"/>
  <c r="DF88" i="2"/>
  <c r="DG88" i="2"/>
  <c r="DH88" i="2"/>
  <c r="DI88" i="2"/>
  <c r="CZ89" i="2"/>
  <c r="DA89" i="2"/>
  <c r="DB89" i="2"/>
  <c r="DC89" i="2"/>
  <c r="DD89" i="2"/>
  <c r="DE89" i="2"/>
  <c r="DF89" i="2"/>
  <c r="DG89" i="2"/>
  <c r="DH89" i="2"/>
  <c r="DI89" i="2"/>
  <c r="CZ90" i="2"/>
  <c r="DA90" i="2"/>
  <c r="DB90" i="2"/>
  <c r="DC90" i="2"/>
  <c r="DD90" i="2"/>
  <c r="DE90" i="2"/>
  <c r="DF90" i="2"/>
  <c r="DG90" i="2"/>
  <c r="DH90" i="2"/>
  <c r="DI90" i="2"/>
  <c r="CZ91" i="2"/>
  <c r="DA91" i="2"/>
  <c r="DB91" i="2"/>
  <c r="DC91" i="2"/>
  <c r="DD91" i="2"/>
  <c r="DE91" i="2"/>
  <c r="DF91" i="2"/>
  <c r="DG91" i="2"/>
  <c r="DH91" i="2"/>
  <c r="DI91" i="2"/>
  <c r="CZ92" i="2"/>
  <c r="DA92" i="2"/>
  <c r="DB92" i="2"/>
  <c r="DC92" i="2"/>
  <c r="DD92" i="2"/>
  <c r="DE92" i="2"/>
  <c r="DF92" i="2"/>
  <c r="DG92" i="2"/>
  <c r="DH92" i="2"/>
  <c r="DI92" i="2"/>
  <c r="CZ93" i="2"/>
  <c r="DA93" i="2"/>
  <c r="DB93" i="2"/>
  <c r="DC93" i="2"/>
  <c r="DD93" i="2"/>
  <c r="DE93" i="2"/>
  <c r="DF93" i="2"/>
  <c r="DG93" i="2"/>
  <c r="DH93" i="2"/>
  <c r="DI93" i="2"/>
  <c r="CZ94" i="2"/>
  <c r="DA94" i="2"/>
  <c r="DB94" i="2"/>
  <c r="DC94" i="2"/>
  <c r="DD94" i="2"/>
  <c r="DE94" i="2"/>
  <c r="DF94" i="2"/>
  <c r="DG94" i="2"/>
  <c r="DH94" i="2"/>
  <c r="DI94" i="2"/>
  <c r="CZ95" i="2"/>
  <c r="DA95" i="2"/>
  <c r="DB95" i="2"/>
  <c r="DC95" i="2"/>
  <c r="DD95" i="2"/>
  <c r="DE95" i="2"/>
  <c r="DF95" i="2"/>
  <c r="DG95" i="2"/>
  <c r="DH95" i="2"/>
  <c r="DI95" i="2"/>
  <c r="CZ96" i="2"/>
  <c r="DA96" i="2"/>
  <c r="DB96" i="2"/>
  <c r="DC96" i="2"/>
  <c r="DD96" i="2"/>
  <c r="DE96" i="2"/>
  <c r="DF96" i="2"/>
  <c r="DG96" i="2"/>
  <c r="DH96" i="2"/>
  <c r="DI96" i="2"/>
  <c r="CZ97" i="2"/>
  <c r="DA97" i="2"/>
  <c r="DB97" i="2"/>
  <c r="DC97" i="2"/>
  <c r="DD97" i="2"/>
  <c r="DE97" i="2"/>
  <c r="DF97" i="2"/>
  <c r="DG97" i="2"/>
  <c r="DH97" i="2"/>
  <c r="DI97" i="2"/>
  <c r="CZ98" i="2"/>
  <c r="DA98" i="2"/>
  <c r="DB98" i="2"/>
  <c r="DC98" i="2"/>
  <c r="DD98" i="2"/>
  <c r="DE98" i="2"/>
  <c r="DF98" i="2"/>
  <c r="DG98" i="2"/>
  <c r="DH98" i="2"/>
  <c r="DI98" i="2"/>
  <c r="CZ99" i="2"/>
  <c r="DA99" i="2"/>
  <c r="DB99" i="2"/>
  <c r="DC99" i="2"/>
  <c r="DD99" i="2"/>
  <c r="DE99" i="2"/>
  <c r="DF99" i="2"/>
  <c r="DG99" i="2"/>
  <c r="DH99" i="2"/>
  <c r="DI99" i="2"/>
  <c r="CZ100" i="2"/>
  <c r="DA100" i="2"/>
  <c r="DB100" i="2"/>
  <c r="DC100" i="2"/>
  <c r="DD100" i="2"/>
  <c r="DE100" i="2"/>
  <c r="DF100" i="2"/>
  <c r="DG100" i="2"/>
  <c r="DH100" i="2"/>
  <c r="DI100" i="2"/>
  <c r="CZ101" i="2"/>
  <c r="DA101" i="2"/>
  <c r="DB101" i="2"/>
  <c r="DC101" i="2"/>
  <c r="DD101" i="2"/>
  <c r="DE101" i="2"/>
  <c r="DF101" i="2"/>
  <c r="DG101" i="2"/>
  <c r="DH101" i="2"/>
  <c r="DI101" i="2"/>
  <c r="CZ102" i="2"/>
  <c r="DA102" i="2"/>
  <c r="DB102" i="2"/>
  <c r="DC102" i="2"/>
  <c r="DD102" i="2"/>
  <c r="DE102" i="2"/>
  <c r="DF102" i="2"/>
  <c r="DG102" i="2"/>
  <c r="DH102" i="2"/>
  <c r="DI102" i="2"/>
  <c r="CZ103" i="2"/>
  <c r="DA103" i="2"/>
  <c r="DB103" i="2"/>
  <c r="DC103" i="2"/>
  <c r="DD103" i="2"/>
  <c r="DE103" i="2"/>
  <c r="DF103" i="2"/>
  <c r="DG103" i="2"/>
  <c r="DH103" i="2"/>
  <c r="DI103" i="2"/>
  <c r="CZ104" i="2"/>
  <c r="DA104" i="2"/>
  <c r="DB104" i="2"/>
  <c r="DC104" i="2"/>
  <c r="DD104" i="2"/>
  <c r="DE104" i="2"/>
  <c r="DF104" i="2"/>
  <c r="DG104" i="2"/>
  <c r="DH104" i="2"/>
  <c r="DI104" i="2"/>
  <c r="CZ105" i="2"/>
  <c r="DA105" i="2"/>
  <c r="DB105" i="2"/>
  <c r="DC105" i="2"/>
  <c r="DD105" i="2"/>
  <c r="DE105" i="2"/>
  <c r="DF105" i="2"/>
  <c r="DG105" i="2"/>
  <c r="DH105" i="2"/>
  <c r="DI105" i="2"/>
  <c r="CZ106" i="2"/>
  <c r="DA106" i="2"/>
  <c r="DB106" i="2"/>
  <c r="DC106" i="2"/>
  <c r="DD106" i="2"/>
  <c r="DE106" i="2"/>
  <c r="DF106" i="2"/>
  <c r="DG106" i="2"/>
  <c r="DH106" i="2"/>
  <c r="DI106" i="2"/>
  <c r="CZ107" i="2"/>
  <c r="DA107" i="2"/>
  <c r="DB107" i="2"/>
  <c r="DC107" i="2"/>
  <c r="DD107" i="2"/>
  <c r="DE107" i="2"/>
  <c r="DF107" i="2"/>
  <c r="DG107" i="2"/>
  <c r="DH107" i="2"/>
  <c r="DI107" i="2"/>
  <c r="CZ108" i="2"/>
  <c r="DA108" i="2"/>
  <c r="DB108" i="2"/>
  <c r="DC108" i="2"/>
  <c r="DD108" i="2"/>
  <c r="DE108" i="2"/>
  <c r="DF108" i="2"/>
  <c r="DG108" i="2"/>
  <c r="DH108" i="2"/>
  <c r="DI108" i="2"/>
  <c r="CZ109" i="2"/>
  <c r="DA109" i="2"/>
  <c r="DB109" i="2"/>
  <c r="DC109" i="2"/>
  <c r="DD109" i="2"/>
  <c r="DE109" i="2"/>
  <c r="DF109" i="2"/>
  <c r="DG109" i="2"/>
  <c r="DH109" i="2"/>
  <c r="DI109" i="2"/>
  <c r="CZ110" i="2"/>
  <c r="DA110" i="2"/>
  <c r="DB110" i="2"/>
  <c r="DC110" i="2"/>
  <c r="DD110" i="2"/>
  <c r="DE110" i="2"/>
  <c r="DF110" i="2"/>
  <c r="DG110" i="2"/>
  <c r="DH110" i="2"/>
  <c r="DI110" i="2"/>
  <c r="CZ111" i="2"/>
  <c r="DA111" i="2"/>
  <c r="DB111" i="2"/>
  <c r="DC111" i="2"/>
  <c r="DD111" i="2"/>
  <c r="DE111" i="2"/>
  <c r="DF111" i="2"/>
  <c r="DG111" i="2"/>
  <c r="DH111" i="2"/>
  <c r="DI111" i="2"/>
  <c r="CZ112" i="2"/>
  <c r="DA112" i="2"/>
  <c r="DB112" i="2"/>
  <c r="DC112" i="2"/>
  <c r="DD112" i="2"/>
  <c r="DE112" i="2"/>
  <c r="DF112" i="2"/>
  <c r="DG112" i="2"/>
  <c r="DH112" i="2"/>
  <c r="DI112" i="2"/>
  <c r="CZ113" i="2"/>
  <c r="DA113" i="2"/>
  <c r="DB113" i="2"/>
  <c r="DC113" i="2"/>
  <c r="DD113" i="2"/>
  <c r="DE113" i="2"/>
  <c r="DF113" i="2"/>
  <c r="DG113" i="2"/>
  <c r="DH113" i="2"/>
  <c r="DI113" i="2"/>
  <c r="CZ114" i="2"/>
  <c r="DA114" i="2"/>
  <c r="DB114" i="2"/>
  <c r="DC114" i="2"/>
  <c r="DD114" i="2"/>
  <c r="DE114" i="2"/>
  <c r="DF114" i="2"/>
  <c r="DG114" i="2"/>
  <c r="DH114" i="2"/>
  <c r="DI114" i="2"/>
  <c r="CZ115" i="2"/>
  <c r="DA115" i="2"/>
  <c r="DB115" i="2"/>
  <c r="DC115" i="2"/>
  <c r="DD115" i="2"/>
  <c r="DE115" i="2"/>
  <c r="DF115" i="2"/>
  <c r="DG115" i="2"/>
  <c r="DH115" i="2"/>
  <c r="DI115" i="2"/>
  <c r="CZ116" i="2"/>
  <c r="DA116" i="2"/>
  <c r="DB116" i="2"/>
  <c r="DC116" i="2"/>
  <c r="DD116" i="2"/>
  <c r="DE116" i="2"/>
  <c r="DF116" i="2"/>
  <c r="DG116" i="2"/>
  <c r="DH116" i="2"/>
  <c r="DI116" i="2"/>
  <c r="CZ117" i="2"/>
  <c r="DA117" i="2"/>
  <c r="DB117" i="2"/>
  <c r="DC117" i="2"/>
  <c r="DD117" i="2"/>
  <c r="DE117" i="2"/>
  <c r="DF117" i="2"/>
  <c r="DG117" i="2"/>
  <c r="DH117" i="2"/>
  <c r="DI117" i="2"/>
  <c r="CZ118" i="2"/>
  <c r="DA118" i="2"/>
  <c r="DB118" i="2"/>
  <c r="DC118" i="2"/>
  <c r="DD118" i="2"/>
  <c r="DE118" i="2"/>
  <c r="DF118" i="2"/>
  <c r="DG118" i="2"/>
  <c r="DH118" i="2"/>
  <c r="DI118" i="2"/>
  <c r="CZ119" i="2"/>
  <c r="DA119" i="2"/>
  <c r="DB119" i="2"/>
  <c r="DC119" i="2"/>
  <c r="DD119" i="2"/>
  <c r="DE119" i="2"/>
  <c r="DF119" i="2"/>
  <c r="DG119" i="2"/>
  <c r="DH119" i="2"/>
  <c r="DI119" i="2"/>
  <c r="CZ120" i="2"/>
  <c r="DA120" i="2"/>
  <c r="DB120" i="2"/>
  <c r="DC120" i="2"/>
  <c r="DD120" i="2"/>
  <c r="DE120" i="2"/>
  <c r="DF120" i="2"/>
  <c r="DG120" i="2"/>
  <c r="DH120" i="2"/>
  <c r="DI120" i="2"/>
  <c r="CZ121" i="2"/>
  <c r="DA121" i="2"/>
  <c r="DB121" i="2"/>
  <c r="DC121" i="2"/>
  <c r="DD121" i="2"/>
  <c r="DE121" i="2"/>
  <c r="DF121" i="2"/>
  <c r="DG121" i="2"/>
  <c r="DH121" i="2"/>
  <c r="DI121" i="2"/>
  <c r="CZ122" i="2"/>
  <c r="DA122" i="2"/>
  <c r="DB122" i="2"/>
  <c r="DC122" i="2"/>
  <c r="DD122" i="2"/>
  <c r="DE122" i="2"/>
  <c r="DF122" i="2"/>
  <c r="DG122" i="2"/>
  <c r="DH122" i="2"/>
  <c r="DI122" i="2"/>
  <c r="CZ123" i="2"/>
  <c r="DA123" i="2"/>
  <c r="DB123" i="2"/>
  <c r="DC123" i="2"/>
  <c r="DD123" i="2"/>
  <c r="DE123" i="2"/>
  <c r="DF123" i="2"/>
  <c r="DG123" i="2"/>
  <c r="DH123" i="2"/>
  <c r="DI123" i="2"/>
  <c r="CZ124" i="2"/>
  <c r="DA124" i="2"/>
  <c r="DB124" i="2"/>
  <c r="DC124" i="2"/>
  <c r="DD124" i="2"/>
  <c r="DE124" i="2"/>
  <c r="DF124" i="2"/>
  <c r="DG124" i="2"/>
  <c r="DH124" i="2"/>
  <c r="DI124" i="2"/>
  <c r="CZ125" i="2"/>
  <c r="DA125" i="2"/>
  <c r="DB125" i="2"/>
  <c r="DC125" i="2"/>
  <c r="DD125" i="2"/>
  <c r="DE125" i="2"/>
  <c r="DF125" i="2"/>
  <c r="DG125" i="2"/>
  <c r="DH125" i="2"/>
  <c r="DI125" i="2"/>
  <c r="CZ126" i="2"/>
  <c r="DA126" i="2"/>
  <c r="DB126" i="2"/>
  <c r="DC126" i="2"/>
  <c r="DD126" i="2"/>
  <c r="DE126" i="2"/>
  <c r="DF126" i="2"/>
  <c r="DG126" i="2"/>
  <c r="DH126" i="2"/>
  <c r="DI126" i="2"/>
  <c r="CZ127" i="2"/>
  <c r="DA127" i="2"/>
  <c r="DB127" i="2"/>
  <c r="DC127" i="2"/>
  <c r="DD127" i="2"/>
  <c r="DE127" i="2"/>
  <c r="DF127" i="2"/>
  <c r="DG127" i="2"/>
  <c r="DH127" i="2"/>
  <c r="DI127" i="2"/>
  <c r="CZ128" i="2"/>
  <c r="DA128" i="2"/>
  <c r="DB128" i="2"/>
  <c r="DC128" i="2"/>
  <c r="DD128" i="2"/>
  <c r="DE128" i="2"/>
  <c r="DF128" i="2"/>
  <c r="DG128" i="2"/>
  <c r="DH128" i="2"/>
  <c r="DI128" i="2"/>
  <c r="CZ129" i="2"/>
  <c r="DA129" i="2"/>
  <c r="DB129" i="2"/>
  <c r="DC129" i="2"/>
  <c r="DD129" i="2"/>
  <c r="DE129" i="2"/>
  <c r="DF129" i="2"/>
  <c r="DG129" i="2"/>
  <c r="DH129" i="2"/>
  <c r="DI129" i="2"/>
  <c r="CZ130" i="2"/>
  <c r="DA130" i="2"/>
  <c r="DB130" i="2"/>
  <c r="DC130" i="2"/>
  <c r="DD130" i="2"/>
  <c r="DE130" i="2"/>
  <c r="DF130" i="2"/>
  <c r="DG130" i="2"/>
  <c r="DH130" i="2"/>
  <c r="DI130" i="2"/>
  <c r="CZ131" i="2"/>
  <c r="DA131" i="2"/>
  <c r="DB131" i="2"/>
  <c r="DC131" i="2"/>
  <c r="DD131" i="2"/>
  <c r="DE131" i="2"/>
  <c r="DF131" i="2"/>
  <c r="DG131" i="2"/>
  <c r="DH131" i="2"/>
  <c r="DI131" i="2"/>
  <c r="CZ132" i="2"/>
  <c r="DA132" i="2"/>
  <c r="DB132" i="2"/>
  <c r="DC132" i="2"/>
  <c r="DD132" i="2"/>
  <c r="DE132" i="2"/>
  <c r="DF132" i="2"/>
  <c r="DG132" i="2"/>
  <c r="DH132" i="2"/>
  <c r="DI132" i="2"/>
  <c r="CZ133" i="2"/>
  <c r="DA133" i="2"/>
  <c r="DB133" i="2"/>
  <c r="DC133" i="2"/>
  <c r="DD133" i="2"/>
  <c r="DE133" i="2"/>
  <c r="DF133" i="2"/>
  <c r="DG133" i="2"/>
  <c r="DH133" i="2"/>
  <c r="DI133" i="2"/>
  <c r="CZ134" i="2"/>
  <c r="DA134" i="2"/>
  <c r="DB134" i="2"/>
  <c r="DC134" i="2"/>
  <c r="DD134" i="2"/>
  <c r="DE134" i="2"/>
  <c r="DF134" i="2"/>
  <c r="DG134" i="2"/>
  <c r="DH134" i="2"/>
  <c r="DI134" i="2"/>
  <c r="CZ135" i="2"/>
  <c r="DA135" i="2"/>
  <c r="DB135" i="2"/>
  <c r="DC135" i="2"/>
  <c r="DD135" i="2"/>
  <c r="DE135" i="2"/>
  <c r="DF135" i="2"/>
  <c r="DG135" i="2"/>
  <c r="DH135" i="2"/>
  <c r="DI135" i="2"/>
  <c r="CZ136" i="2"/>
  <c r="DA136" i="2"/>
  <c r="DB136" i="2"/>
  <c r="DC136" i="2"/>
  <c r="DD136" i="2"/>
  <c r="DE136" i="2"/>
  <c r="DF136" i="2"/>
  <c r="DG136" i="2"/>
  <c r="DH136" i="2"/>
  <c r="DI136" i="2"/>
  <c r="CZ137" i="2"/>
  <c r="DA137" i="2"/>
  <c r="DB137" i="2"/>
  <c r="DC137" i="2"/>
  <c r="DD137" i="2"/>
  <c r="DE137" i="2"/>
  <c r="DF137" i="2"/>
  <c r="DG137" i="2"/>
  <c r="DH137" i="2"/>
  <c r="DI137" i="2"/>
  <c r="CZ138" i="2"/>
  <c r="DA138" i="2"/>
  <c r="DB138" i="2"/>
  <c r="DC138" i="2"/>
  <c r="DD138" i="2"/>
  <c r="DE138" i="2"/>
  <c r="DF138" i="2"/>
  <c r="DG138" i="2"/>
  <c r="DH138" i="2"/>
  <c r="DI138" i="2"/>
  <c r="CZ139" i="2"/>
  <c r="DA139" i="2"/>
  <c r="DB139" i="2"/>
  <c r="DC139" i="2"/>
  <c r="DD139" i="2"/>
  <c r="DE139" i="2"/>
  <c r="DF139" i="2"/>
  <c r="DG139" i="2"/>
  <c r="DH139" i="2"/>
  <c r="DI139" i="2"/>
  <c r="CZ140" i="2"/>
  <c r="DA140" i="2"/>
  <c r="DB140" i="2"/>
  <c r="DC140" i="2"/>
  <c r="DD140" i="2"/>
  <c r="DE140" i="2"/>
  <c r="DF140" i="2"/>
  <c r="DG140" i="2"/>
  <c r="DH140" i="2"/>
  <c r="DI140" i="2"/>
  <c r="CZ141" i="2"/>
  <c r="DA141" i="2"/>
  <c r="DB141" i="2"/>
  <c r="DC141" i="2"/>
  <c r="DD141" i="2"/>
  <c r="DE141" i="2"/>
  <c r="DF141" i="2"/>
  <c r="DG141" i="2"/>
  <c r="DH141" i="2"/>
  <c r="DI141" i="2"/>
  <c r="CZ142" i="2"/>
  <c r="DA142" i="2"/>
  <c r="DB142" i="2"/>
  <c r="DC142" i="2"/>
  <c r="DD142" i="2"/>
  <c r="DE142" i="2"/>
  <c r="DF142" i="2"/>
  <c r="DG142" i="2"/>
  <c r="DH142" i="2"/>
  <c r="DI142" i="2"/>
  <c r="CZ143" i="2"/>
  <c r="DA143" i="2"/>
  <c r="DB143" i="2"/>
  <c r="DC143" i="2"/>
  <c r="DD143" i="2"/>
  <c r="DE143" i="2"/>
  <c r="DF143" i="2"/>
  <c r="DG143" i="2"/>
  <c r="DH143" i="2"/>
  <c r="DI143" i="2"/>
  <c r="CZ144" i="2"/>
  <c r="DA144" i="2"/>
  <c r="DB144" i="2"/>
  <c r="DC144" i="2"/>
  <c r="DD144" i="2"/>
  <c r="DE144" i="2"/>
  <c r="DF144" i="2"/>
  <c r="DG144" i="2"/>
  <c r="DH144" i="2"/>
  <c r="DI144" i="2"/>
  <c r="CZ145" i="2"/>
  <c r="DA145" i="2"/>
  <c r="DB145" i="2"/>
  <c r="DC145" i="2"/>
  <c r="DD145" i="2"/>
  <c r="DE145" i="2"/>
  <c r="DF145" i="2"/>
  <c r="DG145" i="2"/>
  <c r="DH145" i="2"/>
  <c r="DI145" i="2"/>
  <c r="CZ146" i="2"/>
  <c r="DA146" i="2"/>
  <c r="DB146" i="2"/>
  <c r="DC146" i="2"/>
  <c r="DD146" i="2"/>
  <c r="DE146" i="2"/>
  <c r="DF146" i="2"/>
  <c r="DG146" i="2"/>
  <c r="DH146" i="2"/>
  <c r="DI146" i="2"/>
  <c r="CZ147" i="2"/>
  <c r="DA147" i="2"/>
  <c r="DB147" i="2"/>
  <c r="DC147" i="2"/>
  <c r="DD147" i="2"/>
  <c r="DE147" i="2"/>
  <c r="DF147" i="2"/>
  <c r="DG147" i="2"/>
  <c r="DH147" i="2"/>
  <c r="DI147" i="2"/>
  <c r="CZ148" i="2"/>
  <c r="DA148" i="2"/>
  <c r="DB148" i="2"/>
  <c r="DC148" i="2"/>
  <c r="DD148" i="2"/>
  <c r="DE148" i="2"/>
  <c r="DF148" i="2"/>
  <c r="DG148" i="2"/>
  <c r="DH148" i="2"/>
  <c r="DI148" i="2"/>
  <c r="CZ149" i="2"/>
  <c r="DA149" i="2"/>
  <c r="DB149" i="2"/>
  <c r="DC149" i="2"/>
  <c r="DD149" i="2"/>
  <c r="DE149" i="2"/>
  <c r="DF149" i="2"/>
  <c r="DG149" i="2"/>
  <c r="DH149" i="2"/>
  <c r="DI149" i="2"/>
  <c r="CZ150" i="2"/>
  <c r="DA150" i="2"/>
  <c r="DB150" i="2"/>
  <c r="DC150" i="2"/>
  <c r="DD150" i="2"/>
  <c r="DE150" i="2"/>
  <c r="DF150" i="2"/>
  <c r="DG150" i="2"/>
  <c r="DH150" i="2"/>
  <c r="DI150" i="2"/>
  <c r="CZ151" i="2"/>
  <c r="DA151" i="2"/>
  <c r="DB151" i="2"/>
  <c r="DC151" i="2"/>
  <c r="DD151" i="2"/>
  <c r="DE151" i="2"/>
  <c r="DF151" i="2"/>
  <c r="DG151" i="2"/>
  <c r="DH151" i="2"/>
  <c r="DI151" i="2"/>
  <c r="CZ152" i="2"/>
  <c r="DA152" i="2"/>
  <c r="DB152" i="2"/>
  <c r="DC152" i="2"/>
  <c r="DD152" i="2"/>
  <c r="DE152" i="2"/>
  <c r="DF152" i="2"/>
  <c r="DG152" i="2"/>
  <c r="DH152" i="2"/>
  <c r="DI152" i="2"/>
  <c r="CZ153" i="2"/>
  <c r="DA153" i="2"/>
  <c r="DB153" i="2"/>
  <c r="DC153" i="2"/>
  <c r="DD153" i="2"/>
  <c r="DE153" i="2"/>
  <c r="DF153" i="2"/>
  <c r="DG153" i="2"/>
  <c r="DH153" i="2"/>
  <c r="DI153" i="2"/>
  <c r="CZ154" i="2"/>
  <c r="DA154" i="2"/>
  <c r="DB154" i="2"/>
  <c r="DC154" i="2"/>
  <c r="DD154" i="2"/>
  <c r="DE154" i="2"/>
  <c r="DF154" i="2"/>
  <c r="DG154" i="2"/>
  <c r="DH154" i="2"/>
  <c r="DI154" i="2"/>
  <c r="CZ155" i="2"/>
  <c r="DA155" i="2"/>
  <c r="DB155" i="2"/>
  <c r="DC155" i="2"/>
  <c r="DD155" i="2"/>
  <c r="DE155" i="2"/>
  <c r="DF155" i="2"/>
  <c r="DG155" i="2"/>
  <c r="DH155" i="2"/>
  <c r="DI155" i="2"/>
  <c r="CZ156" i="2"/>
  <c r="DA156" i="2"/>
  <c r="DB156" i="2"/>
  <c r="DC156" i="2"/>
  <c r="DD156" i="2"/>
  <c r="DE156" i="2"/>
  <c r="DF156" i="2"/>
  <c r="DG156" i="2"/>
  <c r="DH156" i="2"/>
  <c r="DI156" i="2"/>
  <c r="CZ157" i="2"/>
  <c r="DA157" i="2"/>
  <c r="DB157" i="2"/>
  <c r="DC157" i="2"/>
  <c r="DD157" i="2"/>
  <c r="DE157" i="2"/>
  <c r="DF157" i="2"/>
  <c r="DG157" i="2"/>
  <c r="DH157" i="2"/>
  <c r="DI157" i="2"/>
  <c r="CZ158" i="2"/>
  <c r="DA158" i="2"/>
  <c r="DB158" i="2"/>
  <c r="DC158" i="2"/>
  <c r="DD158" i="2"/>
  <c r="DE158" i="2"/>
  <c r="DF158" i="2"/>
  <c r="DG158" i="2"/>
  <c r="DH158" i="2"/>
  <c r="DI158" i="2"/>
  <c r="CZ159" i="2"/>
  <c r="DA159" i="2"/>
  <c r="DB159" i="2"/>
  <c r="DC159" i="2"/>
  <c r="DD159" i="2"/>
  <c r="DE159" i="2"/>
  <c r="DF159" i="2"/>
  <c r="DG159" i="2"/>
  <c r="DH159" i="2"/>
  <c r="DI159" i="2"/>
  <c r="CZ160" i="2"/>
  <c r="DA160" i="2"/>
  <c r="DB160" i="2"/>
  <c r="DC160" i="2"/>
  <c r="DD160" i="2"/>
  <c r="DE160" i="2"/>
  <c r="DF160" i="2"/>
  <c r="DG160" i="2"/>
  <c r="DH160" i="2"/>
  <c r="DI160" i="2"/>
  <c r="CZ161" i="2"/>
  <c r="DA161" i="2"/>
  <c r="DB161" i="2"/>
  <c r="DC161" i="2"/>
  <c r="DD161" i="2"/>
  <c r="DE161" i="2"/>
  <c r="DF161" i="2"/>
  <c r="DG161" i="2"/>
  <c r="DH161" i="2"/>
  <c r="DI161" i="2"/>
  <c r="CZ162" i="2"/>
  <c r="DA162" i="2"/>
  <c r="DB162" i="2"/>
  <c r="DC162" i="2"/>
  <c r="DD162" i="2"/>
  <c r="DE162" i="2"/>
  <c r="DF162" i="2"/>
  <c r="DG162" i="2"/>
  <c r="DH162" i="2"/>
  <c r="DI162" i="2"/>
  <c r="CZ163" i="2"/>
  <c r="DA163" i="2"/>
  <c r="DB163" i="2"/>
  <c r="DC163" i="2"/>
  <c r="DD163" i="2"/>
  <c r="DE163" i="2"/>
  <c r="DF163" i="2"/>
  <c r="DG163" i="2"/>
  <c r="DH163" i="2"/>
  <c r="DI163" i="2"/>
  <c r="CZ164" i="2"/>
  <c r="DA164" i="2"/>
  <c r="DB164" i="2"/>
  <c r="DC164" i="2"/>
  <c r="DD164" i="2"/>
  <c r="DE164" i="2"/>
  <c r="DF164" i="2"/>
  <c r="DG164" i="2"/>
  <c r="DH164" i="2"/>
  <c r="DI164" i="2"/>
  <c r="CZ165" i="2"/>
  <c r="DA165" i="2"/>
  <c r="DB165" i="2"/>
  <c r="DC165" i="2"/>
  <c r="DD165" i="2"/>
  <c r="DE165" i="2"/>
  <c r="DF165" i="2"/>
  <c r="DG165" i="2"/>
  <c r="DH165" i="2"/>
  <c r="DI165" i="2"/>
  <c r="CZ166" i="2"/>
  <c r="DA166" i="2"/>
  <c r="DB166" i="2"/>
  <c r="DC166" i="2"/>
  <c r="DD166" i="2"/>
  <c r="DE166" i="2"/>
  <c r="DF166" i="2"/>
  <c r="DG166" i="2"/>
  <c r="DH166" i="2"/>
  <c r="DI166" i="2"/>
  <c r="CZ167" i="2"/>
  <c r="DA167" i="2"/>
  <c r="DB167" i="2"/>
  <c r="DC167" i="2"/>
  <c r="DD167" i="2"/>
  <c r="DE167" i="2"/>
  <c r="DF167" i="2"/>
  <c r="DG167" i="2"/>
  <c r="DH167" i="2"/>
  <c r="DI167" i="2"/>
  <c r="CZ168" i="2"/>
  <c r="DA168" i="2"/>
  <c r="DB168" i="2"/>
  <c r="DC168" i="2"/>
  <c r="DD168" i="2"/>
  <c r="DE168" i="2"/>
  <c r="DF168" i="2"/>
  <c r="DG168" i="2"/>
  <c r="DH168" i="2"/>
  <c r="DI168" i="2"/>
  <c r="CZ169" i="2"/>
  <c r="DA169" i="2"/>
  <c r="DB169" i="2"/>
  <c r="DC169" i="2"/>
  <c r="DD169" i="2"/>
  <c r="DE169" i="2"/>
  <c r="DF169" i="2"/>
  <c r="DG169" i="2"/>
  <c r="DH169" i="2"/>
  <c r="DI169" i="2"/>
  <c r="CZ170" i="2"/>
  <c r="DA170" i="2"/>
  <c r="DB170" i="2"/>
  <c r="DC170" i="2"/>
  <c r="DD170" i="2"/>
  <c r="DE170" i="2"/>
  <c r="DF170" i="2"/>
  <c r="DG170" i="2"/>
  <c r="DH170" i="2"/>
  <c r="DI170" i="2"/>
  <c r="CZ171" i="2"/>
  <c r="DA171" i="2"/>
  <c r="DB171" i="2"/>
  <c r="DC171" i="2"/>
  <c r="DD171" i="2"/>
  <c r="DE171" i="2"/>
  <c r="DF171" i="2"/>
  <c r="DG171" i="2"/>
  <c r="DH171" i="2"/>
  <c r="DI171" i="2"/>
  <c r="CZ172" i="2"/>
  <c r="DA172" i="2"/>
  <c r="DB172" i="2"/>
  <c r="DC172" i="2"/>
  <c r="DD172" i="2"/>
  <c r="DE172" i="2"/>
  <c r="DF172" i="2"/>
  <c r="DG172" i="2"/>
  <c r="DH172" i="2"/>
  <c r="DI172" i="2"/>
  <c r="CZ173" i="2"/>
  <c r="DA173" i="2"/>
  <c r="DB173" i="2"/>
  <c r="DC173" i="2"/>
  <c r="DD173" i="2"/>
  <c r="DE173" i="2"/>
  <c r="DF173" i="2"/>
  <c r="DG173" i="2"/>
  <c r="DH173" i="2"/>
  <c r="DI173" i="2"/>
  <c r="CZ174" i="2"/>
  <c r="DA174" i="2"/>
  <c r="DB174" i="2"/>
  <c r="DC174" i="2"/>
  <c r="DD174" i="2"/>
  <c r="DE174" i="2"/>
  <c r="DF174" i="2"/>
  <c r="DG174" i="2"/>
  <c r="DH174" i="2"/>
  <c r="DI174" i="2"/>
  <c r="CZ175" i="2"/>
  <c r="DA175" i="2"/>
  <c r="DB175" i="2"/>
  <c r="DC175" i="2"/>
  <c r="DD175" i="2"/>
  <c r="DE175" i="2"/>
  <c r="DF175" i="2"/>
  <c r="DG175" i="2"/>
  <c r="DH175" i="2"/>
  <c r="DI175" i="2"/>
  <c r="CZ176" i="2"/>
  <c r="DA176" i="2"/>
  <c r="DB176" i="2"/>
  <c r="DC176" i="2"/>
  <c r="DD176" i="2"/>
  <c r="DE176" i="2"/>
  <c r="DF176" i="2"/>
  <c r="DG176" i="2"/>
  <c r="DH176" i="2"/>
  <c r="DI176" i="2"/>
  <c r="CZ177" i="2"/>
  <c r="DA177" i="2"/>
  <c r="DB177" i="2"/>
  <c r="DC177" i="2"/>
  <c r="DD177" i="2"/>
  <c r="DE177" i="2"/>
  <c r="DF177" i="2"/>
  <c r="DG177" i="2"/>
  <c r="DH177" i="2"/>
  <c r="DI177" i="2"/>
  <c r="CZ178" i="2"/>
  <c r="DA178" i="2"/>
  <c r="DB178" i="2"/>
  <c r="DC178" i="2"/>
  <c r="DD178" i="2"/>
  <c r="DE178" i="2"/>
  <c r="DF178" i="2"/>
  <c r="DG178" i="2"/>
  <c r="DH178" i="2"/>
  <c r="DI178" i="2"/>
  <c r="CZ179" i="2"/>
  <c r="DA179" i="2"/>
  <c r="DB179" i="2"/>
  <c r="DC179" i="2"/>
  <c r="DD179" i="2"/>
  <c r="DE179" i="2"/>
  <c r="DF179" i="2"/>
  <c r="DG179" i="2"/>
  <c r="DH179" i="2"/>
  <c r="DI179" i="2"/>
  <c r="CZ180" i="2"/>
  <c r="DA180" i="2"/>
  <c r="DB180" i="2"/>
  <c r="DC180" i="2"/>
  <c r="DD180" i="2"/>
  <c r="DE180" i="2"/>
  <c r="DF180" i="2"/>
  <c r="DG180" i="2"/>
  <c r="DH180" i="2"/>
  <c r="DI180" i="2"/>
  <c r="CZ181" i="2"/>
  <c r="DA181" i="2"/>
  <c r="DB181" i="2"/>
  <c r="DC181" i="2"/>
  <c r="DD181" i="2"/>
  <c r="DE181" i="2"/>
  <c r="DF181" i="2"/>
  <c r="DG181" i="2"/>
  <c r="DH181" i="2"/>
  <c r="DI181" i="2"/>
  <c r="CZ182" i="2"/>
  <c r="DA182" i="2"/>
  <c r="DB182" i="2"/>
  <c r="DC182" i="2"/>
  <c r="DD182" i="2"/>
  <c r="DE182" i="2"/>
  <c r="DF182" i="2"/>
  <c r="DG182" i="2"/>
  <c r="DH182" i="2"/>
  <c r="DI182" i="2"/>
  <c r="CZ183" i="2"/>
  <c r="DA183" i="2"/>
  <c r="DB183" i="2"/>
  <c r="DC183" i="2"/>
  <c r="DD183" i="2"/>
  <c r="DE183" i="2"/>
  <c r="DF183" i="2"/>
  <c r="DG183" i="2"/>
  <c r="DH183" i="2"/>
  <c r="DI183" i="2"/>
  <c r="CZ184" i="2"/>
  <c r="DA184" i="2"/>
  <c r="DB184" i="2"/>
  <c r="DC184" i="2"/>
  <c r="DD184" i="2"/>
  <c r="DE184" i="2"/>
  <c r="DF184" i="2"/>
  <c r="DG184" i="2"/>
  <c r="DH184" i="2"/>
  <c r="DI184" i="2"/>
  <c r="CZ185" i="2"/>
  <c r="DA185" i="2"/>
  <c r="DB185" i="2"/>
  <c r="DC185" i="2"/>
  <c r="DD185" i="2"/>
  <c r="DE185" i="2"/>
  <c r="DF185" i="2"/>
  <c r="DG185" i="2"/>
  <c r="DH185" i="2"/>
  <c r="DI185" i="2"/>
  <c r="CZ186" i="2"/>
  <c r="DA186" i="2"/>
  <c r="DB186" i="2"/>
  <c r="DC186" i="2"/>
  <c r="DD186" i="2"/>
  <c r="DE186" i="2"/>
  <c r="DF186" i="2"/>
  <c r="DG186" i="2"/>
  <c r="DH186" i="2"/>
  <c r="DI186" i="2"/>
  <c r="CZ187" i="2"/>
  <c r="DA187" i="2"/>
  <c r="DB187" i="2"/>
  <c r="DC187" i="2"/>
  <c r="DD187" i="2"/>
  <c r="DE187" i="2"/>
  <c r="DF187" i="2"/>
  <c r="DG187" i="2"/>
  <c r="DH187" i="2"/>
  <c r="DI187" i="2"/>
  <c r="CZ188" i="2"/>
  <c r="DA188" i="2"/>
  <c r="DB188" i="2"/>
  <c r="DC188" i="2"/>
  <c r="DD188" i="2"/>
  <c r="DE188" i="2"/>
  <c r="DF188" i="2"/>
  <c r="DG188" i="2"/>
  <c r="DH188" i="2"/>
  <c r="DI188" i="2"/>
  <c r="CZ189" i="2"/>
  <c r="DA189" i="2"/>
  <c r="DB189" i="2"/>
  <c r="DC189" i="2"/>
  <c r="DD189" i="2"/>
  <c r="DE189" i="2"/>
  <c r="DF189" i="2"/>
  <c r="DG189" i="2"/>
  <c r="DH189" i="2"/>
  <c r="DI189" i="2"/>
  <c r="CZ190" i="2"/>
  <c r="DA190" i="2"/>
  <c r="DB190" i="2"/>
  <c r="DC190" i="2"/>
  <c r="DD190" i="2"/>
  <c r="DE190" i="2"/>
  <c r="DF190" i="2"/>
  <c r="DG190" i="2"/>
  <c r="DH190" i="2"/>
  <c r="DI190" i="2"/>
  <c r="CZ191" i="2"/>
  <c r="DA191" i="2"/>
  <c r="DB191" i="2"/>
  <c r="DC191" i="2"/>
  <c r="DD191" i="2"/>
  <c r="DE191" i="2"/>
  <c r="DF191" i="2"/>
  <c r="DG191" i="2"/>
  <c r="DH191" i="2"/>
  <c r="DI191" i="2"/>
  <c r="CZ192" i="2"/>
  <c r="DA192" i="2"/>
  <c r="DB192" i="2"/>
  <c r="DC192" i="2"/>
  <c r="DD192" i="2"/>
  <c r="DE192" i="2"/>
  <c r="DF192" i="2"/>
  <c r="DG192" i="2"/>
  <c r="DH192" i="2"/>
  <c r="DI192" i="2"/>
  <c r="CZ193" i="2"/>
  <c r="DA193" i="2"/>
  <c r="DB193" i="2"/>
  <c r="DC193" i="2"/>
  <c r="DD193" i="2"/>
  <c r="DE193" i="2"/>
  <c r="DF193" i="2"/>
  <c r="DG193" i="2"/>
  <c r="DH193" i="2"/>
  <c r="DI193" i="2"/>
  <c r="CZ194" i="2"/>
  <c r="DA194" i="2"/>
  <c r="DB194" i="2"/>
  <c r="DC194" i="2"/>
  <c r="DD194" i="2"/>
  <c r="DE194" i="2"/>
  <c r="DF194" i="2"/>
  <c r="DG194" i="2"/>
  <c r="DH194" i="2"/>
  <c r="DI194" i="2"/>
  <c r="CZ195" i="2"/>
  <c r="DA195" i="2"/>
  <c r="DB195" i="2"/>
  <c r="DC195" i="2"/>
  <c r="DD195" i="2"/>
  <c r="DE195" i="2"/>
  <c r="DF195" i="2"/>
  <c r="DG195" i="2"/>
  <c r="DH195" i="2"/>
  <c r="DI195" i="2"/>
  <c r="CZ196" i="2"/>
  <c r="DA196" i="2"/>
  <c r="DB196" i="2"/>
  <c r="DC196" i="2"/>
  <c r="DD196" i="2"/>
  <c r="DE196" i="2"/>
  <c r="DF196" i="2"/>
  <c r="DG196" i="2"/>
  <c r="DH196" i="2"/>
  <c r="DI196" i="2"/>
  <c r="CZ197" i="2"/>
  <c r="DA197" i="2"/>
  <c r="DB197" i="2"/>
  <c r="DC197" i="2"/>
  <c r="DD197" i="2"/>
  <c r="DE197" i="2"/>
  <c r="DF197" i="2"/>
  <c r="DG197" i="2"/>
  <c r="DH197" i="2"/>
  <c r="DI197" i="2"/>
  <c r="CZ198" i="2"/>
  <c r="DA198" i="2"/>
  <c r="DB198" i="2"/>
  <c r="DC198" i="2"/>
  <c r="DD198" i="2"/>
  <c r="DE198" i="2"/>
  <c r="DF198" i="2"/>
  <c r="DG198" i="2"/>
  <c r="DH198" i="2"/>
  <c r="DI198" i="2"/>
  <c r="CZ199" i="2"/>
  <c r="DA199" i="2"/>
  <c r="DB199" i="2"/>
  <c r="DC199" i="2"/>
  <c r="DD199" i="2"/>
  <c r="DE199" i="2"/>
  <c r="DF199" i="2"/>
  <c r="DG199" i="2"/>
  <c r="DH199" i="2"/>
  <c r="DI199" i="2"/>
  <c r="CZ200" i="2"/>
  <c r="DA200" i="2"/>
  <c r="DB200" i="2"/>
  <c r="DC200" i="2"/>
  <c r="DD200" i="2"/>
  <c r="DE200" i="2"/>
  <c r="DF200" i="2"/>
  <c r="DG200" i="2"/>
  <c r="DH200" i="2"/>
  <c r="DI200" i="2"/>
  <c r="CZ201" i="2"/>
  <c r="DA201" i="2"/>
  <c r="DB201" i="2"/>
  <c r="DC201" i="2"/>
  <c r="DD201" i="2"/>
  <c r="DE201" i="2"/>
  <c r="DF201" i="2"/>
  <c r="DG201" i="2"/>
  <c r="DH201" i="2"/>
  <c r="DI201" i="2"/>
  <c r="CZ202" i="2"/>
  <c r="DA202" i="2"/>
  <c r="DB202" i="2"/>
  <c r="DC202" i="2"/>
  <c r="DD202" i="2"/>
  <c r="DE202" i="2"/>
  <c r="DF202" i="2"/>
  <c r="DG202" i="2"/>
  <c r="DH202" i="2"/>
  <c r="DI202" i="2"/>
  <c r="CZ203" i="2"/>
  <c r="DA203" i="2"/>
  <c r="DB203" i="2"/>
  <c r="DC203" i="2"/>
  <c r="DD203" i="2"/>
  <c r="DE203" i="2"/>
  <c r="DF203" i="2"/>
  <c r="DG203" i="2"/>
  <c r="DH203" i="2"/>
  <c r="DI203" i="2"/>
  <c r="CZ204" i="2"/>
  <c r="DA204" i="2"/>
  <c r="DB204" i="2"/>
  <c r="DC204" i="2"/>
  <c r="DD204" i="2"/>
  <c r="DE204" i="2"/>
  <c r="DF204" i="2"/>
  <c r="DG204" i="2"/>
  <c r="DH204" i="2"/>
  <c r="DI204" i="2"/>
  <c r="CZ205" i="2"/>
  <c r="DA205" i="2"/>
  <c r="DB205" i="2"/>
  <c r="DC205" i="2"/>
  <c r="DD205" i="2"/>
  <c r="DE205" i="2"/>
  <c r="DF205" i="2"/>
  <c r="DG205" i="2"/>
  <c r="DH205" i="2"/>
  <c r="DI205" i="2"/>
  <c r="CZ206" i="2"/>
  <c r="DA206" i="2"/>
  <c r="DB206" i="2"/>
  <c r="DC206" i="2"/>
  <c r="DD206" i="2"/>
  <c r="DE206" i="2"/>
  <c r="DF206" i="2"/>
  <c r="DG206" i="2"/>
  <c r="DH206" i="2"/>
  <c r="DI206" i="2"/>
  <c r="CZ207" i="2"/>
  <c r="DA207" i="2"/>
  <c r="DB207" i="2"/>
  <c r="DC207" i="2"/>
  <c r="DD207" i="2"/>
  <c r="DE207" i="2"/>
  <c r="DF207" i="2"/>
  <c r="DG207" i="2"/>
  <c r="DH207" i="2"/>
  <c r="DI207" i="2"/>
  <c r="CZ208" i="2"/>
  <c r="DA208" i="2"/>
  <c r="DB208" i="2"/>
  <c r="DC208" i="2"/>
  <c r="DD208" i="2"/>
  <c r="DE208" i="2"/>
  <c r="DF208" i="2"/>
  <c r="DG208" i="2"/>
  <c r="DH208" i="2"/>
  <c r="DI208" i="2"/>
  <c r="CZ209" i="2"/>
  <c r="DA209" i="2"/>
  <c r="DB209" i="2"/>
  <c r="DC209" i="2"/>
  <c r="DD209" i="2"/>
  <c r="DE209" i="2"/>
  <c r="DF209" i="2"/>
  <c r="DG209" i="2"/>
  <c r="DH209" i="2"/>
  <c r="DI209" i="2"/>
  <c r="CZ210" i="2"/>
  <c r="DA210" i="2"/>
  <c r="DB210" i="2"/>
  <c r="DC210" i="2"/>
  <c r="DD210" i="2"/>
  <c r="DE210" i="2"/>
  <c r="DF210" i="2"/>
  <c r="DG210" i="2"/>
  <c r="DH210" i="2"/>
  <c r="DI210" i="2"/>
  <c r="CZ211" i="2"/>
  <c r="DA211" i="2"/>
  <c r="DB211" i="2"/>
  <c r="DC211" i="2"/>
  <c r="DD211" i="2"/>
  <c r="DE211" i="2"/>
  <c r="DF211" i="2"/>
  <c r="DG211" i="2"/>
  <c r="DH211" i="2"/>
  <c r="DI211" i="2"/>
  <c r="CZ212" i="2"/>
  <c r="DA212" i="2"/>
  <c r="DB212" i="2"/>
  <c r="DC212" i="2"/>
  <c r="DD212" i="2"/>
  <c r="DE212" i="2"/>
  <c r="DF212" i="2"/>
  <c r="DG212" i="2"/>
  <c r="DH212" i="2"/>
  <c r="DI212" i="2"/>
  <c r="CZ213" i="2"/>
  <c r="DA213" i="2"/>
  <c r="DB213" i="2"/>
  <c r="DC213" i="2"/>
  <c r="DD213" i="2"/>
  <c r="DE213" i="2"/>
  <c r="DF213" i="2"/>
  <c r="DG213" i="2"/>
  <c r="DH213" i="2"/>
  <c r="DI213" i="2"/>
  <c r="CZ214" i="2"/>
  <c r="DA214" i="2"/>
  <c r="DB214" i="2"/>
  <c r="DC214" i="2"/>
  <c r="DD214" i="2"/>
  <c r="DE214" i="2"/>
  <c r="DF214" i="2"/>
  <c r="DG214" i="2"/>
  <c r="DH214" i="2"/>
  <c r="DI214" i="2"/>
  <c r="CZ215" i="2"/>
  <c r="DA215" i="2"/>
  <c r="DB215" i="2"/>
  <c r="DC215" i="2"/>
  <c r="DD215" i="2"/>
  <c r="DE215" i="2"/>
  <c r="DF215" i="2"/>
  <c r="DG215" i="2"/>
  <c r="DH215" i="2"/>
  <c r="DI215" i="2"/>
  <c r="CZ216" i="2"/>
  <c r="DA216" i="2"/>
  <c r="DB216" i="2"/>
  <c r="DC216" i="2"/>
  <c r="DD216" i="2"/>
  <c r="DE216" i="2"/>
  <c r="DF216" i="2"/>
  <c r="DG216" i="2"/>
  <c r="DH216" i="2"/>
  <c r="DI216" i="2"/>
  <c r="CZ217" i="2"/>
  <c r="DA217" i="2"/>
  <c r="DB217" i="2"/>
  <c r="DC217" i="2"/>
  <c r="DD217" i="2"/>
  <c r="DE217" i="2"/>
  <c r="DF217" i="2"/>
  <c r="DG217" i="2"/>
  <c r="DH217" i="2"/>
  <c r="DI217" i="2"/>
  <c r="CZ218" i="2"/>
  <c r="DA218" i="2"/>
  <c r="DB218" i="2"/>
  <c r="DC218" i="2"/>
  <c r="DD218" i="2"/>
  <c r="DE218" i="2"/>
  <c r="DF218" i="2"/>
  <c r="DG218" i="2"/>
  <c r="DH218" i="2"/>
  <c r="DI218" i="2"/>
  <c r="CZ219" i="2"/>
  <c r="DA219" i="2"/>
  <c r="DB219" i="2"/>
  <c r="DC219" i="2"/>
  <c r="DD219" i="2"/>
  <c r="DE219" i="2"/>
  <c r="DF219" i="2"/>
  <c r="DG219" i="2"/>
  <c r="DH219" i="2"/>
  <c r="DI219" i="2"/>
  <c r="CZ220" i="2"/>
  <c r="DA220" i="2"/>
  <c r="DB220" i="2"/>
  <c r="DC220" i="2"/>
  <c r="DD220" i="2"/>
  <c r="DE220" i="2"/>
  <c r="DF220" i="2"/>
  <c r="DG220" i="2"/>
  <c r="DH220" i="2"/>
  <c r="DI220" i="2"/>
  <c r="CZ221" i="2"/>
  <c r="DA221" i="2"/>
  <c r="DB221" i="2"/>
  <c r="DC221" i="2"/>
  <c r="DD221" i="2"/>
  <c r="DE221" i="2"/>
  <c r="DF221" i="2"/>
  <c r="DG221" i="2"/>
  <c r="DH221" i="2"/>
  <c r="DI221" i="2"/>
  <c r="CZ222" i="2"/>
  <c r="DA222" i="2"/>
  <c r="DB222" i="2"/>
  <c r="DC222" i="2"/>
  <c r="DD222" i="2"/>
  <c r="DE222" i="2"/>
  <c r="DF222" i="2"/>
  <c r="DG222" i="2"/>
  <c r="DH222" i="2"/>
  <c r="DI222" i="2"/>
  <c r="CZ223" i="2"/>
  <c r="DA223" i="2"/>
  <c r="DB223" i="2"/>
  <c r="DC223" i="2"/>
  <c r="DD223" i="2"/>
  <c r="DE223" i="2"/>
  <c r="DF223" i="2"/>
  <c r="DG223" i="2"/>
  <c r="DH223" i="2"/>
  <c r="DI223" i="2"/>
  <c r="CZ224" i="2"/>
  <c r="DA224" i="2"/>
  <c r="DB224" i="2"/>
  <c r="DC224" i="2"/>
  <c r="DD224" i="2"/>
  <c r="DE224" i="2"/>
  <c r="DF224" i="2"/>
  <c r="DG224" i="2"/>
  <c r="DH224" i="2"/>
  <c r="DI224" i="2"/>
  <c r="CZ225" i="2"/>
  <c r="DA225" i="2"/>
  <c r="DB225" i="2"/>
  <c r="DC225" i="2"/>
  <c r="DD225" i="2"/>
  <c r="DE225" i="2"/>
  <c r="DF225" i="2"/>
  <c r="DG225" i="2"/>
  <c r="DH225" i="2"/>
  <c r="DI225" i="2"/>
  <c r="CZ226" i="2"/>
  <c r="DA226" i="2"/>
  <c r="DB226" i="2"/>
  <c r="DC226" i="2"/>
  <c r="DD226" i="2"/>
  <c r="DE226" i="2"/>
  <c r="DF226" i="2"/>
  <c r="DG226" i="2"/>
  <c r="DH226" i="2"/>
  <c r="DI226" i="2"/>
  <c r="CZ227" i="2"/>
  <c r="DA227" i="2"/>
  <c r="DB227" i="2"/>
  <c r="DC227" i="2"/>
  <c r="DD227" i="2"/>
  <c r="DE227" i="2"/>
  <c r="DF227" i="2"/>
  <c r="DG227" i="2"/>
  <c r="DH227" i="2"/>
  <c r="DI227" i="2"/>
  <c r="CZ228" i="2"/>
  <c r="DA228" i="2"/>
  <c r="DB228" i="2"/>
  <c r="DC228" i="2"/>
  <c r="DD228" i="2"/>
  <c r="DE228" i="2"/>
  <c r="DF228" i="2"/>
  <c r="DG228" i="2"/>
  <c r="DH228" i="2"/>
  <c r="DI228" i="2"/>
  <c r="CZ229" i="2"/>
  <c r="DA229" i="2"/>
  <c r="DB229" i="2"/>
  <c r="DC229" i="2"/>
  <c r="DD229" i="2"/>
  <c r="DE229" i="2"/>
  <c r="DF229" i="2"/>
  <c r="DG229" i="2"/>
  <c r="DH229" i="2"/>
  <c r="DI229" i="2"/>
  <c r="CZ230" i="2"/>
  <c r="DA230" i="2"/>
  <c r="DB230" i="2"/>
  <c r="DC230" i="2"/>
  <c r="DD230" i="2"/>
  <c r="DE230" i="2"/>
  <c r="DF230" i="2"/>
  <c r="DG230" i="2"/>
  <c r="DH230" i="2"/>
  <c r="DI230" i="2"/>
  <c r="CZ231" i="2"/>
  <c r="DA231" i="2"/>
  <c r="DB231" i="2"/>
  <c r="DC231" i="2"/>
  <c r="DD231" i="2"/>
  <c r="DE231" i="2"/>
  <c r="DF231" i="2"/>
  <c r="DG231" i="2"/>
  <c r="DH231" i="2"/>
  <c r="DI231" i="2"/>
  <c r="CZ232" i="2"/>
  <c r="DA232" i="2"/>
  <c r="DB232" i="2"/>
  <c r="DC232" i="2"/>
  <c r="DD232" i="2"/>
  <c r="DE232" i="2"/>
  <c r="DF232" i="2"/>
  <c r="DG232" i="2"/>
  <c r="DH232" i="2"/>
  <c r="DI232" i="2"/>
  <c r="CZ233" i="2"/>
  <c r="DA233" i="2"/>
  <c r="DB233" i="2"/>
  <c r="DC233" i="2"/>
  <c r="DD233" i="2"/>
  <c r="DE233" i="2"/>
  <c r="DF233" i="2"/>
  <c r="DG233" i="2"/>
  <c r="DH233" i="2"/>
  <c r="DI233" i="2"/>
  <c r="CZ234" i="2"/>
  <c r="DA234" i="2"/>
  <c r="DB234" i="2"/>
  <c r="DC234" i="2"/>
  <c r="DD234" i="2"/>
  <c r="DE234" i="2"/>
  <c r="DF234" i="2"/>
  <c r="DG234" i="2"/>
  <c r="DH234" i="2"/>
  <c r="DI234" i="2"/>
  <c r="CZ235" i="2"/>
  <c r="DA235" i="2"/>
  <c r="DB235" i="2"/>
  <c r="DC235" i="2"/>
  <c r="DD235" i="2"/>
  <c r="DE235" i="2"/>
  <c r="DF235" i="2"/>
  <c r="DG235" i="2"/>
  <c r="DH235" i="2"/>
  <c r="DI235" i="2"/>
  <c r="CZ236" i="2"/>
  <c r="DA236" i="2"/>
  <c r="DB236" i="2"/>
  <c r="DC236" i="2"/>
  <c r="DD236" i="2"/>
  <c r="DE236" i="2"/>
  <c r="DF236" i="2"/>
  <c r="DG236" i="2"/>
  <c r="DH236" i="2"/>
  <c r="DI236" i="2"/>
  <c r="CZ237" i="2"/>
  <c r="DA237" i="2"/>
  <c r="DB237" i="2"/>
  <c r="DC237" i="2"/>
  <c r="DD237" i="2"/>
  <c r="DE237" i="2"/>
  <c r="DF237" i="2"/>
  <c r="DG237" i="2"/>
  <c r="DH237" i="2"/>
  <c r="DI237" i="2"/>
  <c r="CZ238" i="2"/>
  <c r="DA238" i="2"/>
  <c r="DB238" i="2"/>
  <c r="DC238" i="2"/>
  <c r="DD238" i="2"/>
  <c r="DE238" i="2"/>
  <c r="DF238" i="2"/>
  <c r="DG238" i="2"/>
  <c r="DH238" i="2"/>
  <c r="DI238" i="2"/>
  <c r="CZ239" i="2"/>
  <c r="DA239" i="2"/>
  <c r="DB239" i="2"/>
  <c r="DC239" i="2"/>
  <c r="DD239" i="2"/>
  <c r="DE239" i="2"/>
  <c r="DF239" i="2"/>
  <c r="DG239" i="2"/>
  <c r="DH239" i="2"/>
  <c r="DI239" i="2"/>
  <c r="CZ240" i="2"/>
  <c r="DA240" i="2"/>
  <c r="DB240" i="2"/>
  <c r="DC240" i="2"/>
  <c r="DD240" i="2"/>
  <c r="DE240" i="2"/>
  <c r="DF240" i="2"/>
  <c r="DG240" i="2"/>
  <c r="DH240" i="2"/>
  <c r="DI240" i="2"/>
  <c r="CZ241" i="2"/>
  <c r="DA241" i="2"/>
  <c r="DB241" i="2"/>
  <c r="DC241" i="2"/>
  <c r="DD241" i="2"/>
  <c r="DE241" i="2"/>
  <c r="DF241" i="2"/>
  <c r="DG241" i="2"/>
  <c r="DH241" i="2"/>
  <c r="DI241" i="2"/>
  <c r="CZ242" i="2"/>
  <c r="DA242" i="2"/>
  <c r="DB242" i="2"/>
  <c r="DC242" i="2"/>
  <c r="DD242" i="2"/>
  <c r="DE242" i="2"/>
  <c r="DF242" i="2"/>
  <c r="DG242" i="2"/>
  <c r="DH242" i="2"/>
  <c r="DI242" i="2"/>
  <c r="CZ243" i="2"/>
  <c r="DA243" i="2"/>
  <c r="DB243" i="2"/>
  <c r="DC243" i="2"/>
  <c r="DD243" i="2"/>
  <c r="DE243" i="2"/>
  <c r="DF243" i="2"/>
  <c r="DG243" i="2"/>
  <c r="DH243" i="2"/>
  <c r="DI243" i="2"/>
  <c r="CZ244" i="2"/>
  <c r="DA244" i="2"/>
  <c r="DB244" i="2"/>
  <c r="DC244" i="2"/>
  <c r="DD244" i="2"/>
  <c r="DE244" i="2"/>
  <c r="DF244" i="2"/>
  <c r="DG244" i="2"/>
  <c r="DH244" i="2"/>
  <c r="DI244" i="2"/>
  <c r="CZ245" i="2"/>
  <c r="DA245" i="2"/>
  <c r="DB245" i="2"/>
  <c r="DC245" i="2"/>
  <c r="DD245" i="2"/>
  <c r="DE245" i="2"/>
  <c r="DF245" i="2"/>
  <c r="DG245" i="2"/>
  <c r="DH245" i="2"/>
  <c r="DI245" i="2"/>
  <c r="CZ246" i="2"/>
  <c r="DA246" i="2"/>
  <c r="DB246" i="2"/>
  <c r="DC246" i="2"/>
  <c r="DD246" i="2"/>
  <c r="DE246" i="2"/>
  <c r="DF246" i="2"/>
  <c r="DG246" i="2"/>
  <c r="DH246" i="2"/>
  <c r="DI246" i="2"/>
  <c r="CZ247" i="2"/>
  <c r="DA247" i="2"/>
  <c r="DB247" i="2"/>
  <c r="DC247" i="2"/>
  <c r="DD247" i="2"/>
  <c r="DE247" i="2"/>
  <c r="DF247" i="2"/>
  <c r="DG247" i="2"/>
  <c r="DH247" i="2"/>
  <c r="DI247" i="2"/>
  <c r="CZ248" i="2"/>
  <c r="DA248" i="2"/>
  <c r="DB248" i="2"/>
  <c r="DC248" i="2"/>
  <c r="DD248" i="2"/>
  <c r="DE248" i="2"/>
  <c r="DF248" i="2"/>
  <c r="DG248" i="2"/>
  <c r="DH248" i="2"/>
  <c r="DI248" i="2"/>
  <c r="CZ249" i="2"/>
  <c r="DA249" i="2"/>
  <c r="DB249" i="2"/>
  <c r="DC249" i="2"/>
  <c r="DD249" i="2"/>
  <c r="DE249" i="2"/>
  <c r="DF249" i="2"/>
  <c r="DG249" i="2"/>
  <c r="DH249" i="2"/>
  <c r="DI249" i="2"/>
  <c r="CZ250" i="2"/>
  <c r="DA250" i="2"/>
  <c r="DB250" i="2"/>
  <c r="DC250" i="2"/>
  <c r="DD250" i="2"/>
  <c r="DE250" i="2"/>
  <c r="DF250" i="2"/>
  <c r="DG250" i="2"/>
  <c r="DH250" i="2"/>
  <c r="DI250" i="2"/>
  <c r="CZ251" i="2"/>
  <c r="DA251" i="2"/>
  <c r="DB251" i="2"/>
  <c r="DC251" i="2"/>
  <c r="DD251" i="2"/>
  <c r="DE251" i="2"/>
  <c r="DF251" i="2"/>
  <c r="DG251" i="2"/>
  <c r="DH251" i="2"/>
  <c r="DI251" i="2"/>
  <c r="CZ252" i="2"/>
  <c r="DA252" i="2"/>
  <c r="DB252" i="2"/>
  <c r="DC252" i="2"/>
  <c r="DD252" i="2"/>
  <c r="DE252" i="2"/>
  <c r="DF252" i="2"/>
  <c r="DG252" i="2"/>
  <c r="DH252" i="2"/>
  <c r="DI252" i="2"/>
  <c r="CZ253" i="2"/>
  <c r="DA253" i="2"/>
  <c r="DB253" i="2"/>
  <c r="DC253" i="2"/>
  <c r="DD253" i="2"/>
  <c r="DE253" i="2"/>
  <c r="DF253" i="2"/>
  <c r="DG253" i="2"/>
  <c r="DH253" i="2"/>
  <c r="DI253" i="2"/>
  <c r="CZ254" i="2"/>
  <c r="DA254" i="2"/>
  <c r="DB254" i="2"/>
  <c r="DC254" i="2"/>
  <c r="DD254" i="2"/>
  <c r="DE254" i="2"/>
  <c r="DF254" i="2"/>
  <c r="DG254" i="2"/>
  <c r="DH254" i="2"/>
  <c r="DI254" i="2"/>
  <c r="CZ255" i="2"/>
  <c r="DA255" i="2"/>
  <c r="DB255" i="2"/>
  <c r="DC255" i="2"/>
  <c r="DD255" i="2"/>
  <c r="DE255" i="2"/>
  <c r="DF255" i="2"/>
  <c r="DG255" i="2"/>
  <c r="DH255" i="2"/>
  <c r="DI255" i="2"/>
  <c r="CZ256" i="2"/>
  <c r="DA256" i="2"/>
  <c r="DB256" i="2"/>
  <c r="DC256" i="2"/>
  <c r="DD256" i="2"/>
  <c r="DE256" i="2"/>
  <c r="DF256" i="2"/>
  <c r="DG256" i="2"/>
  <c r="DH256" i="2"/>
  <c r="DI256" i="2"/>
  <c r="CZ257" i="2"/>
  <c r="DA257" i="2"/>
  <c r="DB257" i="2"/>
  <c r="DC257" i="2"/>
  <c r="DD257" i="2"/>
  <c r="DE257" i="2"/>
  <c r="DF257" i="2"/>
  <c r="DG257" i="2"/>
  <c r="DH257" i="2"/>
  <c r="DI257" i="2"/>
  <c r="CZ258" i="2"/>
  <c r="DA258" i="2"/>
  <c r="DB258" i="2"/>
  <c r="DC258" i="2"/>
  <c r="DD258" i="2"/>
  <c r="DE258" i="2"/>
  <c r="DF258" i="2"/>
  <c r="DG258" i="2"/>
  <c r="DH258" i="2"/>
  <c r="DI258" i="2"/>
  <c r="CZ259" i="2"/>
  <c r="DA259" i="2"/>
  <c r="DB259" i="2"/>
  <c r="DC259" i="2"/>
  <c r="DD259" i="2"/>
  <c r="DE259" i="2"/>
  <c r="DF259" i="2"/>
  <c r="DG259" i="2"/>
  <c r="DH259" i="2"/>
  <c r="DI259" i="2"/>
  <c r="CZ260" i="2"/>
  <c r="DA260" i="2"/>
  <c r="DB260" i="2"/>
  <c r="DC260" i="2"/>
  <c r="DD260" i="2"/>
  <c r="DE260" i="2"/>
  <c r="DF260" i="2"/>
  <c r="DG260" i="2"/>
  <c r="DH260" i="2"/>
  <c r="DI260" i="2"/>
  <c r="CZ261" i="2"/>
  <c r="DA261" i="2"/>
  <c r="DB261" i="2"/>
  <c r="DC261" i="2"/>
  <c r="DD261" i="2"/>
  <c r="DE261" i="2"/>
  <c r="DF261" i="2"/>
  <c r="DG261" i="2"/>
  <c r="DH261" i="2"/>
  <c r="DI261" i="2"/>
  <c r="CZ262" i="2"/>
  <c r="DA262" i="2"/>
  <c r="DB262" i="2"/>
  <c r="DC262" i="2"/>
  <c r="DD262" i="2"/>
  <c r="DE262" i="2"/>
  <c r="DF262" i="2"/>
  <c r="DG262" i="2"/>
  <c r="DH262" i="2"/>
  <c r="DI262" i="2"/>
  <c r="CZ263" i="2"/>
  <c r="DA263" i="2"/>
  <c r="DB263" i="2"/>
  <c r="DC263" i="2"/>
  <c r="DD263" i="2"/>
  <c r="DE263" i="2"/>
  <c r="DF263" i="2"/>
  <c r="DG263" i="2"/>
  <c r="DH263" i="2"/>
  <c r="DI263" i="2"/>
  <c r="CZ264" i="2"/>
  <c r="DA264" i="2"/>
  <c r="DB264" i="2"/>
  <c r="DC264" i="2"/>
  <c r="DD264" i="2"/>
  <c r="DE264" i="2"/>
  <c r="DF264" i="2"/>
  <c r="DG264" i="2"/>
  <c r="DH264" i="2"/>
  <c r="DI264" i="2"/>
  <c r="CZ265" i="2"/>
  <c r="DA265" i="2"/>
  <c r="DB265" i="2"/>
  <c r="DC265" i="2"/>
  <c r="DD265" i="2"/>
  <c r="DE265" i="2"/>
  <c r="DF265" i="2"/>
  <c r="DG265" i="2"/>
  <c r="DH265" i="2"/>
  <c r="DI265" i="2"/>
  <c r="CZ266" i="2"/>
  <c r="DA266" i="2"/>
  <c r="DB266" i="2"/>
  <c r="DC266" i="2"/>
  <c r="DD266" i="2"/>
  <c r="DE266" i="2"/>
  <c r="DF266" i="2"/>
  <c r="DG266" i="2"/>
  <c r="DH266" i="2"/>
  <c r="DI266" i="2"/>
  <c r="CZ267" i="2"/>
  <c r="DA267" i="2"/>
  <c r="DB267" i="2"/>
  <c r="DC267" i="2"/>
  <c r="DD267" i="2"/>
  <c r="DE267" i="2"/>
  <c r="DF267" i="2"/>
  <c r="DG267" i="2"/>
  <c r="DH267" i="2"/>
  <c r="DI267" i="2"/>
  <c r="CZ268" i="2"/>
  <c r="DA268" i="2"/>
  <c r="DB268" i="2"/>
  <c r="DC268" i="2"/>
  <c r="DD268" i="2"/>
  <c r="DE268" i="2"/>
  <c r="DF268" i="2"/>
  <c r="DG268" i="2"/>
  <c r="DH268" i="2"/>
  <c r="DI268" i="2"/>
  <c r="CZ269" i="2"/>
  <c r="DA269" i="2"/>
  <c r="DB269" i="2"/>
  <c r="DC269" i="2"/>
  <c r="DD269" i="2"/>
  <c r="DE269" i="2"/>
  <c r="DF269" i="2"/>
  <c r="DG269" i="2"/>
  <c r="DH269" i="2"/>
  <c r="DI269" i="2"/>
  <c r="CZ270" i="2"/>
  <c r="DA270" i="2"/>
  <c r="DB270" i="2"/>
  <c r="DC270" i="2"/>
  <c r="DD270" i="2"/>
  <c r="DE270" i="2"/>
  <c r="DF270" i="2"/>
  <c r="DG270" i="2"/>
  <c r="DH270" i="2"/>
  <c r="DI270" i="2"/>
  <c r="CZ271" i="2"/>
  <c r="DA271" i="2"/>
  <c r="DB271" i="2"/>
  <c r="DC271" i="2"/>
  <c r="DD271" i="2"/>
  <c r="DE271" i="2"/>
  <c r="DF271" i="2"/>
  <c r="DG271" i="2"/>
  <c r="DH271" i="2"/>
  <c r="DI271" i="2"/>
  <c r="CZ272" i="2"/>
  <c r="DA272" i="2"/>
  <c r="DB272" i="2"/>
  <c r="DC272" i="2"/>
  <c r="DD272" i="2"/>
  <c r="DE272" i="2"/>
  <c r="DF272" i="2"/>
  <c r="DG272" i="2"/>
  <c r="DH272" i="2"/>
  <c r="DI272" i="2"/>
  <c r="CZ273" i="2"/>
  <c r="DA273" i="2"/>
  <c r="DB273" i="2"/>
  <c r="DC273" i="2"/>
  <c r="DD273" i="2"/>
  <c r="DE273" i="2"/>
  <c r="DF273" i="2"/>
  <c r="DG273" i="2"/>
  <c r="DH273" i="2"/>
  <c r="DI273" i="2"/>
  <c r="CZ274" i="2"/>
  <c r="DA274" i="2"/>
  <c r="DB274" i="2"/>
  <c r="DC274" i="2"/>
  <c r="DD274" i="2"/>
  <c r="DE274" i="2"/>
  <c r="DF274" i="2"/>
  <c r="DG274" i="2"/>
  <c r="DH274" i="2"/>
  <c r="DI274" i="2"/>
  <c r="CZ275" i="2"/>
  <c r="DA275" i="2"/>
  <c r="DB275" i="2"/>
  <c r="DC275" i="2"/>
  <c r="DD275" i="2"/>
  <c r="DE275" i="2"/>
  <c r="DF275" i="2"/>
  <c r="DG275" i="2"/>
  <c r="DH275" i="2"/>
  <c r="DI275" i="2"/>
  <c r="CZ276" i="2"/>
  <c r="DA276" i="2"/>
  <c r="DB276" i="2"/>
  <c r="DC276" i="2"/>
  <c r="DD276" i="2"/>
  <c r="DE276" i="2"/>
  <c r="DF276" i="2"/>
  <c r="DG276" i="2"/>
  <c r="DH276" i="2"/>
  <c r="DI276" i="2"/>
  <c r="CZ277" i="2"/>
  <c r="DA277" i="2"/>
  <c r="DB277" i="2"/>
  <c r="DC277" i="2"/>
  <c r="DD277" i="2"/>
  <c r="DE277" i="2"/>
  <c r="DF277" i="2"/>
  <c r="DG277" i="2"/>
  <c r="DH277" i="2"/>
  <c r="DI277" i="2"/>
  <c r="CZ278" i="2"/>
  <c r="DA278" i="2"/>
  <c r="DB278" i="2"/>
  <c r="DC278" i="2"/>
  <c r="DD278" i="2"/>
  <c r="DE278" i="2"/>
  <c r="DF278" i="2"/>
  <c r="DG278" i="2"/>
  <c r="DH278" i="2"/>
  <c r="DI278" i="2"/>
  <c r="CZ279" i="2"/>
  <c r="DA279" i="2"/>
  <c r="DB279" i="2"/>
  <c r="DC279" i="2"/>
  <c r="DD279" i="2"/>
  <c r="DE279" i="2"/>
  <c r="DF279" i="2"/>
  <c r="DG279" i="2"/>
  <c r="DH279" i="2"/>
  <c r="DI279" i="2"/>
  <c r="CZ280" i="2"/>
  <c r="DA280" i="2"/>
  <c r="DB280" i="2"/>
  <c r="DC280" i="2"/>
  <c r="DD280" i="2"/>
  <c r="DE280" i="2"/>
  <c r="DF280" i="2"/>
  <c r="DG280" i="2"/>
  <c r="DH280" i="2"/>
  <c r="DI280" i="2"/>
  <c r="CZ281" i="2"/>
  <c r="DA281" i="2"/>
  <c r="DB281" i="2"/>
  <c r="DC281" i="2"/>
  <c r="DD281" i="2"/>
  <c r="DE281" i="2"/>
  <c r="DF281" i="2"/>
  <c r="DG281" i="2"/>
  <c r="DH281" i="2"/>
  <c r="DI281" i="2"/>
  <c r="CZ282" i="2"/>
  <c r="DA282" i="2"/>
  <c r="DB282" i="2"/>
  <c r="DC282" i="2"/>
  <c r="DD282" i="2"/>
  <c r="DE282" i="2"/>
  <c r="DF282" i="2"/>
  <c r="DG282" i="2"/>
  <c r="DH282" i="2"/>
  <c r="DI282" i="2"/>
  <c r="CZ283" i="2"/>
  <c r="DA283" i="2"/>
  <c r="DB283" i="2"/>
  <c r="DC283" i="2"/>
  <c r="DD283" i="2"/>
  <c r="DE283" i="2"/>
  <c r="DF283" i="2"/>
  <c r="DG283" i="2"/>
  <c r="DH283" i="2"/>
  <c r="DI283" i="2"/>
  <c r="CZ284" i="2"/>
  <c r="DA284" i="2"/>
  <c r="DB284" i="2"/>
  <c r="DC284" i="2"/>
  <c r="DD284" i="2"/>
  <c r="DE284" i="2"/>
  <c r="DF284" i="2"/>
  <c r="DG284" i="2"/>
  <c r="DH284" i="2"/>
  <c r="DI284" i="2"/>
  <c r="CZ285" i="2"/>
  <c r="DA285" i="2"/>
  <c r="DB285" i="2"/>
  <c r="DC285" i="2"/>
  <c r="DD285" i="2"/>
  <c r="DE285" i="2"/>
  <c r="DF285" i="2"/>
  <c r="DG285" i="2"/>
  <c r="DH285" i="2"/>
  <c r="DI285" i="2"/>
  <c r="CZ286" i="2"/>
  <c r="DA286" i="2"/>
  <c r="DB286" i="2"/>
  <c r="DC286" i="2"/>
  <c r="DD286" i="2"/>
  <c r="DE286" i="2"/>
  <c r="DF286" i="2"/>
  <c r="DG286" i="2"/>
  <c r="DH286" i="2"/>
  <c r="DI286" i="2"/>
  <c r="CZ287" i="2"/>
  <c r="DA287" i="2"/>
  <c r="DB287" i="2"/>
  <c r="DC287" i="2"/>
  <c r="DD287" i="2"/>
  <c r="DE287" i="2"/>
  <c r="DF287" i="2"/>
  <c r="DG287" i="2"/>
  <c r="DH287" i="2"/>
  <c r="DI287" i="2"/>
  <c r="CZ288" i="2"/>
  <c r="DA288" i="2"/>
  <c r="DB288" i="2"/>
  <c r="DC288" i="2"/>
  <c r="DD288" i="2"/>
  <c r="DE288" i="2"/>
  <c r="DF288" i="2"/>
  <c r="DG288" i="2"/>
  <c r="DH288" i="2"/>
  <c r="DI288" i="2"/>
  <c r="CZ289" i="2"/>
  <c r="DA289" i="2"/>
  <c r="DB289" i="2"/>
  <c r="DC289" i="2"/>
  <c r="DD289" i="2"/>
  <c r="DE289" i="2"/>
  <c r="DF289" i="2"/>
  <c r="DG289" i="2"/>
  <c r="DH289" i="2"/>
  <c r="DI289" i="2"/>
  <c r="CZ290" i="2"/>
  <c r="DA290" i="2"/>
  <c r="DB290" i="2"/>
  <c r="DC290" i="2"/>
  <c r="DD290" i="2"/>
  <c r="DE290" i="2"/>
  <c r="DF290" i="2"/>
  <c r="DG290" i="2"/>
  <c r="DH290" i="2"/>
  <c r="DI290" i="2"/>
  <c r="CZ291" i="2"/>
  <c r="DA291" i="2"/>
  <c r="DB291" i="2"/>
  <c r="DC291" i="2"/>
  <c r="DD291" i="2"/>
  <c r="DE291" i="2"/>
  <c r="DF291" i="2"/>
  <c r="DG291" i="2"/>
  <c r="DH291" i="2"/>
  <c r="DI291" i="2"/>
  <c r="CZ292" i="2"/>
  <c r="DA292" i="2"/>
  <c r="DB292" i="2"/>
  <c r="DC292" i="2"/>
  <c r="DD292" i="2"/>
  <c r="DE292" i="2"/>
  <c r="DF292" i="2"/>
  <c r="DG292" i="2"/>
  <c r="DH292" i="2"/>
  <c r="DI292" i="2"/>
  <c r="CZ293" i="2"/>
  <c r="DA293" i="2"/>
  <c r="DB293" i="2"/>
  <c r="DC293" i="2"/>
  <c r="DD293" i="2"/>
  <c r="DE293" i="2"/>
  <c r="DF293" i="2"/>
  <c r="DG293" i="2"/>
  <c r="DH293" i="2"/>
  <c r="DI293" i="2"/>
  <c r="CZ294" i="2"/>
  <c r="DA294" i="2"/>
  <c r="DB294" i="2"/>
  <c r="DC294" i="2"/>
  <c r="DD294" i="2"/>
  <c r="DE294" i="2"/>
  <c r="DF294" i="2"/>
  <c r="DG294" i="2"/>
  <c r="DH294" i="2"/>
  <c r="DI294" i="2"/>
  <c r="CZ295" i="2"/>
  <c r="DA295" i="2"/>
  <c r="DB295" i="2"/>
  <c r="DC295" i="2"/>
  <c r="DD295" i="2"/>
  <c r="DE295" i="2"/>
  <c r="DF295" i="2"/>
  <c r="DG295" i="2"/>
  <c r="DH295" i="2"/>
  <c r="DI295" i="2"/>
  <c r="CZ296" i="2"/>
  <c r="DA296" i="2"/>
  <c r="DB296" i="2"/>
  <c r="DC296" i="2"/>
  <c r="DD296" i="2"/>
  <c r="DE296" i="2"/>
  <c r="DF296" i="2"/>
  <c r="DG296" i="2"/>
  <c r="DH296" i="2"/>
  <c r="DI296" i="2"/>
  <c r="CZ297" i="2"/>
  <c r="DA297" i="2"/>
  <c r="DB297" i="2"/>
  <c r="DC297" i="2"/>
  <c r="DD297" i="2"/>
  <c r="DE297" i="2"/>
  <c r="DF297" i="2"/>
  <c r="DG297" i="2"/>
  <c r="DH297" i="2"/>
  <c r="DI297" i="2"/>
  <c r="CZ298" i="2"/>
  <c r="DA298" i="2"/>
  <c r="DB298" i="2"/>
  <c r="DC298" i="2"/>
  <c r="DD298" i="2"/>
  <c r="DE298" i="2"/>
  <c r="DF298" i="2"/>
  <c r="DG298" i="2"/>
  <c r="DH298" i="2"/>
  <c r="DI298" i="2"/>
  <c r="CZ299" i="2"/>
  <c r="DA299" i="2"/>
  <c r="DB299" i="2"/>
  <c r="DC299" i="2"/>
  <c r="DD299" i="2"/>
  <c r="DE299" i="2"/>
  <c r="DF299" i="2"/>
  <c r="DG299" i="2"/>
  <c r="DH299" i="2"/>
  <c r="DI299" i="2"/>
  <c r="CZ300" i="2"/>
  <c r="DA300" i="2"/>
  <c r="DB300" i="2"/>
  <c r="DC300" i="2"/>
  <c r="DD300" i="2"/>
  <c r="DE300" i="2"/>
  <c r="DF300" i="2"/>
  <c r="DG300" i="2"/>
  <c r="DH300" i="2"/>
  <c r="DI300" i="2"/>
  <c r="CZ301" i="2"/>
  <c r="DA301" i="2"/>
  <c r="DB301" i="2"/>
  <c r="DC301" i="2"/>
  <c r="DD301" i="2"/>
  <c r="DE301" i="2"/>
  <c r="DF301" i="2"/>
  <c r="DG301" i="2"/>
  <c r="DH301" i="2"/>
  <c r="DI301" i="2"/>
  <c r="CZ302" i="2"/>
  <c r="DA302" i="2"/>
  <c r="DB302" i="2"/>
  <c r="DC302" i="2"/>
  <c r="DD302" i="2"/>
  <c r="DE302" i="2"/>
  <c r="DF302" i="2"/>
  <c r="DG302" i="2"/>
  <c r="DH302" i="2"/>
  <c r="DI302" i="2"/>
  <c r="CZ303" i="2"/>
  <c r="DA303" i="2"/>
  <c r="DB303" i="2"/>
  <c r="DC303" i="2"/>
  <c r="DD303" i="2"/>
  <c r="DE303" i="2"/>
  <c r="DF303" i="2"/>
  <c r="DG303" i="2"/>
  <c r="DH303" i="2"/>
  <c r="DI303" i="2"/>
  <c r="CZ304" i="2"/>
  <c r="DA304" i="2"/>
  <c r="DB304" i="2"/>
  <c r="DC304" i="2"/>
  <c r="DD304" i="2"/>
  <c r="DE304" i="2"/>
  <c r="DF304" i="2"/>
  <c r="DG304" i="2"/>
  <c r="DH304" i="2"/>
  <c r="DI304" i="2"/>
  <c r="CZ305" i="2"/>
  <c r="DA305" i="2"/>
  <c r="DB305" i="2"/>
  <c r="DC305" i="2"/>
  <c r="DD305" i="2"/>
  <c r="DE305" i="2"/>
  <c r="DF305" i="2"/>
  <c r="DG305" i="2"/>
  <c r="DH305" i="2"/>
  <c r="DI305" i="2"/>
  <c r="CZ306" i="2"/>
  <c r="DA306" i="2"/>
  <c r="DB306" i="2"/>
  <c r="DC306" i="2"/>
  <c r="DD306" i="2"/>
  <c r="DE306" i="2"/>
  <c r="DF306" i="2"/>
  <c r="DG306" i="2"/>
  <c r="DH306" i="2"/>
  <c r="DI306" i="2"/>
  <c r="CZ307" i="2"/>
  <c r="DA307" i="2"/>
  <c r="DB307" i="2"/>
  <c r="DC307" i="2"/>
  <c r="DD307" i="2"/>
  <c r="DE307" i="2"/>
  <c r="DF307" i="2"/>
  <c r="DG307" i="2"/>
  <c r="DH307" i="2"/>
  <c r="DI307" i="2"/>
  <c r="CZ308" i="2"/>
  <c r="DA308" i="2"/>
  <c r="DB308" i="2"/>
  <c r="DC308" i="2"/>
  <c r="DD308" i="2"/>
  <c r="DE308" i="2"/>
  <c r="DF308" i="2"/>
  <c r="DG308" i="2"/>
  <c r="DH308" i="2"/>
  <c r="DI308" i="2"/>
  <c r="CZ309" i="2"/>
  <c r="DA309" i="2"/>
  <c r="DB309" i="2"/>
  <c r="DC309" i="2"/>
  <c r="DD309" i="2"/>
  <c r="DE309" i="2"/>
  <c r="DF309" i="2"/>
  <c r="DG309" i="2"/>
  <c r="DH309" i="2"/>
  <c r="DI309" i="2"/>
  <c r="CZ310" i="2"/>
  <c r="DA310" i="2"/>
  <c r="DB310" i="2"/>
  <c r="DC310" i="2"/>
  <c r="DD310" i="2"/>
  <c r="DE310" i="2"/>
  <c r="DF310" i="2"/>
  <c r="DG310" i="2"/>
  <c r="DH310" i="2"/>
  <c r="DI310" i="2"/>
  <c r="CZ311" i="2"/>
  <c r="DA311" i="2"/>
  <c r="DB311" i="2"/>
  <c r="DC311" i="2"/>
  <c r="DD311" i="2"/>
  <c r="DE311" i="2"/>
  <c r="DF311" i="2"/>
  <c r="DG311" i="2"/>
  <c r="DH311" i="2"/>
  <c r="DI311" i="2"/>
  <c r="CZ312" i="2"/>
  <c r="DA312" i="2"/>
  <c r="DB312" i="2"/>
  <c r="DC312" i="2"/>
  <c r="DD312" i="2"/>
  <c r="DE312" i="2"/>
  <c r="DF312" i="2"/>
  <c r="DG312" i="2"/>
  <c r="DH312" i="2"/>
  <c r="DI312" i="2"/>
  <c r="CZ313" i="2"/>
  <c r="DA313" i="2"/>
  <c r="DB313" i="2"/>
  <c r="DC313" i="2"/>
  <c r="DD313" i="2"/>
  <c r="DE313" i="2"/>
  <c r="DF313" i="2"/>
  <c r="DG313" i="2"/>
  <c r="DH313" i="2"/>
  <c r="DI313" i="2"/>
  <c r="CZ314" i="2"/>
  <c r="DA314" i="2"/>
  <c r="DB314" i="2"/>
  <c r="DC314" i="2"/>
  <c r="DD314" i="2"/>
  <c r="DE314" i="2"/>
  <c r="DF314" i="2"/>
  <c r="DG314" i="2"/>
  <c r="DH314" i="2"/>
  <c r="DI314" i="2"/>
  <c r="CZ315" i="2"/>
  <c r="DA315" i="2"/>
  <c r="DB315" i="2"/>
  <c r="DC315" i="2"/>
  <c r="DD315" i="2"/>
  <c r="DE315" i="2"/>
  <c r="DF315" i="2"/>
  <c r="DG315" i="2"/>
  <c r="DH315" i="2"/>
  <c r="DI315" i="2"/>
  <c r="CZ316" i="2"/>
  <c r="DA316" i="2"/>
  <c r="DB316" i="2"/>
  <c r="DC316" i="2"/>
  <c r="DD316" i="2"/>
  <c r="DE316" i="2"/>
  <c r="DF316" i="2"/>
  <c r="DG316" i="2"/>
  <c r="DH316" i="2"/>
  <c r="DI316" i="2"/>
  <c r="CZ317" i="2"/>
  <c r="DA317" i="2"/>
  <c r="DB317" i="2"/>
  <c r="DC317" i="2"/>
  <c r="DD317" i="2"/>
  <c r="DE317" i="2"/>
  <c r="DF317" i="2"/>
  <c r="DG317" i="2"/>
  <c r="DH317" i="2"/>
  <c r="DI317" i="2"/>
  <c r="CZ318" i="2"/>
  <c r="DA318" i="2"/>
  <c r="DB318" i="2"/>
  <c r="DC318" i="2"/>
  <c r="DD318" i="2"/>
  <c r="DE318" i="2"/>
  <c r="DF318" i="2"/>
  <c r="DG318" i="2"/>
  <c r="DH318" i="2"/>
  <c r="DI318" i="2"/>
  <c r="CZ319" i="2"/>
  <c r="DA319" i="2"/>
  <c r="DB319" i="2"/>
  <c r="DC319" i="2"/>
  <c r="DD319" i="2"/>
  <c r="DE319" i="2"/>
  <c r="DF319" i="2"/>
  <c r="DG319" i="2"/>
  <c r="DH319" i="2"/>
  <c r="DI319" i="2"/>
  <c r="CZ320" i="2"/>
  <c r="DA320" i="2"/>
  <c r="DB320" i="2"/>
  <c r="DC320" i="2"/>
  <c r="DD320" i="2"/>
  <c r="DE320" i="2"/>
  <c r="DF320" i="2"/>
  <c r="DG320" i="2"/>
  <c r="DH320" i="2"/>
  <c r="DI320" i="2"/>
  <c r="CZ321" i="2"/>
  <c r="DA321" i="2"/>
  <c r="DB321" i="2"/>
  <c r="DC321" i="2"/>
  <c r="DD321" i="2"/>
  <c r="DE321" i="2"/>
  <c r="DF321" i="2"/>
  <c r="DG321" i="2"/>
  <c r="DH321" i="2"/>
  <c r="DI321" i="2"/>
  <c r="CZ322" i="2"/>
  <c r="DA322" i="2"/>
  <c r="DB322" i="2"/>
  <c r="DC322" i="2"/>
  <c r="DD322" i="2"/>
  <c r="DE322" i="2"/>
  <c r="DF322" i="2"/>
  <c r="DG322" i="2"/>
  <c r="DH322" i="2"/>
  <c r="DI322" i="2"/>
  <c r="CZ323" i="2"/>
  <c r="DA323" i="2"/>
  <c r="DB323" i="2"/>
  <c r="DC323" i="2"/>
  <c r="DD323" i="2"/>
  <c r="DE323" i="2"/>
  <c r="DF323" i="2"/>
  <c r="DG323" i="2"/>
  <c r="DH323" i="2"/>
  <c r="DI323" i="2"/>
  <c r="CZ324" i="2"/>
  <c r="DA324" i="2"/>
  <c r="DB324" i="2"/>
  <c r="DC324" i="2"/>
  <c r="DD324" i="2"/>
  <c r="DE324" i="2"/>
  <c r="DF324" i="2"/>
  <c r="DG324" i="2"/>
  <c r="DH324" i="2"/>
  <c r="DI324" i="2"/>
  <c r="CZ325" i="2"/>
  <c r="DA325" i="2"/>
  <c r="DB325" i="2"/>
  <c r="DC325" i="2"/>
  <c r="DD325" i="2"/>
  <c r="DE325" i="2"/>
  <c r="DF325" i="2"/>
  <c r="DG325" i="2"/>
  <c r="DH325" i="2"/>
  <c r="DI325" i="2"/>
  <c r="CZ326" i="2"/>
  <c r="DA326" i="2"/>
  <c r="DB326" i="2"/>
  <c r="DC326" i="2"/>
  <c r="DD326" i="2"/>
  <c r="DE326" i="2"/>
  <c r="DF326" i="2"/>
  <c r="DG326" i="2"/>
  <c r="DH326" i="2"/>
  <c r="DI326" i="2"/>
  <c r="CZ327" i="2"/>
  <c r="DA327" i="2"/>
  <c r="DB327" i="2"/>
  <c r="DC327" i="2"/>
  <c r="DD327" i="2"/>
  <c r="DE327" i="2"/>
  <c r="DF327" i="2"/>
  <c r="DG327" i="2"/>
  <c r="DH327" i="2"/>
  <c r="DI327" i="2"/>
  <c r="CZ328" i="2"/>
  <c r="DA328" i="2"/>
  <c r="DB328" i="2"/>
  <c r="DC328" i="2"/>
  <c r="DD328" i="2"/>
  <c r="DE328" i="2"/>
  <c r="DF328" i="2"/>
  <c r="DG328" i="2"/>
  <c r="DH328" i="2"/>
  <c r="DI328" i="2"/>
  <c r="CZ329" i="2"/>
  <c r="DA329" i="2"/>
  <c r="DB329" i="2"/>
  <c r="DC329" i="2"/>
  <c r="DD329" i="2"/>
  <c r="DE329" i="2"/>
  <c r="DF329" i="2"/>
  <c r="DG329" i="2"/>
  <c r="DH329" i="2"/>
  <c r="DI329" i="2"/>
  <c r="CZ330" i="2"/>
  <c r="DA330" i="2"/>
  <c r="DB330" i="2"/>
  <c r="DC330" i="2"/>
  <c r="DD330" i="2"/>
  <c r="DE330" i="2"/>
  <c r="DF330" i="2"/>
  <c r="DG330" i="2"/>
  <c r="DH330" i="2"/>
  <c r="DI330" i="2"/>
  <c r="CZ331" i="2"/>
  <c r="DA331" i="2"/>
  <c r="DB331" i="2"/>
  <c r="DC331" i="2"/>
  <c r="DD331" i="2"/>
  <c r="DE331" i="2"/>
  <c r="DF331" i="2"/>
  <c r="DG331" i="2"/>
  <c r="DH331" i="2"/>
  <c r="DI331" i="2"/>
  <c r="CZ332" i="2"/>
  <c r="DA332" i="2"/>
  <c r="DB332" i="2"/>
  <c r="DC332" i="2"/>
  <c r="DD332" i="2"/>
  <c r="DE332" i="2"/>
  <c r="DF332" i="2"/>
  <c r="DG332" i="2"/>
  <c r="DH332" i="2"/>
  <c r="DI332" i="2"/>
  <c r="CZ333" i="2"/>
  <c r="DA333" i="2"/>
  <c r="DB333" i="2"/>
  <c r="DC333" i="2"/>
  <c r="DD333" i="2"/>
  <c r="DE333" i="2"/>
  <c r="DF333" i="2"/>
  <c r="DG333" i="2"/>
  <c r="DH333" i="2"/>
  <c r="DI333" i="2"/>
  <c r="CZ334" i="2"/>
  <c r="DA334" i="2"/>
  <c r="DB334" i="2"/>
  <c r="DC334" i="2"/>
  <c r="DD334" i="2"/>
  <c r="DE334" i="2"/>
  <c r="DF334" i="2"/>
  <c r="DG334" i="2"/>
  <c r="DH334" i="2"/>
  <c r="DI334" i="2"/>
  <c r="CZ335" i="2"/>
  <c r="DA335" i="2"/>
  <c r="DB335" i="2"/>
  <c r="DC335" i="2"/>
  <c r="DD335" i="2"/>
  <c r="DE335" i="2"/>
  <c r="DF335" i="2"/>
  <c r="DG335" i="2"/>
  <c r="DH335" i="2"/>
  <c r="DI335" i="2"/>
  <c r="CZ336" i="2"/>
  <c r="DA336" i="2"/>
  <c r="DB336" i="2"/>
  <c r="DC336" i="2"/>
  <c r="DD336" i="2"/>
  <c r="DE336" i="2"/>
  <c r="DF336" i="2"/>
  <c r="DG336" i="2"/>
  <c r="DH336" i="2"/>
  <c r="DI336" i="2"/>
  <c r="CZ337" i="2"/>
  <c r="DA337" i="2"/>
  <c r="DB337" i="2"/>
  <c r="DC337" i="2"/>
  <c r="DD337" i="2"/>
  <c r="DE337" i="2"/>
  <c r="DF337" i="2"/>
  <c r="DG337" i="2"/>
  <c r="DH337" i="2"/>
  <c r="DI337" i="2"/>
  <c r="CZ338" i="2"/>
  <c r="DA338" i="2"/>
  <c r="DB338" i="2"/>
  <c r="DC338" i="2"/>
  <c r="DD338" i="2"/>
  <c r="DE338" i="2"/>
  <c r="DF338" i="2"/>
  <c r="DG338" i="2"/>
  <c r="DH338" i="2"/>
  <c r="DI338" i="2"/>
  <c r="CZ339" i="2"/>
  <c r="DA339" i="2"/>
  <c r="DB339" i="2"/>
  <c r="DC339" i="2"/>
  <c r="DD339" i="2"/>
  <c r="DE339" i="2"/>
  <c r="DF339" i="2"/>
  <c r="DG339" i="2"/>
  <c r="DH339" i="2"/>
  <c r="DI339" i="2"/>
  <c r="CZ340" i="2"/>
  <c r="DA340" i="2"/>
  <c r="DB340" i="2"/>
  <c r="DC340" i="2"/>
  <c r="DD340" i="2"/>
  <c r="DE340" i="2"/>
  <c r="DF340" i="2"/>
  <c r="DG340" i="2"/>
  <c r="DH340" i="2"/>
  <c r="DI340" i="2"/>
  <c r="CZ341" i="2"/>
  <c r="DA341" i="2"/>
  <c r="DB341" i="2"/>
  <c r="DC341" i="2"/>
  <c r="DD341" i="2"/>
  <c r="DE341" i="2"/>
  <c r="DF341" i="2"/>
  <c r="DG341" i="2"/>
  <c r="DH341" i="2"/>
  <c r="DI341" i="2"/>
  <c r="CZ342" i="2"/>
  <c r="DA342" i="2"/>
  <c r="DB342" i="2"/>
  <c r="DC342" i="2"/>
  <c r="DD342" i="2"/>
  <c r="DE342" i="2"/>
  <c r="DF342" i="2"/>
  <c r="DG342" i="2"/>
  <c r="DH342" i="2"/>
  <c r="DI342" i="2"/>
  <c r="CZ343" i="2"/>
  <c r="DA343" i="2"/>
  <c r="DB343" i="2"/>
  <c r="DC343" i="2"/>
  <c r="DD343" i="2"/>
  <c r="DE343" i="2"/>
  <c r="DF343" i="2"/>
  <c r="DG343" i="2"/>
  <c r="DH343" i="2"/>
  <c r="DI343" i="2"/>
  <c r="CZ344" i="2"/>
  <c r="DA344" i="2"/>
  <c r="DB344" i="2"/>
  <c r="DC344" i="2"/>
  <c r="DD344" i="2"/>
  <c r="DE344" i="2"/>
  <c r="DF344" i="2"/>
  <c r="DG344" i="2"/>
  <c r="DH344" i="2"/>
  <c r="DI344" i="2"/>
  <c r="CZ345" i="2"/>
  <c r="DA345" i="2"/>
  <c r="DB345" i="2"/>
  <c r="DC345" i="2"/>
  <c r="DD345" i="2"/>
  <c r="DE345" i="2"/>
  <c r="DF345" i="2"/>
  <c r="DG345" i="2"/>
  <c r="DH345" i="2"/>
  <c r="DI345" i="2"/>
  <c r="CZ346" i="2"/>
  <c r="DA346" i="2"/>
  <c r="DB346" i="2"/>
  <c r="DC346" i="2"/>
  <c r="DD346" i="2"/>
  <c r="DE346" i="2"/>
  <c r="DF346" i="2"/>
  <c r="DG346" i="2"/>
  <c r="DH346" i="2"/>
  <c r="DI346" i="2"/>
  <c r="CZ347" i="2"/>
  <c r="DA347" i="2"/>
  <c r="DB347" i="2"/>
  <c r="DC347" i="2"/>
  <c r="DD347" i="2"/>
  <c r="DE347" i="2"/>
  <c r="DF347" i="2"/>
  <c r="DG347" i="2"/>
  <c r="DH347" i="2"/>
  <c r="DI347" i="2"/>
  <c r="CZ348" i="2"/>
  <c r="DA348" i="2"/>
  <c r="DB348" i="2"/>
  <c r="DC348" i="2"/>
  <c r="DD348" i="2"/>
  <c r="DE348" i="2"/>
  <c r="DF348" i="2"/>
  <c r="DG348" i="2"/>
  <c r="DH348" i="2"/>
  <c r="DI348" i="2"/>
  <c r="CZ349" i="2"/>
  <c r="DA349" i="2"/>
  <c r="DB349" i="2"/>
  <c r="DC349" i="2"/>
  <c r="DD349" i="2"/>
  <c r="DE349" i="2"/>
  <c r="DF349" i="2"/>
  <c r="DG349" i="2"/>
  <c r="DH349" i="2"/>
  <c r="DI349" i="2"/>
  <c r="CZ350" i="2"/>
  <c r="DA350" i="2"/>
  <c r="DB350" i="2"/>
  <c r="DC350" i="2"/>
  <c r="DD350" i="2"/>
  <c r="DE350" i="2"/>
  <c r="DF350" i="2"/>
  <c r="DG350" i="2"/>
  <c r="DH350" i="2"/>
  <c r="DI350" i="2"/>
  <c r="CZ351" i="2"/>
  <c r="DA351" i="2"/>
  <c r="DB351" i="2"/>
  <c r="DC351" i="2"/>
  <c r="DD351" i="2"/>
  <c r="DE351" i="2"/>
  <c r="DF351" i="2"/>
  <c r="DG351" i="2"/>
  <c r="DH351" i="2"/>
  <c r="DI351" i="2"/>
  <c r="CZ352" i="2"/>
  <c r="DA352" i="2"/>
  <c r="DB352" i="2"/>
  <c r="DC352" i="2"/>
  <c r="DD352" i="2"/>
  <c r="DE352" i="2"/>
  <c r="DF352" i="2"/>
  <c r="DG352" i="2"/>
  <c r="DH352" i="2"/>
  <c r="DI352" i="2"/>
  <c r="CZ353" i="2"/>
  <c r="DA353" i="2"/>
  <c r="DB353" i="2"/>
  <c r="DC353" i="2"/>
  <c r="DD353" i="2"/>
  <c r="DE353" i="2"/>
  <c r="DF353" i="2"/>
  <c r="DG353" i="2"/>
  <c r="DH353" i="2"/>
  <c r="DI353" i="2"/>
  <c r="CZ354" i="2"/>
  <c r="DA354" i="2"/>
  <c r="DB354" i="2"/>
  <c r="DC354" i="2"/>
  <c r="DD354" i="2"/>
  <c r="DE354" i="2"/>
  <c r="DF354" i="2"/>
  <c r="DG354" i="2"/>
  <c r="DH354" i="2"/>
  <c r="DI354" i="2"/>
  <c r="CZ355" i="2"/>
  <c r="DA355" i="2"/>
  <c r="DB355" i="2"/>
  <c r="DC355" i="2"/>
  <c r="DD355" i="2"/>
  <c r="DE355" i="2"/>
  <c r="DF355" i="2"/>
  <c r="DG355" i="2"/>
  <c r="DH355" i="2"/>
  <c r="DI355" i="2"/>
  <c r="CZ356" i="2"/>
  <c r="DA356" i="2"/>
  <c r="DB356" i="2"/>
  <c r="DC356" i="2"/>
  <c r="DD356" i="2"/>
  <c r="DE356" i="2"/>
  <c r="DF356" i="2"/>
  <c r="DG356" i="2"/>
  <c r="DH356" i="2"/>
  <c r="DI356" i="2"/>
  <c r="CZ357" i="2"/>
  <c r="DA357" i="2"/>
  <c r="DB357" i="2"/>
  <c r="DC357" i="2"/>
  <c r="DD357" i="2"/>
  <c r="DE357" i="2"/>
  <c r="DF357" i="2"/>
  <c r="DG357" i="2"/>
  <c r="DH357" i="2"/>
  <c r="DI357" i="2"/>
  <c r="CZ358" i="2"/>
  <c r="DA358" i="2"/>
  <c r="DB358" i="2"/>
  <c r="DC358" i="2"/>
  <c r="DD358" i="2"/>
  <c r="DE358" i="2"/>
  <c r="DF358" i="2"/>
  <c r="DG358" i="2"/>
  <c r="DH358" i="2"/>
  <c r="DI358" i="2"/>
  <c r="CZ359" i="2"/>
  <c r="DA359" i="2"/>
  <c r="DB359" i="2"/>
  <c r="DC359" i="2"/>
  <c r="DD359" i="2"/>
  <c r="DE359" i="2"/>
  <c r="DF359" i="2"/>
  <c r="DG359" i="2"/>
  <c r="DH359" i="2"/>
  <c r="DI359" i="2"/>
  <c r="CZ360" i="2"/>
  <c r="DA360" i="2"/>
  <c r="DB360" i="2"/>
  <c r="DC360" i="2"/>
  <c r="DD360" i="2"/>
  <c r="DE360" i="2"/>
  <c r="DF360" i="2"/>
  <c r="DG360" i="2"/>
  <c r="DH360" i="2"/>
  <c r="DI360" i="2"/>
  <c r="CZ361" i="2"/>
  <c r="DA361" i="2"/>
  <c r="DB361" i="2"/>
  <c r="DC361" i="2"/>
  <c r="DD361" i="2"/>
  <c r="DE361" i="2"/>
  <c r="DF361" i="2"/>
  <c r="DG361" i="2"/>
  <c r="DH361" i="2"/>
  <c r="DI361" i="2"/>
  <c r="CZ362" i="2"/>
  <c r="DA362" i="2"/>
  <c r="DB362" i="2"/>
  <c r="DC362" i="2"/>
  <c r="DD362" i="2"/>
  <c r="DE362" i="2"/>
  <c r="DF362" i="2"/>
  <c r="DG362" i="2"/>
  <c r="DH362" i="2"/>
  <c r="DI362" i="2"/>
  <c r="CZ363" i="2"/>
  <c r="DA363" i="2"/>
  <c r="DB363" i="2"/>
  <c r="DC363" i="2"/>
  <c r="DD363" i="2"/>
  <c r="DE363" i="2"/>
  <c r="DF363" i="2"/>
  <c r="DG363" i="2"/>
  <c r="DH363" i="2"/>
  <c r="DI363" i="2"/>
  <c r="CZ364" i="2"/>
  <c r="DA364" i="2"/>
  <c r="DB364" i="2"/>
  <c r="DC364" i="2"/>
  <c r="DD364" i="2"/>
  <c r="DE364" i="2"/>
  <c r="DF364" i="2"/>
  <c r="DG364" i="2"/>
  <c r="DH364" i="2"/>
  <c r="DI364" i="2"/>
  <c r="CZ365" i="2"/>
  <c r="DA365" i="2"/>
  <c r="DB365" i="2"/>
  <c r="DC365" i="2"/>
  <c r="DD365" i="2"/>
  <c r="DE365" i="2"/>
  <c r="DF365" i="2"/>
  <c r="DG365" i="2"/>
  <c r="DH365" i="2"/>
  <c r="DI365" i="2"/>
  <c r="CZ366" i="2"/>
  <c r="DA366" i="2"/>
  <c r="DB366" i="2"/>
  <c r="DC366" i="2"/>
  <c r="DD366" i="2"/>
  <c r="DE366" i="2"/>
  <c r="DF366" i="2"/>
  <c r="DG366" i="2"/>
  <c r="DH366" i="2"/>
  <c r="DI366" i="2"/>
  <c r="CZ367" i="2"/>
  <c r="DA367" i="2"/>
  <c r="DB367" i="2"/>
  <c r="DC367" i="2"/>
  <c r="DD367" i="2"/>
  <c r="DE367" i="2"/>
  <c r="DF367" i="2"/>
  <c r="DG367" i="2"/>
  <c r="DH367" i="2"/>
  <c r="DI367" i="2"/>
  <c r="CZ368" i="2"/>
  <c r="DA368" i="2"/>
  <c r="DB368" i="2"/>
  <c r="DC368" i="2"/>
  <c r="DD368" i="2"/>
  <c r="DE368" i="2"/>
  <c r="DF368" i="2"/>
  <c r="DG368" i="2"/>
  <c r="DH368" i="2"/>
  <c r="DI368" i="2"/>
  <c r="CZ369" i="2"/>
  <c r="DA369" i="2"/>
  <c r="DB369" i="2"/>
  <c r="DC369" i="2"/>
  <c r="DD369" i="2"/>
  <c r="DE369" i="2"/>
  <c r="DF369" i="2"/>
  <c r="DG369" i="2"/>
  <c r="DH369" i="2"/>
  <c r="DI369" i="2"/>
  <c r="CZ370" i="2"/>
  <c r="DA370" i="2"/>
  <c r="DB370" i="2"/>
  <c r="DC370" i="2"/>
  <c r="DD370" i="2"/>
  <c r="DE370" i="2"/>
  <c r="DF370" i="2"/>
  <c r="DG370" i="2"/>
  <c r="DH370" i="2"/>
  <c r="DI370" i="2"/>
  <c r="CZ371" i="2"/>
  <c r="DA371" i="2"/>
  <c r="DB371" i="2"/>
  <c r="DC371" i="2"/>
  <c r="DD371" i="2"/>
  <c r="DE371" i="2"/>
  <c r="DF371" i="2"/>
  <c r="DG371" i="2"/>
  <c r="DH371" i="2"/>
  <c r="DI371" i="2"/>
  <c r="CZ372" i="2"/>
  <c r="DA372" i="2"/>
  <c r="DB372" i="2"/>
  <c r="DC372" i="2"/>
  <c r="DD372" i="2"/>
  <c r="DE372" i="2"/>
  <c r="DF372" i="2"/>
  <c r="DG372" i="2"/>
  <c r="DH372" i="2"/>
  <c r="DI372" i="2"/>
  <c r="CZ373" i="2"/>
  <c r="DA373" i="2"/>
  <c r="DB373" i="2"/>
  <c r="DC373" i="2"/>
  <c r="DD373" i="2"/>
  <c r="DE373" i="2"/>
  <c r="DF373" i="2"/>
  <c r="DG373" i="2"/>
  <c r="DH373" i="2"/>
  <c r="DI373" i="2"/>
  <c r="CZ374" i="2"/>
  <c r="DA374" i="2"/>
  <c r="DB374" i="2"/>
  <c r="DC374" i="2"/>
  <c r="DD374" i="2"/>
  <c r="DE374" i="2"/>
  <c r="DF374" i="2"/>
  <c r="DG374" i="2"/>
  <c r="DH374" i="2"/>
  <c r="DI374" i="2"/>
  <c r="CZ375" i="2"/>
  <c r="DA375" i="2"/>
  <c r="DB375" i="2"/>
  <c r="DC375" i="2"/>
  <c r="DD375" i="2"/>
  <c r="DE375" i="2"/>
  <c r="DF375" i="2"/>
  <c r="DG375" i="2"/>
  <c r="DH375" i="2"/>
  <c r="DI375" i="2"/>
  <c r="CZ376" i="2"/>
  <c r="DA376" i="2"/>
  <c r="DB376" i="2"/>
  <c r="DC376" i="2"/>
  <c r="DD376" i="2"/>
  <c r="DE376" i="2"/>
  <c r="DF376" i="2"/>
  <c r="DG376" i="2"/>
  <c r="DH376" i="2"/>
  <c r="DI376" i="2"/>
  <c r="CZ377" i="2"/>
  <c r="DA377" i="2"/>
  <c r="DB377" i="2"/>
  <c r="DC377" i="2"/>
  <c r="DD377" i="2"/>
  <c r="DE377" i="2"/>
  <c r="DF377" i="2"/>
  <c r="DG377" i="2"/>
  <c r="DH377" i="2"/>
  <c r="DI377" i="2"/>
  <c r="CZ378" i="2"/>
  <c r="DA378" i="2"/>
  <c r="DB378" i="2"/>
  <c r="DC378" i="2"/>
  <c r="DD378" i="2"/>
  <c r="DE378" i="2"/>
  <c r="DF378" i="2"/>
  <c r="DG378" i="2"/>
  <c r="DH378" i="2"/>
  <c r="DI378" i="2"/>
  <c r="CZ379" i="2"/>
  <c r="DA379" i="2"/>
  <c r="DB379" i="2"/>
  <c r="DC379" i="2"/>
  <c r="DD379" i="2"/>
  <c r="DE379" i="2"/>
  <c r="DF379" i="2"/>
  <c r="DG379" i="2"/>
  <c r="DH379" i="2"/>
  <c r="DI379" i="2"/>
  <c r="CZ380" i="2"/>
  <c r="DA380" i="2"/>
  <c r="DB380" i="2"/>
  <c r="DC380" i="2"/>
  <c r="DD380" i="2"/>
  <c r="DE380" i="2"/>
  <c r="DF380" i="2"/>
  <c r="DG380" i="2"/>
  <c r="DH380" i="2"/>
  <c r="DI380" i="2"/>
  <c r="CZ381" i="2"/>
  <c r="DA381" i="2"/>
  <c r="DB381" i="2"/>
  <c r="DC381" i="2"/>
  <c r="DD381" i="2"/>
  <c r="DE381" i="2"/>
  <c r="DF381" i="2"/>
  <c r="DG381" i="2"/>
  <c r="DH381" i="2"/>
  <c r="DI381" i="2"/>
  <c r="CZ382" i="2"/>
  <c r="DA382" i="2"/>
  <c r="DB382" i="2"/>
  <c r="DC382" i="2"/>
  <c r="DD382" i="2"/>
  <c r="DE382" i="2"/>
  <c r="DF382" i="2"/>
  <c r="DG382" i="2"/>
  <c r="DH382" i="2"/>
  <c r="DI382" i="2"/>
  <c r="CZ383" i="2"/>
  <c r="DA383" i="2"/>
  <c r="DB383" i="2"/>
  <c r="DC383" i="2"/>
  <c r="DD383" i="2"/>
  <c r="DE383" i="2"/>
  <c r="DF383" i="2"/>
  <c r="DG383" i="2"/>
  <c r="DH383" i="2"/>
  <c r="DI383" i="2"/>
  <c r="DI4" i="2"/>
  <c r="DH4" i="2"/>
  <c r="DG4" i="2"/>
  <c r="DE4" i="2"/>
  <c r="DD4" i="2"/>
  <c r="DC4" i="2"/>
  <c r="DB4" i="2"/>
  <c r="DA4" i="2"/>
  <c r="CZ4" i="2"/>
  <c r="CT5" i="2"/>
  <c r="CU5" i="2"/>
  <c r="CT6" i="2"/>
  <c r="CU6" i="2"/>
  <c r="CT7" i="2"/>
  <c r="CU7" i="2"/>
  <c r="CT8" i="2"/>
  <c r="CU8" i="2"/>
  <c r="CT9" i="2"/>
  <c r="CU9" i="2"/>
  <c r="CT10" i="2"/>
  <c r="CU10" i="2"/>
  <c r="CT11" i="2"/>
  <c r="CU11" i="2"/>
  <c r="CT12" i="2"/>
  <c r="CU12" i="2"/>
  <c r="CT13" i="2"/>
  <c r="CU13" i="2"/>
  <c r="CT14" i="2"/>
  <c r="CU14" i="2"/>
  <c r="CT15" i="2"/>
  <c r="CU15" i="2"/>
  <c r="CT16" i="2"/>
  <c r="CU16" i="2"/>
  <c r="CT17" i="2"/>
  <c r="CU17" i="2"/>
  <c r="CT18" i="2"/>
  <c r="CU18" i="2"/>
  <c r="CT19" i="2"/>
  <c r="CU19" i="2"/>
  <c r="CT20" i="2"/>
  <c r="CU20" i="2"/>
  <c r="CT21" i="2"/>
  <c r="CU21" i="2"/>
  <c r="CT22" i="2"/>
  <c r="CU22" i="2"/>
  <c r="CT23" i="2"/>
  <c r="CU23" i="2"/>
  <c r="CT24" i="2"/>
  <c r="CU24" i="2"/>
  <c r="CT25" i="2"/>
  <c r="CU25" i="2"/>
  <c r="CT26" i="2"/>
  <c r="CU26" i="2"/>
  <c r="CT27" i="2"/>
  <c r="CU27" i="2"/>
  <c r="CT28" i="2"/>
  <c r="CU28" i="2"/>
  <c r="CT29" i="2"/>
  <c r="CU29" i="2"/>
  <c r="CT30" i="2"/>
  <c r="CU30" i="2"/>
  <c r="CT31" i="2"/>
  <c r="CU31" i="2"/>
  <c r="CT32" i="2"/>
  <c r="CU32" i="2"/>
  <c r="CT33" i="2"/>
  <c r="CU33" i="2"/>
  <c r="CT34" i="2"/>
  <c r="CU34" i="2"/>
  <c r="CT35" i="2"/>
  <c r="CU35" i="2"/>
  <c r="CT36" i="2"/>
  <c r="CU36" i="2"/>
  <c r="CT37" i="2"/>
  <c r="CU37" i="2"/>
  <c r="CT38" i="2"/>
  <c r="CU38" i="2"/>
  <c r="CT39" i="2"/>
  <c r="CU39" i="2"/>
  <c r="CT40" i="2"/>
  <c r="CU40" i="2"/>
  <c r="CT41" i="2"/>
  <c r="CU41" i="2"/>
  <c r="CT42" i="2"/>
  <c r="CU42" i="2"/>
  <c r="CT43" i="2"/>
  <c r="CU43" i="2"/>
  <c r="CT44" i="2"/>
  <c r="CU44" i="2"/>
  <c r="CT45" i="2"/>
  <c r="CU45" i="2"/>
  <c r="CT46" i="2"/>
  <c r="CU46" i="2"/>
  <c r="CT47" i="2"/>
  <c r="CU47" i="2"/>
  <c r="CT48" i="2"/>
  <c r="CU48" i="2"/>
  <c r="CT49" i="2"/>
  <c r="CU49" i="2"/>
  <c r="CT50" i="2"/>
  <c r="CU50" i="2"/>
  <c r="CT51" i="2"/>
  <c r="CU51" i="2"/>
  <c r="CT52" i="2"/>
  <c r="CU52" i="2"/>
  <c r="CT53" i="2"/>
  <c r="CU53" i="2"/>
  <c r="CT54" i="2"/>
  <c r="CU54" i="2"/>
  <c r="CT55" i="2"/>
  <c r="CU55" i="2"/>
  <c r="CT56" i="2"/>
  <c r="CU56" i="2"/>
  <c r="CT57" i="2"/>
  <c r="CU57" i="2"/>
  <c r="CT58" i="2"/>
  <c r="CU58" i="2"/>
  <c r="CT59" i="2"/>
  <c r="CU59" i="2"/>
  <c r="CT60" i="2"/>
  <c r="CU60" i="2"/>
  <c r="CT61" i="2"/>
  <c r="CU61" i="2"/>
  <c r="CT62" i="2"/>
  <c r="CU62" i="2"/>
  <c r="CT63" i="2"/>
  <c r="CU63" i="2"/>
  <c r="CT64" i="2"/>
  <c r="CU64" i="2"/>
  <c r="CT65" i="2"/>
  <c r="CU65" i="2"/>
  <c r="CT66" i="2"/>
  <c r="CU66" i="2"/>
  <c r="CT67" i="2"/>
  <c r="CU67" i="2"/>
  <c r="CT68" i="2"/>
  <c r="CU68" i="2"/>
  <c r="CT69" i="2"/>
  <c r="CU69" i="2"/>
  <c r="CT70" i="2"/>
  <c r="CU70" i="2"/>
  <c r="CT71" i="2"/>
  <c r="CU71" i="2"/>
  <c r="CT72" i="2"/>
  <c r="CU72" i="2"/>
  <c r="CT73" i="2"/>
  <c r="CU73" i="2"/>
  <c r="CT74" i="2"/>
  <c r="CU74" i="2"/>
  <c r="CT75" i="2"/>
  <c r="CU75" i="2"/>
  <c r="CT76" i="2"/>
  <c r="CU76" i="2"/>
  <c r="CT77" i="2"/>
  <c r="CU77" i="2"/>
  <c r="CT78" i="2"/>
  <c r="CU78" i="2"/>
  <c r="CT79" i="2"/>
  <c r="CU79" i="2"/>
  <c r="CT80" i="2"/>
  <c r="CU80" i="2"/>
  <c r="CT81" i="2"/>
  <c r="CU81" i="2"/>
  <c r="CT82" i="2"/>
  <c r="CU82" i="2"/>
  <c r="CT83" i="2"/>
  <c r="CU83" i="2"/>
  <c r="CT84" i="2"/>
  <c r="CU84" i="2"/>
  <c r="CT85" i="2"/>
  <c r="CU85" i="2"/>
  <c r="CT86" i="2"/>
  <c r="CU86" i="2"/>
  <c r="CT87" i="2"/>
  <c r="CU87" i="2"/>
  <c r="CT88" i="2"/>
  <c r="CU88" i="2"/>
  <c r="CT89" i="2"/>
  <c r="CU89" i="2"/>
  <c r="CT90" i="2"/>
  <c r="CU90" i="2"/>
  <c r="CT91" i="2"/>
  <c r="CU91" i="2"/>
  <c r="CT92" i="2"/>
  <c r="CU92" i="2"/>
  <c r="CT93" i="2"/>
  <c r="CU93" i="2"/>
  <c r="CT94" i="2"/>
  <c r="CU94" i="2"/>
  <c r="CT95" i="2"/>
  <c r="CU95" i="2"/>
  <c r="CT96" i="2"/>
  <c r="CU96" i="2"/>
  <c r="CT97" i="2"/>
  <c r="CU97" i="2"/>
  <c r="CT98" i="2"/>
  <c r="CU98" i="2"/>
  <c r="CT99" i="2"/>
  <c r="CU99" i="2"/>
  <c r="CT100" i="2"/>
  <c r="CU100" i="2"/>
  <c r="CT101" i="2"/>
  <c r="CU101" i="2"/>
  <c r="CT102" i="2"/>
  <c r="CU102" i="2"/>
  <c r="CT103" i="2"/>
  <c r="CU103" i="2"/>
  <c r="CT104" i="2"/>
  <c r="CU104" i="2"/>
  <c r="CT105" i="2"/>
  <c r="CU105" i="2"/>
  <c r="CT106" i="2"/>
  <c r="CU106" i="2"/>
  <c r="CT107" i="2"/>
  <c r="CU107" i="2"/>
  <c r="CT108" i="2"/>
  <c r="CU108" i="2"/>
  <c r="CT109" i="2"/>
  <c r="CU109" i="2"/>
  <c r="CT110" i="2"/>
  <c r="CU110" i="2"/>
  <c r="CT111" i="2"/>
  <c r="CU111" i="2"/>
  <c r="CT112" i="2"/>
  <c r="CU112" i="2"/>
  <c r="CT113" i="2"/>
  <c r="CU113" i="2"/>
  <c r="CT114" i="2"/>
  <c r="CU114" i="2"/>
  <c r="CT115" i="2"/>
  <c r="CU115" i="2"/>
  <c r="CT116" i="2"/>
  <c r="CU116" i="2"/>
  <c r="CT117" i="2"/>
  <c r="CU117" i="2"/>
  <c r="CT118" i="2"/>
  <c r="CU118" i="2"/>
  <c r="CT119" i="2"/>
  <c r="CU119" i="2"/>
  <c r="CT120" i="2"/>
  <c r="CU120" i="2"/>
  <c r="CT121" i="2"/>
  <c r="CU121" i="2"/>
  <c r="CT122" i="2"/>
  <c r="CU122" i="2"/>
  <c r="CT123" i="2"/>
  <c r="CU123" i="2"/>
  <c r="CT124" i="2"/>
  <c r="CU124" i="2"/>
  <c r="CT125" i="2"/>
  <c r="CU125" i="2"/>
  <c r="CT126" i="2"/>
  <c r="CU126" i="2"/>
  <c r="CT127" i="2"/>
  <c r="CU127" i="2"/>
  <c r="CT128" i="2"/>
  <c r="CU128" i="2"/>
  <c r="CT129" i="2"/>
  <c r="CU129" i="2"/>
  <c r="CT130" i="2"/>
  <c r="CU130" i="2"/>
  <c r="CT131" i="2"/>
  <c r="CU131" i="2"/>
  <c r="CT132" i="2"/>
  <c r="CU132" i="2"/>
  <c r="CT133" i="2"/>
  <c r="CU133" i="2"/>
  <c r="CT134" i="2"/>
  <c r="CU134" i="2"/>
  <c r="CT135" i="2"/>
  <c r="CU135" i="2"/>
  <c r="CT136" i="2"/>
  <c r="CU136" i="2"/>
  <c r="CT137" i="2"/>
  <c r="CU137" i="2"/>
  <c r="CT138" i="2"/>
  <c r="CU138" i="2"/>
  <c r="CT139" i="2"/>
  <c r="CU139" i="2"/>
  <c r="CT140" i="2"/>
  <c r="CU140" i="2"/>
  <c r="CT141" i="2"/>
  <c r="CU141" i="2"/>
  <c r="CT142" i="2"/>
  <c r="CU142" i="2"/>
  <c r="CT143" i="2"/>
  <c r="CU143" i="2"/>
  <c r="CT144" i="2"/>
  <c r="CU144" i="2"/>
  <c r="CT145" i="2"/>
  <c r="CU145" i="2"/>
  <c r="CT146" i="2"/>
  <c r="CU146" i="2"/>
  <c r="CT147" i="2"/>
  <c r="CU147" i="2"/>
  <c r="CT148" i="2"/>
  <c r="CU148" i="2"/>
  <c r="CT149" i="2"/>
  <c r="CU149" i="2"/>
  <c r="CT150" i="2"/>
  <c r="CU150" i="2"/>
  <c r="CT151" i="2"/>
  <c r="CU151" i="2"/>
  <c r="CT152" i="2"/>
  <c r="CU152" i="2"/>
  <c r="CT153" i="2"/>
  <c r="CU153" i="2"/>
  <c r="CT154" i="2"/>
  <c r="CU154" i="2"/>
  <c r="CT155" i="2"/>
  <c r="CU155" i="2"/>
  <c r="CT156" i="2"/>
  <c r="CU156" i="2"/>
  <c r="CT157" i="2"/>
  <c r="CU157" i="2"/>
  <c r="CT158" i="2"/>
  <c r="CU158" i="2"/>
  <c r="CT159" i="2"/>
  <c r="CU159" i="2"/>
  <c r="CT160" i="2"/>
  <c r="CU160" i="2"/>
  <c r="CT161" i="2"/>
  <c r="CU161" i="2"/>
  <c r="CT162" i="2"/>
  <c r="CU162" i="2"/>
  <c r="CT163" i="2"/>
  <c r="CU163" i="2"/>
  <c r="CT164" i="2"/>
  <c r="CU164" i="2"/>
  <c r="CT165" i="2"/>
  <c r="CU165" i="2"/>
  <c r="CT166" i="2"/>
  <c r="CU166" i="2"/>
  <c r="CT167" i="2"/>
  <c r="CU167" i="2"/>
  <c r="CT168" i="2"/>
  <c r="CU168" i="2"/>
  <c r="CT169" i="2"/>
  <c r="CU169" i="2"/>
  <c r="CT170" i="2"/>
  <c r="CU170" i="2"/>
  <c r="CT171" i="2"/>
  <c r="CU171" i="2"/>
  <c r="CT172" i="2"/>
  <c r="CU172" i="2"/>
  <c r="CT173" i="2"/>
  <c r="CU173" i="2"/>
  <c r="CT174" i="2"/>
  <c r="CU174" i="2"/>
  <c r="CT175" i="2"/>
  <c r="CU175" i="2"/>
  <c r="CT176" i="2"/>
  <c r="CU176" i="2"/>
  <c r="CT177" i="2"/>
  <c r="CU177" i="2"/>
  <c r="CT178" i="2"/>
  <c r="CU178" i="2"/>
  <c r="CT179" i="2"/>
  <c r="CU179" i="2"/>
  <c r="CT180" i="2"/>
  <c r="CU180" i="2"/>
  <c r="CT181" i="2"/>
  <c r="CU181" i="2"/>
  <c r="CT182" i="2"/>
  <c r="CU182" i="2"/>
  <c r="CT183" i="2"/>
  <c r="CU183" i="2"/>
  <c r="CT184" i="2"/>
  <c r="CU184" i="2"/>
  <c r="CT185" i="2"/>
  <c r="CU185" i="2"/>
  <c r="CT186" i="2"/>
  <c r="CU186" i="2"/>
  <c r="CT187" i="2"/>
  <c r="CU187" i="2"/>
  <c r="CT188" i="2"/>
  <c r="CU188" i="2"/>
  <c r="CT189" i="2"/>
  <c r="CU189" i="2"/>
  <c r="CT190" i="2"/>
  <c r="CU190" i="2"/>
  <c r="CT191" i="2"/>
  <c r="CU191" i="2"/>
  <c r="CT192" i="2"/>
  <c r="CU192" i="2"/>
  <c r="CT193" i="2"/>
  <c r="CU193" i="2"/>
  <c r="CT194" i="2"/>
  <c r="CU194" i="2"/>
  <c r="CT195" i="2"/>
  <c r="CU195" i="2"/>
  <c r="CT196" i="2"/>
  <c r="CU196" i="2"/>
  <c r="CT197" i="2"/>
  <c r="CU197" i="2"/>
  <c r="CT198" i="2"/>
  <c r="CU198" i="2"/>
  <c r="CT199" i="2"/>
  <c r="CU199" i="2"/>
  <c r="CT200" i="2"/>
  <c r="CU200" i="2"/>
  <c r="CT201" i="2"/>
  <c r="CU201" i="2"/>
  <c r="CT202" i="2"/>
  <c r="CU202" i="2"/>
  <c r="CT203" i="2"/>
  <c r="CU203" i="2"/>
  <c r="CT204" i="2"/>
  <c r="CU204" i="2"/>
  <c r="CT205" i="2"/>
  <c r="CU205" i="2"/>
  <c r="CT206" i="2"/>
  <c r="CU206" i="2"/>
  <c r="CT207" i="2"/>
  <c r="CU207" i="2"/>
  <c r="CT208" i="2"/>
  <c r="CU208" i="2"/>
  <c r="CT209" i="2"/>
  <c r="CU209" i="2"/>
  <c r="CT210" i="2"/>
  <c r="CU210" i="2"/>
  <c r="CT211" i="2"/>
  <c r="CU211" i="2"/>
  <c r="CT212" i="2"/>
  <c r="CU212" i="2"/>
  <c r="CT213" i="2"/>
  <c r="CU213" i="2"/>
  <c r="CT214" i="2"/>
  <c r="CU214" i="2"/>
  <c r="CT215" i="2"/>
  <c r="CU215" i="2"/>
  <c r="CT216" i="2"/>
  <c r="CU216" i="2"/>
  <c r="CT217" i="2"/>
  <c r="CU217" i="2"/>
  <c r="CT218" i="2"/>
  <c r="CU218" i="2"/>
  <c r="CT219" i="2"/>
  <c r="CU219" i="2"/>
  <c r="CT220" i="2"/>
  <c r="CU220" i="2"/>
  <c r="CT221" i="2"/>
  <c r="CU221" i="2"/>
  <c r="CT222" i="2"/>
  <c r="CU222" i="2"/>
  <c r="CT223" i="2"/>
  <c r="CU223" i="2"/>
  <c r="CT224" i="2"/>
  <c r="CU224" i="2"/>
  <c r="CT225" i="2"/>
  <c r="CU225" i="2"/>
  <c r="CT226" i="2"/>
  <c r="CU226" i="2"/>
  <c r="CT227" i="2"/>
  <c r="CU227" i="2"/>
  <c r="CT228" i="2"/>
  <c r="CU228" i="2"/>
  <c r="CT229" i="2"/>
  <c r="CU229" i="2"/>
  <c r="CT230" i="2"/>
  <c r="CU230" i="2"/>
  <c r="CT231" i="2"/>
  <c r="CU231" i="2"/>
  <c r="CT232" i="2"/>
  <c r="CU232" i="2"/>
  <c r="CT233" i="2"/>
  <c r="CU233" i="2"/>
  <c r="CT234" i="2"/>
  <c r="CU234" i="2"/>
  <c r="CT235" i="2"/>
  <c r="CU235" i="2"/>
  <c r="CT236" i="2"/>
  <c r="CU236" i="2"/>
  <c r="CT237" i="2"/>
  <c r="CU237" i="2"/>
  <c r="CT238" i="2"/>
  <c r="CU238" i="2"/>
  <c r="CT239" i="2"/>
  <c r="CU239" i="2"/>
  <c r="CT240" i="2"/>
  <c r="CU240" i="2"/>
  <c r="CT241" i="2"/>
  <c r="CU241" i="2"/>
  <c r="CT242" i="2"/>
  <c r="CU242" i="2"/>
  <c r="CT243" i="2"/>
  <c r="CU243" i="2"/>
  <c r="CT244" i="2"/>
  <c r="CU244" i="2"/>
  <c r="CT245" i="2"/>
  <c r="CU245" i="2"/>
  <c r="CT246" i="2"/>
  <c r="CU246" i="2"/>
  <c r="CT247" i="2"/>
  <c r="CU247" i="2"/>
  <c r="CT248" i="2"/>
  <c r="CU248" i="2"/>
  <c r="CT249" i="2"/>
  <c r="CU249" i="2"/>
  <c r="CT250" i="2"/>
  <c r="CU250" i="2"/>
  <c r="CT251" i="2"/>
  <c r="CU251" i="2"/>
  <c r="CT252" i="2"/>
  <c r="CU252" i="2"/>
  <c r="CT253" i="2"/>
  <c r="CU253" i="2"/>
  <c r="CT254" i="2"/>
  <c r="CU254" i="2"/>
  <c r="CT255" i="2"/>
  <c r="CU255" i="2"/>
  <c r="CT256" i="2"/>
  <c r="CU256" i="2"/>
  <c r="CT257" i="2"/>
  <c r="CU257" i="2"/>
  <c r="CT258" i="2"/>
  <c r="CU258" i="2"/>
  <c r="CT259" i="2"/>
  <c r="CU259" i="2"/>
  <c r="CT260" i="2"/>
  <c r="CU260" i="2"/>
  <c r="CT261" i="2"/>
  <c r="CU261" i="2"/>
  <c r="CT262" i="2"/>
  <c r="CU262" i="2"/>
  <c r="CT263" i="2"/>
  <c r="CU263" i="2"/>
  <c r="CT264" i="2"/>
  <c r="CU264" i="2"/>
  <c r="CT265" i="2"/>
  <c r="CU265" i="2"/>
  <c r="CT266" i="2"/>
  <c r="CU266" i="2"/>
  <c r="CT267" i="2"/>
  <c r="CU267" i="2"/>
  <c r="CT268" i="2"/>
  <c r="CU268" i="2"/>
  <c r="CT269" i="2"/>
  <c r="CU269" i="2"/>
  <c r="CT270" i="2"/>
  <c r="CU270" i="2"/>
  <c r="CT271" i="2"/>
  <c r="CU271" i="2"/>
  <c r="CT272" i="2"/>
  <c r="CU272" i="2"/>
  <c r="CT273" i="2"/>
  <c r="CU273" i="2"/>
  <c r="CT274" i="2"/>
  <c r="CU274" i="2"/>
  <c r="CT275" i="2"/>
  <c r="CU275" i="2"/>
  <c r="CT276" i="2"/>
  <c r="CU276" i="2"/>
  <c r="CT277" i="2"/>
  <c r="CU277" i="2"/>
  <c r="CT278" i="2"/>
  <c r="CU278" i="2"/>
  <c r="CT279" i="2"/>
  <c r="CU279" i="2"/>
  <c r="CT280" i="2"/>
  <c r="CU280" i="2"/>
  <c r="CT281" i="2"/>
  <c r="CU281" i="2"/>
  <c r="CT282" i="2"/>
  <c r="CU282" i="2"/>
  <c r="CT283" i="2"/>
  <c r="CU283" i="2"/>
  <c r="CT284" i="2"/>
  <c r="CU284" i="2"/>
  <c r="CT285" i="2"/>
  <c r="CU285" i="2"/>
  <c r="CT286" i="2"/>
  <c r="CU286" i="2"/>
  <c r="CT287" i="2"/>
  <c r="CU287" i="2"/>
  <c r="CT288" i="2"/>
  <c r="CU288" i="2"/>
  <c r="CT289" i="2"/>
  <c r="CU289" i="2"/>
  <c r="CT290" i="2"/>
  <c r="CU290" i="2"/>
  <c r="CT291" i="2"/>
  <c r="CU291" i="2"/>
  <c r="CT292" i="2"/>
  <c r="CU292" i="2"/>
  <c r="CT293" i="2"/>
  <c r="CU293" i="2"/>
  <c r="CT294" i="2"/>
  <c r="CU294" i="2"/>
  <c r="CT295" i="2"/>
  <c r="CU295" i="2"/>
  <c r="CT296" i="2"/>
  <c r="CU296" i="2"/>
  <c r="CT297" i="2"/>
  <c r="CU297" i="2"/>
  <c r="CT298" i="2"/>
  <c r="CU298" i="2"/>
  <c r="CT299" i="2"/>
  <c r="CU299" i="2"/>
  <c r="CT300" i="2"/>
  <c r="CU300" i="2"/>
  <c r="CT301" i="2"/>
  <c r="CU301" i="2"/>
  <c r="CT302" i="2"/>
  <c r="CU302" i="2"/>
  <c r="CT303" i="2"/>
  <c r="CU303" i="2"/>
  <c r="CT304" i="2"/>
  <c r="CU304" i="2"/>
  <c r="CT305" i="2"/>
  <c r="CU305" i="2"/>
  <c r="CT306" i="2"/>
  <c r="CU306" i="2"/>
  <c r="CT307" i="2"/>
  <c r="CU307" i="2"/>
  <c r="CT308" i="2"/>
  <c r="CU308" i="2"/>
  <c r="CT309" i="2"/>
  <c r="CU309" i="2"/>
  <c r="CT310" i="2"/>
  <c r="CU310" i="2"/>
  <c r="CT311" i="2"/>
  <c r="CU311" i="2"/>
  <c r="CT312" i="2"/>
  <c r="CU312" i="2"/>
  <c r="CT313" i="2"/>
  <c r="CU313" i="2"/>
  <c r="CT314" i="2"/>
  <c r="CU314" i="2"/>
  <c r="CT315" i="2"/>
  <c r="CU315" i="2"/>
  <c r="CT316" i="2"/>
  <c r="CU316" i="2"/>
  <c r="CT317" i="2"/>
  <c r="CU317" i="2"/>
  <c r="CT318" i="2"/>
  <c r="CU318" i="2"/>
  <c r="CT319" i="2"/>
  <c r="CU319" i="2"/>
  <c r="CT320" i="2"/>
  <c r="CU320" i="2"/>
  <c r="CT321" i="2"/>
  <c r="CU321" i="2"/>
  <c r="CT322" i="2"/>
  <c r="CU322" i="2"/>
  <c r="CT323" i="2"/>
  <c r="CU323" i="2"/>
  <c r="CT324" i="2"/>
  <c r="CU324" i="2"/>
  <c r="CT325" i="2"/>
  <c r="CU325" i="2"/>
  <c r="CT326" i="2"/>
  <c r="CU326" i="2"/>
  <c r="CT327" i="2"/>
  <c r="CU327" i="2"/>
  <c r="CT328" i="2"/>
  <c r="CU328" i="2"/>
  <c r="CT329" i="2"/>
  <c r="CU329" i="2"/>
  <c r="CT330" i="2"/>
  <c r="CU330" i="2"/>
  <c r="CT331" i="2"/>
  <c r="CU331" i="2"/>
  <c r="CT332" i="2"/>
  <c r="CU332" i="2"/>
  <c r="CT333" i="2"/>
  <c r="CU333" i="2"/>
  <c r="CT334" i="2"/>
  <c r="CU334" i="2"/>
  <c r="CT335" i="2"/>
  <c r="CU335" i="2"/>
  <c r="CT336" i="2"/>
  <c r="CU336" i="2"/>
  <c r="CT337" i="2"/>
  <c r="CU337" i="2"/>
  <c r="CT338" i="2"/>
  <c r="CU338" i="2"/>
  <c r="CT339" i="2"/>
  <c r="CU339" i="2"/>
  <c r="CT340" i="2"/>
  <c r="CU340" i="2"/>
  <c r="CT341" i="2"/>
  <c r="CU341" i="2"/>
  <c r="CT342" i="2"/>
  <c r="CU342" i="2"/>
  <c r="CT343" i="2"/>
  <c r="CU343" i="2"/>
  <c r="CT344" i="2"/>
  <c r="CU344" i="2"/>
  <c r="CT345" i="2"/>
  <c r="CU345" i="2"/>
  <c r="CT346" i="2"/>
  <c r="CU346" i="2"/>
  <c r="CT347" i="2"/>
  <c r="CU347" i="2"/>
  <c r="CT348" i="2"/>
  <c r="CU348" i="2"/>
  <c r="CT349" i="2"/>
  <c r="CU349" i="2"/>
  <c r="CT350" i="2"/>
  <c r="CU350" i="2"/>
  <c r="CT351" i="2"/>
  <c r="CU351" i="2"/>
  <c r="CT352" i="2"/>
  <c r="CU352" i="2"/>
  <c r="CT353" i="2"/>
  <c r="CU353" i="2"/>
  <c r="CT354" i="2"/>
  <c r="CU354" i="2"/>
  <c r="CT355" i="2"/>
  <c r="CU355" i="2"/>
  <c r="CT356" i="2"/>
  <c r="CU356" i="2"/>
  <c r="CT357" i="2"/>
  <c r="CU357" i="2"/>
  <c r="CT358" i="2"/>
  <c r="CU358" i="2"/>
  <c r="CT359" i="2"/>
  <c r="CU359" i="2"/>
  <c r="CT360" i="2"/>
  <c r="CU360" i="2"/>
  <c r="CT361" i="2"/>
  <c r="CU361" i="2"/>
  <c r="CT362" i="2"/>
  <c r="CU362" i="2"/>
  <c r="CT363" i="2"/>
  <c r="CU363" i="2"/>
  <c r="CT364" i="2"/>
  <c r="CU364" i="2"/>
  <c r="CT365" i="2"/>
  <c r="CU365" i="2"/>
  <c r="CT366" i="2"/>
  <c r="CU366" i="2"/>
  <c r="CT367" i="2"/>
  <c r="CU367" i="2"/>
  <c r="CT368" i="2"/>
  <c r="CU368" i="2"/>
  <c r="CT369" i="2"/>
  <c r="CU369" i="2"/>
  <c r="CT370" i="2"/>
  <c r="CU370" i="2"/>
  <c r="CT371" i="2"/>
  <c r="CU371" i="2"/>
  <c r="CT372" i="2"/>
  <c r="CU372" i="2"/>
  <c r="CT373" i="2"/>
  <c r="CU373" i="2"/>
  <c r="CT374" i="2"/>
  <c r="CU374" i="2"/>
  <c r="CT375" i="2"/>
  <c r="CU375" i="2"/>
  <c r="CT376" i="2"/>
  <c r="CU376" i="2"/>
  <c r="CT377" i="2"/>
  <c r="CU377" i="2"/>
  <c r="CT378" i="2"/>
  <c r="CU378" i="2"/>
  <c r="CT379" i="2"/>
  <c r="CU379" i="2"/>
  <c r="CT380" i="2"/>
  <c r="CU380" i="2"/>
  <c r="CT381" i="2"/>
  <c r="CU381" i="2"/>
  <c r="CT382" i="2"/>
  <c r="CU382" i="2"/>
  <c r="CT383" i="2"/>
  <c r="CU383" i="2"/>
  <c r="CU4" i="2"/>
  <c r="CT4" i="2"/>
  <c r="CR5" i="2"/>
  <c r="CS5" i="2"/>
  <c r="CR6" i="2"/>
  <c r="CS6" i="2"/>
  <c r="CR7" i="2"/>
  <c r="CS7" i="2"/>
  <c r="CR8" i="2"/>
  <c r="CS8" i="2"/>
  <c r="CR9" i="2"/>
  <c r="CS9" i="2"/>
  <c r="CR10" i="2"/>
  <c r="CS10" i="2"/>
  <c r="CR11" i="2"/>
  <c r="CS11" i="2"/>
  <c r="CR12" i="2"/>
  <c r="CS12" i="2"/>
  <c r="CR13" i="2"/>
  <c r="CS13" i="2"/>
  <c r="CR14" i="2"/>
  <c r="CS14" i="2"/>
  <c r="CR15" i="2"/>
  <c r="CS15" i="2"/>
  <c r="CR16" i="2"/>
  <c r="CS16" i="2"/>
  <c r="CR17" i="2"/>
  <c r="CS17" i="2"/>
  <c r="CR18" i="2"/>
  <c r="CS18" i="2"/>
  <c r="CR19" i="2"/>
  <c r="CS19" i="2"/>
  <c r="CR20" i="2"/>
  <c r="CS20" i="2"/>
  <c r="CR21" i="2"/>
  <c r="CS21" i="2"/>
  <c r="CR22" i="2"/>
  <c r="CS22" i="2"/>
  <c r="CR23" i="2"/>
  <c r="CS23" i="2"/>
  <c r="CR24" i="2"/>
  <c r="CS24" i="2"/>
  <c r="CR25" i="2"/>
  <c r="CS25" i="2"/>
  <c r="CR26" i="2"/>
  <c r="CS26" i="2"/>
  <c r="CR27" i="2"/>
  <c r="CS27" i="2"/>
  <c r="CR28" i="2"/>
  <c r="CS28" i="2"/>
  <c r="CR29" i="2"/>
  <c r="CS29" i="2"/>
  <c r="CR30" i="2"/>
  <c r="CS30" i="2"/>
  <c r="CR31" i="2"/>
  <c r="CS31" i="2"/>
  <c r="CR32" i="2"/>
  <c r="CS32" i="2"/>
  <c r="CR33" i="2"/>
  <c r="CS33" i="2"/>
  <c r="CR34" i="2"/>
  <c r="CS34" i="2"/>
  <c r="CR35" i="2"/>
  <c r="CS35" i="2"/>
  <c r="CR36" i="2"/>
  <c r="CS36" i="2"/>
  <c r="CR37" i="2"/>
  <c r="CS37" i="2"/>
  <c r="CR38" i="2"/>
  <c r="CS38" i="2"/>
  <c r="CR39" i="2"/>
  <c r="CS39" i="2"/>
  <c r="CR40" i="2"/>
  <c r="CS40" i="2"/>
  <c r="CR41" i="2"/>
  <c r="CS41" i="2"/>
  <c r="CR42" i="2"/>
  <c r="CS42" i="2"/>
  <c r="CR43" i="2"/>
  <c r="CS43" i="2"/>
  <c r="CR44" i="2"/>
  <c r="CS44" i="2"/>
  <c r="CR45" i="2"/>
  <c r="CS45" i="2"/>
  <c r="CR46" i="2"/>
  <c r="CS46" i="2"/>
  <c r="CR47" i="2"/>
  <c r="CS47" i="2"/>
  <c r="CR48" i="2"/>
  <c r="CS48" i="2"/>
  <c r="CR49" i="2"/>
  <c r="CS49" i="2"/>
  <c r="CR50" i="2"/>
  <c r="CS50" i="2"/>
  <c r="CR51" i="2"/>
  <c r="CS51" i="2"/>
  <c r="CR52" i="2"/>
  <c r="CS52" i="2"/>
  <c r="CR53" i="2"/>
  <c r="CS53" i="2"/>
  <c r="CR54" i="2"/>
  <c r="CS54" i="2"/>
  <c r="CR55" i="2"/>
  <c r="CS55" i="2"/>
  <c r="CR56" i="2"/>
  <c r="CS56" i="2"/>
  <c r="CR57" i="2"/>
  <c r="CS57" i="2"/>
  <c r="CR58" i="2"/>
  <c r="CS58" i="2"/>
  <c r="CR59" i="2"/>
  <c r="CS59" i="2"/>
  <c r="CR60" i="2"/>
  <c r="CS60" i="2"/>
  <c r="CR61" i="2"/>
  <c r="CS61" i="2"/>
  <c r="CR62" i="2"/>
  <c r="CS62" i="2"/>
  <c r="CR63" i="2"/>
  <c r="CS63" i="2"/>
  <c r="CR64" i="2"/>
  <c r="CS64" i="2"/>
  <c r="CR65" i="2"/>
  <c r="CS65" i="2"/>
  <c r="CR66" i="2"/>
  <c r="CS66" i="2"/>
  <c r="CR67" i="2"/>
  <c r="CS67" i="2"/>
  <c r="CR68" i="2"/>
  <c r="CS68" i="2"/>
  <c r="CR69" i="2"/>
  <c r="CS69" i="2"/>
  <c r="CR70" i="2"/>
  <c r="CS70" i="2"/>
  <c r="CR71" i="2"/>
  <c r="CS71" i="2"/>
  <c r="CR72" i="2"/>
  <c r="CS72" i="2"/>
  <c r="CR73" i="2"/>
  <c r="CS73" i="2"/>
  <c r="CR74" i="2"/>
  <c r="CS74" i="2"/>
  <c r="CR75" i="2"/>
  <c r="CS75" i="2"/>
  <c r="CR76" i="2"/>
  <c r="CS76" i="2"/>
  <c r="CR77" i="2"/>
  <c r="CS77" i="2"/>
  <c r="CR78" i="2"/>
  <c r="CS78" i="2"/>
  <c r="CR79" i="2"/>
  <c r="CS79" i="2"/>
  <c r="CR80" i="2"/>
  <c r="CS80" i="2"/>
  <c r="CR81" i="2"/>
  <c r="CS81" i="2"/>
  <c r="CR82" i="2"/>
  <c r="CS82" i="2"/>
  <c r="CR83" i="2"/>
  <c r="CS83" i="2"/>
  <c r="CR84" i="2"/>
  <c r="CS84" i="2"/>
  <c r="CR85" i="2"/>
  <c r="CS85" i="2"/>
  <c r="CR86" i="2"/>
  <c r="CS86" i="2"/>
  <c r="CR87" i="2"/>
  <c r="CS87" i="2"/>
  <c r="CR88" i="2"/>
  <c r="CS88" i="2"/>
  <c r="CR89" i="2"/>
  <c r="CS89" i="2"/>
  <c r="CR90" i="2"/>
  <c r="CS90" i="2"/>
  <c r="CR91" i="2"/>
  <c r="CS91" i="2"/>
  <c r="CR92" i="2"/>
  <c r="CS92" i="2"/>
  <c r="CR93" i="2"/>
  <c r="CS93" i="2"/>
  <c r="CR94" i="2"/>
  <c r="CS94" i="2"/>
  <c r="CR95" i="2"/>
  <c r="CS95" i="2"/>
  <c r="CR96" i="2"/>
  <c r="CS96" i="2"/>
  <c r="CR97" i="2"/>
  <c r="CS97" i="2"/>
  <c r="CR98" i="2"/>
  <c r="CS98" i="2"/>
  <c r="CR99" i="2"/>
  <c r="CS99" i="2"/>
  <c r="CR100" i="2"/>
  <c r="CS100" i="2"/>
  <c r="CR101" i="2"/>
  <c r="CS101" i="2"/>
  <c r="CR102" i="2"/>
  <c r="CS102" i="2"/>
  <c r="CR103" i="2"/>
  <c r="CS103" i="2"/>
  <c r="CR104" i="2"/>
  <c r="CS104" i="2"/>
  <c r="CR105" i="2"/>
  <c r="CS105" i="2"/>
  <c r="CR106" i="2"/>
  <c r="CS106" i="2"/>
  <c r="CR107" i="2"/>
  <c r="CS107" i="2"/>
  <c r="CR108" i="2"/>
  <c r="CS108" i="2"/>
  <c r="CR109" i="2"/>
  <c r="CS109" i="2"/>
  <c r="CR110" i="2"/>
  <c r="CS110" i="2"/>
  <c r="CR111" i="2"/>
  <c r="CS111" i="2"/>
  <c r="CR112" i="2"/>
  <c r="CS112" i="2"/>
  <c r="CR113" i="2"/>
  <c r="CS113" i="2"/>
  <c r="CR114" i="2"/>
  <c r="CS114" i="2"/>
  <c r="CR115" i="2"/>
  <c r="CS115" i="2"/>
  <c r="CR116" i="2"/>
  <c r="CS116" i="2"/>
  <c r="CR117" i="2"/>
  <c r="CS117" i="2"/>
  <c r="CR118" i="2"/>
  <c r="CS118" i="2"/>
  <c r="CR119" i="2"/>
  <c r="CS119" i="2"/>
  <c r="CR120" i="2"/>
  <c r="CS120" i="2"/>
  <c r="CR121" i="2"/>
  <c r="CS121" i="2"/>
  <c r="CR122" i="2"/>
  <c r="CS122" i="2"/>
  <c r="CR123" i="2"/>
  <c r="CS123" i="2"/>
  <c r="CR124" i="2"/>
  <c r="CS124" i="2"/>
  <c r="CR125" i="2"/>
  <c r="CS125" i="2"/>
  <c r="CR126" i="2"/>
  <c r="CS126" i="2"/>
  <c r="CR127" i="2"/>
  <c r="CS127" i="2"/>
  <c r="CR128" i="2"/>
  <c r="CS128" i="2"/>
  <c r="CR129" i="2"/>
  <c r="CS129" i="2"/>
  <c r="CR130" i="2"/>
  <c r="CS130" i="2"/>
  <c r="CR131" i="2"/>
  <c r="CS131" i="2"/>
  <c r="CR132" i="2"/>
  <c r="CS132" i="2"/>
  <c r="CR133" i="2"/>
  <c r="CS133" i="2"/>
  <c r="CR134" i="2"/>
  <c r="CS134" i="2"/>
  <c r="CR135" i="2"/>
  <c r="CS135" i="2"/>
  <c r="CR136" i="2"/>
  <c r="CS136" i="2"/>
  <c r="CR137" i="2"/>
  <c r="CS137" i="2"/>
  <c r="CR138" i="2"/>
  <c r="CS138" i="2"/>
  <c r="CR139" i="2"/>
  <c r="CS139" i="2"/>
  <c r="CR140" i="2"/>
  <c r="CS140" i="2"/>
  <c r="CR141" i="2"/>
  <c r="CS141" i="2"/>
  <c r="CR142" i="2"/>
  <c r="CS142" i="2"/>
  <c r="CR143" i="2"/>
  <c r="CS143" i="2"/>
  <c r="CR144" i="2"/>
  <c r="CS144" i="2"/>
  <c r="CR145" i="2"/>
  <c r="CS145" i="2"/>
  <c r="CR146" i="2"/>
  <c r="CS146" i="2"/>
  <c r="CR147" i="2"/>
  <c r="CS147" i="2"/>
  <c r="CR148" i="2"/>
  <c r="CS148" i="2"/>
  <c r="CR149" i="2"/>
  <c r="CS149" i="2"/>
  <c r="CR150" i="2"/>
  <c r="CS150" i="2"/>
  <c r="CR151" i="2"/>
  <c r="CS151" i="2"/>
  <c r="CR152" i="2"/>
  <c r="CS152" i="2"/>
  <c r="CR153" i="2"/>
  <c r="CS153" i="2"/>
  <c r="CR154" i="2"/>
  <c r="CS154" i="2"/>
  <c r="CR155" i="2"/>
  <c r="CS155" i="2"/>
  <c r="CR156" i="2"/>
  <c r="CS156" i="2"/>
  <c r="CR157" i="2"/>
  <c r="CS157" i="2"/>
  <c r="CR158" i="2"/>
  <c r="CS158" i="2"/>
  <c r="CR159" i="2"/>
  <c r="CS159" i="2"/>
  <c r="CR160" i="2"/>
  <c r="CS160" i="2"/>
  <c r="CR161" i="2"/>
  <c r="CS161" i="2"/>
  <c r="CR162" i="2"/>
  <c r="CS162" i="2"/>
  <c r="CR163" i="2"/>
  <c r="CS163" i="2"/>
  <c r="CR164" i="2"/>
  <c r="CS164" i="2"/>
  <c r="CR165" i="2"/>
  <c r="CS165" i="2"/>
  <c r="CR166" i="2"/>
  <c r="CS166" i="2"/>
  <c r="CR167" i="2"/>
  <c r="CS167" i="2"/>
  <c r="CR168" i="2"/>
  <c r="CS168" i="2"/>
  <c r="CR169" i="2"/>
  <c r="CS169" i="2"/>
  <c r="CR170" i="2"/>
  <c r="CS170" i="2"/>
  <c r="CR171" i="2"/>
  <c r="CS171" i="2"/>
  <c r="CR172" i="2"/>
  <c r="CS172" i="2"/>
  <c r="CR173" i="2"/>
  <c r="CS173" i="2"/>
  <c r="CR174" i="2"/>
  <c r="CS174" i="2"/>
  <c r="CR175" i="2"/>
  <c r="CS175" i="2"/>
  <c r="CR176" i="2"/>
  <c r="CS176" i="2"/>
  <c r="CR177" i="2"/>
  <c r="CS177" i="2"/>
  <c r="CR178" i="2"/>
  <c r="CS178" i="2"/>
  <c r="CR179" i="2"/>
  <c r="CS179" i="2"/>
  <c r="CR180" i="2"/>
  <c r="CS180" i="2"/>
  <c r="CR181" i="2"/>
  <c r="CS181" i="2"/>
  <c r="CR182" i="2"/>
  <c r="CS182" i="2"/>
  <c r="CR183" i="2"/>
  <c r="CS183" i="2"/>
  <c r="CR184" i="2"/>
  <c r="CS184" i="2"/>
  <c r="CR185" i="2"/>
  <c r="CS185" i="2"/>
  <c r="CR186" i="2"/>
  <c r="CS186" i="2"/>
  <c r="CR187" i="2"/>
  <c r="CS187" i="2"/>
  <c r="CR188" i="2"/>
  <c r="CS188" i="2"/>
  <c r="CR189" i="2"/>
  <c r="CS189" i="2"/>
  <c r="CR190" i="2"/>
  <c r="CS190" i="2"/>
  <c r="CR191" i="2"/>
  <c r="CS191" i="2"/>
  <c r="CR192" i="2"/>
  <c r="CS192" i="2"/>
  <c r="CR193" i="2"/>
  <c r="CS193" i="2"/>
  <c r="CR194" i="2"/>
  <c r="CS194" i="2"/>
  <c r="CR195" i="2"/>
  <c r="CS195" i="2"/>
  <c r="CR196" i="2"/>
  <c r="CS196" i="2"/>
  <c r="CR197" i="2"/>
  <c r="CS197" i="2"/>
  <c r="CR198" i="2"/>
  <c r="CS198" i="2"/>
  <c r="CR199" i="2"/>
  <c r="CS199" i="2"/>
  <c r="CR200" i="2"/>
  <c r="CS200" i="2"/>
  <c r="CR201" i="2"/>
  <c r="CS201" i="2"/>
  <c r="CR202" i="2"/>
  <c r="CS202" i="2"/>
  <c r="CR203" i="2"/>
  <c r="CS203" i="2"/>
  <c r="CR204" i="2"/>
  <c r="CS204" i="2"/>
  <c r="CR205" i="2"/>
  <c r="CS205" i="2"/>
  <c r="CR206" i="2"/>
  <c r="CS206" i="2"/>
  <c r="CR207" i="2"/>
  <c r="CS207" i="2"/>
  <c r="CR208" i="2"/>
  <c r="CS208" i="2"/>
  <c r="CR209" i="2"/>
  <c r="CS209" i="2"/>
  <c r="CR210" i="2"/>
  <c r="CS210" i="2"/>
  <c r="CR211" i="2"/>
  <c r="CS211" i="2"/>
  <c r="CR212" i="2"/>
  <c r="CS212" i="2"/>
  <c r="CR213" i="2"/>
  <c r="CS213" i="2"/>
  <c r="CR214" i="2"/>
  <c r="CS214" i="2"/>
  <c r="CR215" i="2"/>
  <c r="CS215" i="2"/>
  <c r="CR216" i="2"/>
  <c r="CS216" i="2"/>
  <c r="CR217" i="2"/>
  <c r="CS217" i="2"/>
  <c r="CR218" i="2"/>
  <c r="CS218" i="2"/>
  <c r="CR219" i="2"/>
  <c r="CS219" i="2"/>
  <c r="CR220" i="2"/>
  <c r="CS220" i="2"/>
  <c r="CR221" i="2"/>
  <c r="CS221" i="2"/>
  <c r="CR222" i="2"/>
  <c r="CS222" i="2"/>
  <c r="CR223" i="2"/>
  <c r="CS223" i="2"/>
  <c r="CR224" i="2"/>
  <c r="CS224" i="2"/>
  <c r="CR225" i="2"/>
  <c r="CS225" i="2"/>
  <c r="CR226" i="2"/>
  <c r="CS226" i="2"/>
  <c r="CR227" i="2"/>
  <c r="CS227" i="2"/>
  <c r="CR228" i="2"/>
  <c r="CS228" i="2"/>
  <c r="CR229" i="2"/>
  <c r="CS229" i="2"/>
  <c r="CR230" i="2"/>
  <c r="CS230" i="2"/>
  <c r="CR231" i="2"/>
  <c r="CS231" i="2"/>
  <c r="CR232" i="2"/>
  <c r="CS232" i="2"/>
  <c r="CR233" i="2"/>
  <c r="CS233" i="2"/>
  <c r="CR234" i="2"/>
  <c r="CS234" i="2"/>
  <c r="CR235" i="2"/>
  <c r="CS235" i="2"/>
  <c r="CR236" i="2"/>
  <c r="CS236" i="2"/>
  <c r="CR237" i="2"/>
  <c r="CS237" i="2"/>
  <c r="CR238" i="2"/>
  <c r="CS238" i="2"/>
  <c r="CR239" i="2"/>
  <c r="CS239" i="2"/>
  <c r="CR240" i="2"/>
  <c r="CS240" i="2"/>
  <c r="CR241" i="2"/>
  <c r="CS241" i="2"/>
  <c r="CR242" i="2"/>
  <c r="CS242" i="2"/>
  <c r="CR243" i="2"/>
  <c r="CS243" i="2"/>
  <c r="CR244" i="2"/>
  <c r="CS244" i="2"/>
  <c r="CR245" i="2"/>
  <c r="CS245" i="2"/>
  <c r="CR246" i="2"/>
  <c r="CS246" i="2"/>
  <c r="CR247" i="2"/>
  <c r="CS247" i="2"/>
  <c r="CR248" i="2"/>
  <c r="CS248" i="2"/>
  <c r="CR249" i="2"/>
  <c r="CS249" i="2"/>
  <c r="CR250" i="2"/>
  <c r="CS250" i="2"/>
  <c r="CR251" i="2"/>
  <c r="CS251" i="2"/>
  <c r="CR252" i="2"/>
  <c r="CS252" i="2"/>
  <c r="CR253" i="2"/>
  <c r="CS253" i="2"/>
  <c r="CR254" i="2"/>
  <c r="CS254" i="2"/>
  <c r="CR255" i="2"/>
  <c r="CS255" i="2"/>
  <c r="CR256" i="2"/>
  <c r="CS256" i="2"/>
  <c r="CR257" i="2"/>
  <c r="CS257" i="2"/>
  <c r="CR258" i="2"/>
  <c r="CS258" i="2"/>
  <c r="CR259" i="2"/>
  <c r="CS259" i="2"/>
  <c r="CR260" i="2"/>
  <c r="CS260" i="2"/>
  <c r="CR261" i="2"/>
  <c r="CS261" i="2"/>
  <c r="CR262" i="2"/>
  <c r="CS262" i="2"/>
  <c r="CR263" i="2"/>
  <c r="CS263" i="2"/>
  <c r="CR264" i="2"/>
  <c r="CS264" i="2"/>
  <c r="CR265" i="2"/>
  <c r="CS265" i="2"/>
  <c r="CR266" i="2"/>
  <c r="CS266" i="2"/>
  <c r="CR267" i="2"/>
  <c r="CS267" i="2"/>
  <c r="CR268" i="2"/>
  <c r="CS268" i="2"/>
  <c r="CR269" i="2"/>
  <c r="CS269" i="2"/>
  <c r="CR270" i="2"/>
  <c r="CS270" i="2"/>
  <c r="CR271" i="2"/>
  <c r="CS271" i="2"/>
  <c r="CR272" i="2"/>
  <c r="CS272" i="2"/>
  <c r="CR273" i="2"/>
  <c r="CS273" i="2"/>
  <c r="CR274" i="2"/>
  <c r="CS274" i="2"/>
  <c r="CR275" i="2"/>
  <c r="CS275" i="2"/>
  <c r="CR276" i="2"/>
  <c r="CS276" i="2"/>
  <c r="CR277" i="2"/>
  <c r="CS277" i="2"/>
  <c r="CR278" i="2"/>
  <c r="CS278" i="2"/>
  <c r="CR279" i="2"/>
  <c r="CS279" i="2"/>
  <c r="CR280" i="2"/>
  <c r="CS280" i="2"/>
  <c r="CR281" i="2"/>
  <c r="CS281" i="2"/>
  <c r="CR282" i="2"/>
  <c r="CS282" i="2"/>
  <c r="CR283" i="2"/>
  <c r="CS283" i="2"/>
  <c r="CR284" i="2"/>
  <c r="CS284" i="2"/>
  <c r="CR285" i="2"/>
  <c r="CS285" i="2"/>
  <c r="CR286" i="2"/>
  <c r="CS286" i="2"/>
  <c r="CR287" i="2"/>
  <c r="CS287" i="2"/>
  <c r="CR288" i="2"/>
  <c r="CS288" i="2"/>
  <c r="CR289" i="2"/>
  <c r="CS289" i="2"/>
  <c r="CR290" i="2"/>
  <c r="CS290" i="2"/>
  <c r="CR291" i="2"/>
  <c r="CS291" i="2"/>
  <c r="CR292" i="2"/>
  <c r="CS292" i="2"/>
  <c r="CR293" i="2"/>
  <c r="CS293" i="2"/>
  <c r="CR294" i="2"/>
  <c r="CS294" i="2"/>
  <c r="CR295" i="2"/>
  <c r="CS295" i="2"/>
  <c r="CR296" i="2"/>
  <c r="CS296" i="2"/>
  <c r="CR297" i="2"/>
  <c r="CS297" i="2"/>
  <c r="CR298" i="2"/>
  <c r="CS298" i="2"/>
  <c r="CR299" i="2"/>
  <c r="CS299" i="2"/>
  <c r="CR300" i="2"/>
  <c r="CS300" i="2"/>
  <c r="CR301" i="2"/>
  <c r="CS301" i="2"/>
  <c r="CR302" i="2"/>
  <c r="CS302" i="2"/>
  <c r="CR303" i="2"/>
  <c r="CS303" i="2"/>
  <c r="CR304" i="2"/>
  <c r="CS304" i="2"/>
  <c r="CR305" i="2"/>
  <c r="CS305" i="2"/>
  <c r="CR306" i="2"/>
  <c r="CS306" i="2"/>
  <c r="CR307" i="2"/>
  <c r="CS307" i="2"/>
  <c r="CR308" i="2"/>
  <c r="CS308" i="2"/>
  <c r="CR309" i="2"/>
  <c r="CS309" i="2"/>
  <c r="CR310" i="2"/>
  <c r="CS310" i="2"/>
  <c r="CR311" i="2"/>
  <c r="CS311" i="2"/>
  <c r="CR312" i="2"/>
  <c r="CS312" i="2"/>
  <c r="CR313" i="2"/>
  <c r="CS313" i="2"/>
  <c r="CR314" i="2"/>
  <c r="CS314" i="2"/>
  <c r="CR315" i="2"/>
  <c r="CS315" i="2"/>
  <c r="CR316" i="2"/>
  <c r="CS316" i="2"/>
  <c r="CR317" i="2"/>
  <c r="CS317" i="2"/>
  <c r="CR318" i="2"/>
  <c r="CS318" i="2"/>
  <c r="CR319" i="2"/>
  <c r="CS319" i="2"/>
  <c r="CR320" i="2"/>
  <c r="CS320" i="2"/>
  <c r="CR321" i="2"/>
  <c r="CS321" i="2"/>
  <c r="CR322" i="2"/>
  <c r="CS322" i="2"/>
  <c r="CR323" i="2"/>
  <c r="CS323" i="2"/>
  <c r="CR324" i="2"/>
  <c r="CS324" i="2"/>
  <c r="CR325" i="2"/>
  <c r="CS325" i="2"/>
  <c r="CR326" i="2"/>
  <c r="CS326" i="2"/>
  <c r="CR327" i="2"/>
  <c r="CS327" i="2"/>
  <c r="CR328" i="2"/>
  <c r="CS328" i="2"/>
  <c r="CR329" i="2"/>
  <c r="CS329" i="2"/>
  <c r="CR330" i="2"/>
  <c r="CS330" i="2"/>
  <c r="CR331" i="2"/>
  <c r="CS331" i="2"/>
  <c r="CR332" i="2"/>
  <c r="CS332" i="2"/>
  <c r="CR333" i="2"/>
  <c r="CS333" i="2"/>
  <c r="CR334" i="2"/>
  <c r="CS334" i="2"/>
  <c r="CR335" i="2"/>
  <c r="CS335" i="2"/>
  <c r="CR336" i="2"/>
  <c r="CS336" i="2"/>
  <c r="CR337" i="2"/>
  <c r="CS337" i="2"/>
  <c r="CR338" i="2"/>
  <c r="CS338" i="2"/>
  <c r="CR339" i="2"/>
  <c r="CS339" i="2"/>
  <c r="CR340" i="2"/>
  <c r="CS340" i="2"/>
  <c r="CR341" i="2"/>
  <c r="CS341" i="2"/>
  <c r="CR342" i="2"/>
  <c r="CS342" i="2"/>
  <c r="CR343" i="2"/>
  <c r="CS343" i="2"/>
  <c r="CR344" i="2"/>
  <c r="CS344" i="2"/>
  <c r="CR345" i="2"/>
  <c r="CS345" i="2"/>
  <c r="CR346" i="2"/>
  <c r="CS346" i="2"/>
  <c r="CR347" i="2"/>
  <c r="CS347" i="2"/>
  <c r="CR348" i="2"/>
  <c r="CS348" i="2"/>
  <c r="CR349" i="2"/>
  <c r="CS349" i="2"/>
  <c r="CR350" i="2"/>
  <c r="CS350" i="2"/>
  <c r="CR351" i="2"/>
  <c r="CS351" i="2"/>
  <c r="CR352" i="2"/>
  <c r="CS352" i="2"/>
  <c r="CR353" i="2"/>
  <c r="CS353" i="2"/>
  <c r="CR354" i="2"/>
  <c r="CS354" i="2"/>
  <c r="CR355" i="2"/>
  <c r="CS355" i="2"/>
  <c r="CR356" i="2"/>
  <c r="CS356" i="2"/>
  <c r="CR357" i="2"/>
  <c r="CS357" i="2"/>
  <c r="CR358" i="2"/>
  <c r="CS358" i="2"/>
  <c r="CR359" i="2"/>
  <c r="CS359" i="2"/>
  <c r="CR360" i="2"/>
  <c r="CS360" i="2"/>
  <c r="CR361" i="2"/>
  <c r="CS361" i="2"/>
  <c r="CR362" i="2"/>
  <c r="CS362" i="2"/>
  <c r="CR363" i="2"/>
  <c r="CS363" i="2"/>
  <c r="CR364" i="2"/>
  <c r="CS364" i="2"/>
  <c r="CR365" i="2"/>
  <c r="CS365" i="2"/>
  <c r="CR366" i="2"/>
  <c r="CS366" i="2"/>
  <c r="CR367" i="2"/>
  <c r="CS367" i="2"/>
  <c r="CR368" i="2"/>
  <c r="CS368" i="2"/>
  <c r="CR369" i="2"/>
  <c r="CS369" i="2"/>
  <c r="CR370" i="2"/>
  <c r="CS370" i="2"/>
  <c r="CR371" i="2"/>
  <c r="CS371" i="2"/>
  <c r="CR372" i="2"/>
  <c r="CS372" i="2"/>
  <c r="CR373" i="2"/>
  <c r="CS373" i="2"/>
  <c r="CR374" i="2"/>
  <c r="CS374" i="2"/>
  <c r="CR375" i="2"/>
  <c r="CS375" i="2"/>
  <c r="CR376" i="2"/>
  <c r="CS376" i="2"/>
  <c r="CR377" i="2"/>
  <c r="CS377" i="2"/>
  <c r="CR378" i="2"/>
  <c r="CS378" i="2"/>
  <c r="CR379" i="2"/>
  <c r="CS379" i="2"/>
  <c r="CR380" i="2"/>
  <c r="CS380" i="2"/>
  <c r="CR381" i="2"/>
  <c r="CS381" i="2"/>
  <c r="CR382" i="2"/>
  <c r="CS382" i="2"/>
  <c r="CR383" i="2"/>
  <c r="CS383" i="2"/>
  <c r="CS4" i="2"/>
  <c r="CR4" i="2"/>
  <c r="CQ5" i="2" l="1"/>
  <c r="CW5" i="2" s="1"/>
  <c r="CQ6" i="2"/>
  <c r="CW6" i="2" s="1"/>
  <c r="CQ7" i="2"/>
  <c r="CW7" i="2" s="1"/>
  <c r="CQ8" i="2"/>
  <c r="CW8" i="2" s="1"/>
  <c r="CQ9" i="2"/>
  <c r="CW9" i="2" s="1"/>
  <c r="CQ10" i="2"/>
  <c r="CW10" i="2" s="1"/>
  <c r="CQ11" i="2"/>
  <c r="CW11" i="2" s="1"/>
  <c r="CQ12" i="2"/>
  <c r="CW12" i="2" s="1"/>
  <c r="CQ13" i="2"/>
  <c r="CW13" i="2" s="1"/>
  <c r="CQ14" i="2"/>
  <c r="CW14" i="2" s="1"/>
  <c r="CQ15" i="2"/>
  <c r="CQ16" i="2"/>
  <c r="CW16" i="2" s="1"/>
  <c r="CQ17" i="2"/>
  <c r="CW17" i="2" s="1"/>
  <c r="CQ18" i="2"/>
  <c r="CW18" i="2" s="1"/>
  <c r="CQ19" i="2"/>
  <c r="CW19" i="2" s="1"/>
  <c r="CQ20" i="2"/>
  <c r="CW20" i="2" s="1"/>
  <c r="CQ21" i="2"/>
  <c r="CW21" i="2" s="1"/>
  <c r="CQ22" i="2"/>
  <c r="CW22" i="2" s="1"/>
  <c r="CQ23" i="2"/>
  <c r="CW23" i="2" s="1"/>
  <c r="CQ24" i="2"/>
  <c r="CW24" i="2" s="1"/>
  <c r="CQ25" i="2"/>
  <c r="CW25" i="2" s="1"/>
  <c r="CQ26" i="2"/>
  <c r="CW26" i="2" s="1"/>
  <c r="CQ27" i="2"/>
  <c r="CW27" i="2" s="1"/>
  <c r="CQ28" i="2"/>
  <c r="CW28" i="2" s="1"/>
  <c r="CQ29" i="2"/>
  <c r="CW29" i="2" s="1"/>
  <c r="CQ30" i="2"/>
  <c r="CW30" i="2" s="1"/>
  <c r="CQ31" i="2"/>
  <c r="CW31" i="2" s="1"/>
  <c r="CQ32" i="2"/>
  <c r="CW32" i="2" s="1"/>
  <c r="CQ33" i="2"/>
  <c r="CW33" i="2" s="1"/>
  <c r="CQ34" i="2"/>
  <c r="CW34" i="2" s="1"/>
  <c r="CQ35" i="2"/>
  <c r="CW35" i="2" s="1"/>
  <c r="CQ36" i="2"/>
  <c r="CW36" i="2" s="1"/>
  <c r="CQ37" i="2"/>
  <c r="CW37" i="2" s="1"/>
  <c r="CQ38" i="2"/>
  <c r="CW38" i="2" s="1"/>
  <c r="CQ39" i="2"/>
  <c r="CW39" i="2" s="1"/>
  <c r="CQ40" i="2"/>
  <c r="CW40" i="2" s="1"/>
  <c r="CQ41" i="2"/>
  <c r="CW41" i="2" s="1"/>
  <c r="CQ42" i="2"/>
  <c r="CW42" i="2" s="1"/>
  <c r="CQ43" i="2"/>
  <c r="CW43" i="2" s="1"/>
  <c r="CQ44" i="2"/>
  <c r="CW44" i="2" s="1"/>
  <c r="CQ45" i="2"/>
  <c r="CW45" i="2" s="1"/>
  <c r="CQ46" i="2"/>
  <c r="CW46" i="2" s="1"/>
  <c r="CQ47" i="2"/>
  <c r="CW47" i="2" s="1"/>
  <c r="CQ48" i="2"/>
  <c r="CW48" i="2" s="1"/>
  <c r="CQ49" i="2"/>
  <c r="CW49" i="2" s="1"/>
  <c r="CQ50" i="2"/>
  <c r="CW50" i="2" s="1"/>
  <c r="CQ51" i="2"/>
  <c r="CW51" i="2" s="1"/>
  <c r="CQ52" i="2"/>
  <c r="CW52" i="2" s="1"/>
  <c r="CQ53" i="2"/>
  <c r="CW53" i="2" s="1"/>
  <c r="CQ54" i="2"/>
  <c r="CW54" i="2" s="1"/>
  <c r="CQ55" i="2"/>
  <c r="CW55" i="2" s="1"/>
  <c r="CQ56" i="2"/>
  <c r="CW56" i="2" s="1"/>
  <c r="CQ57" i="2"/>
  <c r="CW57" i="2" s="1"/>
  <c r="CQ58" i="2"/>
  <c r="CW58" i="2" s="1"/>
  <c r="CQ59" i="2"/>
  <c r="CW59" i="2" s="1"/>
  <c r="CQ60" i="2"/>
  <c r="CW60" i="2" s="1"/>
  <c r="CQ61" i="2"/>
  <c r="CW61" i="2" s="1"/>
  <c r="CQ62" i="2"/>
  <c r="CW62" i="2" s="1"/>
  <c r="CQ63" i="2"/>
  <c r="CW63" i="2" s="1"/>
  <c r="CQ64" i="2"/>
  <c r="CW64" i="2" s="1"/>
  <c r="CQ65" i="2"/>
  <c r="CW65" i="2" s="1"/>
  <c r="CQ66" i="2"/>
  <c r="CW66" i="2" s="1"/>
  <c r="CQ67" i="2"/>
  <c r="CW67" i="2" s="1"/>
  <c r="CQ68" i="2"/>
  <c r="CW68" i="2" s="1"/>
  <c r="CQ69" i="2"/>
  <c r="CW69" i="2" s="1"/>
  <c r="CQ70" i="2"/>
  <c r="CW70" i="2" s="1"/>
  <c r="CQ71" i="2"/>
  <c r="CW71" i="2" s="1"/>
  <c r="CQ72" i="2"/>
  <c r="CW72" i="2" s="1"/>
  <c r="CQ73" i="2"/>
  <c r="CW73" i="2" s="1"/>
  <c r="CQ74" i="2"/>
  <c r="CW74" i="2" s="1"/>
  <c r="CQ75" i="2"/>
  <c r="CW75" i="2" s="1"/>
  <c r="CQ76" i="2"/>
  <c r="CW76" i="2" s="1"/>
  <c r="CQ77" i="2"/>
  <c r="CW77" i="2" s="1"/>
  <c r="CQ78" i="2"/>
  <c r="CW78" i="2" s="1"/>
  <c r="CQ79" i="2"/>
  <c r="CW79" i="2" s="1"/>
  <c r="CQ80" i="2"/>
  <c r="CW80" i="2" s="1"/>
  <c r="CQ81" i="2"/>
  <c r="CW81" i="2" s="1"/>
  <c r="CQ82" i="2"/>
  <c r="CW82" i="2" s="1"/>
  <c r="CQ83" i="2"/>
  <c r="CW83" i="2" s="1"/>
  <c r="CQ84" i="2"/>
  <c r="CW84" i="2" s="1"/>
  <c r="CQ85" i="2"/>
  <c r="CW85" i="2" s="1"/>
  <c r="CQ86" i="2"/>
  <c r="CW86" i="2" s="1"/>
  <c r="CQ87" i="2"/>
  <c r="CW87" i="2" s="1"/>
  <c r="CQ88" i="2"/>
  <c r="CW88" i="2" s="1"/>
  <c r="CQ89" i="2"/>
  <c r="CW89" i="2" s="1"/>
  <c r="CQ90" i="2"/>
  <c r="CW90" i="2" s="1"/>
  <c r="CQ91" i="2"/>
  <c r="CW91" i="2" s="1"/>
  <c r="CQ92" i="2"/>
  <c r="CW92" i="2" s="1"/>
  <c r="CQ93" i="2"/>
  <c r="CW93" i="2" s="1"/>
  <c r="CQ94" i="2"/>
  <c r="CW94" i="2" s="1"/>
  <c r="CQ95" i="2"/>
  <c r="CW95" i="2" s="1"/>
  <c r="CQ96" i="2"/>
  <c r="CW96" i="2" s="1"/>
  <c r="CQ97" i="2"/>
  <c r="CW97" i="2" s="1"/>
  <c r="CQ98" i="2"/>
  <c r="CW98" i="2" s="1"/>
  <c r="CQ99" i="2"/>
  <c r="CW99" i="2" s="1"/>
  <c r="CQ100" i="2"/>
  <c r="CW100" i="2" s="1"/>
  <c r="CQ101" i="2"/>
  <c r="CW101" i="2" s="1"/>
  <c r="CQ102" i="2"/>
  <c r="CW102" i="2" s="1"/>
  <c r="CQ103" i="2"/>
  <c r="CW103" i="2" s="1"/>
  <c r="CQ104" i="2"/>
  <c r="CW104" i="2" s="1"/>
  <c r="CQ105" i="2"/>
  <c r="CW105" i="2" s="1"/>
  <c r="CQ106" i="2"/>
  <c r="CW106" i="2" s="1"/>
  <c r="CQ107" i="2"/>
  <c r="CW107" i="2" s="1"/>
  <c r="CQ108" i="2"/>
  <c r="CW108" i="2" s="1"/>
  <c r="CQ109" i="2"/>
  <c r="CW109" i="2" s="1"/>
  <c r="CQ110" i="2"/>
  <c r="CW110" i="2" s="1"/>
  <c r="CQ111" i="2"/>
  <c r="CW111" i="2" s="1"/>
  <c r="CQ112" i="2"/>
  <c r="CW112" i="2" s="1"/>
  <c r="CQ113" i="2"/>
  <c r="CW113" i="2" s="1"/>
  <c r="CQ114" i="2"/>
  <c r="CW114" i="2" s="1"/>
  <c r="CQ115" i="2"/>
  <c r="CW115" i="2" s="1"/>
  <c r="CQ116" i="2"/>
  <c r="CW116" i="2" s="1"/>
  <c r="CQ117" i="2"/>
  <c r="CW117" i="2" s="1"/>
  <c r="CQ118" i="2"/>
  <c r="CW118" i="2" s="1"/>
  <c r="CQ119" i="2"/>
  <c r="CW119" i="2" s="1"/>
  <c r="CQ120" i="2"/>
  <c r="CW120" i="2" s="1"/>
  <c r="CQ121" i="2"/>
  <c r="CW121" i="2" s="1"/>
  <c r="CQ122" i="2"/>
  <c r="CW122" i="2" s="1"/>
  <c r="CQ123" i="2"/>
  <c r="CW123" i="2" s="1"/>
  <c r="CQ124" i="2"/>
  <c r="CW124" i="2" s="1"/>
  <c r="CQ125" i="2"/>
  <c r="CW125" i="2" s="1"/>
  <c r="CQ126" i="2"/>
  <c r="CW126" i="2" s="1"/>
  <c r="CQ127" i="2"/>
  <c r="CW127" i="2" s="1"/>
  <c r="CQ128" i="2"/>
  <c r="CW128" i="2" s="1"/>
  <c r="CQ129" i="2"/>
  <c r="CW129" i="2" s="1"/>
  <c r="CQ130" i="2"/>
  <c r="CW130" i="2" s="1"/>
  <c r="CQ131" i="2"/>
  <c r="CW131" i="2" s="1"/>
  <c r="CQ132" i="2"/>
  <c r="CW132" i="2" s="1"/>
  <c r="CQ133" i="2"/>
  <c r="CW133" i="2" s="1"/>
  <c r="CQ134" i="2"/>
  <c r="CW134" i="2" s="1"/>
  <c r="CQ135" i="2"/>
  <c r="CW135" i="2" s="1"/>
  <c r="CQ136" i="2"/>
  <c r="CW136" i="2" s="1"/>
  <c r="CQ137" i="2"/>
  <c r="CW137" i="2" s="1"/>
  <c r="CQ138" i="2"/>
  <c r="CW138" i="2" s="1"/>
  <c r="CQ139" i="2"/>
  <c r="CW139" i="2" s="1"/>
  <c r="CQ140" i="2"/>
  <c r="CW140" i="2" s="1"/>
  <c r="CQ141" i="2"/>
  <c r="CW141" i="2" s="1"/>
  <c r="CQ142" i="2"/>
  <c r="CW142" i="2" s="1"/>
  <c r="CQ143" i="2"/>
  <c r="CW143" i="2" s="1"/>
  <c r="CQ144" i="2"/>
  <c r="CW144" i="2" s="1"/>
  <c r="CQ145" i="2"/>
  <c r="CW145" i="2" s="1"/>
  <c r="CQ146" i="2"/>
  <c r="CW146" i="2" s="1"/>
  <c r="CQ147" i="2"/>
  <c r="CW147" i="2" s="1"/>
  <c r="CQ148" i="2"/>
  <c r="CW148" i="2" s="1"/>
  <c r="CQ149" i="2"/>
  <c r="CW149" i="2" s="1"/>
  <c r="CQ150" i="2"/>
  <c r="CW150" i="2" s="1"/>
  <c r="CQ151" i="2"/>
  <c r="CW151" i="2" s="1"/>
  <c r="CQ152" i="2"/>
  <c r="CW152" i="2" s="1"/>
  <c r="CQ153" i="2"/>
  <c r="CW153" i="2" s="1"/>
  <c r="CQ154" i="2"/>
  <c r="CW154" i="2" s="1"/>
  <c r="CQ155" i="2"/>
  <c r="CW155" i="2" s="1"/>
  <c r="CQ156" i="2"/>
  <c r="CW156" i="2" s="1"/>
  <c r="CQ157" i="2"/>
  <c r="CW157" i="2" s="1"/>
  <c r="CQ158" i="2"/>
  <c r="CW158" i="2" s="1"/>
  <c r="CQ159" i="2"/>
  <c r="CW159" i="2" s="1"/>
  <c r="CQ160" i="2"/>
  <c r="CW160" i="2" s="1"/>
  <c r="CQ161" i="2"/>
  <c r="CW161" i="2" s="1"/>
  <c r="CQ162" i="2"/>
  <c r="CW162" i="2" s="1"/>
  <c r="CQ163" i="2"/>
  <c r="CW163" i="2" s="1"/>
  <c r="CQ164" i="2"/>
  <c r="CW164" i="2" s="1"/>
  <c r="CQ165" i="2"/>
  <c r="CW165" i="2" s="1"/>
  <c r="CQ166" i="2"/>
  <c r="CW166" i="2" s="1"/>
  <c r="CQ167" i="2"/>
  <c r="CW167" i="2" s="1"/>
  <c r="CQ168" i="2"/>
  <c r="CW168" i="2" s="1"/>
  <c r="CQ169" i="2"/>
  <c r="CW169" i="2" s="1"/>
  <c r="CQ170" i="2"/>
  <c r="CW170" i="2" s="1"/>
  <c r="CQ171" i="2"/>
  <c r="CW171" i="2" s="1"/>
  <c r="CQ172" i="2"/>
  <c r="CW172" i="2" s="1"/>
  <c r="CQ173" i="2"/>
  <c r="CW173" i="2" s="1"/>
  <c r="CQ174" i="2"/>
  <c r="CW174" i="2" s="1"/>
  <c r="CQ175" i="2"/>
  <c r="CW175" i="2" s="1"/>
  <c r="CQ176" i="2"/>
  <c r="CW176" i="2" s="1"/>
  <c r="CQ177" i="2"/>
  <c r="CW177" i="2" s="1"/>
  <c r="CQ178" i="2"/>
  <c r="CW178" i="2" s="1"/>
  <c r="CQ179" i="2"/>
  <c r="CW179" i="2" s="1"/>
  <c r="CQ180" i="2"/>
  <c r="CW180" i="2" s="1"/>
  <c r="CQ181" i="2"/>
  <c r="CW181" i="2" s="1"/>
  <c r="CQ182" i="2"/>
  <c r="CW182" i="2" s="1"/>
  <c r="CQ183" i="2"/>
  <c r="CW183" i="2" s="1"/>
  <c r="CQ184" i="2"/>
  <c r="CW184" i="2" s="1"/>
  <c r="CQ185" i="2"/>
  <c r="CW185" i="2" s="1"/>
  <c r="CQ186" i="2"/>
  <c r="CW186" i="2" s="1"/>
  <c r="CQ187" i="2"/>
  <c r="CW187" i="2" s="1"/>
  <c r="CQ188" i="2"/>
  <c r="CW188" i="2" s="1"/>
  <c r="CQ189" i="2"/>
  <c r="CW189" i="2" s="1"/>
  <c r="CQ190" i="2"/>
  <c r="CW190" i="2" s="1"/>
  <c r="CQ191" i="2"/>
  <c r="CW191" i="2" s="1"/>
  <c r="CQ192" i="2"/>
  <c r="CW192" i="2" s="1"/>
  <c r="CQ193" i="2"/>
  <c r="CW193" i="2" s="1"/>
  <c r="CQ194" i="2"/>
  <c r="CW194" i="2" s="1"/>
  <c r="CQ195" i="2"/>
  <c r="CW195" i="2" s="1"/>
  <c r="CQ196" i="2"/>
  <c r="CW196" i="2" s="1"/>
  <c r="CQ197" i="2"/>
  <c r="CW197" i="2" s="1"/>
  <c r="CQ198" i="2"/>
  <c r="CW198" i="2" s="1"/>
  <c r="CQ199" i="2"/>
  <c r="CW199" i="2" s="1"/>
  <c r="CQ200" i="2"/>
  <c r="CW200" i="2" s="1"/>
  <c r="CQ201" i="2"/>
  <c r="CW201" i="2" s="1"/>
  <c r="CQ202" i="2"/>
  <c r="CW202" i="2" s="1"/>
  <c r="CQ203" i="2"/>
  <c r="CW203" i="2" s="1"/>
  <c r="CQ204" i="2"/>
  <c r="CW204" i="2" s="1"/>
  <c r="CQ205" i="2"/>
  <c r="CW205" i="2" s="1"/>
  <c r="CQ206" i="2"/>
  <c r="CW206" i="2" s="1"/>
  <c r="CQ207" i="2"/>
  <c r="CW207" i="2" s="1"/>
  <c r="CQ208" i="2"/>
  <c r="CW208" i="2" s="1"/>
  <c r="CQ209" i="2"/>
  <c r="CW209" i="2" s="1"/>
  <c r="CQ210" i="2"/>
  <c r="CW210" i="2" s="1"/>
  <c r="CQ211" i="2"/>
  <c r="CW211" i="2" s="1"/>
  <c r="CQ212" i="2"/>
  <c r="CW212" i="2" s="1"/>
  <c r="CQ213" i="2"/>
  <c r="CW213" i="2" s="1"/>
  <c r="CQ214" i="2"/>
  <c r="CW214" i="2" s="1"/>
  <c r="CQ215" i="2"/>
  <c r="CW215" i="2" s="1"/>
  <c r="CQ216" i="2"/>
  <c r="CW216" i="2" s="1"/>
  <c r="CQ217" i="2"/>
  <c r="CW217" i="2" s="1"/>
  <c r="CQ218" i="2"/>
  <c r="CW218" i="2" s="1"/>
  <c r="CQ219" i="2"/>
  <c r="CW219" i="2" s="1"/>
  <c r="CQ220" i="2"/>
  <c r="CW220" i="2" s="1"/>
  <c r="CQ221" i="2"/>
  <c r="CW221" i="2" s="1"/>
  <c r="CQ222" i="2"/>
  <c r="CW222" i="2" s="1"/>
  <c r="CQ223" i="2"/>
  <c r="CW223" i="2" s="1"/>
  <c r="CQ224" i="2"/>
  <c r="CW224" i="2" s="1"/>
  <c r="CQ225" i="2"/>
  <c r="CW225" i="2" s="1"/>
  <c r="CQ226" i="2"/>
  <c r="CW226" i="2" s="1"/>
  <c r="CQ227" i="2"/>
  <c r="CW227" i="2" s="1"/>
  <c r="CQ228" i="2"/>
  <c r="CW228" i="2" s="1"/>
  <c r="CQ229" i="2"/>
  <c r="CW229" i="2" s="1"/>
  <c r="CQ230" i="2"/>
  <c r="CW230" i="2" s="1"/>
  <c r="CQ231" i="2"/>
  <c r="CW231" i="2" s="1"/>
  <c r="CQ232" i="2"/>
  <c r="CW232" i="2" s="1"/>
  <c r="CQ233" i="2"/>
  <c r="CW233" i="2" s="1"/>
  <c r="CQ234" i="2"/>
  <c r="CW234" i="2" s="1"/>
  <c r="CQ235" i="2"/>
  <c r="CW235" i="2" s="1"/>
  <c r="CQ236" i="2"/>
  <c r="CW236" i="2" s="1"/>
  <c r="CQ237" i="2"/>
  <c r="CW237" i="2" s="1"/>
  <c r="CQ238" i="2"/>
  <c r="CW238" i="2" s="1"/>
  <c r="CQ239" i="2"/>
  <c r="CW239" i="2" s="1"/>
  <c r="CQ240" i="2"/>
  <c r="CW240" i="2" s="1"/>
  <c r="CQ241" i="2"/>
  <c r="CW241" i="2" s="1"/>
  <c r="CQ242" i="2"/>
  <c r="CW242" i="2" s="1"/>
  <c r="CQ243" i="2"/>
  <c r="CW243" i="2" s="1"/>
  <c r="CQ244" i="2"/>
  <c r="CW244" i="2" s="1"/>
  <c r="CQ245" i="2"/>
  <c r="CW245" i="2" s="1"/>
  <c r="CQ246" i="2"/>
  <c r="CW246" i="2" s="1"/>
  <c r="CQ247" i="2"/>
  <c r="CW247" i="2" s="1"/>
  <c r="CQ248" i="2"/>
  <c r="CW248" i="2" s="1"/>
  <c r="CQ249" i="2"/>
  <c r="CW249" i="2" s="1"/>
  <c r="CQ250" i="2"/>
  <c r="CW250" i="2" s="1"/>
  <c r="CQ251" i="2"/>
  <c r="CW251" i="2" s="1"/>
  <c r="CQ252" i="2"/>
  <c r="CW252" i="2" s="1"/>
  <c r="CQ253" i="2"/>
  <c r="CW253" i="2" s="1"/>
  <c r="CQ254" i="2"/>
  <c r="CW254" i="2" s="1"/>
  <c r="CQ255" i="2"/>
  <c r="CW255" i="2" s="1"/>
  <c r="CQ256" i="2"/>
  <c r="CW256" i="2" s="1"/>
  <c r="CQ257" i="2"/>
  <c r="CW257" i="2" s="1"/>
  <c r="CQ258" i="2"/>
  <c r="CW258" i="2" s="1"/>
  <c r="CQ259" i="2"/>
  <c r="CW259" i="2" s="1"/>
  <c r="CQ260" i="2"/>
  <c r="CW260" i="2" s="1"/>
  <c r="CQ261" i="2"/>
  <c r="CW261" i="2" s="1"/>
  <c r="CQ262" i="2"/>
  <c r="CW262" i="2" s="1"/>
  <c r="CQ263" i="2"/>
  <c r="CW263" i="2" s="1"/>
  <c r="CQ264" i="2"/>
  <c r="CW264" i="2" s="1"/>
  <c r="CQ265" i="2"/>
  <c r="CW265" i="2" s="1"/>
  <c r="CQ266" i="2"/>
  <c r="CW266" i="2" s="1"/>
  <c r="CQ267" i="2"/>
  <c r="CW267" i="2" s="1"/>
  <c r="CQ268" i="2"/>
  <c r="CW268" i="2" s="1"/>
  <c r="CQ269" i="2"/>
  <c r="CW269" i="2" s="1"/>
  <c r="CQ270" i="2"/>
  <c r="CW270" i="2" s="1"/>
  <c r="CQ271" i="2"/>
  <c r="CW271" i="2" s="1"/>
  <c r="CQ272" i="2"/>
  <c r="CW272" i="2" s="1"/>
  <c r="CQ273" i="2"/>
  <c r="CW273" i="2" s="1"/>
  <c r="CQ274" i="2"/>
  <c r="CW274" i="2" s="1"/>
  <c r="CQ275" i="2"/>
  <c r="CW275" i="2" s="1"/>
  <c r="CQ276" i="2"/>
  <c r="CW276" i="2" s="1"/>
  <c r="CQ277" i="2"/>
  <c r="CW277" i="2" s="1"/>
  <c r="CQ278" i="2"/>
  <c r="CW278" i="2" s="1"/>
  <c r="CQ279" i="2"/>
  <c r="CW279" i="2" s="1"/>
  <c r="CQ280" i="2"/>
  <c r="CW280" i="2" s="1"/>
  <c r="CQ281" i="2"/>
  <c r="CW281" i="2" s="1"/>
  <c r="CQ282" i="2"/>
  <c r="CW282" i="2" s="1"/>
  <c r="CQ283" i="2"/>
  <c r="CW283" i="2" s="1"/>
  <c r="CQ284" i="2"/>
  <c r="CW284" i="2" s="1"/>
  <c r="CQ285" i="2"/>
  <c r="CW285" i="2" s="1"/>
  <c r="CQ286" i="2"/>
  <c r="CW286" i="2" s="1"/>
  <c r="CQ287" i="2"/>
  <c r="CW287" i="2" s="1"/>
  <c r="CQ288" i="2"/>
  <c r="CW288" i="2" s="1"/>
  <c r="CQ289" i="2"/>
  <c r="CW289" i="2" s="1"/>
  <c r="CQ290" i="2"/>
  <c r="CW290" i="2" s="1"/>
  <c r="CQ291" i="2"/>
  <c r="CW291" i="2" s="1"/>
  <c r="CQ292" i="2"/>
  <c r="CW292" i="2" s="1"/>
  <c r="CQ293" i="2"/>
  <c r="CW293" i="2" s="1"/>
  <c r="CQ294" i="2"/>
  <c r="CW294" i="2" s="1"/>
  <c r="CQ295" i="2"/>
  <c r="CW295" i="2" s="1"/>
  <c r="CQ296" i="2"/>
  <c r="CW296" i="2" s="1"/>
  <c r="CQ297" i="2"/>
  <c r="CW297" i="2" s="1"/>
  <c r="CQ298" i="2"/>
  <c r="CW298" i="2" s="1"/>
  <c r="CQ299" i="2"/>
  <c r="CW299" i="2" s="1"/>
  <c r="CQ300" i="2"/>
  <c r="CW300" i="2" s="1"/>
  <c r="CQ301" i="2"/>
  <c r="CW301" i="2" s="1"/>
  <c r="CQ302" i="2"/>
  <c r="CW302" i="2" s="1"/>
  <c r="CQ303" i="2"/>
  <c r="CW303" i="2" s="1"/>
  <c r="CQ304" i="2"/>
  <c r="CW304" i="2" s="1"/>
  <c r="CQ305" i="2"/>
  <c r="CW305" i="2" s="1"/>
  <c r="CQ306" i="2"/>
  <c r="CW306" i="2" s="1"/>
  <c r="CQ307" i="2"/>
  <c r="CW307" i="2" s="1"/>
  <c r="CQ308" i="2"/>
  <c r="CW308" i="2" s="1"/>
  <c r="CQ309" i="2"/>
  <c r="CW309" i="2" s="1"/>
  <c r="CQ310" i="2"/>
  <c r="CW310" i="2" s="1"/>
  <c r="CQ311" i="2"/>
  <c r="CW311" i="2" s="1"/>
  <c r="CQ312" i="2"/>
  <c r="CW312" i="2" s="1"/>
  <c r="CQ313" i="2"/>
  <c r="CW313" i="2" s="1"/>
  <c r="CQ314" i="2"/>
  <c r="CW314" i="2" s="1"/>
  <c r="CQ315" i="2"/>
  <c r="CW315" i="2" s="1"/>
  <c r="CQ316" i="2"/>
  <c r="CW316" i="2" s="1"/>
  <c r="CQ317" i="2"/>
  <c r="CW317" i="2" s="1"/>
  <c r="CQ318" i="2"/>
  <c r="CW318" i="2" s="1"/>
  <c r="CQ319" i="2"/>
  <c r="CW319" i="2" s="1"/>
  <c r="CQ320" i="2"/>
  <c r="CW320" i="2" s="1"/>
  <c r="CQ321" i="2"/>
  <c r="CW321" i="2" s="1"/>
  <c r="CQ322" i="2"/>
  <c r="CW322" i="2" s="1"/>
  <c r="CQ323" i="2"/>
  <c r="CW323" i="2" s="1"/>
  <c r="CQ324" i="2"/>
  <c r="CW324" i="2" s="1"/>
  <c r="CQ325" i="2"/>
  <c r="CW325" i="2" s="1"/>
  <c r="CQ326" i="2"/>
  <c r="CW326" i="2" s="1"/>
  <c r="CQ327" i="2"/>
  <c r="CW327" i="2" s="1"/>
  <c r="CQ328" i="2"/>
  <c r="CW328" i="2" s="1"/>
  <c r="CQ329" i="2"/>
  <c r="CW329" i="2" s="1"/>
  <c r="CQ330" i="2"/>
  <c r="CW330" i="2" s="1"/>
  <c r="CQ331" i="2"/>
  <c r="CW331" i="2" s="1"/>
  <c r="CQ332" i="2"/>
  <c r="CW332" i="2" s="1"/>
  <c r="CQ333" i="2"/>
  <c r="CW333" i="2" s="1"/>
  <c r="CQ334" i="2"/>
  <c r="CW334" i="2" s="1"/>
  <c r="CQ335" i="2"/>
  <c r="CW335" i="2" s="1"/>
  <c r="CQ336" i="2"/>
  <c r="CW336" i="2" s="1"/>
  <c r="CQ337" i="2"/>
  <c r="CW337" i="2" s="1"/>
  <c r="CQ338" i="2"/>
  <c r="CW338" i="2" s="1"/>
  <c r="CQ339" i="2"/>
  <c r="CW339" i="2" s="1"/>
  <c r="CQ340" i="2"/>
  <c r="CW340" i="2" s="1"/>
  <c r="CQ341" i="2"/>
  <c r="CW341" i="2" s="1"/>
  <c r="CQ342" i="2"/>
  <c r="CW342" i="2" s="1"/>
  <c r="CQ343" i="2"/>
  <c r="CW343" i="2" s="1"/>
  <c r="CQ344" i="2"/>
  <c r="CW344" i="2" s="1"/>
  <c r="CQ345" i="2"/>
  <c r="CW345" i="2" s="1"/>
  <c r="CQ346" i="2"/>
  <c r="CW346" i="2" s="1"/>
  <c r="CQ347" i="2"/>
  <c r="CW347" i="2" s="1"/>
  <c r="CQ348" i="2"/>
  <c r="CW348" i="2" s="1"/>
  <c r="CQ349" i="2"/>
  <c r="CW349" i="2" s="1"/>
  <c r="CQ350" i="2"/>
  <c r="CW350" i="2" s="1"/>
  <c r="CQ351" i="2"/>
  <c r="CW351" i="2" s="1"/>
  <c r="CQ352" i="2"/>
  <c r="CW352" i="2" s="1"/>
  <c r="CQ353" i="2"/>
  <c r="CW353" i="2" s="1"/>
  <c r="CQ354" i="2"/>
  <c r="CW354" i="2" s="1"/>
  <c r="CQ355" i="2"/>
  <c r="CW355" i="2" s="1"/>
  <c r="CQ356" i="2"/>
  <c r="CW356" i="2" s="1"/>
  <c r="CQ357" i="2"/>
  <c r="CW357" i="2" s="1"/>
  <c r="CQ358" i="2"/>
  <c r="CW358" i="2" s="1"/>
  <c r="CQ359" i="2"/>
  <c r="CW359" i="2" s="1"/>
  <c r="CQ360" i="2"/>
  <c r="CW360" i="2" s="1"/>
  <c r="CQ361" i="2"/>
  <c r="CW361" i="2" s="1"/>
  <c r="CQ362" i="2"/>
  <c r="CW362" i="2" s="1"/>
  <c r="CQ363" i="2"/>
  <c r="CW363" i="2" s="1"/>
  <c r="CQ364" i="2"/>
  <c r="CW364" i="2" s="1"/>
  <c r="CQ365" i="2"/>
  <c r="CW365" i="2" s="1"/>
  <c r="CQ366" i="2"/>
  <c r="CW366" i="2" s="1"/>
  <c r="CQ367" i="2"/>
  <c r="CW367" i="2" s="1"/>
  <c r="CQ368" i="2"/>
  <c r="CW368" i="2" s="1"/>
  <c r="CQ369" i="2"/>
  <c r="CW369" i="2" s="1"/>
  <c r="CQ370" i="2"/>
  <c r="CW370" i="2" s="1"/>
  <c r="CQ371" i="2"/>
  <c r="CW371" i="2" s="1"/>
  <c r="CQ372" i="2"/>
  <c r="CW372" i="2" s="1"/>
  <c r="CQ373" i="2"/>
  <c r="CW373" i="2" s="1"/>
  <c r="CQ374" i="2"/>
  <c r="CW374" i="2" s="1"/>
  <c r="CQ375" i="2"/>
  <c r="CW375" i="2" s="1"/>
  <c r="CQ376" i="2"/>
  <c r="CW376" i="2" s="1"/>
  <c r="CQ377" i="2"/>
  <c r="CW377" i="2" s="1"/>
  <c r="CQ378" i="2"/>
  <c r="CW378" i="2" s="1"/>
  <c r="CQ379" i="2"/>
  <c r="CW379" i="2" s="1"/>
  <c r="CQ380" i="2"/>
  <c r="CW380" i="2" s="1"/>
  <c r="CQ381" i="2"/>
  <c r="CW381" i="2" s="1"/>
  <c r="CQ382" i="2"/>
  <c r="CW382" i="2" s="1"/>
  <c r="CQ383" i="2"/>
  <c r="CW383" i="2" s="1"/>
  <c r="CQ4" i="2"/>
  <c r="CW4" i="2" s="1"/>
  <c r="CP5" i="2"/>
  <c r="CV5" i="2" s="1"/>
  <c r="CP6" i="2"/>
  <c r="CV6" i="2" s="1"/>
  <c r="CP7" i="2"/>
  <c r="CV7" i="2" s="1"/>
  <c r="CP8" i="2"/>
  <c r="CP9" i="2"/>
  <c r="CV9" i="2" s="1"/>
  <c r="CP10" i="2"/>
  <c r="CV10" i="2" s="1"/>
  <c r="CP11" i="2"/>
  <c r="CV11" i="2" s="1"/>
  <c r="CP12" i="2"/>
  <c r="CV12" i="2" s="1"/>
  <c r="CP13" i="2"/>
  <c r="CV13" i="2" s="1"/>
  <c r="CP14" i="2"/>
  <c r="CV14" i="2" s="1"/>
  <c r="CP15" i="2"/>
  <c r="CV15" i="2" s="1"/>
  <c r="CP16" i="2"/>
  <c r="CV16" i="2" s="1"/>
  <c r="CP17" i="2"/>
  <c r="CV17" i="2" s="1"/>
  <c r="CP18" i="2"/>
  <c r="CV18" i="2" s="1"/>
  <c r="CP19" i="2"/>
  <c r="CV19" i="2" s="1"/>
  <c r="CP20" i="2"/>
  <c r="CV20" i="2" s="1"/>
  <c r="CP21" i="2"/>
  <c r="CV21" i="2" s="1"/>
  <c r="CP22" i="2"/>
  <c r="CV22" i="2" s="1"/>
  <c r="CP23" i="2"/>
  <c r="CV23" i="2" s="1"/>
  <c r="CP24" i="2"/>
  <c r="CV24" i="2" s="1"/>
  <c r="CP25" i="2"/>
  <c r="CV25" i="2" s="1"/>
  <c r="CP26" i="2"/>
  <c r="CV26" i="2" s="1"/>
  <c r="CP27" i="2"/>
  <c r="CV27" i="2" s="1"/>
  <c r="CP28" i="2"/>
  <c r="CV28" i="2" s="1"/>
  <c r="CP29" i="2"/>
  <c r="CV29" i="2" s="1"/>
  <c r="CP30" i="2"/>
  <c r="CV30" i="2" s="1"/>
  <c r="CP31" i="2"/>
  <c r="CV31" i="2" s="1"/>
  <c r="CP32" i="2"/>
  <c r="CV32" i="2" s="1"/>
  <c r="CP33" i="2"/>
  <c r="CV33" i="2" s="1"/>
  <c r="CP34" i="2"/>
  <c r="CV34" i="2" s="1"/>
  <c r="CP35" i="2"/>
  <c r="CV35" i="2" s="1"/>
  <c r="CP36" i="2"/>
  <c r="CV36" i="2" s="1"/>
  <c r="CP37" i="2"/>
  <c r="CV37" i="2" s="1"/>
  <c r="CP38" i="2"/>
  <c r="CV38" i="2" s="1"/>
  <c r="CP39" i="2"/>
  <c r="CV39" i="2" s="1"/>
  <c r="CP40" i="2"/>
  <c r="CV40" i="2" s="1"/>
  <c r="CP41" i="2"/>
  <c r="CV41" i="2" s="1"/>
  <c r="CP42" i="2"/>
  <c r="CV42" i="2" s="1"/>
  <c r="CP43" i="2"/>
  <c r="CV43" i="2" s="1"/>
  <c r="CP44" i="2"/>
  <c r="CV44" i="2" s="1"/>
  <c r="CP45" i="2"/>
  <c r="CV45" i="2" s="1"/>
  <c r="CP46" i="2"/>
  <c r="CV46" i="2" s="1"/>
  <c r="CP47" i="2"/>
  <c r="CV47" i="2" s="1"/>
  <c r="CP48" i="2"/>
  <c r="CV48" i="2" s="1"/>
  <c r="CP49" i="2"/>
  <c r="CV49" i="2" s="1"/>
  <c r="CP50" i="2"/>
  <c r="CV50" i="2" s="1"/>
  <c r="CP51" i="2"/>
  <c r="CV51" i="2" s="1"/>
  <c r="CP52" i="2"/>
  <c r="CV52" i="2" s="1"/>
  <c r="CP53" i="2"/>
  <c r="CV53" i="2" s="1"/>
  <c r="CP54" i="2"/>
  <c r="CV54" i="2" s="1"/>
  <c r="CP55" i="2"/>
  <c r="CV55" i="2" s="1"/>
  <c r="CP56" i="2"/>
  <c r="CV56" i="2" s="1"/>
  <c r="CP57" i="2"/>
  <c r="CV57" i="2" s="1"/>
  <c r="CP58" i="2"/>
  <c r="CV58" i="2" s="1"/>
  <c r="CP59" i="2"/>
  <c r="CV59" i="2" s="1"/>
  <c r="CP60" i="2"/>
  <c r="CV60" i="2" s="1"/>
  <c r="CP61" i="2"/>
  <c r="CV61" i="2" s="1"/>
  <c r="CP62" i="2"/>
  <c r="CV62" i="2" s="1"/>
  <c r="CP63" i="2"/>
  <c r="CV63" i="2" s="1"/>
  <c r="CP64" i="2"/>
  <c r="CV64" i="2" s="1"/>
  <c r="CP65" i="2"/>
  <c r="CV65" i="2" s="1"/>
  <c r="CP66" i="2"/>
  <c r="CV66" i="2" s="1"/>
  <c r="CP67" i="2"/>
  <c r="CV67" i="2" s="1"/>
  <c r="CP68" i="2"/>
  <c r="CV68" i="2" s="1"/>
  <c r="CP69" i="2"/>
  <c r="CV69" i="2" s="1"/>
  <c r="CP70" i="2"/>
  <c r="CV70" i="2" s="1"/>
  <c r="CP71" i="2"/>
  <c r="CV71" i="2" s="1"/>
  <c r="CP72" i="2"/>
  <c r="CV72" i="2" s="1"/>
  <c r="CP73" i="2"/>
  <c r="CV73" i="2" s="1"/>
  <c r="CP74" i="2"/>
  <c r="CV74" i="2" s="1"/>
  <c r="CP75" i="2"/>
  <c r="CV75" i="2" s="1"/>
  <c r="CP76" i="2"/>
  <c r="CV76" i="2" s="1"/>
  <c r="CP77" i="2"/>
  <c r="CV77" i="2" s="1"/>
  <c r="CP78" i="2"/>
  <c r="CV78" i="2" s="1"/>
  <c r="CP79" i="2"/>
  <c r="CV79" i="2" s="1"/>
  <c r="CP80" i="2"/>
  <c r="CV80" i="2" s="1"/>
  <c r="CP81" i="2"/>
  <c r="CV81" i="2" s="1"/>
  <c r="CP82" i="2"/>
  <c r="CV82" i="2" s="1"/>
  <c r="CP83" i="2"/>
  <c r="CV83" i="2" s="1"/>
  <c r="CP84" i="2"/>
  <c r="CV84" i="2" s="1"/>
  <c r="CP85" i="2"/>
  <c r="CV85" i="2" s="1"/>
  <c r="CP86" i="2"/>
  <c r="CV86" i="2" s="1"/>
  <c r="CP87" i="2"/>
  <c r="CV87" i="2" s="1"/>
  <c r="CP88" i="2"/>
  <c r="CV88" i="2" s="1"/>
  <c r="CP89" i="2"/>
  <c r="CV89" i="2" s="1"/>
  <c r="CP90" i="2"/>
  <c r="CV90" i="2" s="1"/>
  <c r="CP91" i="2"/>
  <c r="CV91" i="2" s="1"/>
  <c r="CP92" i="2"/>
  <c r="CV92" i="2" s="1"/>
  <c r="CP93" i="2"/>
  <c r="CV93" i="2" s="1"/>
  <c r="CP94" i="2"/>
  <c r="CV94" i="2" s="1"/>
  <c r="CP95" i="2"/>
  <c r="CV95" i="2" s="1"/>
  <c r="CP96" i="2"/>
  <c r="CV96" i="2" s="1"/>
  <c r="CP97" i="2"/>
  <c r="CV97" i="2" s="1"/>
  <c r="CP98" i="2"/>
  <c r="CV98" i="2" s="1"/>
  <c r="CP99" i="2"/>
  <c r="CV99" i="2" s="1"/>
  <c r="CP100" i="2"/>
  <c r="CV100" i="2" s="1"/>
  <c r="CP101" i="2"/>
  <c r="CV101" i="2" s="1"/>
  <c r="CP102" i="2"/>
  <c r="CV102" i="2" s="1"/>
  <c r="CP103" i="2"/>
  <c r="CV103" i="2" s="1"/>
  <c r="CP104" i="2"/>
  <c r="CV104" i="2" s="1"/>
  <c r="CP105" i="2"/>
  <c r="CV105" i="2" s="1"/>
  <c r="CP106" i="2"/>
  <c r="CV106" i="2" s="1"/>
  <c r="CP107" i="2"/>
  <c r="CV107" i="2" s="1"/>
  <c r="CP108" i="2"/>
  <c r="CV108" i="2" s="1"/>
  <c r="CP109" i="2"/>
  <c r="CV109" i="2" s="1"/>
  <c r="CP110" i="2"/>
  <c r="CV110" i="2" s="1"/>
  <c r="CP111" i="2"/>
  <c r="CV111" i="2" s="1"/>
  <c r="CP112" i="2"/>
  <c r="CV112" i="2" s="1"/>
  <c r="CP113" i="2"/>
  <c r="CV113" i="2" s="1"/>
  <c r="CP114" i="2"/>
  <c r="CV114" i="2" s="1"/>
  <c r="CP115" i="2"/>
  <c r="CV115" i="2" s="1"/>
  <c r="CP116" i="2"/>
  <c r="CV116" i="2" s="1"/>
  <c r="CP117" i="2"/>
  <c r="CV117" i="2" s="1"/>
  <c r="CP118" i="2"/>
  <c r="CV118" i="2" s="1"/>
  <c r="CP119" i="2"/>
  <c r="CV119" i="2" s="1"/>
  <c r="CP120" i="2"/>
  <c r="CV120" i="2" s="1"/>
  <c r="CP121" i="2"/>
  <c r="CV121" i="2" s="1"/>
  <c r="CP122" i="2"/>
  <c r="CV122" i="2" s="1"/>
  <c r="CP123" i="2"/>
  <c r="CV123" i="2" s="1"/>
  <c r="CP124" i="2"/>
  <c r="CV124" i="2" s="1"/>
  <c r="CP125" i="2"/>
  <c r="CV125" i="2" s="1"/>
  <c r="CP126" i="2"/>
  <c r="CV126" i="2" s="1"/>
  <c r="CP127" i="2"/>
  <c r="CV127" i="2" s="1"/>
  <c r="CP128" i="2"/>
  <c r="CV128" i="2" s="1"/>
  <c r="CP129" i="2"/>
  <c r="CV129" i="2" s="1"/>
  <c r="CP130" i="2"/>
  <c r="CV130" i="2" s="1"/>
  <c r="CP131" i="2"/>
  <c r="CV131" i="2" s="1"/>
  <c r="CP132" i="2"/>
  <c r="CV132" i="2" s="1"/>
  <c r="CP133" i="2"/>
  <c r="CV133" i="2" s="1"/>
  <c r="CP134" i="2"/>
  <c r="CV134" i="2" s="1"/>
  <c r="CP135" i="2"/>
  <c r="CV135" i="2" s="1"/>
  <c r="CP136" i="2"/>
  <c r="CV136" i="2" s="1"/>
  <c r="CP137" i="2"/>
  <c r="CV137" i="2" s="1"/>
  <c r="CP138" i="2"/>
  <c r="CV138" i="2" s="1"/>
  <c r="CP139" i="2"/>
  <c r="CV139" i="2" s="1"/>
  <c r="CP140" i="2"/>
  <c r="CV140" i="2" s="1"/>
  <c r="CP141" i="2"/>
  <c r="CV141" i="2" s="1"/>
  <c r="CP142" i="2"/>
  <c r="CV142" i="2" s="1"/>
  <c r="CP143" i="2"/>
  <c r="CV143" i="2" s="1"/>
  <c r="CP144" i="2"/>
  <c r="CV144" i="2" s="1"/>
  <c r="CP145" i="2"/>
  <c r="CV145" i="2" s="1"/>
  <c r="CP146" i="2"/>
  <c r="CV146" i="2" s="1"/>
  <c r="CP147" i="2"/>
  <c r="CV147" i="2" s="1"/>
  <c r="CP148" i="2"/>
  <c r="CV148" i="2" s="1"/>
  <c r="CP149" i="2"/>
  <c r="CV149" i="2" s="1"/>
  <c r="CP150" i="2"/>
  <c r="CV150" i="2" s="1"/>
  <c r="CP151" i="2"/>
  <c r="CV151" i="2" s="1"/>
  <c r="CP152" i="2"/>
  <c r="CV152" i="2" s="1"/>
  <c r="CP153" i="2"/>
  <c r="CV153" i="2" s="1"/>
  <c r="CP154" i="2"/>
  <c r="CV154" i="2" s="1"/>
  <c r="CP155" i="2"/>
  <c r="CV155" i="2" s="1"/>
  <c r="CP156" i="2"/>
  <c r="CV156" i="2" s="1"/>
  <c r="CP157" i="2"/>
  <c r="CV157" i="2" s="1"/>
  <c r="CP158" i="2"/>
  <c r="CV158" i="2" s="1"/>
  <c r="CP159" i="2"/>
  <c r="CV159" i="2" s="1"/>
  <c r="CP160" i="2"/>
  <c r="CV160" i="2" s="1"/>
  <c r="CP161" i="2"/>
  <c r="CV161" i="2" s="1"/>
  <c r="CP162" i="2"/>
  <c r="CV162" i="2" s="1"/>
  <c r="CP163" i="2"/>
  <c r="CV163" i="2" s="1"/>
  <c r="CP164" i="2"/>
  <c r="CV164" i="2" s="1"/>
  <c r="CP165" i="2"/>
  <c r="CV165" i="2" s="1"/>
  <c r="CP166" i="2"/>
  <c r="CV166" i="2" s="1"/>
  <c r="CP167" i="2"/>
  <c r="CV167" i="2" s="1"/>
  <c r="CP168" i="2"/>
  <c r="CV168" i="2" s="1"/>
  <c r="CP169" i="2"/>
  <c r="CV169" i="2" s="1"/>
  <c r="CP170" i="2"/>
  <c r="CV170" i="2" s="1"/>
  <c r="CP171" i="2"/>
  <c r="CV171" i="2" s="1"/>
  <c r="CP172" i="2"/>
  <c r="CV172" i="2" s="1"/>
  <c r="CP173" i="2"/>
  <c r="CV173" i="2" s="1"/>
  <c r="CP174" i="2"/>
  <c r="CV174" i="2" s="1"/>
  <c r="CP175" i="2"/>
  <c r="CV175" i="2" s="1"/>
  <c r="CP176" i="2"/>
  <c r="CV176" i="2" s="1"/>
  <c r="CP177" i="2"/>
  <c r="CV177" i="2" s="1"/>
  <c r="CP178" i="2"/>
  <c r="CV178" i="2" s="1"/>
  <c r="CP179" i="2"/>
  <c r="CV179" i="2" s="1"/>
  <c r="CP180" i="2"/>
  <c r="CV180" i="2" s="1"/>
  <c r="CP181" i="2"/>
  <c r="CV181" i="2" s="1"/>
  <c r="CP182" i="2"/>
  <c r="CV182" i="2" s="1"/>
  <c r="CP183" i="2"/>
  <c r="CV183" i="2" s="1"/>
  <c r="CP184" i="2"/>
  <c r="CV184" i="2" s="1"/>
  <c r="CP185" i="2"/>
  <c r="CV185" i="2" s="1"/>
  <c r="CP186" i="2"/>
  <c r="CV186" i="2" s="1"/>
  <c r="CP187" i="2"/>
  <c r="CV187" i="2" s="1"/>
  <c r="CP188" i="2"/>
  <c r="CV188" i="2" s="1"/>
  <c r="CP189" i="2"/>
  <c r="CV189" i="2" s="1"/>
  <c r="CP190" i="2"/>
  <c r="CV190" i="2" s="1"/>
  <c r="CP191" i="2"/>
  <c r="CV191" i="2" s="1"/>
  <c r="CP192" i="2"/>
  <c r="CV192" i="2" s="1"/>
  <c r="CP193" i="2"/>
  <c r="CV193" i="2" s="1"/>
  <c r="CP194" i="2"/>
  <c r="CV194" i="2" s="1"/>
  <c r="CP195" i="2"/>
  <c r="CV195" i="2" s="1"/>
  <c r="CP196" i="2"/>
  <c r="CV196" i="2" s="1"/>
  <c r="CP197" i="2"/>
  <c r="CV197" i="2" s="1"/>
  <c r="CP198" i="2"/>
  <c r="CV198" i="2" s="1"/>
  <c r="CP199" i="2"/>
  <c r="CV199" i="2" s="1"/>
  <c r="CP200" i="2"/>
  <c r="CV200" i="2" s="1"/>
  <c r="CP201" i="2"/>
  <c r="CV201" i="2" s="1"/>
  <c r="CP202" i="2"/>
  <c r="CV202" i="2" s="1"/>
  <c r="CP203" i="2"/>
  <c r="CV203" i="2" s="1"/>
  <c r="CP204" i="2"/>
  <c r="CV204" i="2" s="1"/>
  <c r="CP205" i="2"/>
  <c r="CV205" i="2" s="1"/>
  <c r="CP206" i="2"/>
  <c r="CV206" i="2" s="1"/>
  <c r="CP207" i="2"/>
  <c r="CV207" i="2" s="1"/>
  <c r="CP208" i="2"/>
  <c r="CV208" i="2" s="1"/>
  <c r="CP209" i="2"/>
  <c r="CV209" i="2" s="1"/>
  <c r="CP210" i="2"/>
  <c r="CV210" i="2" s="1"/>
  <c r="CP211" i="2"/>
  <c r="CV211" i="2" s="1"/>
  <c r="CP212" i="2"/>
  <c r="CV212" i="2" s="1"/>
  <c r="CP213" i="2"/>
  <c r="CV213" i="2" s="1"/>
  <c r="CP214" i="2"/>
  <c r="CV214" i="2" s="1"/>
  <c r="CP215" i="2"/>
  <c r="CV215" i="2" s="1"/>
  <c r="CP216" i="2"/>
  <c r="CV216" i="2" s="1"/>
  <c r="CP217" i="2"/>
  <c r="CV217" i="2" s="1"/>
  <c r="CP218" i="2"/>
  <c r="CV218" i="2" s="1"/>
  <c r="CP219" i="2"/>
  <c r="CV219" i="2" s="1"/>
  <c r="CP220" i="2"/>
  <c r="CV220" i="2" s="1"/>
  <c r="CP221" i="2"/>
  <c r="CV221" i="2" s="1"/>
  <c r="CP222" i="2"/>
  <c r="CV222" i="2" s="1"/>
  <c r="CP223" i="2"/>
  <c r="CV223" i="2" s="1"/>
  <c r="CP224" i="2"/>
  <c r="CV224" i="2" s="1"/>
  <c r="CP225" i="2"/>
  <c r="CV225" i="2" s="1"/>
  <c r="CP226" i="2"/>
  <c r="CV226" i="2" s="1"/>
  <c r="CP227" i="2"/>
  <c r="CV227" i="2" s="1"/>
  <c r="CP228" i="2"/>
  <c r="CV228" i="2" s="1"/>
  <c r="CP229" i="2"/>
  <c r="CV229" i="2" s="1"/>
  <c r="CP230" i="2"/>
  <c r="CV230" i="2" s="1"/>
  <c r="CP231" i="2"/>
  <c r="CV231" i="2" s="1"/>
  <c r="CP232" i="2"/>
  <c r="CV232" i="2" s="1"/>
  <c r="CP233" i="2"/>
  <c r="CV233" i="2" s="1"/>
  <c r="CP234" i="2"/>
  <c r="CV234" i="2" s="1"/>
  <c r="CP235" i="2"/>
  <c r="CV235" i="2" s="1"/>
  <c r="CP236" i="2"/>
  <c r="CV236" i="2" s="1"/>
  <c r="CP237" i="2"/>
  <c r="CV237" i="2" s="1"/>
  <c r="CP238" i="2"/>
  <c r="CV238" i="2" s="1"/>
  <c r="CP239" i="2"/>
  <c r="CV239" i="2" s="1"/>
  <c r="CP240" i="2"/>
  <c r="CV240" i="2" s="1"/>
  <c r="CP241" i="2"/>
  <c r="CV241" i="2" s="1"/>
  <c r="CP242" i="2"/>
  <c r="CV242" i="2" s="1"/>
  <c r="CP243" i="2"/>
  <c r="CV243" i="2" s="1"/>
  <c r="CP244" i="2"/>
  <c r="CV244" i="2" s="1"/>
  <c r="CP245" i="2"/>
  <c r="CV245" i="2" s="1"/>
  <c r="CP246" i="2"/>
  <c r="CV246" i="2" s="1"/>
  <c r="CP247" i="2"/>
  <c r="CV247" i="2" s="1"/>
  <c r="CP248" i="2"/>
  <c r="CV248" i="2" s="1"/>
  <c r="CP249" i="2"/>
  <c r="CV249" i="2" s="1"/>
  <c r="CP250" i="2"/>
  <c r="CV250" i="2" s="1"/>
  <c r="CP251" i="2"/>
  <c r="CV251" i="2" s="1"/>
  <c r="CP252" i="2"/>
  <c r="CV252" i="2" s="1"/>
  <c r="CP253" i="2"/>
  <c r="CV253" i="2" s="1"/>
  <c r="CP254" i="2"/>
  <c r="CV254" i="2" s="1"/>
  <c r="CP255" i="2"/>
  <c r="CV255" i="2" s="1"/>
  <c r="CP256" i="2"/>
  <c r="CV256" i="2" s="1"/>
  <c r="CP257" i="2"/>
  <c r="CV257" i="2" s="1"/>
  <c r="CP258" i="2"/>
  <c r="CV258" i="2" s="1"/>
  <c r="CP259" i="2"/>
  <c r="CV259" i="2" s="1"/>
  <c r="CP260" i="2"/>
  <c r="CV260" i="2" s="1"/>
  <c r="CP261" i="2"/>
  <c r="CV261" i="2" s="1"/>
  <c r="CP262" i="2"/>
  <c r="CV262" i="2" s="1"/>
  <c r="CP263" i="2"/>
  <c r="CV263" i="2" s="1"/>
  <c r="CP264" i="2"/>
  <c r="CV264" i="2" s="1"/>
  <c r="CP265" i="2"/>
  <c r="CV265" i="2" s="1"/>
  <c r="CP266" i="2"/>
  <c r="CV266" i="2" s="1"/>
  <c r="CP267" i="2"/>
  <c r="CV267" i="2" s="1"/>
  <c r="CP268" i="2"/>
  <c r="CV268" i="2" s="1"/>
  <c r="CP269" i="2"/>
  <c r="CV269" i="2" s="1"/>
  <c r="CP270" i="2"/>
  <c r="CV270" i="2" s="1"/>
  <c r="CP271" i="2"/>
  <c r="CV271" i="2" s="1"/>
  <c r="CP272" i="2"/>
  <c r="CV272" i="2" s="1"/>
  <c r="CP273" i="2"/>
  <c r="CV273" i="2" s="1"/>
  <c r="CP274" i="2"/>
  <c r="CV274" i="2" s="1"/>
  <c r="CP275" i="2"/>
  <c r="CV275" i="2" s="1"/>
  <c r="CP276" i="2"/>
  <c r="CV276" i="2" s="1"/>
  <c r="CP277" i="2"/>
  <c r="CV277" i="2" s="1"/>
  <c r="CP278" i="2"/>
  <c r="CV278" i="2" s="1"/>
  <c r="CP279" i="2"/>
  <c r="CV279" i="2" s="1"/>
  <c r="CP280" i="2"/>
  <c r="CV280" i="2" s="1"/>
  <c r="CP281" i="2"/>
  <c r="CV281" i="2" s="1"/>
  <c r="CP282" i="2"/>
  <c r="CV282" i="2" s="1"/>
  <c r="CP283" i="2"/>
  <c r="CV283" i="2" s="1"/>
  <c r="CP284" i="2"/>
  <c r="CV284" i="2" s="1"/>
  <c r="CP285" i="2"/>
  <c r="CV285" i="2" s="1"/>
  <c r="CP286" i="2"/>
  <c r="CV286" i="2" s="1"/>
  <c r="CP287" i="2"/>
  <c r="CV287" i="2" s="1"/>
  <c r="CP288" i="2"/>
  <c r="CV288" i="2" s="1"/>
  <c r="CP289" i="2"/>
  <c r="CV289" i="2" s="1"/>
  <c r="CP290" i="2"/>
  <c r="CV290" i="2" s="1"/>
  <c r="CP291" i="2"/>
  <c r="CV291" i="2" s="1"/>
  <c r="CP292" i="2"/>
  <c r="CV292" i="2" s="1"/>
  <c r="CP293" i="2"/>
  <c r="CV293" i="2" s="1"/>
  <c r="CP294" i="2"/>
  <c r="CV294" i="2" s="1"/>
  <c r="CP295" i="2"/>
  <c r="CV295" i="2" s="1"/>
  <c r="CP296" i="2"/>
  <c r="CV296" i="2" s="1"/>
  <c r="CP297" i="2"/>
  <c r="CV297" i="2" s="1"/>
  <c r="CP298" i="2"/>
  <c r="CV298" i="2" s="1"/>
  <c r="CP299" i="2"/>
  <c r="CV299" i="2" s="1"/>
  <c r="CP300" i="2"/>
  <c r="CV300" i="2" s="1"/>
  <c r="CP301" i="2"/>
  <c r="CV301" i="2" s="1"/>
  <c r="CP302" i="2"/>
  <c r="CV302" i="2" s="1"/>
  <c r="CP303" i="2"/>
  <c r="CV303" i="2" s="1"/>
  <c r="CP304" i="2"/>
  <c r="CV304" i="2" s="1"/>
  <c r="CP305" i="2"/>
  <c r="CV305" i="2" s="1"/>
  <c r="CP306" i="2"/>
  <c r="CV306" i="2" s="1"/>
  <c r="CP307" i="2"/>
  <c r="CV307" i="2" s="1"/>
  <c r="CP308" i="2"/>
  <c r="CV308" i="2" s="1"/>
  <c r="CP309" i="2"/>
  <c r="CV309" i="2" s="1"/>
  <c r="CP310" i="2"/>
  <c r="CV310" i="2" s="1"/>
  <c r="CP311" i="2"/>
  <c r="CV311" i="2" s="1"/>
  <c r="CP312" i="2"/>
  <c r="CV312" i="2" s="1"/>
  <c r="CP313" i="2"/>
  <c r="CV313" i="2" s="1"/>
  <c r="CP314" i="2"/>
  <c r="CV314" i="2" s="1"/>
  <c r="CP315" i="2"/>
  <c r="CV315" i="2" s="1"/>
  <c r="CP316" i="2"/>
  <c r="CV316" i="2" s="1"/>
  <c r="CP317" i="2"/>
  <c r="CV317" i="2" s="1"/>
  <c r="CP318" i="2"/>
  <c r="CV318" i="2" s="1"/>
  <c r="CP319" i="2"/>
  <c r="CV319" i="2" s="1"/>
  <c r="CP320" i="2"/>
  <c r="CV320" i="2" s="1"/>
  <c r="CP321" i="2"/>
  <c r="CV321" i="2" s="1"/>
  <c r="CP322" i="2"/>
  <c r="CV322" i="2" s="1"/>
  <c r="CP323" i="2"/>
  <c r="CV323" i="2" s="1"/>
  <c r="CP324" i="2"/>
  <c r="CV324" i="2" s="1"/>
  <c r="CP325" i="2"/>
  <c r="CV325" i="2" s="1"/>
  <c r="CP326" i="2"/>
  <c r="CV326" i="2" s="1"/>
  <c r="CP327" i="2"/>
  <c r="CV327" i="2" s="1"/>
  <c r="CP328" i="2"/>
  <c r="CV328" i="2" s="1"/>
  <c r="CP329" i="2"/>
  <c r="CV329" i="2" s="1"/>
  <c r="CP330" i="2"/>
  <c r="CV330" i="2" s="1"/>
  <c r="CP331" i="2"/>
  <c r="CV331" i="2" s="1"/>
  <c r="CP332" i="2"/>
  <c r="CV332" i="2" s="1"/>
  <c r="CP333" i="2"/>
  <c r="CV333" i="2" s="1"/>
  <c r="CP334" i="2"/>
  <c r="CV334" i="2" s="1"/>
  <c r="CP335" i="2"/>
  <c r="CV335" i="2" s="1"/>
  <c r="CP336" i="2"/>
  <c r="CV336" i="2" s="1"/>
  <c r="CP337" i="2"/>
  <c r="CV337" i="2" s="1"/>
  <c r="CP338" i="2"/>
  <c r="CV338" i="2" s="1"/>
  <c r="CP339" i="2"/>
  <c r="CV339" i="2" s="1"/>
  <c r="CP340" i="2"/>
  <c r="CV340" i="2" s="1"/>
  <c r="CP341" i="2"/>
  <c r="CV341" i="2" s="1"/>
  <c r="CP342" i="2"/>
  <c r="CV342" i="2" s="1"/>
  <c r="CP343" i="2"/>
  <c r="CV343" i="2" s="1"/>
  <c r="CP344" i="2"/>
  <c r="CV344" i="2" s="1"/>
  <c r="CP345" i="2"/>
  <c r="CV345" i="2" s="1"/>
  <c r="CP346" i="2"/>
  <c r="CV346" i="2" s="1"/>
  <c r="CP347" i="2"/>
  <c r="CV347" i="2" s="1"/>
  <c r="CP348" i="2"/>
  <c r="CV348" i="2" s="1"/>
  <c r="CP349" i="2"/>
  <c r="CV349" i="2" s="1"/>
  <c r="CP350" i="2"/>
  <c r="CV350" i="2" s="1"/>
  <c r="CP351" i="2"/>
  <c r="CV351" i="2" s="1"/>
  <c r="CP352" i="2"/>
  <c r="CV352" i="2" s="1"/>
  <c r="CP353" i="2"/>
  <c r="CV353" i="2" s="1"/>
  <c r="CP354" i="2"/>
  <c r="CV354" i="2" s="1"/>
  <c r="CP355" i="2"/>
  <c r="CV355" i="2" s="1"/>
  <c r="CP356" i="2"/>
  <c r="CV356" i="2" s="1"/>
  <c r="CP357" i="2"/>
  <c r="CV357" i="2" s="1"/>
  <c r="CP358" i="2"/>
  <c r="CV358" i="2" s="1"/>
  <c r="CP359" i="2"/>
  <c r="CV359" i="2" s="1"/>
  <c r="CP360" i="2"/>
  <c r="CV360" i="2" s="1"/>
  <c r="CP361" i="2"/>
  <c r="CV361" i="2" s="1"/>
  <c r="CP362" i="2"/>
  <c r="CV362" i="2" s="1"/>
  <c r="CP363" i="2"/>
  <c r="CV363" i="2" s="1"/>
  <c r="CP364" i="2"/>
  <c r="CV364" i="2" s="1"/>
  <c r="CP365" i="2"/>
  <c r="CV365" i="2" s="1"/>
  <c r="CP366" i="2"/>
  <c r="CV366" i="2" s="1"/>
  <c r="CP367" i="2"/>
  <c r="CV367" i="2" s="1"/>
  <c r="CP368" i="2"/>
  <c r="CV368" i="2" s="1"/>
  <c r="CP369" i="2"/>
  <c r="CV369" i="2" s="1"/>
  <c r="CP370" i="2"/>
  <c r="CV370" i="2" s="1"/>
  <c r="CP371" i="2"/>
  <c r="CV371" i="2" s="1"/>
  <c r="CP372" i="2"/>
  <c r="CV372" i="2" s="1"/>
  <c r="CP373" i="2"/>
  <c r="CV373" i="2" s="1"/>
  <c r="CP374" i="2"/>
  <c r="CV374" i="2" s="1"/>
  <c r="CP375" i="2"/>
  <c r="CV375" i="2" s="1"/>
  <c r="CP376" i="2"/>
  <c r="CV376" i="2" s="1"/>
  <c r="CP377" i="2"/>
  <c r="CV377" i="2" s="1"/>
  <c r="CP378" i="2"/>
  <c r="CV378" i="2" s="1"/>
  <c r="CP379" i="2"/>
  <c r="CV379" i="2" s="1"/>
  <c r="CP380" i="2"/>
  <c r="CV380" i="2" s="1"/>
  <c r="CP381" i="2"/>
  <c r="CV381" i="2" s="1"/>
  <c r="CP382" i="2"/>
  <c r="CV382" i="2" s="1"/>
  <c r="CP383" i="2"/>
  <c r="CV383" i="2" s="1"/>
  <c r="CP4" i="2"/>
  <c r="CJ383" i="2"/>
  <c r="CK383" i="2"/>
  <c r="CJ5" i="2"/>
  <c r="CK5" i="2"/>
  <c r="CJ6" i="2"/>
  <c r="CK6" i="2"/>
  <c r="CJ7" i="2"/>
  <c r="CK7" i="2"/>
  <c r="CJ8" i="2"/>
  <c r="CK8" i="2"/>
  <c r="CJ9" i="2"/>
  <c r="CK9" i="2"/>
  <c r="CJ10" i="2"/>
  <c r="CK10" i="2"/>
  <c r="CJ11" i="2"/>
  <c r="CK11" i="2"/>
  <c r="CJ12" i="2"/>
  <c r="CK12" i="2"/>
  <c r="CJ13" i="2"/>
  <c r="CK13" i="2"/>
  <c r="CJ14" i="2"/>
  <c r="CK14" i="2"/>
  <c r="CJ15" i="2"/>
  <c r="CK15" i="2"/>
  <c r="CJ16" i="2"/>
  <c r="CK16" i="2"/>
  <c r="CJ17" i="2"/>
  <c r="CK17" i="2"/>
  <c r="CJ18" i="2"/>
  <c r="CK18" i="2"/>
  <c r="CJ19" i="2"/>
  <c r="CK19" i="2"/>
  <c r="CJ20" i="2"/>
  <c r="CK20" i="2"/>
  <c r="CJ21" i="2"/>
  <c r="CK21" i="2"/>
  <c r="CJ22" i="2"/>
  <c r="CK22" i="2"/>
  <c r="CJ23" i="2"/>
  <c r="CK23" i="2"/>
  <c r="CJ24" i="2"/>
  <c r="CK24" i="2"/>
  <c r="CJ25" i="2"/>
  <c r="CK25" i="2"/>
  <c r="CJ26" i="2"/>
  <c r="CK26" i="2"/>
  <c r="CJ27" i="2"/>
  <c r="CK27" i="2"/>
  <c r="CJ28" i="2"/>
  <c r="CK28" i="2"/>
  <c r="CJ29" i="2"/>
  <c r="CK29" i="2"/>
  <c r="CJ30" i="2"/>
  <c r="CK30" i="2"/>
  <c r="CJ31" i="2"/>
  <c r="CK31" i="2"/>
  <c r="CJ32" i="2"/>
  <c r="CK32" i="2"/>
  <c r="CJ33" i="2"/>
  <c r="CK33" i="2"/>
  <c r="CJ34" i="2"/>
  <c r="CK34" i="2"/>
  <c r="CJ35" i="2"/>
  <c r="CK35" i="2"/>
  <c r="CJ36" i="2"/>
  <c r="CK36" i="2"/>
  <c r="CJ37" i="2"/>
  <c r="CK37" i="2"/>
  <c r="CJ38" i="2"/>
  <c r="CK38" i="2"/>
  <c r="CJ39" i="2"/>
  <c r="CK39" i="2"/>
  <c r="CJ40" i="2"/>
  <c r="CK40" i="2"/>
  <c r="CJ41" i="2"/>
  <c r="CK41" i="2"/>
  <c r="CJ42" i="2"/>
  <c r="CK42" i="2"/>
  <c r="CJ43" i="2"/>
  <c r="CK43" i="2"/>
  <c r="CJ44" i="2"/>
  <c r="CK44" i="2"/>
  <c r="CJ45" i="2"/>
  <c r="CK45" i="2"/>
  <c r="CJ46" i="2"/>
  <c r="CK46" i="2"/>
  <c r="CJ47" i="2"/>
  <c r="CK47" i="2"/>
  <c r="CJ48" i="2"/>
  <c r="CK48" i="2"/>
  <c r="CJ49" i="2"/>
  <c r="CK49" i="2"/>
  <c r="CJ50" i="2"/>
  <c r="CK50" i="2"/>
  <c r="CJ51" i="2"/>
  <c r="CK51" i="2"/>
  <c r="CJ52" i="2"/>
  <c r="CK52" i="2"/>
  <c r="CJ53" i="2"/>
  <c r="CK53" i="2"/>
  <c r="CJ54" i="2"/>
  <c r="CK54" i="2"/>
  <c r="CJ55" i="2"/>
  <c r="CK55" i="2"/>
  <c r="CJ56" i="2"/>
  <c r="CK56" i="2"/>
  <c r="CJ57" i="2"/>
  <c r="CK57" i="2"/>
  <c r="CJ58" i="2"/>
  <c r="CK58" i="2"/>
  <c r="CJ59" i="2"/>
  <c r="CK59" i="2"/>
  <c r="CJ60" i="2"/>
  <c r="CK60" i="2"/>
  <c r="CJ61" i="2"/>
  <c r="CK61" i="2"/>
  <c r="CJ62" i="2"/>
  <c r="CK62" i="2"/>
  <c r="CJ63" i="2"/>
  <c r="CK63" i="2"/>
  <c r="CJ64" i="2"/>
  <c r="CK64" i="2"/>
  <c r="CJ65" i="2"/>
  <c r="CK65" i="2"/>
  <c r="CJ66" i="2"/>
  <c r="CK66" i="2"/>
  <c r="CJ67" i="2"/>
  <c r="CK67" i="2"/>
  <c r="CJ68" i="2"/>
  <c r="CK68" i="2"/>
  <c r="CJ69" i="2"/>
  <c r="CK69" i="2"/>
  <c r="CJ70" i="2"/>
  <c r="CK70" i="2"/>
  <c r="CJ71" i="2"/>
  <c r="CK71" i="2"/>
  <c r="CJ72" i="2"/>
  <c r="CK72" i="2"/>
  <c r="CJ73" i="2"/>
  <c r="CK73" i="2"/>
  <c r="CJ74" i="2"/>
  <c r="CK74" i="2"/>
  <c r="CJ75" i="2"/>
  <c r="CK75" i="2"/>
  <c r="CJ76" i="2"/>
  <c r="CK76" i="2"/>
  <c r="CJ77" i="2"/>
  <c r="CK77" i="2"/>
  <c r="CJ78" i="2"/>
  <c r="CK78" i="2"/>
  <c r="CJ79" i="2"/>
  <c r="CK79" i="2"/>
  <c r="CJ80" i="2"/>
  <c r="CK80" i="2"/>
  <c r="CJ81" i="2"/>
  <c r="CK81" i="2"/>
  <c r="CJ82" i="2"/>
  <c r="CK82" i="2"/>
  <c r="CJ83" i="2"/>
  <c r="CK83" i="2"/>
  <c r="CJ84" i="2"/>
  <c r="CK84" i="2"/>
  <c r="CJ85" i="2"/>
  <c r="CK85" i="2"/>
  <c r="CJ86" i="2"/>
  <c r="CK86" i="2"/>
  <c r="CJ87" i="2"/>
  <c r="CK87" i="2"/>
  <c r="CJ88" i="2"/>
  <c r="CK88" i="2"/>
  <c r="CJ89" i="2"/>
  <c r="CK89" i="2"/>
  <c r="CJ90" i="2"/>
  <c r="CK90" i="2"/>
  <c r="CJ91" i="2"/>
  <c r="CK91" i="2"/>
  <c r="CJ92" i="2"/>
  <c r="CK92" i="2"/>
  <c r="CJ93" i="2"/>
  <c r="CK93" i="2"/>
  <c r="CJ94" i="2"/>
  <c r="CK94" i="2"/>
  <c r="CJ95" i="2"/>
  <c r="CK95" i="2"/>
  <c r="CJ96" i="2"/>
  <c r="CK96" i="2"/>
  <c r="CJ97" i="2"/>
  <c r="CK97" i="2"/>
  <c r="CJ98" i="2"/>
  <c r="CK98" i="2"/>
  <c r="CJ99" i="2"/>
  <c r="CK99" i="2"/>
  <c r="CJ100" i="2"/>
  <c r="CK100" i="2"/>
  <c r="CJ101" i="2"/>
  <c r="CK101" i="2"/>
  <c r="CJ102" i="2"/>
  <c r="CK102" i="2"/>
  <c r="CJ103" i="2"/>
  <c r="CK103" i="2"/>
  <c r="CJ104" i="2"/>
  <c r="CK104" i="2"/>
  <c r="CJ105" i="2"/>
  <c r="CK105" i="2"/>
  <c r="CJ106" i="2"/>
  <c r="CK106" i="2"/>
  <c r="CJ107" i="2"/>
  <c r="CK107" i="2"/>
  <c r="CJ108" i="2"/>
  <c r="CK108" i="2"/>
  <c r="CJ109" i="2"/>
  <c r="CK109" i="2"/>
  <c r="CJ110" i="2"/>
  <c r="CK110" i="2"/>
  <c r="CJ111" i="2"/>
  <c r="CK111" i="2"/>
  <c r="CJ112" i="2"/>
  <c r="CK112" i="2"/>
  <c r="CJ113" i="2"/>
  <c r="CK113" i="2"/>
  <c r="CJ114" i="2"/>
  <c r="CK114" i="2"/>
  <c r="CJ115" i="2"/>
  <c r="CK115" i="2"/>
  <c r="CJ116" i="2"/>
  <c r="CK116" i="2"/>
  <c r="CJ117" i="2"/>
  <c r="CK117" i="2"/>
  <c r="CJ118" i="2"/>
  <c r="CK118" i="2"/>
  <c r="CJ119" i="2"/>
  <c r="CK119" i="2"/>
  <c r="CJ120" i="2"/>
  <c r="CK120" i="2"/>
  <c r="CJ121" i="2"/>
  <c r="CK121" i="2"/>
  <c r="CJ122" i="2"/>
  <c r="CK122" i="2"/>
  <c r="CJ123" i="2"/>
  <c r="CK123" i="2"/>
  <c r="CJ124" i="2"/>
  <c r="CK124" i="2"/>
  <c r="CJ125" i="2"/>
  <c r="CK125" i="2"/>
  <c r="CJ126" i="2"/>
  <c r="CK126" i="2"/>
  <c r="CJ127" i="2"/>
  <c r="CK127" i="2"/>
  <c r="CJ128" i="2"/>
  <c r="CK128" i="2"/>
  <c r="CJ129" i="2"/>
  <c r="CK129" i="2"/>
  <c r="CJ130" i="2"/>
  <c r="CK130" i="2"/>
  <c r="CJ131" i="2"/>
  <c r="CK131" i="2"/>
  <c r="CJ132" i="2"/>
  <c r="CK132" i="2"/>
  <c r="CJ133" i="2"/>
  <c r="CK133" i="2"/>
  <c r="CJ134" i="2"/>
  <c r="CK134" i="2"/>
  <c r="CJ135" i="2"/>
  <c r="CK135" i="2"/>
  <c r="CJ136" i="2"/>
  <c r="CK136" i="2"/>
  <c r="CJ137" i="2"/>
  <c r="CK137" i="2"/>
  <c r="CJ138" i="2"/>
  <c r="CK138" i="2"/>
  <c r="CJ139" i="2"/>
  <c r="CK139" i="2"/>
  <c r="CJ140" i="2"/>
  <c r="CK140" i="2"/>
  <c r="CJ141" i="2"/>
  <c r="CK141" i="2"/>
  <c r="CJ142" i="2"/>
  <c r="CK142" i="2"/>
  <c r="CJ143" i="2"/>
  <c r="CK143" i="2"/>
  <c r="CJ144" i="2"/>
  <c r="CK144" i="2"/>
  <c r="CJ145" i="2"/>
  <c r="CK145" i="2"/>
  <c r="CJ146" i="2"/>
  <c r="CK146" i="2"/>
  <c r="CJ147" i="2"/>
  <c r="CK147" i="2"/>
  <c r="CJ148" i="2"/>
  <c r="CK148" i="2"/>
  <c r="CJ149" i="2"/>
  <c r="CK149" i="2"/>
  <c r="CJ150" i="2"/>
  <c r="CK150" i="2"/>
  <c r="CJ151" i="2"/>
  <c r="CK151" i="2"/>
  <c r="CJ152" i="2"/>
  <c r="CK152" i="2"/>
  <c r="CJ153" i="2"/>
  <c r="CK153" i="2"/>
  <c r="CJ154" i="2"/>
  <c r="CK154" i="2"/>
  <c r="CJ155" i="2"/>
  <c r="CK155" i="2"/>
  <c r="CJ156" i="2"/>
  <c r="CK156" i="2"/>
  <c r="CJ157" i="2"/>
  <c r="CK157" i="2"/>
  <c r="CJ158" i="2"/>
  <c r="CK158" i="2"/>
  <c r="CJ159" i="2"/>
  <c r="CK159" i="2"/>
  <c r="CJ160" i="2"/>
  <c r="CK160" i="2"/>
  <c r="CJ161" i="2"/>
  <c r="CK161" i="2"/>
  <c r="CJ162" i="2"/>
  <c r="CK162" i="2"/>
  <c r="CJ163" i="2"/>
  <c r="CK163" i="2"/>
  <c r="CJ164" i="2"/>
  <c r="CK164" i="2"/>
  <c r="CJ165" i="2"/>
  <c r="CK165" i="2"/>
  <c r="CJ166" i="2"/>
  <c r="CK166" i="2"/>
  <c r="CJ167" i="2"/>
  <c r="CK167" i="2"/>
  <c r="CJ168" i="2"/>
  <c r="CK168" i="2"/>
  <c r="CJ169" i="2"/>
  <c r="CK169" i="2"/>
  <c r="CJ170" i="2"/>
  <c r="CK170" i="2"/>
  <c r="CJ171" i="2"/>
  <c r="CK171" i="2"/>
  <c r="CJ172" i="2"/>
  <c r="CK172" i="2"/>
  <c r="CJ173" i="2"/>
  <c r="CK173" i="2"/>
  <c r="CJ174" i="2"/>
  <c r="CK174" i="2"/>
  <c r="CJ175" i="2"/>
  <c r="CK175" i="2"/>
  <c r="CJ176" i="2"/>
  <c r="CK176" i="2"/>
  <c r="CJ177" i="2"/>
  <c r="CK177" i="2"/>
  <c r="CJ178" i="2"/>
  <c r="CK178" i="2"/>
  <c r="CJ179" i="2"/>
  <c r="CK179" i="2"/>
  <c r="CJ180" i="2"/>
  <c r="CK180" i="2"/>
  <c r="CJ181" i="2"/>
  <c r="CK181" i="2"/>
  <c r="CJ182" i="2"/>
  <c r="CK182" i="2"/>
  <c r="CJ183" i="2"/>
  <c r="CK183" i="2"/>
  <c r="CJ184" i="2"/>
  <c r="CK184" i="2"/>
  <c r="CJ185" i="2"/>
  <c r="CK185" i="2"/>
  <c r="CJ186" i="2"/>
  <c r="CK186" i="2"/>
  <c r="CJ187" i="2"/>
  <c r="CK187" i="2"/>
  <c r="CJ188" i="2"/>
  <c r="CK188" i="2"/>
  <c r="CJ189" i="2"/>
  <c r="CK189" i="2"/>
  <c r="CJ190" i="2"/>
  <c r="CK190" i="2"/>
  <c r="CJ191" i="2"/>
  <c r="CK191" i="2"/>
  <c r="CJ192" i="2"/>
  <c r="CK192" i="2"/>
  <c r="CJ193" i="2"/>
  <c r="CK193" i="2"/>
  <c r="CJ194" i="2"/>
  <c r="CK194" i="2"/>
  <c r="CJ195" i="2"/>
  <c r="CK195" i="2"/>
  <c r="CJ196" i="2"/>
  <c r="CK196" i="2"/>
  <c r="CJ197" i="2"/>
  <c r="CK197" i="2"/>
  <c r="CJ198" i="2"/>
  <c r="CK198" i="2"/>
  <c r="CJ199" i="2"/>
  <c r="CK199" i="2"/>
  <c r="CJ200" i="2"/>
  <c r="CK200" i="2"/>
  <c r="CJ201" i="2"/>
  <c r="CK201" i="2"/>
  <c r="CJ202" i="2"/>
  <c r="CK202" i="2"/>
  <c r="CJ203" i="2"/>
  <c r="CK203" i="2"/>
  <c r="CJ204" i="2"/>
  <c r="CK204" i="2"/>
  <c r="CJ205" i="2"/>
  <c r="CK205" i="2"/>
  <c r="CJ206" i="2"/>
  <c r="CK206" i="2"/>
  <c r="CJ207" i="2"/>
  <c r="CK207" i="2"/>
  <c r="CJ208" i="2"/>
  <c r="CK208" i="2"/>
  <c r="CJ209" i="2"/>
  <c r="CK209" i="2"/>
  <c r="CJ210" i="2"/>
  <c r="CK210" i="2"/>
  <c r="CJ211" i="2"/>
  <c r="CK211" i="2"/>
  <c r="CJ212" i="2"/>
  <c r="CK212" i="2"/>
  <c r="CJ213" i="2"/>
  <c r="CK213" i="2"/>
  <c r="CJ214" i="2"/>
  <c r="CK214" i="2"/>
  <c r="CJ215" i="2"/>
  <c r="CK215" i="2"/>
  <c r="CJ216" i="2"/>
  <c r="CK216" i="2"/>
  <c r="CJ217" i="2"/>
  <c r="CK217" i="2"/>
  <c r="CJ218" i="2"/>
  <c r="CK218" i="2"/>
  <c r="CJ219" i="2"/>
  <c r="CK219" i="2"/>
  <c r="CJ220" i="2"/>
  <c r="CK220" i="2"/>
  <c r="CJ221" i="2"/>
  <c r="CK221" i="2"/>
  <c r="CJ222" i="2"/>
  <c r="CK222" i="2"/>
  <c r="CJ223" i="2"/>
  <c r="CK223" i="2"/>
  <c r="CJ224" i="2"/>
  <c r="CK224" i="2"/>
  <c r="CJ225" i="2"/>
  <c r="CK225" i="2"/>
  <c r="CJ226" i="2"/>
  <c r="CK226" i="2"/>
  <c r="CJ227" i="2"/>
  <c r="CK227" i="2"/>
  <c r="CJ228" i="2"/>
  <c r="CK228" i="2"/>
  <c r="CJ229" i="2"/>
  <c r="CK229" i="2"/>
  <c r="CJ230" i="2"/>
  <c r="CK230" i="2"/>
  <c r="CJ231" i="2"/>
  <c r="CK231" i="2"/>
  <c r="CJ232" i="2"/>
  <c r="CK232" i="2"/>
  <c r="CJ233" i="2"/>
  <c r="CK233" i="2"/>
  <c r="CJ234" i="2"/>
  <c r="CK234" i="2"/>
  <c r="CJ235" i="2"/>
  <c r="CK235" i="2"/>
  <c r="CJ236" i="2"/>
  <c r="CK236" i="2"/>
  <c r="CJ237" i="2"/>
  <c r="CK237" i="2"/>
  <c r="CJ238" i="2"/>
  <c r="CK238" i="2"/>
  <c r="CJ239" i="2"/>
  <c r="CK239" i="2"/>
  <c r="CJ240" i="2"/>
  <c r="CK240" i="2"/>
  <c r="CJ241" i="2"/>
  <c r="CK241" i="2"/>
  <c r="CJ242" i="2"/>
  <c r="CK242" i="2"/>
  <c r="CJ243" i="2"/>
  <c r="CK243" i="2"/>
  <c r="CJ244" i="2"/>
  <c r="CK244" i="2"/>
  <c r="CJ245" i="2"/>
  <c r="CK245" i="2"/>
  <c r="CJ246" i="2"/>
  <c r="CK246" i="2"/>
  <c r="CJ247" i="2"/>
  <c r="CK247" i="2"/>
  <c r="CJ248" i="2"/>
  <c r="CK248" i="2"/>
  <c r="CJ249" i="2"/>
  <c r="CK249" i="2"/>
  <c r="CJ250" i="2"/>
  <c r="CK250" i="2"/>
  <c r="CJ251" i="2"/>
  <c r="CK251" i="2"/>
  <c r="CJ252" i="2"/>
  <c r="CK252" i="2"/>
  <c r="CJ253" i="2"/>
  <c r="CK253" i="2"/>
  <c r="CJ254" i="2"/>
  <c r="CK254" i="2"/>
  <c r="CJ255" i="2"/>
  <c r="CK255" i="2"/>
  <c r="CJ256" i="2"/>
  <c r="CK256" i="2"/>
  <c r="CJ257" i="2"/>
  <c r="CK257" i="2"/>
  <c r="CJ258" i="2"/>
  <c r="CK258" i="2"/>
  <c r="CJ259" i="2"/>
  <c r="CK259" i="2"/>
  <c r="CJ260" i="2"/>
  <c r="CK260" i="2"/>
  <c r="CJ261" i="2"/>
  <c r="CK261" i="2"/>
  <c r="CJ262" i="2"/>
  <c r="CK262" i="2"/>
  <c r="CJ263" i="2"/>
  <c r="CK263" i="2"/>
  <c r="CJ264" i="2"/>
  <c r="CK264" i="2"/>
  <c r="CJ265" i="2"/>
  <c r="CK265" i="2"/>
  <c r="CJ266" i="2"/>
  <c r="CK266" i="2"/>
  <c r="CJ267" i="2"/>
  <c r="CK267" i="2"/>
  <c r="CJ268" i="2"/>
  <c r="CK268" i="2"/>
  <c r="CJ269" i="2"/>
  <c r="CK269" i="2"/>
  <c r="CJ270" i="2"/>
  <c r="CK270" i="2"/>
  <c r="CJ271" i="2"/>
  <c r="CK271" i="2"/>
  <c r="CJ272" i="2"/>
  <c r="CK272" i="2"/>
  <c r="CJ273" i="2"/>
  <c r="CK273" i="2"/>
  <c r="CJ274" i="2"/>
  <c r="CK274" i="2"/>
  <c r="CJ275" i="2"/>
  <c r="CK275" i="2"/>
  <c r="CJ276" i="2"/>
  <c r="CK276" i="2"/>
  <c r="CJ277" i="2"/>
  <c r="CK277" i="2"/>
  <c r="CJ278" i="2"/>
  <c r="CK278" i="2"/>
  <c r="CJ279" i="2"/>
  <c r="CK279" i="2"/>
  <c r="CJ280" i="2"/>
  <c r="CK280" i="2"/>
  <c r="CJ281" i="2"/>
  <c r="CK281" i="2"/>
  <c r="CJ282" i="2"/>
  <c r="CK282" i="2"/>
  <c r="CJ283" i="2"/>
  <c r="CK283" i="2"/>
  <c r="CJ284" i="2"/>
  <c r="CK284" i="2"/>
  <c r="CJ285" i="2"/>
  <c r="CK285" i="2"/>
  <c r="CJ286" i="2"/>
  <c r="CK286" i="2"/>
  <c r="CJ287" i="2"/>
  <c r="CK287" i="2"/>
  <c r="CJ288" i="2"/>
  <c r="CK288" i="2"/>
  <c r="CJ289" i="2"/>
  <c r="CK289" i="2"/>
  <c r="CJ290" i="2"/>
  <c r="CK290" i="2"/>
  <c r="CJ291" i="2"/>
  <c r="CK291" i="2"/>
  <c r="CJ292" i="2"/>
  <c r="CK292" i="2"/>
  <c r="CJ293" i="2"/>
  <c r="CK293" i="2"/>
  <c r="CJ294" i="2"/>
  <c r="CK294" i="2"/>
  <c r="CJ295" i="2"/>
  <c r="CK295" i="2"/>
  <c r="CJ296" i="2"/>
  <c r="CK296" i="2"/>
  <c r="CJ297" i="2"/>
  <c r="CK297" i="2"/>
  <c r="CJ298" i="2"/>
  <c r="CK298" i="2"/>
  <c r="CJ299" i="2"/>
  <c r="CK299" i="2"/>
  <c r="CJ300" i="2"/>
  <c r="CK300" i="2"/>
  <c r="CJ301" i="2"/>
  <c r="CK301" i="2"/>
  <c r="CJ302" i="2"/>
  <c r="CK302" i="2"/>
  <c r="CJ303" i="2"/>
  <c r="CK303" i="2"/>
  <c r="CJ304" i="2"/>
  <c r="CK304" i="2"/>
  <c r="CJ305" i="2"/>
  <c r="CK305" i="2"/>
  <c r="CJ306" i="2"/>
  <c r="CK306" i="2"/>
  <c r="CJ307" i="2"/>
  <c r="CK307" i="2"/>
  <c r="CJ308" i="2"/>
  <c r="CK308" i="2"/>
  <c r="CJ309" i="2"/>
  <c r="CK309" i="2"/>
  <c r="CJ310" i="2"/>
  <c r="CK310" i="2"/>
  <c r="CJ311" i="2"/>
  <c r="CK311" i="2"/>
  <c r="CJ312" i="2"/>
  <c r="CK312" i="2"/>
  <c r="CJ313" i="2"/>
  <c r="CK313" i="2"/>
  <c r="CJ314" i="2"/>
  <c r="CK314" i="2"/>
  <c r="CJ315" i="2"/>
  <c r="CK315" i="2"/>
  <c r="CJ316" i="2"/>
  <c r="CK316" i="2"/>
  <c r="CJ317" i="2"/>
  <c r="CK317" i="2"/>
  <c r="CJ318" i="2"/>
  <c r="CK318" i="2"/>
  <c r="CJ319" i="2"/>
  <c r="CK319" i="2"/>
  <c r="CJ320" i="2"/>
  <c r="CK320" i="2"/>
  <c r="CJ321" i="2"/>
  <c r="CK321" i="2"/>
  <c r="CJ322" i="2"/>
  <c r="CK322" i="2"/>
  <c r="CJ323" i="2"/>
  <c r="CK323" i="2"/>
  <c r="CJ324" i="2"/>
  <c r="CK324" i="2"/>
  <c r="CJ325" i="2"/>
  <c r="CK325" i="2"/>
  <c r="CJ326" i="2"/>
  <c r="CK326" i="2"/>
  <c r="CJ327" i="2"/>
  <c r="CK327" i="2"/>
  <c r="CJ328" i="2"/>
  <c r="CK328" i="2"/>
  <c r="CJ329" i="2"/>
  <c r="CK329" i="2"/>
  <c r="CJ330" i="2"/>
  <c r="CK330" i="2"/>
  <c r="CJ331" i="2"/>
  <c r="CK331" i="2"/>
  <c r="CJ332" i="2"/>
  <c r="CK332" i="2"/>
  <c r="CJ333" i="2"/>
  <c r="CK333" i="2"/>
  <c r="CJ334" i="2"/>
  <c r="CK334" i="2"/>
  <c r="CJ335" i="2"/>
  <c r="CK335" i="2"/>
  <c r="CJ336" i="2"/>
  <c r="CK336" i="2"/>
  <c r="CJ337" i="2"/>
  <c r="CK337" i="2"/>
  <c r="CJ338" i="2"/>
  <c r="CK338" i="2"/>
  <c r="CJ339" i="2"/>
  <c r="CK339" i="2"/>
  <c r="CJ340" i="2"/>
  <c r="CK340" i="2"/>
  <c r="CJ341" i="2"/>
  <c r="CK341" i="2"/>
  <c r="CJ342" i="2"/>
  <c r="CK342" i="2"/>
  <c r="CJ343" i="2"/>
  <c r="CK343" i="2"/>
  <c r="CJ344" i="2"/>
  <c r="CK344" i="2"/>
  <c r="CJ345" i="2"/>
  <c r="CK345" i="2"/>
  <c r="CJ346" i="2"/>
  <c r="CK346" i="2"/>
  <c r="CJ347" i="2"/>
  <c r="CK347" i="2"/>
  <c r="CJ348" i="2"/>
  <c r="CK348" i="2"/>
  <c r="CJ349" i="2"/>
  <c r="CK349" i="2"/>
  <c r="CJ350" i="2"/>
  <c r="CK350" i="2"/>
  <c r="CJ351" i="2"/>
  <c r="CK351" i="2"/>
  <c r="CJ352" i="2"/>
  <c r="CK352" i="2"/>
  <c r="CJ353" i="2"/>
  <c r="CK353" i="2"/>
  <c r="CJ354" i="2"/>
  <c r="CK354" i="2"/>
  <c r="CJ355" i="2"/>
  <c r="CK355" i="2"/>
  <c r="CJ356" i="2"/>
  <c r="CK356" i="2"/>
  <c r="CJ357" i="2"/>
  <c r="CK357" i="2"/>
  <c r="CJ358" i="2"/>
  <c r="CK358" i="2"/>
  <c r="CJ359" i="2"/>
  <c r="CK359" i="2"/>
  <c r="CJ360" i="2"/>
  <c r="CK360" i="2"/>
  <c r="CJ361" i="2"/>
  <c r="CK361" i="2"/>
  <c r="CJ362" i="2"/>
  <c r="CK362" i="2"/>
  <c r="CJ363" i="2"/>
  <c r="CK363" i="2"/>
  <c r="CJ364" i="2"/>
  <c r="CK364" i="2"/>
  <c r="CJ365" i="2"/>
  <c r="CK365" i="2"/>
  <c r="CJ366" i="2"/>
  <c r="CK366" i="2"/>
  <c r="CJ367" i="2"/>
  <c r="CK367" i="2"/>
  <c r="CJ368" i="2"/>
  <c r="CK368" i="2"/>
  <c r="CJ369" i="2"/>
  <c r="CK369" i="2"/>
  <c r="CJ370" i="2"/>
  <c r="CK370" i="2"/>
  <c r="CJ371" i="2"/>
  <c r="CK371" i="2"/>
  <c r="CJ372" i="2"/>
  <c r="CK372" i="2"/>
  <c r="CJ373" i="2"/>
  <c r="CK373" i="2"/>
  <c r="CJ374" i="2"/>
  <c r="CK374" i="2"/>
  <c r="CJ375" i="2"/>
  <c r="CK375" i="2"/>
  <c r="CJ376" i="2"/>
  <c r="CK376" i="2"/>
  <c r="CJ377" i="2"/>
  <c r="CK377" i="2"/>
  <c r="CJ378" i="2"/>
  <c r="CK378" i="2"/>
  <c r="CJ379" i="2"/>
  <c r="CK379" i="2"/>
  <c r="CJ380" i="2"/>
  <c r="CK380" i="2"/>
  <c r="CJ381" i="2"/>
  <c r="CK381" i="2"/>
  <c r="CJ382" i="2"/>
  <c r="CK382" i="2"/>
  <c r="CK4" i="2"/>
  <c r="CJ4" i="2"/>
  <c r="BS24" i="2"/>
  <c r="BS23" i="2"/>
  <c r="BS22" i="2"/>
  <c r="BS21" i="2"/>
  <c r="BS20" i="2"/>
  <c r="BS19" i="2"/>
  <c r="BS18" i="2"/>
  <c r="BS17" i="2"/>
  <c r="BS16" i="2"/>
  <c r="BS15" i="2"/>
  <c r="BS14" i="2"/>
  <c r="BS13" i="2"/>
  <c r="BS12" i="2"/>
  <c r="BS11" i="2"/>
  <c r="BS10" i="2"/>
  <c r="BS9" i="2"/>
  <c r="BS8" i="2"/>
  <c r="BS7" i="2"/>
  <c r="BS6" i="2"/>
  <c r="BS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H8" i="2"/>
  <c r="BH7" i="2"/>
  <c r="BH6" i="2"/>
  <c r="BH5" i="2"/>
  <c r="AW24" i="2"/>
  <c r="AW23" i="2"/>
  <c r="AW22" i="2"/>
  <c r="AW21" i="2"/>
  <c r="AW20" i="2"/>
  <c r="AW19" i="2"/>
  <c r="AW18" i="2"/>
  <c r="DM18" i="2" s="1"/>
  <c r="AW17" i="2"/>
  <c r="AW16" i="2"/>
  <c r="AW15" i="2"/>
  <c r="AW14" i="2"/>
  <c r="AW13" i="2"/>
  <c r="AW12" i="2"/>
  <c r="AW11" i="2"/>
  <c r="AW10" i="2"/>
  <c r="AW9" i="2"/>
  <c r="AW8" i="2"/>
  <c r="AW7" i="2"/>
  <c r="AW6" i="2"/>
  <c r="AW5" i="2"/>
  <c r="CW15" i="2" l="1"/>
  <c r="CV8" i="2"/>
  <c r="CV4" i="2"/>
  <c r="BP7" i="2"/>
  <c r="BL7" i="2"/>
  <c r="BM7" i="2"/>
  <c r="BN7" i="2"/>
  <c r="BO7" i="2"/>
  <c r="BQ7" i="2"/>
  <c r="BX8" i="2"/>
  <c r="BY8" i="2"/>
  <c r="BZ8" i="2"/>
  <c r="CA8" i="2"/>
  <c r="CB8" i="2"/>
  <c r="BW8" i="2"/>
  <c r="BA6" i="2"/>
  <c r="BF6" i="2"/>
  <c r="BB6" i="2"/>
  <c r="BC6" i="2"/>
  <c r="BD6" i="2"/>
  <c r="BE6" i="2"/>
  <c r="BA7" i="2"/>
  <c r="BB7" i="2"/>
  <c r="BC7" i="2"/>
  <c r="BD7" i="2"/>
  <c r="BE7" i="2"/>
  <c r="BF7" i="2"/>
  <c r="DQ8" i="2"/>
  <c r="BL8" i="2"/>
  <c r="BM8" i="2"/>
  <c r="BN8" i="2"/>
  <c r="BO8" i="2"/>
  <c r="BP8" i="2"/>
  <c r="BQ8" i="2"/>
  <c r="DM8" i="2"/>
  <c r="BB8" i="2"/>
  <c r="BC8" i="2"/>
  <c r="BD8" i="2"/>
  <c r="BE8" i="2"/>
  <c r="BF8" i="2"/>
  <c r="BA8" i="2"/>
  <c r="BP5" i="2"/>
  <c r="BO5" i="2"/>
  <c r="BN5" i="2"/>
  <c r="BM5" i="2"/>
  <c r="BL5" i="2"/>
  <c r="BQ5" i="2"/>
  <c r="BY5" i="2"/>
  <c r="BX5" i="2"/>
  <c r="BW5" i="2"/>
  <c r="CA5" i="2"/>
  <c r="CB5" i="2"/>
  <c r="BZ5" i="2"/>
  <c r="BQ6" i="2"/>
  <c r="BO6" i="2"/>
  <c r="BL6" i="2"/>
  <c r="BM6" i="2"/>
  <c r="BN6" i="2"/>
  <c r="BP6" i="2"/>
  <c r="BW6" i="2"/>
  <c r="BX6" i="2"/>
  <c r="BY6" i="2"/>
  <c r="BZ6" i="2"/>
  <c r="CA6" i="2"/>
  <c r="CB6" i="2"/>
  <c r="DM7" i="2"/>
  <c r="BW7" i="2"/>
  <c r="BX7" i="2"/>
  <c r="BY7" i="2"/>
  <c r="BZ7" i="2"/>
  <c r="CA7" i="2"/>
  <c r="CB7" i="2"/>
  <c r="DQ6" i="2"/>
  <c r="CB13" i="2"/>
  <c r="BW13" i="2"/>
  <c r="BX13" i="2"/>
  <c r="BY13" i="2"/>
  <c r="BZ13" i="2"/>
  <c r="CA13" i="2"/>
  <c r="BX16" i="2"/>
  <c r="BY16" i="2"/>
  <c r="BW16" i="2"/>
  <c r="BZ16" i="2"/>
  <c r="CA16" i="2"/>
  <c r="CB16" i="2"/>
  <c r="BX24" i="2"/>
  <c r="BY24" i="2"/>
  <c r="BW24" i="2"/>
  <c r="BZ24" i="2"/>
  <c r="CA24" i="2"/>
  <c r="CB24" i="2"/>
  <c r="BY9" i="2"/>
  <c r="BZ9" i="2"/>
  <c r="CA9" i="2"/>
  <c r="CB9" i="2"/>
  <c r="BX9" i="2"/>
  <c r="BW9" i="2"/>
  <c r="BY17" i="2"/>
  <c r="BZ17" i="2"/>
  <c r="CA17" i="2"/>
  <c r="CB17" i="2"/>
  <c r="BX17" i="2"/>
  <c r="BW17" i="2"/>
  <c r="BZ10" i="2"/>
  <c r="CA10" i="2"/>
  <c r="CB10" i="2"/>
  <c r="BY10" i="2"/>
  <c r="BW10" i="2"/>
  <c r="BX10" i="2"/>
  <c r="BZ18" i="2"/>
  <c r="CA18" i="2"/>
  <c r="CB18" i="2"/>
  <c r="BW18" i="2"/>
  <c r="BX18" i="2"/>
  <c r="BY18" i="2"/>
  <c r="CA11" i="2"/>
  <c r="CB11" i="2"/>
  <c r="BZ11" i="2"/>
  <c r="BW11" i="2"/>
  <c r="BX11" i="2"/>
  <c r="BY11" i="2"/>
  <c r="CA19" i="2"/>
  <c r="CB19" i="2"/>
  <c r="BZ19" i="2"/>
  <c r="BW19" i="2"/>
  <c r="BX19" i="2"/>
  <c r="BY19" i="2"/>
  <c r="CB20" i="2"/>
  <c r="CA20" i="2"/>
  <c r="BW20" i="2"/>
  <c r="BX20" i="2"/>
  <c r="BY20" i="2"/>
  <c r="BZ20" i="2"/>
  <c r="BW14" i="2"/>
  <c r="BX14" i="2"/>
  <c r="BY14" i="2"/>
  <c r="BZ14" i="2"/>
  <c r="CA14" i="2"/>
  <c r="CB14" i="2"/>
  <c r="BW22" i="2"/>
  <c r="BX22" i="2"/>
  <c r="BY22" i="2"/>
  <c r="BZ22" i="2"/>
  <c r="CA22" i="2"/>
  <c r="CB22" i="2"/>
  <c r="CB12" i="2"/>
  <c r="CA12" i="2"/>
  <c r="BW12" i="2"/>
  <c r="BX12" i="2"/>
  <c r="BY12" i="2"/>
  <c r="BZ12" i="2"/>
  <c r="CB21" i="2"/>
  <c r="BW21" i="2"/>
  <c r="BX21" i="2"/>
  <c r="BY21" i="2"/>
  <c r="BZ21" i="2"/>
  <c r="CA21" i="2"/>
  <c r="BW15" i="2"/>
  <c r="BX15" i="2"/>
  <c r="BY15" i="2"/>
  <c r="BZ15" i="2"/>
  <c r="CA15" i="2"/>
  <c r="CB15" i="2"/>
  <c r="BW23" i="2"/>
  <c r="BX23" i="2"/>
  <c r="BY23" i="2"/>
  <c r="BZ23" i="2"/>
  <c r="CA23" i="2"/>
  <c r="CB23" i="2"/>
  <c r="DQ11" i="2"/>
  <c r="BP11" i="2"/>
  <c r="BQ11" i="2"/>
  <c r="BO11" i="2"/>
  <c r="BL11" i="2"/>
  <c r="BM11" i="2"/>
  <c r="BN11" i="2"/>
  <c r="DQ12" i="2"/>
  <c r="BQ12" i="2"/>
  <c r="BP12" i="2"/>
  <c r="BL12" i="2"/>
  <c r="BM12" i="2"/>
  <c r="BN12" i="2"/>
  <c r="BO12" i="2"/>
  <c r="BN9" i="2"/>
  <c r="BO9" i="2"/>
  <c r="BP9" i="2"/>
  <c r="BQ9" i="2"/>
  <c r="BM9" i="2"/>
  <c r="BL9" i="2"/>
  <c r="BL13" i="2"/>
  <c r="BM13" i="2"/>
  <c r="BN13" i="2"/>
  <c r="BO13" i="2"/>
  <c r="BP13" i="2"/>
  <c r="BQ13" i="2"/>
  <c r="BN17" i="2"/>
  <c r="BO17" i="2"/>
  <c r="BP17" i="2"/>
  <c r="BQ17" i="2"/>
  <c r="BM17" i="2"/>
  <c r="BL17" i="2"/>
  <c r="BL21" i="2"/>
  <c r="BQ21" i="2"/>
  <c r="BM21" i="2"/>
  <c r="BN21" i="2"/>
  <c r="BO21" i="2"/>
  <c r="BP21" i="2"/>
  <c r="BL14" i="2"/>
  <c r="BM14" i="2"/>
  <c r="BN14" i="2"/>
  <c r="BO14" i="2"/>
  <c r="BP14" i="2"/>
  <c r="BQ14" i="2"/>
  <c r="BO18" i="2"/>
  <c r="BP18" i="2"/>
  <c r="BQ18" i="2"/>
  <c r="BN18" i="2"/>
  <c r="BL18" i="2"/>
  <c r="BM18" i="2"/>
  <c r="BL22" i="2"/>
  <c r="BM22" i="2"/>
  <c r="BN22" i="2"/>
  <c r="BO22" i="2"/>
  <c r="BP22" i="2"/>
  <c r="BQ22" i="2"/>
  <c r="BO10" i="2"/>
  <c r="BP10" i="2"/>
  <c r="BQ10" i="2"/>
  <c r="BN10" i="2"/>
  <c r="BL10" i="2"/>
  <c r="BM10" i="2"/>
  <c r="DQ19" i="2"/>
  <c r="BP19" i="2"/>
  <c r="BQ19" i="2"/>
  <c r="BL19" i="2"/>
  <c r="BM19" i="2"/>
  <c r="BN19" i="2"/>
  <c r="BO19" i="2"/>
  <c r="BL23" i="2"/>
  <c r="BM23" i="2"/>
  <c r="BN23" i="2"/>
  <c r="BO23" i="2"/>
  <c r="BP23" i="2"/>
  <c r="BQ23" i="2"/>
  <c r="BL15" i="2"/>
  <c r="BM15" i="2"/>
  <c r="BN15" i="2"/>
  <c r="BO15" i="2"/>
  <c r="BP15" i="2"/>
  <c r="BQ15" i="2"/>
  <c r="DQ16" i="2"/>
  <c r="BM16" i="2"/>
  <c r="BN16" i="2"/>
  <c r="BO16" i="2"/>
  <c r="BL16" i="2"/>
  <c r="BP16" i="2"/>
  <c r="BQ16" i="2"/>
  <c r="DQ20" i="2"/>
  <c r="BQ20" i="2"/>
  <c r="BL20" i="2"/>
  <c r="BM20" i="2"/>
  <c r="BP20" i="2"/>
  <c r="BN20" i="2"/>
  <c r="BO20" i="2"/>
  <c r="DQ24" i="2"/>
  <c r="BM24" i="2"/>
  <c r="BN24" i="2"/>
  <c r="BO24" i="2"/>
  <c r="BL24" i="2"/>
  <c r="BP24" i="2"/>
  <c r="BQ24" i="2"/>
  <c r="DM19" i="2"/>
  <c r="BA19" i="2"/>
  <c r="BB19" i="2"/>
  <c r="BC19" i="2"/>
  <c r="BD19" i="2"/>
  <c r="BE19" i="2"/>
  <c r="BF19" i="2"/>
  <c r="BA11" i="2"/>
  <c r="BB11" i="2"/>
  <c r="BC11" i="2"/>
  <c r="BD11" i="2"/>
  <c r="BE11" i="2"/>
  <c r="BF11" i="2"/>
  <c r="DM12" i="2"/>
  <c r="BA12" i="2"/>
  <c r="BB12" i="2"/>
  <c r="BC12" i="2"/>
  <c r="BD12" i="2"/>
  <c r="BE12" i="2"/>
  <c r="BF12" i="2"/>
  <c r="DM20" i="2"/>
  <c r="BA20" i="2"/>
  <c r="BB20" i="2"/>
  <c r="BC20" i="2"/>
  <c r="BD20" i="2"/>
  <c r="BE20" i="2"/>
  <c r="BF20" i="2"/>
  <c r="DM13" i="2"/>
  <c r="BB13" i="2"/>
  <c r="BC13" i="2"/>
  <c r="BA13" i="2"/>
  <c r="BD13" i="2"/>
  <c r="BE13" i="2"/>
  <c r="BF13" i="2"/>
  <c r="BB21" i="2"/>
  <c r="BC21" i="2"/>
  <c r="BD21" i="2"/>
  <c r="BE21" i="2"/>
  <c r="BF21" i="2"/>
  <c r="BA21" i="2"/>
  <c r="DM14" i="2"/>
  <c r="BC14" i="2"/>
  <c r="BD14" i="2"/>
  <c r="BE14" i="2"/>
  <c r="BF14" i="2"/>
  <c r="BB14" i="2"/>
  <c r="BA14" i="2"/>
  <c r="DM22" i="2"/>
  <c r="BC22" i="2"/>
  <c r="BD22" i="2"/>
  <c r="BB22" i="2"/>
  <c r="BE22" i="2"/>
  <c r="BF22" i="2"/>
  <c r="BA22" i="2"/>
  <c r="DQ22" i="2"/>
  <c r="DM15" i="2"/>
  <c r="BD15" i="2"/>
  <c r="BE15" i="2"/>
  <c r="BF15" i="2"/>
  <c r="BC15" i="2"/>
  <c r="BA15" i="2"/>
  <c r="BB15" i="2"/>
  <c r="DQ18" i="2"/>
  <c r="DM23" i="2"/>
  <c r="BD23" i="2"/>
  <c r="BE23" i="2"/>
  <c r="BF23" i="2"/>
  <c r="BC23" i="2"/>
  <c r="BA23" i="2"/>
  <c r="BB23" i="2"/>
  <c r="DM16" i="2"/>
  <c r="BE16" i="2"/>
  <c r="BD16" i="2"/>
  <c r="BF16" i="2"/>
  <c r="BA16" i="2"/>
  <c r="BB16" i="2"/>
  <c r="BC16" i="2"/>
  <c r="BE24" i="2"/>
  <c r="BD24" i="2"/>
  <c r="BF24" i="2"/>
  <c r="BA24" i="2"/>
  <c r="BB24" i="2"/>
  <c r="BC24" i="2"/>
  <c r="DQ14" i="2"/>
  <c r="DM9" i="2"/>
  <c r="BF9" i="2"/>
  <c r="BE9" i="2"/>
  <c r="BA9" i="2"/>
  <c r="BB9" i="2"/>
  <c r="BC9" i="2"/>
  <c r="BD9" i="2"/>
  <c r="DM17" i="2"/>
  <c r="BF17" i="2"/>
  <c r="BA17" i="2"/>
  <c r="BB17" i="2"/>
  <c r="BE17" i="2"/>
  <c r="BC17" i="2"/>
  <c r="BD17" i="2"/>
  <c r="DQ10" i="2"/>
  <c r="DM10" i="2"/>
  <c r="BA10" i="2"/>
  <c r="BB10" i="2"/>
  <c r="BC10" i="2"/>
  <c r="BF10" i="2"/>
  <c r="BD10" i="2"/>
  <c r="BE10" i="2"/>
  <c r="BA18" i="2"/>
  <c r="BB18" i="2"/>
  <c r="BC18" i="2"/>
  <c r="BD18" i="2"/>
  <c r="BE18" i="2"/>
  <c r="BF18" i="2"/>
  <c r="DM5" i="2"/>
  <c r="BC5" i="2"/>
  <c r="BB5" i="2"/>
  <c r="BA5" i="2"/>
  <c r="BF5" i="2"/>
  <c r="BE5" i="2"/>
  <c r="BD5" i="2"/>
  <c r="DM24" i="2"/>
  <c r="DQ5" i="2"/>
  <c r="DQ17" i="2"/>
  <c r="DQ9" i="2"/>
  <c r="DM6" i="2"/>
  <c r="DQ23" i="2"/>
  <c r="DQ15" i="2"/>
  <c r="DQ7" i="2"/>
  <c r="DM21" i="2"/>
  <c r="DQ21" i="2"/>
  <c r="DQ13" i="2"/>
  <c r="DM11" i="2"/>
  <c r="BV11" i="2" l="1"/>
  <c r="BV5" i="2"/>
  <c r="AZ6" i="2"/>
  <c r="AZ24" i="2"/>
  <c r="AZ12" i="2"/>
  <c r="BR7" i="2"/>
  <c r="BG13" i="2"/>
  <c r="BR8" i="2"/>
  <c r="BG9" i="2"/>
  <c r="CC8" i="2"/>
  <c r="BG14" i="2"/>
  <c r="BR10" i="2"/>
  <c r="BG12" i="2"/>
  <c r="BK15" i="2"/>
  <c r="AZ23" i="2"/>
  <c r="AZ21" i="2"/>
  <c r="BK19" i="2"/>
  <c r="BK17" i="2"/>
  <c r="BK12" i="2"/>
  <c r="BV15" i="2"/>
  <c r="BV21" i="2"/>
  <c r="BV19" i="2"/>
  <c r="BR5" i="2"/>
  <c r="BG6" i="2"/>
  <c r="BV8" i="2"/>
  <c r="BK8" i="2"/>
  <c r="AZ5" i="2"/>
  <c r="AZ16" i="2"/>
  <c r="AZ15" i="2"/>
  <c r="AZ22" i="2"/>
  <c r="BK22" i="2"/>
  <c r="BK6" i="2"/>
  <c r="AZ7" i="2"/>
  <c r="BK11" i="2"/>
  <c r="AZ20" i="2"/>
  <c r="BV20" i="2"/>
  <c r="BV17" i="2"/>
  <c r="BV9" i="2"/>
  <c r="BV24" i="2"/>
  <c r="AZ10" i="2"/>
  <c r="AZ17" i="2"/>
  <c r="AZ9" i="2"/>
  <c r="BK20" i="2"/>
  <c r="CC20" i="2"/>
  <c r="BV13" i="2"/>
  <c r="BV6" i="2"/>
  <c r="BK5" i="2"/>
  <c r="BG7" i="2"/>
  <c r="BK7" i="2"/>
  <c r="AZ19" i="2"/>
  <c r="BK18" i="2"/>
  <c r="BK13" i="2"/>
  <c r="BV23" i="2"/>
  <c r="BV10" i="2"/>
  <c r="BR6" i="2"/>
  <c r="AZ13" i="2"/>
  <c r="BK14" i="2"/>
  <c r="AZ14" i="2"/>
  <c r="AZ18" i="2"/>
  <c r="AZ11" i="2"/>
  <c r="BK23" i="2"/>
  <c r="BV12" i="2"/>
  <c r="BV14" i="2"/>
  <c r="CC17" i="2"/>
  <c r="BV7" i="2"/>
  <c r="CC5" i="2"/>
  <c r="BK24" i="2"/>
  <c r="BK16" i="2"/>
  <c r="BK10" i="2"/>
  <c r="BK21" i="2"/>
  <c r="BK9" i="2"/>
  <c r="BV22" i="2"/>
  <c r="BV18" i="2"/>
  <c r="BV16" i="2"/>
  <c r="AZ8" i="2"/>
  <c r="CC13" i="2"/>
  <c r="CC10" i="2"/>
  <c r="CC7" i="2"/>
  <c r="BG11" i="2"/>
  <c r="BR20" i="2"/>
  <c r="BR16" i="2"/>
  <c r="BR21" i="2"/>
  <c r="CC16" i="2"/>
  <c r="BG8" i="2"/>
  <c r="CC19" i="2"/>
  <c r="CC23" i="2"/>
  <c r="CC12" i="2"/>
  <c r="CC6" i="2"/>
  <c r="CC14" i="2"/>
  <c r="CC18" i="2"/>
  <c r="BR9" i="2"/>
  <c r="CC24" i="2"/>
  <c r="CC21" i="2"/>
  <c r="CC11" i="2"/>
  <c r="CC15" i="2"/>
  <c r="CC9" i="2"/>
  <c r="BG5" i="2"/>
  <c r="CC22" i="2"/>
  <c r="BG23" i="2"/>
  <c r="BG22" i="2"/>
  <c r="BR22" i="2"/>
  <c r="BG17" i="2"/>
  <c r="BR23" i="2"/>
  <c r="BR18" i="2"/>
  <c r="BR13" i="2"/>
  <c r="BR15" i="2"/>
  <c r="BG16" i="2"/>
  <c r="BG15" i="2"/>
  <c r="BG21" i="2"/>
  <c r="BR19" i="2"/>
  <c r="BR14" i="2"/>
  <c r="BR11" i="2"/>
  <c r="BG10" i="2"/>
  <c r="BR17" i="2"/>
  <c r="BG20" i="2"/>
  <c r="BG19" i="2"/>
  <c r="BR12" i="2"/>
  <c r="BG18" i="2"/>
  <c r="BR24" i="2"/>
  <c r="BG24" i="2"/>
  <c r="CF10" i="2" l="1"/>
  <c r="CG10" i="2" s="1"/>
  <c r="CF6" i="2"/>
  <c r="CG6" i="2" s="1"/>
  <c r="CF24" i="2"/>
  <c r="CF23" i="2"/>
  <c r="CG23" i="2" s="1"/>
  <c r="CF14" i="2"/>
  <c r="CG14" i="2" s="1"/>
  <c r="CF7" i="2"/>
  <c r="CG7" i="2" s="1"/>
  <c r="CF9" i="2"/>
  <c r="CG9" i="2" s="1"/>
  <c r="CF5" i="2"/>
  <c r="CG5" i="2" s="1"/>
  <c r="CF22" i="2"/>
  <c r="CG22" i="2" s="1"/>
  <c r="CF21" i="2"/>
  <c r="CG21" i="2" s="1"/>
  <c r="CF15" i="2"/>
  <c r="CG15" i="2" s="1"/>
  <c r="CF16" i="2"/>
  <c r="CF13" i="2"/>
  <c r="CG13" i="2" s="1"/>
  <c r="CF18" i="2"/>
  <c r="CG18" i="2" s="1"/>
  <c r="CF20" i="2"/>
  <c r="CG20" i="2" s="1"/>
  <c r="CF12" i="2"/>
  <c r="CF11" i="2"/>
  <c r="CG11" i="2" s="1"/>
  <c r="CF8" i="2"/>
  <c r="CG8" i="2" s="1"/>
  <c r="CF17" i="2"/>
  <c r="CG17" i="2" s="1"/>
  <c r="CF19" i="2"/>
  <c r="CG19" i="2" s="1"/>
  <c r="CH21" i="2"/>
  <c r="CI21" i="2" s="1"/>
  <c r="CD12" i="2"/>
  <c r="CE12" i="2" s="1"/>
  <c r="CD24" i="2"/>
  <c r="CE24" i="2" s="1"/>
  <c r="CH11" i="2"/>
  <c r="CI11" i="2" s="1"/>
  <c r="CH5" i="2"/>
  <c r="CI5" i="2" s="1"/>
  <c r="CD14" i="2"/>
  <c r="CE14" i="2" s="1"/>
  <c r="CD13" i="2"/>
  <c r="CE13" i="2" s="1"/>
  <c r="CD9" i="2"/>
  <c r="CE9" i="2" s="1"/>
  <c r="CD6" i="2"/>
  <c r="CE6" i="2" s="1"/>
  <c r="CH8" i="2"/>
  <c r="CI8" i="2" s="1"/>
  <c r="CD15" i="2"/>
  <c r="CE15" i="2" s="1"/>
  <c r="CH13" i="2"/>
  <c r="CI13" i="2" s="1"/>
  <c r="CH23" i="2"/>
  <c r="CI23" i="2" s="1"/>
  <c r="CH17" i="2"/>
  <c r="CI17" i="2" s="1"/>
  <c r="CH18" i="2"/>
  <c r="CI18" i="2" s="1"/>
  <c r="CD17" i="2"/>
  <c r="CE17" i="2" s="1"/>
  <c r="CD19" i="2"/>
  <c r="CE19" i="2" s="1"/>
  <c r="CD7" i="2"/>
  <c r="CE7" i="2" s="1"/>
  <c r="CH19" i="2"/>
  <c r="CI19" i="2" s="1"/>
  <c r="CH9" i="2"/>
  <c r="CH6" i="2"/>
  <c r="CI6" i="2" s="1"/>
  <c r="CD22" i="2"/>
  <c r="CE22" i="2" s="1"/>
  <c r="CH10" i="2"/>
  <c r="CI10" i="2" s="1"/>
  <c r="CD16" i="2"/>
  <c r="CE16" i="2" s="1"/>
  <c r="CD21" i="2"/>
  <c r="CE21" i="2" s="1"/>
  <c r="CH24" i="2"/>
  <c r="CI24" i="2" s="1"/>
  <c r="CD11" i="2"/>
  <c r="CE11" i="2" s="1"/>
  <c r="CH20" i="2"/>
  <c r="CI20" i="2" s="1"/>
  <c r="CD10" i="2"/>
  <c r="CE10" i="2" s="1"/>
  <c r="CD23" i="2"/>
  <c r="CE23" i="2" s="1"/>
  <c r="CH16" i="2"/>
  <c r="CI16" i="2" s="1"/>
  <c r="CH22" i="2"/>
  <c r="CI22" i="2" s="1"/>
  <c r="CH14" i="2"/>
  <c r="CI14" i="2" s="1"/>
  <c r="CH7" i="2"/>
  <c r="CI7" i="2" s="1"/>
  <c r="CD5" i="2"/>
  <c r="CE5" i="2" s="1"/>
  <c r="CH15" i="2"/>
  <c r="CI15" i="2" s="1"/>
  <c r="CD8" i="2"/>
  <c r="CE8" i="2" s="1"/>
  <c r="CH12" i="2"/>
  <c r="CI12" i="2" s="1"/>
  <c r="CD20" i="2"/>
  <c r="CE20" i="2" s="1"/>
  <c r="CD18" i="2"/>
  <c r="CE18" i="2" s="1"/>
  <c r="BT24" i="2" l="1"/>
  <c r="BT21" i="2"/>
  <c r="BI11" i="2"/>
  <c r="CG16" i="2"/>
  <c r="BT12" i="2"/>
  <c r="BT19" i="2"/>
  <c r="BT5" i="2"/>
  <c r="BT6" i="2"/>
  <c r="CI9" i="2"/>
  <c r="BU9" i="2" s="1"/>
  <c r="AV9" i="2" s="1"/>
  <c r="AX5" i="2"/>
  <c r="BI24" i="2"/>
  <c r="BI12" i="2"/>
  <c r="BT8" i="2"/>
  <c r="BT16" i="2"/>
  <c r="BI14" i="2"/>
  <c r="BT7" i="2"/>
  <c r="BT18" i="2"/>
  <c r="BT17" i="2"/>
  <c r="BI10" i="2"/>
  <c r="BT10" i="2"/>
  <c r="BT9" i="2"/>
  <c r="BI16" i="2"/>
  <c r="BI7" i="2"/>
  <c r="BT14" i="2"/>
  <c r="BI5" i="2"/>
  <c r="BI15" i="2"/>
  <c r="BT22" i="2"/>
  <c r="BT11" i="2"/>
  <c r="BT15" i="2"/>
  <c r="BI20" i="2"/>
  <c r="BT20" i="2"/>
  <c r="BT23" i="2"/>
  <c r="BT13" i="2"/>
  <c r="BI9" i="2"/>
  <c r="CG24" i="2"/>
  <c r="BI19" i="2"/>
  <c r="CG12" i="2"/>
  <c r="BI8" i="2"/>
  <c r="BI18" i="2"/>
  <c r="BI6" i="2"/>
  <c r="BI13" i="2"/>
  <c r="BI23" i="2"/>
  <c r="BI21" i="2"/>
  <c r="BI17" i="2"/>
  <c r="BI22" i="2"/>
  <c r="AX13" i="2"/>
  <c r="AX21" i="2"/>
  <c r="AX15" i="2"/>
  <c r="AX6" i="2"/>
  <c r="AX14" i="2"/>
  <c r="AX22" i="2"/>
  <c r="AX7" i="2"/>
  <c r="AX8" i="2"/>
  <c r="AX16" i="2"/>
  <c r="AX24" i="2"/>
  <c r="AX9" i="2"/>
  <c r="AX17" i="2"/>
  <c r="AX10" i="2"/>
  <c r="AX18" i="2"/>
  <c r="AX11" i="2"/>
  <c r="AX19" i="2"/>
  <c r="AX12" i="2"/>
  <c r="AX20" i="2"/>
  <c r="AX23" i="2"/>
  <c r="BJ10" i="2" l="1"/>
  <c r="AT10" i="2" s="1"/>
  <c r="BU17" i="2"/>
  <c r="AV17" i="2" s="1"/>
  <c r="BU19" i="2"/>
  <c r="AV19" i="2" s="1"/>
  <c r="BU12" i="2"/>
  <c r="AV12" i="2" s="1"/>
  <c r="BU15" i="2"/>
  <c r="AV15" i="2" s="1"/>
  <c r="BU13" i="2"/>
  <c r="AV13" i="2" s="1"/>
  <c r="BU14" i="2"/>
  <c r="AV14" i="2" s="1"/>
  <c r="BU10" i="2"/>
  <c r="AV10" i="2" s="1"/>
  <c r="BU23" i="2"/>
  <c r="AV23" i="2" s="1"/>
  <c r="BU20" i="2"/>
  <c r="AV20" i="2" s="1"/>
  <c r="BU22" i="2"/>
  <c r="AV22" i="2" s="1"/>
  <c r="BU5" i="2"/>
  <c r="AV5" i="2" s="1"/>
  <c r="BU11" i="2"/>
  <c r="AV11" i="2" s="1"/>
  <c r="BU7" i="2"/>
  <c r="AV7" i="2" s="1"/>
  <c r="BU24" i="2"/>
  <c r="AV24" i="2" s="1"/>
  <c r="BJ17" i="2"/>
  <c r="AT17" i="2" s="1"/>
  <c r="BJ12" i="2"/>
  <c r="AT12" i="2" s="1"/>
  <c r="BJ8" i="2"/>
  <c r="AT8" i="2" s="1"/>
  <c r="BJ13" i="2"/>
  <c r="AT13" i="2" s="1"/>
  <c r="BU8" i="2"/>
  <c r="AV8" i="2" s="1"/>
  <c r="BU16" i="2"/>
  <c r="AV16" i="2" s="1"/>
  <c r="BU21" i="2"/>
  <c r="AV21" i="2" s="1"/>
  <c r="BU6" i="2"/>
  <c r="AV6" i="2" s="1"/>
  <c r="BU18" i="2"/>
  <c r="AV18" i="2" s="1"/>
  <c r="BJ21" i="2"/>
  <c r="AT21" i="2" s="1"/>
  <c r="BJ24" i="2"/>
  <c r="AT24" i="2" s="1"/>
  <c r="BJ16" i="2"/>
  <c r="AT16" i="2" s="1"/>
  <c r="BJ6" i="2"/>
  <c r="AT6" i="2" s="1"/>
  <c r="BJ22" i="2"/>
  <c r="AT22" i="2" s="1"/>
  <c r="BJ5" i="2"/>
  <c r="AT5" i="2" s="1"/>
  <c r="BJ7" i="2"/>
  <c r="AT7" i="2" s="1"/>
  <c r="BJ15" i="2"/>
  <c r="AT15" i="2" s="1"/>
  <c r="BJ9" i="2"/>
  <c r="AT9" i="2" s="1"/>
  <c r="BJ14" i="2"/>
  <c r="AT14" i="2" s="1"/>
  <c r="BJ19" i="2"/>
  <c r="AT19" i="2" s="1"/>
  <c r="BJ18" i="2"/>
  <c r="AT18" i="2" s="1"/>
  <c r="BJ23" i="2"/>
  <c r="AT23" i="2" s="1"/>
  <c r="BJ20" i="2"/>
  <c r="AT20" i="2" s="1"/>
  <c r="BJ11" i="2"/>
  <c r="AT11" i="2" s="1"/>
  <c r="AY15" i="2"/>
  <c r="AR15" i="2" s="1"/>
  <c r="AY24" i="2"/>
  <c r="AR24" i="2" s="1"/>
  <c r="AY9" i="2"/>
  <c r="AR9" i="2" s="1"/>
  <c r="AY22" i="2"/>
  <c r="AR22" i="2" s="1"/>
  <c r="AY19" i="2"/>
  <c r="AR19" i="2" s="1"/>
  <c r="AY5" i="2"/>
  <c r="AR5" i="2" s="1"/>
  <c r="AY6" i="2"/>
  <c r="AR6" i="2" s="1"/>
  <c r="AY16" i="2"/>
  <c r="AR16" i="2" s="1"/>
  <c r="AY10" i="2"/>
  <c r="AR10" i="2" s="1"/>
  <c r="AY12" i="2"/>
  <c r="AR12" i="2" s="1"/>
  <c r="AY7" i="2"/>
  <c r="AR7" i="2" s="1"/>
  <c r="AY11" i="2"/>
  <c r="AR11" i="2" s="1"/>
  <c r="AY20" i="2"/>
  <c r="AR20" i="2" s="1"/>
  <c r="AY18" i="2"/>
  <c r="AR18" i="2" s="1"/>
  <c r="AY8" i="2"/>
  <c r="AR8" i="2" s="1"/>
  <c r="AY23" i="2"/>
  <c r="AR23" i="2" s="1"/>
  <c r="AY14" i="2"/>
  <c r="AR14" i="2" s="1"/>
  <c r="AY13" i="2"/>
  <c r="AR13" i="2" s="1"/>
  <c r="AY21" i="2"/>
  <c r="AR21" i="2" s="1"/>
  <c r="AY17" i="2"/>
  <c r="AR17" i="2" s="1"/>
  <c r="AI5" i="2" l="1"/>
  <c r="AI6" i="2"/>
  <c r="AP6" i="2" s="1"/>
  <c r="AI11" i="2"/>
  <c r="AL11" i="2" s="1"/>
  <c r="AI8" i="2"/>
  <c r="AK8" i="2" s="1"/>
  <c r="AI19" i="2"/>
  <c r="AN19" i="2" s="1"/>
  <c r="AI16" i="2"/>
  <c r="AI18" i="2"/>
  <c r="AI21" i="2"/>
  <c r="AI10" i="2"/>
  <c r="AI23" i="2"/>
  <c r="AI13" i="2"/>
  <c r="AI24" i="2"/>
  <c r="AI15" i="2"/>
  <c r="AI20" i="2"/>
  <c r="AI17" i="2"/>
  <c r="AI7" i="2"/>
  <c r="AI12" i="2"/>
  <c r="AI9" i="2"/>
  <c r="AI22" i="2"/>
  <c r="AI14" i="2"/>
  <c r="DR20" i="2"/>
  <c r="DS20" i="2" s="1"/>
  <c r="DR5" i="2"/>
  <c r="DS5" i="2" s="1"/>
  <c r="DR15" i="2"/>
  <c r="DS15" i="2" s="1"/>
  <c r="DR14" i="2"/>
  <c r="DS14" i="2" s="1"/>
  <c r="DR24" i="2"/>
  <c r="DS24" i="2" s="1"/>
  <c r="Y5" i="2"/>
  <c r="Y10" i="2"/>
  <c r="Y18" i="2"/>
  <c r="Y11" i="2"/>
  <c r="Y19" i="2"/>
  <c r="Y12" i="2"/>
  <c r="Y20" i="2"/>
  <c r="Y13" i="2"/>
  <c r="Y17" i="2"/>
  <c r="Y21" i="2"/>
  <c r="Y6" i="2"/>
  <c r="Y14" i="2"/>
  <c r="Y22" i="2"/>
  <c r="Y7" i="2"/>
  <c r="Y15" i="2"/>
  <c r="Y23" i="2"/>
  <c r="Y8" i="2"/>
  <c r="Y16" i="2"/>
  <c r="Y24" i="2"/>
  <c r="Y9" i="2"/>
  <c r="DR21" i="2"/>
  <c r="DS21" i="2" s="1"/>
  <c r="DR10" i="2"/>
  <c r="DS10" i="2" s="1"/>
  <c r="DR16" i="2"/>
  <c r="DS16" i="2" s="1"/>
  <c r="DR23" i="2"/>
  <c r="DS23" i="2" s="1"/>
  <c r="DR11" i="2"/>
  <c r="DS11" i="2" s="1"/>
  <c r="DR8" i="2"/>
  <c r="DS8" i="2" s="1"/>
  <c r="DR13" i="2"/>
  <c r="DS13" i="2" s="1"/>
  <c r="DR7" i="2"/>
  <c r="DS7" i="2" s="1"/>
  <c r="DN8" i="2"/>
  <c r="DO8" i="2" s="1"/>
  <c r="DR22" i="2"/>
  <c r="DS22" i="2" s="1"/>
  <c r="DR17" i="2"/>
  <c r="DS17" i="2" s="1"/>
  <c r="DR6" i="2"/>
  <c r="DS6" i="2" s="1"/>
  <c r="DR12" i="2"/>
  <c r="DS12" i="2" s="1"/>
  <c r="DR9" i="2"/>
  <c r="DS9" i="2" s="1"/>
  <c r="DR18" i="2"/>
  <c r="DS18" i="2" s="1"/>
  <c r="DR19" i="2"/>
  <c r="DS19" i="2" s="1"/>
  <c r="DN6" i="2"/>
  <c r="DO6" i="2" s="1"/>
  <c r="DN24" i="2"/>
  <c r="DO24" i="2" s="1"/>
  <c r="DN21" i="2"/>
  <c r="DO21" i="2" s="1"/>
  <c r="DN18" i="2"/>
  <c r="DO18" i="2" s="1"/>
  <c r="DN9" i="2"/>
  <c r="DO9" i="2" s="1"/>
  <c r="DN5" i="2"/>
  <c r="DO5" i="2" s="1"/>
  <c r="DN13" i="2"/>
  <c r="DO13" i="2" s="1"/>
  <c r="DN12" i="2"/>
  <c r="DO12" i="2" s="1"/>
  <c r="DN20" i="2"/>
  <c r="DO20" i="2" s="1"/>
  <c r="DN15" i="2"/>
  <c r="DO15" i="2" s="1"/>
  <c r="DN10" i="2"/>
  <c r="DO10" i="2" s="1"/>
  <c r="DN14" i="2"/>
  <c r="DO14" i="2" s="1"/>
  <c r="DN19" i="2"/>
  <c r="DO19" i="2" s="1"/>
  <c r="DN7" i="2"/>
  <c r="DO7" i="2" s="1"/>
  <c r="DN16" i="2"/>
  <c r="DO16" i="2" s="1"/>
  <c r="DN22" i="2"/>
  <c r="DO22" i="2" s="1"/>
  <c r="DN11" i="2"/>
  <c r="DO11" i="2" s="1"/>
  <c r="DN23" i="2"/>
  <c r="DO23" i="2" s="1"/>
  <c r="DN17" i="2"/>
  <c r="DO17" i="2" s="1"/>
  <c r="O6" i="2"/>
  <c r="O14" i="2"/>
  <c r="O22" i="2"/>
  <c r="O7" i="2"/>
  <c r="O15" i="2"/>
  <c r="O23" i="2"/>
  <c r="O8" i="2"/>
  <c r="O16" i="2"/>
  <c r="O24" i="2"/>
  <c r="O9" i="2"/>
  <c r="O17" i="2"/>
  <c r="O5" i="2"/>
  <c r="O10" i="2"/>
  <c r="O18" i="2"/>
  <c r="O11" i="2"/>
  <c r="O19" i="2"/>
  <c r="O21" i="2"/>
  <c r="O12" i="2"/>
  <c r="O20" i="2"/>
  <c r="O13" i="2"/>
  <c r="DJ5" i="2"/>
  <c r="DJ6" i="2"/>
  <c r="DJ16" i="2"/>
  <c r="DJ24" i="2"/>
  <c r="DJ14" i="2"/>
  <c r="DJ8" i="2"/>
  <c r="DJ22" i="2"/>
  <c r="DJ13" i="2"/>
  <c r="DJ17" i="2"/>
  <c r="DJ12" i="2"/>
  <c r="DJ15" i="2"/>
  <c r="DJ11" i="2"/>
  <c r="DJ21" i="2"/>
  <c r="DJ19" i="2"/>
  <c r="DJ9" i="2"/>
  <c r="DJ7" i="2"/>
  <c r="DJ20" i="2"/>
  <c r="DJ10" i="2"/>
  <c r="DJ23" i="2"/>
  <c r="DJ18" i="2"/>
  <c r="W5" i="2" l="1"/>
  <c r="AP5" i="2"/>
  <c r="AO5" i="2"/>
  <c r="AK6" i="2"/>
  <c r="AN6" i="2"/>
  <c r="AK5" i="2"/>
  <c r="AM6" i="2"/>
  <c r="AG5" i="2"/>
  <c r="AH5" i="2"/>
  <c r="AJ6" i="2"/>
  <c r="AM5" i="2"/>
  <c r="AL5" i="2"/>
  <c r="AO6" i="2"/>
  <c r="AH6" i="2"/>
  <c r="AN5" i="2"/>
  <c r="AJ5" i="2"/>
  <c r="AL6" i="2"/>
  <c r="AL8" i="2"/>
  <c r="AO19" i="2"/>
  <c r="AJ8" i="2"/>
  <c r="AJ11" i="2"/>
  <c r="AP8" i="2"/>
  <c r="AP19" i="2"/>
  <c r="AO8" i="2"/>
  <c r="AH19" i="2"/>
  <c r="AM8" i="2"/>
  <c r="AK19" i="2"/>
  <c r="AH8" i="2"/>
  <c r="AJ19" i="2"/>
  <c r="AH11" i="2"/>
  <c r="AM11" i="2"/>
  <c r="AE5" i="2"/>
  <c r="AN8" i="2"/>
  <c r="AO11" i="2"/>
  <c r="AL19" i="2"/>
  <c r="AK11" i="2"/>
  <c r="AM19" i="2"/>
  <c r="AP11" i="2"/>
  <c r="AN11" i="2"/>
  <c r="X5" i="2"/>
  <c r="AC5" i="2"/>
  <c r="AJ21" i="2"/>
  <c r="AN21" i="2"/>
  <c r="AM21" i="2"/>
  <c r="AP21" i="2"/>
  <c r="AK21" i="2"/>
  <c r="AO21" i="2"/>
  <c r="AL21" i="2"/>
  <c r="AH21" i="2"/>
  <c r="AO9" i="2"/>
  <c r="AM9" i="2"/>
  <c r="AN9" i="2"/>
  <c r="AL9" i="2"/>
  <c r="AP9" i="2"/>
  <c r="AJ9" i="2"/>
  <c r="AK9" i="2"/>
  <c r="AH9" i="2"/>
  <c r="AJ12" i="2"/>
  <c r="AP12" i="2"/>
  <c r="AK12" i="2"/>
  <c r="AL12" i="2"/>
  <c r="AN12" i="2"/>
  <c r="AO12" i="2"/>
  <c r="AM12" i="2"/>
  <c r="AH12" i="2"/>
  <c r="AN24" i="2"/>
  <c r="AM24" i="2"/>
  <c r="AO24" i="2"/>
  <c r="AJ24" i="2"/>
  <c r="AH24" i="2"/>
  <c r="AP24" i="2"/>
  <c r="AL24" i="2"/>
  <c r="AK24" i="2"/>
  <c r="AL7" i="2"/>
  <c r="AJ7" i="2"/>
  <c r="AH7" i="2"/>
  <c r="AN7" i="2"/>
  <c r="AO7" i="2"/>
  <c r="AK7" i="2"/>
  <c r="AM7" i="2"/>
  <c r="AP7" i="2"/>
  <c r="AJ13" i="2"/>
  <c r="AO13" i="2"/>
  <c r="AN13" i="2"/>
  <c r="AM13" i="2"/>
  <c r="AK13" i="2"/>
  <c r="AP13" i="2"/>
  <c r="AH13" i="2"/>
  <c r="AL13" i="2"/>
  <c r="AP18" i="2"/>
  <c r="AO18" i="2"/>
  <c r="AK18" i="2"/>
  <c r="AH18" i="2"/>
  <c r="AM18" i="2"/>
  <c r="AL18" i="2"/>
  <c r="AJ18" i="2"/>
  <c r="AN18" i="2"/>
  <c r="AJ23" i="2"/>
  <c r="AH23" i="2"/>
  <c r="AN23" i="2"/>
  <c r="AP23" i="2"/>
  <c r="AO23" i="2"/>
  <c r="AK23" i="2"/>
  <c r="AL23" i="2"/>
  <c r="AM23" i="2"/>
  <c r="AN16" i="2"/>
  <c r="AM16" i="2"/>
  <c r="AO16" i="2"/>
  <c r="AP16" i="2"/>
  <c r="AL16" i="2"/>
  <c r="AK16" i="2"/>
  <c r="AH16" i="2"/>
  <c r="AJ16" i="2"/>
  <c r="AL14" i="2"/>
  <c r="AO14" i="2"/>
  <c r="AP14" i="2"/>
  <c r="AN14" i="2"/>
  <c r="AJ14" i="2"/>
  <c r="AH14" i="2"/>
  <c r="AK14" i="2"/>
  <c r="AM14" i="2"/>
  <c r="AO17" i="2"/>
  <c r="AM17" i="2"/>
  <c r="AN17" i="2"/>
  <c r="AJ17" i="2"/>
  <c r="AL17" i="2"/>
  <c r="AP17" i="2"/>
  <c r="AH17" i="2"/>
  <c r="AK17" i="2"/>
  <c r="AJ20" i="2"/>
  <c r="AP20" i="2"/>
  <c r="AL20" i="2"/>
  <c r="AK20" i="2"/>
  <c r="AO20" i="2"/>
  <c r="AM20" i="2"/>
  <c r="AN20" i="2"/>
  <c r="AH20" i="2"/>
  <c r="AO22" i="2"/>
  <c r="AH22" i="2"/>
  <c r="AL22" i="2"/>
  <c r="AM22" i="2"/>
  <c r="AN22" i="2"/>
  <c r="AK22" i="2"/>
  <c r="AJ22" i="2"/>
  <c r="AP22" i="2"/>
  <c r="AK15" i="2"/>
  <c r="AH15" i="2"/>
  <c r="AM15" i="2"/>
  <c r="AJ15" i="2"/>
  <c r="AP15" i="2"/>
  <c r="AN15" i="2"/>
  <c r="AL15" i="2"/>
  <c r="AO15" i="2"/>
  <c r="AP10" i="2"/>
  <c r="AM10" i="2"/>
  <c r="AJ10" i="2"/>
  <c r="AO10" i="2"/>
  <c r="AK10" i="2"/>
  <c r="AH10" i="2"/>
  <c r="AN10" i="2"/>
  <c r="AL10" i="2"/>
  <c r="AB5" i="2"/>
  <c r="AA5" i="2"/>
  <c r="AD7" i="2"/>
  <c r="AB7" i="2"/>
  <c r="AA7" i="2"/>
  <c r="Z7" i="2"/>
  <c r="AF7" i="2"/>
  <c r="X7" i="2"/>
  <c r="AE7" i="2"/>
  <c r="AC7" i="2"/>
  <c r="AF12" i="2"/>
  <c r="AE12" i="2"/>
  <c r="AB12" i="2"/>
  <c r="Z12" i="2"/>
  <c r="AD12" i="2"/>
  <c r="AA12" i="2"/>
  <c r="AC12" i="2"/>
  <c r="X12" i="2"/>
  <c r="AD5" i="2"/>
  <c r="AF22" i="2"/>
  <c r="AD22" i="2"/>
  <c r="AB22" i="2"/>
  <c r="X22" i="2"/>
  <c r="AC22" i="2"/>
  <c r="AA22" i="2"/>
  <c r="AE22" i="2"/>
  <c r="Z22" i="2"/>
  <c r="AE19" i="2"/>
  <c r="AC19" i="2"/>
  <c r="AB19" i="2"/>
  <c r="X19" i="2"/>
  <c r="Z19" i="2"/>
  <c r="AF19" i="2"/>
  <c r="AD19" i="2"/>
  <c r="AA19" i="2"/>
  <c r="AC9" i="2"/>
  <c r="Z9" i="2"/>
  <c r="X9" i="2"/>
  <c r="AE9" i="2"/>
  <c r="AB9" i="2"/>
  <c r="AA9" i="2"/>
  <c r="AF9" i="2"/>
  <c r="AD9" i="2"/>
  <c r="AF14" i="2"/>
  <c r="AD14" i="2"/>
  <c r="AB14" i="2"/>
  <c r="Z14" i="2"/>
  <c r="AC14" i="2"/>
  <c r="AA14" i="2"/>
  <c r="AE14" i="2"/>
  <c r="X14" i="2"/>
  <c r="AE11" i="2"/>
  <c r="AC11" i="2"/>
  <c r="X11" i="2"/>
  <c r="Z11" i="2"/>
  <c r="AB11" i="2"/>
  <c r="AD11" i="2"/>
  <c r="AA11" i="2"/>
  <c r="AF11" i="2"/>
  <c r="AF5" i="2"/>
  <c r="AB24" i="2"/>
  <c r="Z24" i="2"/>
  <c r="AA24" i="2"/>
  <c r="AD24" i="2"/>
  <c r="AE24" i="2"/>
  <c r="AC24" i="2"/>
  <c r="X24" i="2"/>
  <c r="AF24" i="2"/>
  <c r="AC6" i="2"/>
  <c r="AA6" i="2"/>
  <c r="Z6" i="2"/>
  <c r="AE6" i="2"/>
  <c r="AB6" i="2"/>
  <c r="AF6" i="2"/>
  <c r="X6" i="2"/>
  <c r="AD6" i="2"/>
  <c r="AD18" i="2"/>
  <c r="AB18" i="2"/>
  <c r="AA18" i="2"/>
  <c r="X18" i="2"/>
  <c r="AE18" i="2"/>
  <c r="AF18" i="2"/>
  <c r="AC18" i="2"/>
  <c r="Z18" i="2"/>
  <c r="AB16" i="2"/>
  <c r="AE16" i="2"/>
  <c r="AC16" i="2"/>
  <c r="AF16" i="2"/>
  <c r="AD16" i="2"/>
  <c r="Z16" i="2"/>
  <c r="X16" i="2"/>
  <c r="AA16" i="2"/>
  <c r="X21" i="2"/>
  <c r="AF21" i="2"/>
  <c r="AC21" i="2"/>
  <c r="AA21" i="2"/>
  <c r="AE21" i="2"/>
  <c r="AB21" i="2"/>
  <c r="Z21" i="2"/>
  <c r="AD21" i="2"/>
  <c r="AD10" i="2"/>
  <c r="AA10" i="2"/>
  <c r="AE10" i="2"/>
  <c r="AF10" i="2"/>
  <c r="AB10" i="2"/>
  <c r="AC10" i="2"/>
  <c r="Z10" i="2"/>
  <c r="X10" i="2"/>
  <c r="AB8" i="2"/>
  <c r="Z8" i="2"/>
  <c r="AE8" i="2"/>
  <c r="AC8" i="2"/>
  <c r="AF8" i="2"/>
  <c r="AD8" i="2"/>
  <c r="X8" i="2"/>
  <c r="AA8" i="2"/>
  <c r="AC17" i="2"/>
  <c r="AF17" i="2"/>
  <c r="AD17" i="2"/>
  <c r="X17" i="2"/>
  <c r="Z17" i="2"/>
  <c r="AA17" i="2"/>
  <c r="AB17" i="2"/>
  <c r="AE17" i="2"/>
  <c r="AE23" i="2"/>
  <c r="AC23" i="2"/>
  <c r="Z23" i="2"/>
  <c r="X23" i="2"/>
  <c r="AD23" i="2"/>
  <c r="AB23" i="2"/>
  <c r="AF23" i="2"/>
  <c r="AA23" i="2"/>
  <c r="AE13" i="2"/>
  <c r="AF13" i="2"/>
  <c r="AC13" i="2"/>
  <c r="X13" i="2"/>
  <c r="AA13" i="2"/>
  <c r="AB13" i="2"/>
  <c r="Z13" i="2"/>
  <c r="AD13" i="2"/>
  <c r="Z5" i="2"/>
  <c r="Z15" i="2"/>
  <c r="AE15" i="2"/>
  <c r="AA15" i="2"/>
  <c r="X15" i="2"/>
  <c r="AD15" i="2"/>
  <c r="AB15" i="2"/>
  <c r="AF15" i="2"/>
  <c r="AC15" i="2"/>
  <c r="AF20" i="2"/>
  <c r="AE20" i="2"/>
  <c r="AB20" i="2"/>
  <c r="AD20" i="2"/>
  <c r="Z20" i="2"/>
  <c r="X20" i="2"/>
  <c r="AA20" i="2"/>
  <c r="AC20" i="2"/>
  <c r="N11" i="2"/>
  <c r="U11" i="2"/>
  <c r="V11" i="2"/>
  <c r="P11" i="2"/>
  <c r="Q11" i="2"/>
  <c r="R11" i="2"/>
  <c r="S11" i="2"/>
  <c r="T11" i="2"/>
  <c r="N8" i="2"/>
  <c r="R8" i="2"/>
  <c r="S8" i="2"/>
  <c r="T8" i="2"/>
  <c r="U8" i="2"/>
  <c r="V8" i="2"/>
  <c r="P8" i="2"/>
  <c r="Q8" i="2"/>
  <c r="N18" i="2"/>
  <c r="T18" i="2"/>
  <c r="U18" i="2"/>
  <c r="V18" i="2"/>
  <c r="P18" i="2"/>
  <c r="Q18" i="2"/>
  <c r="R18" i="2"/>
  <c r="S18" i="2"/>
  <c r="N23" i="2"/>
  <c r="Q23" i="2"/>
  <c r="R23" i="2"/>
  <c r="S23" i="2"/>
  <c r="T23" i="2"/>
  <c r="U23" i="2"/>
  <c r="V23" i="2"/>
  <c r="P23" i="2"/>
  <c r="N10" i="2"/>
  <c r="T10" i="2"/>
  <c r="U10" i="2"/>
  <c r="V10" i="2"/>
  <c r="P10" i="2"/>
  <c r="Q10" i="2"/>
  <c r="R10" i="2"/>
  <c r="S10" i="2"/>
  <c r="N15" i="2"/>
  <c r="Q15" i="2"/>
  <c r="R15" i="2"/>
  <c r="S15" i="2"/>
  <c r="T15" i="2"/>
  <c r="U15" i="2"/>
  <c r="V15" i="2"/>
  <c r="P15" i="2"/>
  <c r="N13" i="2"/>
  <c r="P13" i="2"/>
  <c r="Q13" i="2"/>
  <c r="R13" i="2"/>
  <c r="S13" i="2"/>
  <c r="T13" i="2"/>
  <c r="U13" i="2"/>
  <c r="V13" i="2"/>
  <c r="N5" i="2"/>
  <c r="S5" i="2"/>
  <c r="R5" i="2"/>
  <c r="Q5" i="2"/>
  <c r="P5" i="2"/>
  <c r="AM97" i="4" s="1"/>
  <c r="V5" i="2"/>
  <c r="U5" i="2"/>
  <c r="T5" i="2"/>
  <c r="N7" i="2"/>
  <c r="Q7" i="2"/>
  <c r="R7" i="2"/>
  <c r="S7" i="2"/>
  <c r="T7" i="2"/>
  <c r="U7" i="2"/>
  <c r="V7" i="2"/>
  <c r="P7" i="2"/>
  <c r="N17" i="2"/>
  <c r="S17" i="2"/>
  <c r="T17" i="2"/>
  <c r="U17" i="2"/>
  <c r="V17" i="2"/>
  <c r="P17" i="2"/>
  <c r="Q17" i="2"/>
  <c r="R17" i="2"/>
  <c r="N12" i="2"/>
  <c r="V12" i="2"/>
  <c r="P12" i="2"/>
  <c r="Q12" i="2"/>
  <c r="R12" i="2"/>
  <c r="S12" i="2"/>
  <c r="T12" i="2"/>
  <c r="U12" i="2"/>
  <c r="N9" i="2"/>
  <c r="S9" i="2"/>
  <c r="T9" i="2"/>
  <c r="U9" i="2"/>
  <c r="V9" i="2"/>
  <c r="P9" i="2"/>
  <c r="Q9" i="2"/>
  <c r="R9" i="2"/>
  <c r="N14" i="2"/>
  <c r="P14" i="2"/>
  <c r="Q14" i="2"/>
  <c r="R14" i="2"/>
  <c r="S14" i="2"/>
  <c r="T14" i="2"/>
  <c r="U14" i="2"/>
  <c r="V14" i="2"/>
  <c r="N21" i="2"/>
  <c r="P21" i="2"/>
  <c r="Q21" i="2"/>
  <c r="R21" i="2"/>
  <c r="S21" i="2"/>
  <c r="T21" i="2"/>
  <c r="U21" i="2"/>
  <c r="V21" i="2"/>
  <c r="N24" i="2"/>
  <c r="R24" i="2"/>
  <c r="S24" i="2"/>
  <c r="T24" i="2"/>
  <c r="U24" i="2"/>
  <c r="V24" i="2"/>
  <c r="P24" i="2"/>
  <c r="Q24" i="2"/>
  <c r="N6" i="2"/>
  <c r="P6" i="2"/>
  <c r="Q6" i="2"/>
  <c r="R6" i="2"/>
  <c r="S6" i="2"/>
  <c r="T6" i="2"/>
  <c r="U6" i="2"/>
  <c r="V6" i="2"/>
  <c r="N20" i="2"/>
  <c r="V20" i="2"/>
  <c r="P20" i="2"/>
  <c r="Q20" i="2"/>
  <c r="R20" i="2"/>
  <c r="S20" i="2"/>
  <c r="T20" i="2"/>
  <c r="U20" i="2"/>
  <c r="N22" i="2"/>
  <c r="P22" i="2"/>
  <c r="Q22" i="2"/>
  <c r="R22" i="2"/>
  <c r="S22" i="2"/>
  <c r="T22" i="2"/>
  <c r="U22" i="2"/>
  <c r="V22" i="2"/>
  <c r="N19" i="2"/>
  <c r="U19" i="2"/>
  <c r="V19" i="2"/>
  <c r="P19" i="2"/>
  <c r="Q19" i="2"/>
  <c r="R19" i="2"/>
  <c r="S19" i="2"/>
  <c r="T19" i="2"/>
  <c r="N16" i="2"/>
  <c r="R16" i="2"/>
  <c r="S16" i="2"/>
  <c r="T16" i="2"/>
  <c r="U16" i="2"/>
  <c r="V16" i="2"/>
  <c r="P16" i="2"/>
  <c r="Q16" i="2"/>
  <c r="M5" i="2"/>
  <c r="DT13" i="2"/>
  <c r="DT24" i="2"/>
  <c r="DT21" i="2"/>
  <c r="DT10" i="2"/>
  <c r="DT20" i="2"/>
  <c r="DT15" i="2"/>
  <c r="DT12" i="2"/>
  <c r="DT16" i="2"/>
  <c r="DT17" i="2"/>
  <c r="DT23" i="2"/>
  <c r="DT18" i="2"/>
  <c r="DT9" i="2"/>
  <c r="DT14" i="2"/>
  <c r="DT8" i="2"/>
  <c r="DT5" i="2"/>
  <c r="DT11" i="2"/>
  <c r="DT6" i="2"/>
  <c r="DT22" i="2"/>
  <c r="DT19" i="2"/>
  <c r="DT7" i="2"/>
  <c r="DP20" i="2"/>
  <c r="DP22" i="2"/>
  <c r="DP11" i="2"/>
  <c r="DP19" i="2"/>
  <c r="DP18" i="2"/>
  <c r="DP14" i="2"/>
  <c r="DP21" i="2"/>
  <c r="DP16" i="2"/>
  <c r="DP17" i="2"/>
  <c r="DP15" i="2"/>
  <c r="DP9" i="2"/>
  <c r="DP12" i="2"/>
  <c r="DP24" i="2"/>
  <c r="DP23" i="2"/>
  <c r="DP13" i="2"/>
  <c r="DP10" i="2"/>
  <c r="DP6" i="2"/>
  <c r="DP5" i="2"/>
  <c r="DP8" i="2"/>
  <c r="DP7" i="2"/>
  <c r="DK7" i="2"/>
  <c r="DK13" i="2"/>
  <c r="DK22" i="2"/>
  <c r="DK19" i="2"/>
  <c r="DK8" i="2"/>
  <c r="DK9" i="2"/>
  <c r="DK21" i="2"/>
  <c r="DK14" i="2"/>
  <c r="DK18" i="2"/>
  <c r="DK11" i="2"/>
  <c r="DK24" i="2"/>
  <c r="DK16" i="2"/>
  <c r="DK23" i="2"/>
  <c r="DK10" i="2"/>
  <c r="DK12" i="2"/>
  <c r="DK6" i="2"/>
  <c r="DK15" i="2"/>
  <c r="DK20" i="2"/>
  <c r="DK17" i="2"/>
  <c r="DK5" i="2"/>
  <c r="AG10" i="2" l="1"/>
  <c r="W20" i="2"/>
  <c r="AG16" i="2"/>
  <c r="W19" i="2"/>
  <c r="W18" i="2"/>
  <c r="W17" i="2"/>
  <c r="AG17" i="2"/>
  <c r="W16" i="2"/>
  <c r="AG13" i="2"/>
  <c r="AG12" i="2"/>
  <c r="W21" i="2"/>
  <c r="W9" i="2"/>
  <c r="AG11" i="2"/>
  <c r="AG19" i="2"/>
  <c r="AG18" i="2"/>
  <c r="W13" i="2"/>
  <c r="W12" i="2"/>
  <c r="AG14" i="2"/>
  <c r="W15" i="2"/>
  <c r="AG15" i="2"/>
  <c r="W14" i="2"/>
  <c r="W11" i="2"/>
  <c r="W22" i="2"/>
  <c r="AG20" i="2"/>
  <c r="W10" i="2"/>
  <c r="AG23" i="2"/>
  <c r="AG9" i="2"/>
  <c r="AG21" i="2"/>
  <c r="AG22" i="2"/>
  <c r="W23" i="2"/>
  <c r="L52" i="4"/>
  <c r="S52" i="4" s="1"/>
  <c r="L54" i="4"/>
  <c r="D53" i="4"/>
  <c r="W24" i="2"/>
  <c r="L53" i="4"/>
  <c r="E19" i="4"/>
  <c r="L58" i="4"/>
  <c r="C34" i="4"/>
  <c r="D67" i="4"/>
  <c r="D59" i="4"/>
  <c r="L64" i="4"/>
  <c r="E17" i="4"/>
  <c r="L68" i="4"/>
  <c r="L61" i="4"/>
  <c r="D58" i="4"/>
  <c r="L55" i="4"/>
  <c r="D55" i="4"/>
  <c r="E71" i="4"/>
  <c r="E67" i="4"/>
  <c r="C6" i="4"/>
  <c r="K46" i="4"/>
  <c r="C43" i="4"/>
  <c r="E10" i="4"/>
  <c r="K30" i="4"/>
  <c r="K42" i="4"/>
  <c r="C56" i="4"/>
  <c r="C31" i="4"/>
  <c r="K31" i="4"/>
  <c r="L70" i="4"/>
  <c r="D54" i="4"/>
  <c r="L59" i="4"/>
  <c r="D64" i="4"/>
  <c r="L60" i="4"/>
  <c r="K41" i="4"/>
  <c r="L57" i="4"/>
  <c r="L66" i="4"/>
  <c r="D63" i="4"/>
  <c r="D71" i="4"/>
  <c r="D62" i="4"/>
  <c r="L69" i="4"/>
  <c r="L62" i="4"/>
  <c r="L65" i="4"/>
  <c r="D60" i="4"/>
  <c r="L71" i="4"/>
  <c r="D66" i="4"/>
  <c r="D68" i="4"/>
  <c r="D69" i="4"/>
  <c r="L56" i="4"/>
  <c r="C35" i="4"/>
  <c r="E57" i="4"/>
  <c r="D56" i="4"/>
  <c r="D61" i="4"/>
  <c r="D70" i="4"/>
  <c r="E32" i="4"/>
  <c r="M59" i="4"/>
  <c r="K71" i="4"/>
  <c r="L63" i="4"/>
  <c r="D65" i="4"/>
  <c r="L67" i="4"/>
  <c r="D57" i="4"/>
  <c r="M46" i="4"/>
  <c r="E54" i="4"/>
  <c r="E64" i="4"/>
  <c r="E61" i="4"/>
  <c r="E70" i="4"/>
  <c r="K43" i="4"/>
  <c r="K45" i="4"/>
  <c r="E22" i="4"/>
  <c r="E56" i="4"/>
  <c r="C41" i="4"/>
  <c r="C36" i="4"/>
  <c r="C40" i="4"/>
  <c r="C12" i="4"/>
  <c r="C16" i="4"/>
  <c r="E66" i="4"/>
  <c r="E58" i="4"/>
  <c r="K33" i="4"/>
  <c r="K34" i="4"/>
  <c r="K44" i="4"/>
  <c r="C21" i="4"/>
  <c r="M8" i="4"/>
  <c r="K18" i="4"/>
  <c r="D41" i="4"/>
  <c r="D52" i="4"/>
  <c r="E52" i="4"/>
  <c r="K35" i="4"/>
  <c r="K38" i="4"/>
  <c r="C32" i="4"/>
  <c r="C23" i="4"/>
  <c r="D17" i="4"/>
  <c r="C33" i="4"/>
  <c r="C29" i="4"/>
  <c r="M4" i="4"/>
  <c r="K63" i="4"/>
  <c r="M52" i="4"/>
  <c r="M65" i="4"/>
  <c r="C59" i="4"/>
  <c r="M68" i="4"/>
  <c r="K68" i="4"/>
  <c r="E65" i="4"/>
  <c r="E60" i="4"/>
  <c r="E63" i="4"/>
  <c r="E69" i="4"/>
  <c r="C60" i="4"/>
  <c r="M31" i="4"/>
  <c r="C39" i="4"/>
  <c r="L41" i="4"/>
  <c r="C46" i="4"/>
  <c r="L47" i="4"/>
  <c r="L46" i="4"/>
  <c r="M33" i="4"/>
  <c r="D28" i="4"/>
  <c r="L43" i="4"/>
  <c r="E40" i="4"/>
  <c r="L29" i="4"/>
  <c r="K47" i="4"/>
  <c r="M34" i="4"/>
  <c r="D44" i="4"/>
  <c r="K36" i="4"/>
  <c r="K14" i="4"/>
  <c r="D18" i="4"/>
  <c r="K19" i="4"/>
  <c r="K4" i="4"/>
  <c r="M6" i="4"/>
  <c r="K13" i="4"/>
  <c r="E15" i="4"/>
  <c r="E21" i="4"/>
  <c r="M7" i="4"/>
  <c r="M21" i="4"/>
  <c r="L14" i="4"/>
  <c r="K6" i="4"/>
  <c r="D21" i="4"/>
  <c r="K20" i="4"/>
  <c r="L8" i="4"/>
  <c r="K69" i="4"/>
  <c r="M71" i="4"/>
  <c r="K64" i="4"/>
  <c r="K58" i="4"/>
  <c r="K70" i="4"/>
  <c r="E35" i="4"/>
  <c r="M45" i="4"/>
  <c r="M29" i="4"/>
  <c r="M28" i="4"/>
  <c r="M40" i="4"/>
  <c r="D47" i="4"/>
  <c r="E30" i="4"/>
  <c r="D33" i="4"/>
  <c r="D42" i="4"/>
  <c r="M44" i="4"/>
  <c r="K10" i="4"/>
  <c r="K22" i="4"/>
  <c r="K5" i="4"/>
  <c r="D5" i="4"/>
  <c r="C11" i="4"/>
  <c r="D23" i="4"/>
  <c r="M18" i="4"/>
  <c r="C9" i="4"/>
  <c r="D4" i="4"/>
  <c r="L15" i="4"/>
  <c r="K16" i="4"/>
  <c r="M5" i="4"/>
  <c r="L4" i="4"/>
  <c r="C18" i="4"/>
  <c r="C53" i="4"/>
  <c r="K59" i="4"/>
  <c r="K67" i="4"/>
  <c r="C68" i="4"/>
  <c r="C57" i="4"/>
  <c r="E31" i="4"/>
  <c r="M58" i="4"/>
  <c r="E62" i="4"/>
  <c r="C66" i="4"/>
  <c r="C63" i="4"/>
  <c r="M63" i="4"/>
  <c r="C71" i="4"/>
  <c r="E53" i="4"/>
  <c r="M57" i="4"/>
  <c r="K53" i="4"/>
  <c r="C70" i="4"/>
  <c r="M61" i="4"/>
  <c r="K60" i="4"/>
  <c r="K62" i="4"/>
  <c r="K32" i="4"/>
  <c r="L34" i="4"/>
  <c r="M39" i="4"/>
  <c r="C47" i="4"/>
  <c r="L33" i="4"/>
  <c r="M37" i="4"/>
  <c r="M35" i="4"/>
  <c r="K29" i="4"/>
  <c r="C44" i="4"/>
  <c r="L42" i="4"/>
  <c r="E38" i="4"/>
  <c r="C42" i="4"/>
  <c r="L40" i="4"/>
  <c r="L28" i="4"/>
  <c r="C28" i="4"/>
  <c r="K11" i="4"/>
  <c r="K15" i="4"/>
  <c r="E9" i="4"/>
  <c r="K23" i="4"/>
  <c r="L11" i="4"/>
  <c r="M9" i="4"/>
  <c r="E20" i="4"/>
  <c r="C22" i="4"/>
  <c r="L5" i="4"/>
  <c r="L20" i="4"/>
  <c r="D19" i="4"/>
  <c r="L21" i="4"/>
  <c r="L9" i="4"/>
  <c r="M20" i="4"/>
  <c r="C10" i="4"/>
  <c r="C67" i="4"/>
  <c r="K66" i="4"/>
  <c r="M60" i="4"/>
  <c r="K54" i="4"/>
  <c r="E43" i="4"/>
  <c r="D40" i="4"/>
  <c r="E42" i="4"/>
  <c r="E39" i="4"/>
  <c r="M41" i="4"/>
  <c r="E41" i="4"/>
  <c r="L31" i="4"/>
  <c r="D29" i="4"/>
  <c r="L39" i="4"/>
  <c r="L32" i="4"/>
  <c r="M14" i="4"/>
  <c r="C20" i="4"/>
  <c r="M15" i="4"/>
  <c r="E13" i="4"/>
  <c r="D16" i="4"/>
  <c r="M19" i="4"/>
  <c r="D9" i="4"/>
  <c r="D8" i="4"/>
  <c r="M16" i="4"/>
  <c r="C5" i="4"/>
  <c r="L10" i="4"/>
  <c r="E8" i="4"/>
  <c r="D22" i="4"/>
  <c r="M55" i="4"/>
  <c r="C64" i="4"/>
  <c r="E46" i="4"/>
  <c r="K61" i="4"/>
  <c r="C55" i="4"/>
  <c r="E59" i="4"/>
  <c r="E68" i="4"/>
  <c r="K65" i="4"/>
  <c r="M54" i="4"/>
  <c r="C54" i="4"/>
  <c r="K56" i="4"/>
  <c r="M67" i="4"/>
  <c r="C52" i="4"/>
  <c r="C37" i="4"/>
  <c r="D37" i="4"/>
  <c r="K40" i="4"/>
  <c r="L44" i="4"/>
  <c r="M47" i="4"/>
  <c r="L36" i="4"/>
  <c r="D32" i="4"/>
  <c r="D39" i="4"/>
  <c r="E45" i="4"/>
  <c r="M32" i="4"/>
  <c r="D35" i="4"/>
  <c r="K39" i="4"/>
  <c r="D43" i="4"/>
  <c r="M36" i="4"/>
  <c r="D46" i="4"/>
  <c r="M22" i="4"/>
  <c r="K17" i="4"/>
  <c r="L12" i="4"/>
  <c r="E5" i="4"/>
  <c r="K7" i="4"/>
  <c r="M10" i="4"/>
  <c r="M23" i="4"/>
  <c r="E23" i="4"/>
  <c r="L6" i="4"/>
  <c r="C17" i="4"/>
  <c r="E14" i="4"/>
  <c r="L22" i="4"/>
  <c r="L17" i="4"/>
  <c r="K12" i="4"/>
  <c r="D14" i="4"/>
  <c r="C65" i="4"/>
  <c r="K57" i="4"/>
  <c r="C69" i="4"/>
  <c r="C62" i="4"/>
  <c r="M70" i="4"/>
  <c r="L30" i="4"/>
  <c r="D38" i="4"/>
  <c r="M30" i="4"/>
  <c r="D45" i="4"/>
  <c r="E37" i="4"/>
  <c r="L45" i="4"/>
  <c r="D36" i="4"/>
  <c r="D30" i="4"/>
  <c r="K9" i="4"/>
  <c r="C14" i="4"/>
  <c r="K21" i="4"/>
  <c r="D15" i="4"/>
  <c r="L7" i="4"/>
  <c r="K8" i="4"/>
  <c r="M13" i="4"/>
  <c r="L23" i="4"/>
  <c r="D13" i="4"/>
  <c r="L16" i="4"/>
  <c r="D6" i="4"/>
  <c r="M56" i="4"/>
  <c r="M62" i="4"/>
  <c r="M53" i="4"/>
  <c r="D31" i="4"/>
  <c r="C58" i="4"/>
  <c r="C61" i="4"/>
  <c r="M69" i="4"/>
  <c r="M66" i="4"/>
  <c r="M64" i="4"/>
  <c r="E55" i="4"/>
  <c r="K52" i="4"/>
  <c r="K55" i="4"/>
  <c r="C38" i="4"/>
  <c r="C30" i="4"/>
  <c r="C45" i="4"/>
  <c r="K28" i="4"/>
  <c r="L35" i="4"/>
  <c r="D34" i="4"/>
  <c r="K37" i="4"/>
  <c r="M43" i="4"/>
  <c r="M38" i="4"/>
  <c r="L37" i="4"/>
  <c r="E44" i="4"/>
  <c r="E28" i="4"/>
  <c r="E34" i="4"/>
  <c r="D10" i="4"/>
  <c r="L19" i="4"/>
  <c r="D20" i="4"/>
  <c r="E4" i="4"/>
  <c r="C4" i="4"/>
  <c r="C19" i="4"/>
  <c r="E12" i="4"/>
  <c r="D11" i="4"/>
  <c r="L13" i="4"/>
  <c r="L18" i="4"/>
  <c r="C7" i="4"/>
  <c r="C8" i="4"/>
  <c r="M12" i="4"/>
  <c r="E18" i="4"/>
  <c r="L38" i="4"/>
  <c r="M42" i="4"/>
  <c r="E29" i="4"/>
  <c r="E47" i="4"/>
  <c r="E36" i="4"/>
  <c r="E33" i="4"/>
  <c r="D12" i="4"/>
  <c r="E11" i="4"/>
  <c r="E7" i="4"/>
  <c r="C15" i="4"/>
  <c r="M11" i="4"/>
  <c r="M17" i="4"/>
  <c r="E6" i="4"/>
  <c r="D7" i="4"/>
  <c r="C13" i="4"/>
  <c r="E16" i="4"/>
  <c r="AG8" i="2"/>
  <c r="AG7" i="2"/>
  <c r="W8" i="2"/>
  <c r="AG6" i="2"/>
  <c r="W7" i="2"/>
  <c r="AG24" i="2"/>
  <c r="W6" i="2"/>
  <c r="DL17" i="2"/>
  <c r="DL24" i="2"/>
  <c r="DL6" i="2"/>
  <c r="DL14" i="2"/>
  <c r="DL21" i="2"/>
  <c r="DL10" i="2"/>
  <c r="DL9" i="2"/>
  <c r="DL12" i="2"/>
  <c r="DL23" i="2"/>
  <c r="DL8" i="2"/>
  <c r="DL5" i="2"/>
  <c r="DL16" i="2"/>
  <c r="DL19" i="2"/>
  <c r="DL22" i="2"/>
  <c r="DL20" i="2"/>
  <c r="DL11" i="2"/>
  <c r="DL13" i="2"/>
  <c r="DL15" i="2"/>
  <c r="DL18" i="2"/>
  <c r="DL7" i="2"/>
  <c r="S53" i="4" l="1"/>
  <c r="S62" i="4"/>
  <c r="S56" i="4"/>
  <c r="S55" i="4"/>
  <c r="S61" i="4"/>
  <c r="S54" i="4"/>
  <c r="M6" i="2"/>
  <c r="M16" i="2"/>
  <c r="M14" i="2"/>
  <c r="M12" i="2"/>
  <c r="M15" i="2"/>
  <c r="M17" i="2"/>
  <c r="M13" i="2"/>
  <c r="M18" i="2"/>
  <c r="M19" i="2"/>
  <c r="N52" i="4"/>
  <c r="M10" i="2"/>
  <c r="M11" i="2"/>
  <c r="M20" i="2"/>
  <c r="M21" i="2"/>
  <c r="N65" i="4"/>
  <c r="M22" i="2"/>
  <c r="N17" i="4"/>
  <c r="N59" i="4"/>
  <c r="N20" i="4"/>
  <c r="N21" i="4"/>
  <c r="F34" i="4"/>
  <c r="N40" i="4"/>
  <c r="N61" i="4"/>
  <c r="S66" i="4"/>
  <c r="N64" i="4"/>
  <c r="S67" i="4"/>
  <c r="N60" i="4"/>
  <c r="S71" i="4"/>
  <c r="N37" i="4"/>
  <c r="N33" i="4"/>
  <c r="N57" i="4"/>
  <c r="F31" i="4"/>
  <c r="V34" i="4"/>
  <c r="N32" i="4"/>
  <c r="N29" i="4"/>
  <c r="V6" i="4"/>
  <c r="S12" i="4"/>
  <c r="N55" i="4"/>
  <c r="V69" i="4"/>
  <c r="F69" i="4"/>
  <c r="F67" i="4"/>
  <c r="V67" i="4"/>
  <c r="F63" i="4"/>
  <c r="V63" i="4"/>
  <c r="N46" i="4"/>
  <c r="V15" i="4"/>
  <c r="F15" i="4"/>
  <c r="V20" i="4"/>
  <c r="F20" i="4"/>
  <c r="F10" i="4"/>
  <c r="V10" i="4"/>
  <c r="F66" i="4"/>
  <c r="V66" i="4"/>
  <c r="N47" i="4"/>
  <c r="V46" i="4"/>
  <c r="F46" i="4"/>
  <c r="F65" i="4"/>
  <c r="V65" i="4"/>
  <c r="V70" i="4"/>
  <c r="F70" i="4"/>
  <c r="F18" i="4"/>
  <c r="V18" i="4"/>
  <c r="N70" i="4"/>
  <c r="N68" i="4"/>
  <c r="V33" i="4"/>
  <c r="F33" i="4"/>
  <c r="N45" i="4"/>
  <c r="V45" i="4"/>
  <c r="F45" i="4"/>
  <c r="F6" i="4"/>
  <c r="N56" i="4"/>
  <c r="V42" i="4"/>
  <c r="F42" i="4"/>
  <c r="V47" i="4"/>
  <c r="F47" i="4"/>
  <c r="N53" i="4"/>
  <c r="F11" i="4"/>
  <c r="V11" i="4"/>
  <c r="N58" i="4"/>
  <c r="N19" i="4"/>
  <c r="V39" i="4"/>
  <c r="F39" i="4"/>
  <c r="N18" i="4"/>
  <c r="F16" i="4"/>
  <c r="V16" i="4"/>
  <c r="N43" i="4"/>
  <c r="N41" i="4"/>
  <c r="F56" i="4"/>
  <c r="V56" i="4"/>
  <c r="F22" i="4"/>
  <c r="V22" i="4"/>
  <c r="V19" i="4"/>
  <c r="F19" i="4"/>
  <c r="V13" i="4"/>
  <c r="F13" i="4"/>
  <c r="F14" i="4"/>
  <c r="V14" i="4"/>
  <c r="N12" i="4"/>
  <c r="F64" i="4"/>
  <c r="V64" i="4"/>
  <c r="N23" i="4"/>
  <c r="V31" i="4"/>
  <c r="V59" i="4"/>
  <c r="F59" i="4"/>
  <c r="V23" i="4"/>
  <c r="F23" i="4"/>
  <c r="V12" i="4"/>
  <c r="F12" i="4"/>
  <c r="F35" i="4"/>
  <c r="V35" i="4"/>
  <c r="N42" i="4"/>
  <c r="F37" i="4"/>
  <c r="V37" i="4"/>
  <c r="V9" i="4"/>
  <c r="F9" i="4"/>
  <c r="V8" i="4"/>
  <c r="F8" i="4"/>
  <c r="F38" i="4"/>
  <c r="V38" i="4"/>
  <c r="F61" i="4"/>
  <c r="V61" i="4"/>
  <c r="N9" i="4"/>
  <c r="N30" i="4"/>
  <c r="N39" i="4"/>
  <c r="F57" i="4"/>
  <c r="V57" i="4"/>
  <c r="N16" i="4"/>
  <c r="N14" i="4"/>
  <c r="F60" i="4"/>
  <c r="V60" i="4"/>
  <c r="F32" i="4"/>
  <c r="V32" i="4"/>
  <c r="V21" i="4"/>
  <c r="F21" i="4"/>
  <c r="F40" i="4"/>
  <c r="V40" i="4"/>
  <c r="N71" i="4"/>
  <c r="N13" i="4"/>
  <c r="F58" i="4"/>
  <c r="V58" i="4"/>
  <c r="N15" i="4"/>
  <c r="F44" i="4"/>
  <c r="V44" i="4"/>
  <c r="V71" i="4"/>
  <c r="F71" i="4"/>
  <c r="V68" i="4"/>
  <c r="F68" i="4"/>
  <c r="N22" i="4"/>
  <c r="N69" i="4"/>
  <c r="N36" i="4"/>
  <c r="N38" i="4"/>
  <c r="N44" i="4"/>
  <c r="V36" i="4"/>
  <c r="F36" i="4"/>
  <c r="V17" i="4"/>
  <c r="F17" i="4"/>
  <c r="F62" i="4"/>
  <c r="V62" i="4"/>
  <c r="N66" i="4"/>
  <c r="N11" i="4"/>
  <c r="N62" i="4"/>
  <c r="N67" i="4"/>
  <c r="N10" i="4"/>
  <c r="N8" i="4"/>
  <c r="N63" i="4"/>
  <c r="N35" i="4"/>
  <c r="N34" i="4"/>
  <c r="F41" i="4"/>
  <c r="V41" i="4"/>
  <c r="V43" i="4"/>
  <c r="F43" i="4"/>
  <c r="S60" i="4"/>
  <c r="S57" i="4"/>
  <c r="F55" i="4"/>
  <c r="V55" i="4"/>
  <c r="V5" i="4"/>
  <c r="F5" i="4"/>
  <c r="V53" i="4"/>
  <c r="F53" i="4"/>
  <c r="F29" i="4"/>
  <c r="V29" i="4"/>
  <c r="N6" i="4"/>
  <c r="N31" i="4"/>
  <c r="V7" i="4"/>
  <c r="F7" i="4"/>
  <c r="S69" i="4"/>
  <c r="S65" i="4"/>
  <c r="S64" i="4"/>
  <c r="V54" i="4"/>
  <c r="F54" i="4"/>
  <c r="V30" i="4"/>
  <c r="F30" i="4"/>
  <c r="S68" i="4"/>
  <c r="S63" i="4"/>
  <c r="S59" i="4"/>
  <c r="N7" i="4"/>
  <c r="N54" i="4"/>
  <c r="N5" i="4"/>
  <c r="S58" i="4"/>
  <c r="S70" i="4"/>
  <c r="V52" i="4"/>
  <c r="F52" i="4"/>
  <c r="V4" i="4"/>
  <c r="F4" i="4"/>
  <c r="N4" i="4"/>
  <c r="S16" i="4"/>
  <c r="N28" i="4"/>
  <c r="F28" i="4"/>
  <c r="V28" i="4"/>
  <c r="S30" i="4"/>
  <c r="S47" i="4"/>
  <c r="S32" i="4"/>
  <c r="S45" i="4"/>
  <c r="S46" i="4"/>
  <c r="S41" i="4"/>
  <c r="S28" i="4"/>
  <c r="S38" i="4"/>
  <c r="S35" i="4"/>
  <c r="S36" i="4"/>
  <c r="S40" i="4"/>
  <c r="S37" i="4"/>
  <c r="S31" i="4"/>
  <c r="S34" i="4"/>
  <c r="S42" i="4"/>
  <c r="S29" i="4"/>
  <c r="S33" i="4"/>
  <c r="S44" i="4"/>
  <c r="S43" i="4"/>
  <c r="S39" i="4"/>
  <c r="S4" i="4"/>
  <c r="S18" i="4"/>
  <c r="S5" i="4"/>
  <c r="S21" i="4"/>
  <c r="S7" i="4"/>
  <c r="S19" i="4"/>
  <c r="S6" i="4"/>
  <c r="S8" i="4"/>
  <c r="S17" i="4"/>
  <c r="S9" i="4"/>
  <c r="S14" i="4"/>
  <c r="S23" i="4"/>
  <c r="S10" i="4"/>
  <c r="S22" i="4"/>
  <c r="S11" i="4"/>
  <c r="S13" i="4"/>
  <c r="S15" i="4"/>
  <c r="S20" i="4"/>
  <c r="M8" i="2"/>
  <c r="M23" i="2"/>
  <c r="M9" i="2"/>
  <c r="M7" i="2"/>
  <c r="M24" i="2"/>
  <c r="O66" i="4" l="1"/>
  <c r="I66" i="4" s="1"/>
  <c r="G71" i="4"/>
  <c r="A71" i="4" s="1"/>
  <c r="O20" i="4"/>
  <c r="I20" i="4" s="1"/>
  <c r="W65" i="4"/>
  <c r="Q65" i="4" s="1"/>
  <c r="G41" i="4"/>
  <c r="A41" i="4" s="1"/>
  <c r="O33" i="4"/>
  <c r="I33" i="4" s="1"/>
  <c r="O34" i="4"/>
  <c r="I34" i="4" s="1"/>
  <c r="W34" i="4"/>
  <c r="Q34" i="4" s="1"/>
  <c r="O57" i="4"/>
  <c r="I57" i="4" s="1"/>
  <c r="W8" i="4"/>
  <c r="Q8" i="4" s="1"/>
  <c r="G6" i="4"/>
  <c r="A6" i="4" s="1"/>
  <c r="O7" i="4"/>
  <c r="I7" i="4" s="1"/>
  <c r="O53" i="4"/>
  <c r="I53" i="4" s="1"/>
  <c r="O52" i="4"/>
  <c r="I52" i="4" s="1"/>
  <c r="O39" i="4"/>
  <c r="I39" i="4" s="1"/>
  <c r="O58" i="4"/>
  <c r="I58" i="4" s="1"/>
  <c r="O32" i="4"/>
  <c r="I32" i="4" s="1"/>
  <c r="G63" i="4"/>
  <c r="A63" i="4" s="1"/>
  <c r="W4" i="4"/>
  <c r="Q4" i="4" s="1"/>
  <c r="O35" i="4"/>
  <c r="I35" i="4" s="1"/>
  <c r="W62" i="4"/>
  <c r="Q62" i="4" s="1"/>
  <c r="O44" i="4"/>
  <c r="I44" i="4" s="1"/>
  <c r="W71" i="4"/>
  <c r="Q71" i="4" s="1"/>
  <c r="O13" i="4"/>
  <c r="I13" i="4" s="1"/>
  <c r="G32" i="4"/>
  <c r="A32" i="4" s="1"/>
  <c r="O21" i="4"/>
  <c r="I21" i="4" s="1"/>
  <c r="G35" i="4"/>
  <c r="A35" i="4" s="1"/>
  <c r="O23" i="4"/>
  <c r="I23" i="4" s="1"/>
  <c r="G19" i="4"/>
  <c r="A19" i="4" s="1"/>
  <c r="O43" i="4"/>
  <c r="I43" i="4" s="1"/>
  <c r="W11" i="4"/>
  <c r="Q11" i="4" s="1"/>
  <c r="O56" i="4"/>
  <c r="I56" i="4" s="1"/>
  <c r="O68" i="4"/>
  <c r="I68" i="4" s="1"/>
  <c r="G65" i="4"/>
  <c r="A65" i="4" s="1"/>
  <c r="G20" i="4"/>
  <c r="A20" i="4" s="1"/>
  <c r="W67" i="4"/>
  <c r="Q67" i="4" s="1"/>
  <c r="W36" i="4"/>
  <c r="Q36" i="4" s="1"/>
  <c r="O63" i="4"/>
  <c r="I63" i="4" s="1"/>
  <c r="G62" i="4"/>
  <c r="A62" i="4" s="1"/>
  <c r="O38" i="4"/>
  <c r="I38" i="4" s="1"/>
  <c r="W44" i="4"/>
  <c r="Q44" i="4" s="1"/>
  <c r="O17" i="4"/>
  <c r="I17" i="4" s="1"/>
  <c r="W60" i="4"/>
  <c r="Q60" i="4" s="1"/>
  <c r="O9" i="4"/>
  <c r="I9" i="4" s="1"/>
  <c r="G9" i="4"/>
  <c r="A9" i="4" s="1"/>
  <c r="G12" i="4"/>
  <c r="A12" i="4" s="1"/>
  <c r="W64" i="4"/>
  <c r="Q64" i="4" s="1"/>
  <c r="W19" i="4"/>
  <c r="Q19" i="4" s="1"/>
  <c r="W16" i="4"/>
  <c r="Q16" i="4" s="1"/>
  <c r="G11" i="4"/>
  <c r="A11" i="4" s="1"/>
  <c r="O70" i="4"/>
  <c r="I70" i="4" s="1"/>
  <c r="G46" i="4"/>
  <c r="A46" i="4" s="1"/>
  <c r="W20" i="4"/>
  <c r="Q20" i="4" s="1"/>
  <c r="G67" i="4"/>
  <c r="A67" i="4" s="1"/>
  <c r="W32" i="4"/>
  <c r="Q32" i="4" s="1"/>
  <c r="W13" i="4"/>
  <c r="Q13" i="4" s="1"/>
  <c r="G10" i="4"/>
  <c r="A10" i="4" s="1"/>
  <c r="W53" i="4"/>
  <c r="Q53" i="4" s="1"/>
  <c r="W6" i="4"/>
  <c r="Q6" i="4" s="1"/>
  <c r="O8" i="4"/>
  <c r="I8" i="4" s="1"/>
  <c r="O37" i="4"/>
  <c r="I37" i="4" s="1"/>
  <c r="O36" i="4"/>
  <c r="I36" i="4" s="1"/>
  <c r="G44" i="4"/>
  <c r="A44" i="4" s="1"/>
  <c r="O71" i="4"/>
  <c r="I71" i="4" s="1"/>
  <c r="G60" i="4"/>
  <c r="A60" i="4" s="1"/>
  <c r="W61" i="4"/>
  <c r="Q61" i="4" s="1"/>
  <c r="W9" i="4"/>
  <c r="Q9" i="4" s="1"/>
  <c r="W12" i="4"/>
  <c r="Q12" i="4" s="1"/>
  <c r="G64" i="4"/>
  <c r="A64" i="4" s="1"/>
  <c r="G16" i="4"/>
  <c r="A16" i="4" s="1"/>
  <c r="G45" i="4"/>
  <c r="A45" i="4" s="1"/>
  <c r="W18" i="4"/>
  <c r="Q18" i="4" s="1"/>
  <c r="W46" i="4"/>
  <c r="Q46" i="4" s="1"/>
  <c r="G69" i="4"/>
  <c r="A69" i="4" s="1"/>
  <c r="G58" i="4"/>
  <c r="A58" i="4" s="1"/>
  <c r="W35" i="4"/>
  <c r="Q35" i="4" s="1"/>
  <c r="O41" i="4"/>
  <c r="I41" i="4" s="1"/>
  <c r="W33" i="4"/>
  <c r="Q33" i="4" s="1"/>
  <c r="G28" i="4"/>
  <c r="A28" i="4" s="1"/>
  <c r="G5" i="4"/>
  <c r="A5" i="4" s="1"/>
  <c r="G43" i="4"/>
  <c r="A43" i="4" s="1"/>
  <c r="O10" i="4"/>
  <c r="I10" i="4" s="1"/>
  <c r="O59" i="4"/>
  <c r="I59" i="4" s="1"/>
  <c r="O69" i="4"/>
  <c r="I69" i="4" s="1"/>
  <c r="O15" i="4"/>
  <c r="I15" i="4" s="1"/>
  <c r="W40" i="4"/>
  <c r="Q40" i="4" s="1"/>
  <c r="O14" i="4"/>
  <c r="I14" i="4" s="1"/>
  <c r="G61" i="4"/>
  <c r="A61" i="4" s="1"/>
  <c r="O60" i="4"/>
  <c r="I60" i="4" s="1"/>
  <c r="G23" i="4"/>
  <c r="A23" i="4" s="1"/>
  <c r="O12" i="4"/>
  <c r="I12" i="4" s="1"/>
  <c r="W22" i="4"/>
  <c r="Q22" i="4" s="1"/>
  <c r="O18" i="4"/>
  <c r="I18" i="4" s="1"/>
  <c r="G47" i="4"/>
  <c r="A47" i="4" s="1"/>
  <c r="W45" i="4"/>
  <c r="Q45" i="4" s="1"/>
  <c r="G18" i="4"/>
  <c r="A18" i="4" s="1"/>
  <c r="O47" i="4"/>
  <c r="I47" i="4" s="1"/>
  <c r="G15" i="4"/>
  <c r="A15" i="4" s="1"/>
  <c r="W69" i="4"/>
  <c r="Q69" i="4" s="1"/>
  <c r="O30" i="4"/>
  <c r="I30" i="4" s="1"/>
  <c r="W30" i="4"/>
  <c r="Q30" i="4" s="1"/>
  <c r="W43" i="4"/>
  <c r="Q43" i="4" s="1"/>
  <c r="O67" i="4"/>
  <c r="I67" i="4" s="1"/>
  <c r="G17" i="4"/>
  <c r="A17" i="4" s="1"/>
  <c r="O22" i="4"/>
  <c r="I22" i="4" s="1"/>
  <c r="O65" i="4"/>
  <c r="I65" i="4" s="1"/>
  <c r="G40" i="4"/>
  <c r="A40" i="4" s="1"/>
  <c r="O16" i="4"/>
  <c r="I16" i="4" s="1"/>
  <c r="W38" i="4"/>
  <c r="Q38" i="4" s="1"/>
  <c r="W37" i="4"/>
  <c r="Q37" i="4" s="1"/>
  <c r="W23" i="4"/>
  <c r="Q23" i="4" s="1"/>
  <c r="W14" i="4"/>
  <c r="Q14" i="4" s="1"/>
  <c r="G22" i="4"/>
  <c r="A22" i="4" s="1"/>
  <c r="G39" i="4"/>
  <c r="A39" i="4" s="1"/>
  <c r="W47" i="4"/>
  <c r="Q47" i="4" s="1"/>
  <c r="G70" i="4"/>
  <c r="A70" i="4" s="1"/>
  <c r="W66" i="4"/>
  <c r="Q66" i="4" s="1"/>
  <c r="W15" i="4"/>
  <c r="Q15" i="4" s="1"/>
  <c r="W41" i="4"/>
  <c r="Q41" i="4" s="1"/>
  <c r="O62" i="4"/>
  <c r="I62" i="4" s="1"/>
  <c r="W17" i="4"/>
  <c r="Q17" i="4" s="1"/>
  <c r="G68" i="4"/>
  <c r="A68" i="4" s="1"/>
  <c r="O40" i="4"/>
  <c r="I40" i="4" s="1"/>
  <c r="G21" i="4"/>
  <c r="A21" i="4" s="1"/>
  <c r="W57" i="4"/>
  <c r="Q57" i="4" s="1"/>
  <c r="G38" i="4"/>
  <c r="A38" i="4" s="1"/>
  <c r="G37" i="4"/>
  <c r="A37" i="4" s="1"/>
  <c r="G59" i="4"/>
  <c r="A59" i="4" s="1"/>
  <c r="G14" i="4"/>
  <c r="A14" i="4" s="1"/>
  <c r="W56" i="4"/>
  <c r="Q56" i="4" s="1"/>
  <c r="W39" i="4"/>
  <c r="Q39" i="4" s="1"/>
  <c r="G42" i="4"/>
  <c r="A42" i="4" s="1"/>
  <c r="O45" i="4"/>
  <c r="I45" i="4" s="1"/>
  <c r="W70" i="4"/>
  <c r="Q70" i="4" s="1"/>
  <c r="G66" i="4"/>
  <c r="A66" i="4" s="1"/>
  <c r="O46" i="4"/>
  <c r="I46" i="4" s="1"/>
  <c r="G34" i="4"/>
  <c r="A34" i="4" s="1"/>
  <c r="O54" i="4"/>
  <c r="I54" i="4" s="1"/>
  <c r="O6" i="4"/>
  <c r="I6" i="4" s="1"/>
  <c r="G55" i="4"/>
  <c r="A55" i="4" s="1"/>
  <c r="O11" i="4"/>
  <c r="I11" i="4" s="1"/>
  <c r="G36" i="4"/>
  <c r="A36" i="4" s="1"/>
  <c r="W68" i="4"/>
  <c r="Q68" i="4" s="1"/>
  <c r="W58" i="4"/>
  <c r="Q58" i="4" s="1"/>
  <c r="W21" i="4"/>
  <c r="Q21" i="4" s="1"/>
  <c r="G57" i="4"/>
  <c r="A57" i="4" s="1"/>
  <c r="G8" i="4"/>
  <c r="A8" i="4" s="1"/>
  <c r="W59" i="4"/>
  <c r="Q59" i="4" s="1"/>
  <c r="G13" i="4"/>
  <c r="A13" i="4" s="1"/>
  <c r="G56" i="4"/>
  <c r="A56" i="4" s="1"/>
  <c r="O19" i="4"/>
  <c r="I19" i="4" s="1"/>
  <c r="W42" i="4"/>
  <c r="Q42" i="4" s="1"/>
  <c r="G33" i="4"/>
  <c r="A33" i="4" s="1"/>
  <c r="O61" i="4"/>
  <c r="I61" i="4" s="1"/>
  <c r="W10" i="4"/>
  <c r="Q10" i="4" s="1"/>
  <c r="W63" i="4"/>
  <c r="Q63" i="4" s="1"/>
  <c r="O64" i="4"/>
  <c r="I64" i="4" s="1"/>
  <c r="G52" i="4"/>
  <c r="A52" i="4" s="1"/>
  <c r="G29" i="4"/>
  <c r="A29" i="4" s="1"/>
  <c r="W52" i="4"/>
  <c r="Q52" i="4" s="1"/>
  <c r="G7" i="4"/>
  <c r="A7" i="4" s="1"/>
  <c r="G53" i="4"/>
  <c r="A53" i="4" s="1"/>
  <c r="G4" i="4"/>
  <c r="A4" i="4" s="1"/>
  <c r="W29" i="4"/>
  <c r="Q29" i="4" s="1"/>
  <c r="G30" i="4"/>
  <c r="A30" i="4" s="1"/>
  <c r="W7" i="4"/>
  <c r="Q7" i="4" s="1"/>
  <c r="O29" i="4"/>
  <c r="I29" i="4" s="1"/>
  <c r="O31" i="4"/>
  <c r="I31" i="4" s="1"/>
  <c r="O5" i="4"/>
  <c r="I5" i="4" s="1"/>
  <c r="G54" i="4"/>
  <c r="A54" i="4" s="1"/>
  <c r="W5" i="4"/>
  <c r="Q5" i="4" s="1"/>
  <c r="G31" i="4"/>
  <c r="A31" i="4" s="1"/>
  <c r="W28" i="4"/>
  <c r="Q28" i="4" s="1"/>
  <c r="O4" i="4"/>
  <c r="I4" i="4" s="1"/>
  <c r="W54" i="4"/>
  <c r="Q54" i="4" s="1"/>
  <c r="O55" i="4"/>
  <c r="I55" i="4" s="1"/>
  <c r="W55" i="4"/>
  <c r="Q55" i="4" s="1"/>
  <c r="W31" i="4"/>
  <c r="Q31" i="4" s="1"/>
  <c r="O42" i="4"/>
  <c r="I42" i="4" s="1"/>
  <c r="O28" i="4"/>
  <c r="I28" i="4" s="1"/>
  <c r="AD81" i="4" l="1"/>
  <c r="AE81" i="4" s="1"/>
  <c r="N98" i="4"/>
  <c r="O98" i="4" s="1"/>
  <c r="N87" i="4"/>
  <c r="O87" i="4" s="1"/>
  <c r="N93" i="4"/>
  <c r="O93" i="4" s="1"/>
  <c r="N97" i="4"/>
  <c r="O97" i="4" s="1"/>
  <c r="N79" i="4"/>
  <c r="O79" i="4" s="1"/>
  <c r="J96" i="4"/>
  <c r="K96" i="4" s="1"/>
  <c r="N92" i="4"/>
  <c r="O92" i="4" s="1"/>
  <c r="AD84" i="4"/>
  <c r="AE84" i="4" s="1"/>
  <c r="AH86" i="4"/>
  <c r="AI86" i="4" s="1"/>
  <c r="N80" i="4"/>
  <c r="O80" i="4" s="1"/>
  <c r="N96" i="4"/>
  <c r="O96" i="4" s="1"/>
  <c r="Z79" i="4"/>
  <c r="AA79" i="4" s="1"/>
  <c r="AD80" i="4"/>
  <c r="AE80" i="4" s="1"/>
  <c r="J93" i="4"/>
  <c r="K93" i="4" s="1"/>
  <c r="F82" i="4"/>
  <c r="G82" i="4" s="1"/>
  <c r="J91" i="4"/>
  <c r="K91" i="4" s="1"/>
  <c r="Z81" i="4"/>
  <c r="AA81" i="4" s="1"/>
  <c r="AD90" i="4"/>
  <c r="AE90" i="4" s="1"/>
  <c r="AD97" i="4"/>
  <c r="AE97" i="4" s="1"/>
  <c r="AD88" i="4"/>
  <c r="AE88" i="4" s="1"/>
  <c r="V83" i="4"/>
  <c r="W83" i="4" s="1"/>
  <c r="AD86" i="4"/>
  <c r="AE86" i="4" s="1"/>
  <c r="AD79" i="4"/>
  <c r="AE79" i="4" s="1"/>
  <c r="B89" i="4"/>
  <c r="C89" i="4" s="1"/>
  <c r="AD92" i="4"/>
  <c r="AE92" i="4" s="1"/>
  <c r="J95" i="4"/>
  <c r="K95" i="4" s="1"/>
  <c r="J98" i="4"/>
  <c r="K98" i="4" s="1"/>
  <c r="B86" i="4"/>
  <c r="C86" i="4" s="1"/>
  <c r="B79" i="4"/>
  <c r="C79" i="4" s="1"/>
  <c r="AH96" i="4"/>
  <c r="AI96" i="4" s="1"/>
  <c r="AH91" i="4"/>
  <c r="AI91" i="4" s="1"/>
  <c r="AH79" i="4"/>
  <c r="AI79" i="4" s="1"/>
  <c r="J82" i="4"/>
  <c r="K82" i="4" s="1"/>
  <c r="B91" i="4"/>
  <c r="C91" i="4" s="1"/>
  <c r="N82" i="4"/>
  <c r="O82" i="4" s="1"/>
  <c r="N95" i="4"/>
  <c r="O95" i="4" s="1"/>
  <c r="AD95" i="4"/>
  <c r="AE95" i="4" s="1"/>
  <c r="N91" i="4"/>
  <c r="O91" i="4" s="1"/>
  <c r="AH82" i="4"/>
  <c r="AI82" i="4" s="1"/>
  <c r="J84" i="4"/>
  <c r="K84" i="4" s="1"/>
  <c r="B90" i="4"/>
  <c r="C90" i="4" s="1"/>
  <c r="N85" i="4"/>
  <c r="O85" i="4" s="1"/>
  <c r="N84" i="4"/>
  <c r="O84" i="4" s="1"/>
  <c r="V89" i="4"/>
  <c r="W89" i="4" s="1"/>
  <c r="AD89" i="4"/>
  <c r="AE89" i="4" s="1"/>
  <c r="J80" i="4"/>
  <c r="K80" i="4" s="1"/>
  <c r="B80" i="4"/>
  <c r="C80" i="4" s="1"/>
  <c r="N94" i="4"/>
  <c r="O94" i="4" s="1"/>
  <c r="N89" i="4"/>
  <c r="O89" i="4" s="1"/>
  <c r="V79" i="4"/>
  <c r="W79" i="4" s="1"/>
  <c r="N88" i="4"/>
  <c r="O88" i="4" s="1"/>
  <c r="AH87" i="4"/>
  <c r="AI87" i="4" s="1"/>
  <c r="AH98" i="4"/>
  <c r="AI98" i="4" s="1"/>
  <c r="N86" i="4"/>
  <c r="O86" i="4" s="1"/>
  <c r="N83" i="4"/>
  <c r="O83" i="4" s="1"/>
  <c r="F88" i="4"/>
  <c r="G88" i="4" s="1"/>
  <c r="B83" i="4"/>
  <c r="C83" i="4" s="1"/>
  <c r="Z85" i="4"/>
  <c r="AA85" i="4" s="1"/>
  <c r="Z80" i="4"/>
  <c r="AA80" i="4" s="1"/>
  <c r="N81" i="4"/>
  <c r="O81" i="4" s="1"/>
  <c r="N90" i="4"/>
  <c r="O90" i="4" s="1"/>
  <c r="V80" i="4"/>
  <c r="W80" i="4" s="1"/>
  <c r="B98" i="4"/>
  <c r="C98" i="4" s="1"/>
  <c r="B95" i="4"/>
  <c r="C95" i="4" s="1"/>
  <c r="F86" i="4"/>
  <c r="G86" i="4" s="1"/>
  <c r="F97" i="4"/>
  <c r="G97" i="4" s="1"/>
  <c r="B88" i="4"/>
  <c r="C88" i="4" s="1"/>
  <c r="B84" i="4"/>
  <c r="C84" i="4" s="1"/>
  <c r="F92" i="4"/>
  <c r="G92" i="4" s="1"/>
  <c r="B85" i="4"/>
  <c r="C85" i="4" s="1"/>
  <c r="B97" i="4"/>
  <c r="C97" i="4" s="1"/>
  <c r="F79" i="4"/>
  <c r="G79" i="4" s="1"/>
  <c r="B94" i="4"/>
  <c r="C94" i="4" s="1"/>
  <c r="B81" i="4"/>
  <c r="C81" i="4" s="1"/>
  <c r="B96" i="4"/>
  <c r="C96" i="4" s="1"/>
  <c r="B92" i="4"/>
  <c r="C92" i="4" s="1"/>
  <c r="B87" i="4"/>
  <c r="C87" i="4" s="1"/>
  <c r="F87" i="4"/>
  <c r="G87" i="4" s="1"/>
  <c r="B93" i="4"/>
  <c r="C93" i="4" s="1"/>
  <c r="B82" i="4"/>
  <c r="C82" i="4" s="1"/>
  <c r="AH80" i="4"/>
  <c r="AI80" i="4" s="1"/>
  <c r="Z96" i="4"/>
  <c r="AA96" i="4" s="1"/>
  <c r="V98" i="4"/>
  <c r="W98" i="4" s="1"/>
  <c r="Z92" i="4"/>
  <c r="AA92" i="4" s="1"/>
  <c r="AH92" i="4"/>
  <c r="AI92" i="4" s="1"/>
  <c r="Z82" i="4"/>
  <c r="AA82" i="4" s="1"/>
  <c r="AH90" i="4"/>
  <c r="AI90" i="4" s="1"/>
  <c r="AH83" i="4"/>
  <c r="AI83" i="4" s="1"/>
  <c r="F81" i="4"/>
  <c r="G81" i="4" s="1"/>
  <c r="V82" i="4"/>
  <c r="W82" i="4" s="1"/>
  <c r="V91" i="4"/>
  <c r="W91" i="4" s="1"/>
  <c r="V94" i="4"/>
  <c r="W94" i="4" s="1"/>
  <c r="V93" i="4"/>
  <c r="W93" i="4" s="1"/>
  <c r="AH88" i="4"/>
  <c r="AI88" i="4" s="1"/>
  <c r="AH85" i="4"/>
  <c r="AI85" i="4" s="1"/>
  <c r="AH94" i="4"/>
  <c r="AI94" i="4" s="1"/>
  <c r="J97" i="4"/>
  <c r="K97" i="4" s="1"/>
  <c r="J81" i="4"/>
  <c r="K81" i="4" s="1"/>
  <c r="F96" i="4"/>
  <c r="G96" i="4" s="1"/>
  <c r="F98" i="4"/>
  <c r="G98" i="4" s="1"/>
  <c r="F94" i="4"/>
  <c r="G94" i="4" s="1"/>
  <c r="V95" i="4"/>
  <c r="W95" i="4" s="1"/>
  <c r="V81" i="4"/>
  <c r="W81" i="4" s="1"/>
  <c r="Z97" i="4"/>
  <c r="AA97" i="4" s="1"/>
  <c r="Z87" i="4"/>
  <c r="AA87" i="4" s="1"/>
  <c r="Z84" i="4"/>
  <c r="AA84" i="4" s="1"/>
  <c r="AD93" i="4"/>
  <c r="AE93" i="4" s="1"/>
  <c r="AD83" i="4"/>
  <c r="AE83" i="4" s="1"/>
  <c r="AD85" i="4"/>
  <c r="AE85" i="4" s="1"/>
  <c r="AD91" i="4"/>
  <c r="AE91" i="4" s="1"/>
  <c r="AD87" i="4"/>
  <c r="AE87" i="4" s="1"/>
  <c r="AD96" i="4"/>
  <c r="AE96" i="4" s="1"/>
  <c r="AD82" i="4"/>
  <c r="AE82" i="4" s="1"/>
  <c r="AD98" i="4"/>
  <c r="AE98" i="4" s="1"/>
  <c r="AD94" i="4"/>
  <c r="AE94" i="4" s="1"/>
  <c r="J83" i="4"/>
  <c r="K83" i="4" s="1"/>
  <c r="F90" i="4"/>
  <c r="G90" i="4" s="1"/>
  <c r="F85" i="4"/>
  <c r="G85" i="4" s="1"/>
  <c r="F91" i="4"/>
  <c r="G91" i="4" s="1"/>
  <c r="V97" i="4"/>
  <c r="W97" i="4" s="1"/>
  <c r="V86" i="4"/>
  <c r="W86" i="4" s="1"/>
  <c r="Z89" i="4"/>
  <c r="AA89" i="4" s="1"/>
  <c r="Z94" i="4"/>
  <c r="AA94" i="4" s="1"/>
  <c r="J86" i="4"/>
  <c r="K86" i="4" s="1"/>
  <c r="Z98" i="4"/>
  <c r="AA98" i="4" s="1"/>
  <c r="AH84" i="4"/>
  <c r="AI84" i="4" s="1"/>
  <c r="AH89" i="4"/>
  <c r="AI89" i="4" s="1"/>
  <c r="AH93" i="4"/>
  <c r="AI93" i="4" s="1"/>
  <c r="J79" i="4"/>
  <c r="K79" i="4" s="1"/>
  <c r="J92" i="4"/>
  <c r="K92" i="4" s="1"/>
  <c r="F84" i="4"/>
  <c r="G84" i="4" s="1"/>
  <c r="F80" i="4"/>
  <c r="G80" i="4" s="1"/>
  <c r="F93" i="4"/>
  <c r="G93" i="4" s="1"/>
  <c r="V96" i="4"/>
  <c r="W96" i="4" s="1"/>
  <c r="V88" i="4"/>
  <c r="W88" i="4" s="1"/>
  <c r="Z91" i="4"/>
  <c r="AA91" i="4" s="1"/>
  <c r="Z95" i="4"/>
  <c r="AA95" i="4" s="1"/>
  <c r="V87" i="4"/>
  <c r="W87" i="4" s="1"/>
  <c r="Z86" i="4"/>
  <c r="AA86" i="4" s="1"/>
  <c r="AH81" i="4"/>
  <c r="AI81" i="4" s="1"/>
  <c r="F83" i="4"/>
  <c r="G83" i="4" s="1"/>
  <c r="F89" i="4"/>
  <c r="G89" i="4" s="1"/>
  <c r="V85" i="4"/>
  <c r="W85" i="4" s="1"/>
  <c r="V92" i="4"/>
  <c r="W92" i="4" s="1"/>
  <c r="Z93" i="4"/>
  <c r="AA93" i="4" s="1"/>
  <c r="Z88" i="4"/>
  <c r="AA88" i="4" s="1"/>
  <c r="J87" i="4"/>
  <c r="K87" i="4" s="1"/>
  <c r="J89" i="4"/>
  <c r="K89" i="4" s="1"/>
  <c r="Z83" i="4"/>
  <c r="AA83" i="4" s="1"/>
  <c r="AH95" i="4"/>
  <c r="AI95" i="4" s="1"/>
  <c r="J88" i="4"/>
  <c r="K88" i="4" s="1"/>
  <c r="J90" i="4"/>
  <c r="K90" i="4" s="1"/>
  <c r="J94" i="4"/>
  <c r="K94" i="4" s="1"/>
  <c r="AH97" i="4"/>
  <c r="AI97" i="4" s="1"/>
  <c r="J85" i="4"/>
  <c r="K85" i="4" s="1"/>
  <c r="F95" i="4"/>
  <c r="G95" i="4" s="1"/>
  <c r="V90" i="4"/>
  <c r="W90" i="4" s="1"/>
  <c r="V84" i="4"/>
  <c r="W84" i="4" s="1"/>
  <c r="Z90" i="4"/>
  <c r="AA90" i="4" s="1"/>
  <c r="R93" i="4"/>
  <c r="S93" i="4" s="1"/>
  <c r="R91" i="4"/>
  <c r="S91" i="4" s="1"/>
  <c r="R98" i="4"/>
  <c r="S98" i="4" s="1"/>
  <c r="R89" i="4"/>
  <c r="S89" i="4" s="1"/>
  <c r="R88" i="4"/>
  <c r="S88" i="4" s="1"/>
  <c r="R86" i="4"/>
  <c r="S86" i="4" s="1"/>
  <c r="R81" i="4"/>
  <c r="S81" i="4" s="1"/>
  <c r="R94" i="4"/>
  <c r="S94" i="4" s="1"/>
  <c r="R80" i="4"/>
  <c r="S80" i="4" s="1"/>
  <c r="R92" i="4"/>
  <c r="S92" i="4" s="1"/>
  <c r="R96" i="4"/>
  <c r="S96" i="4" s="1"/>
  <c r="R87" i="4"/>
  <c r="S87" i="4" s="1"/>
  <c r="R97" i="4"/>
  <c r="S97" i="4" s="1"/>
  <c r="R95" i="4"/>
  <c r="S95" i="4" s="1"/>
  <c r="R83" i="4"/>
  <c r="S83" i="4" s="1"/>
  <c r="R84" i="4"/>
  <c r="S84" i="4" s="1"/>
  <c r="R79" i="4"/>
  <c r="S79" i="4" s="1"/>
  <c r="R82" i="4"/>
  <c r="S82" i="4" s="1"/>
  <c r="R85" i="4"/>
  <c r="S85" i="4" s="1"/>
  <c r="R90" i="4"/>
  <c r="S90" i="4" s="1"/>
</calcChain>
</file>

<file path=xl/sharedStrings.xml><?xml version="1.0" encoding="utf-8"?>
<sst xmlns="http://schemas.openxmlformats.org/spreadsheetml/2006/main" count="377" uniqueCount="187">
  <si>
    <t>Equipes</t>
  </si>
  <si>
    <t>P</t>
  </si>
  <si>
    <t>Scores</t>
  </si>
  <si>
    <t>Dates</t>
  </si>
  <si>
    <t>Horaires</t>
  </si>
  <si>
    <t>Journées</t>
  </si>
  <si>
    <t>Annulé</t>
  </si>
  <si>
    <t>Remis</t>
  </si>
  <si>
    <t>Arrêté</t>
  </si>
  <si>
    <t>Place</t>
  </si>
  <si>
    <t>Points</t>
  </si>
  <si>
    <t>J</t>
  </si>
  <si>
    <t>G</t>
  </si>
  <si>
    <t>N</t>
  </si>
  <si>
    <t>B +</t>
  </si>
  <si>
    <t>B -</t>
  </si>
  <si>
    <t>Diff.</t>
  </si>
  <si>
    <t>CLASSEMENT GENERAL</t>
  </si>
  <si>
    <t>CLASSEMENT DOMICILE</t>
  </si>
  <si>
    <t>CLASSEMENT EXTERIEUR</t>
  </si>
  <si>
    <t>R général</t>
  </si>
  <si>
    <t>R domicile</t>
  </si>
  <si>
    <t>R extérieur</t>
  </si>
  <si>
    <t>Pts</t>
  </si>
  <si>
    <t>%</t>
  </si>
  <si>
    <t>GENERAL</t>
  </si>
  <si>
    <t>DOMICILE</t>
  </si>
  <si>
    <t>EXTERIEUR</t>
  </si>
  <si>
    <t>V Pts</t>
  </si>
  <si>
    <t>N Pts</t>
  </si>
  <si>
    <t>D Pts</t>
  </si>
  <si>
    <t>T pts</t>
  </si>
  <si>
    <t>T Pts</t>
  </si>
  <si>
    <t>Dom;</t>
  </si>
  <si>
    <t>Ext.</t>
  </si>
  <si>
    <t>R</t>
  </si>
  <si>
    <t>Rang</t>
  </si>
  <si>
    <t>Nom du Championnat</t>
  </si>
  <si>
    <t>Saison 2010</t>
  </si>
  <si>
    <t>Saison 2011</t>
  </si>
  <si>
    <t>Saison 2012</t>
  </si>
  <si>
    <t>Saison 2013</t>
  </si>
  <si>
    <t>Saison 2014</t>
  </si>
  <si>
    <t>Saison 2015</t>
  </si>
  <si>
    <t>Saison 2016</t>
  </si>
  <si>
    <t>Saison 2017</t>
  </si>
  <si>
    <t>Saison 2018</t>
  </si>
  <si>
    <t>Saison 2019</t>
  </si>
  <si>
    <t>Saison 2020</t>
  </si>
  <si>
    <t>Saison 2021</t>
  </si>
  <si>
    <t>Saison 2022</t>
  </si>
  <si>
    <t>Saison 2023</t>
  </si>
  <si>
    <t>Saison 2024</t>
  </si>
  <si>
    <t>Saison 2025</t>
  </si>
  <si>
    <t>Saison 2026</t>
  </si>
  <si>
    <t>Saison 2027</t>
  </si>
  <si>
    <t>Saison 2028</t>
  </si>
  <si>
    <t>Saison 2029</t>
  </si>
  <si>
    <t>Saison 2030</t>
  </si>
  <si>
    <t>Saison 2031</t>
  </si>
  <si>
    <t>Saison 2032</t>
  </si>
  <si>
    <t>Saison 2033</t>
  </si>
  <si>
    <t>Saison 2034</t>
  </si>
  <si>
    <t>Saison 2035</t>
  </si>
  <si>
    <t>Saison 2036</t>
  </si>
  <si>
    <t>Saison 2037</t>
  </si>
  <si>
    <t>Saison 2038</t>
  </si>
  <si>
    <t>Saison 2039</t>
  </si>
  <si>
    <t>Saison 2040</t>
  </si>
  <si>
    <t>Saison 2041</t>
  </si>
  <si>
    <t>Saison 2042</t>
  </si>
  <si>
    <t>Saison 2043</t>
  </si>
  <si>
    <t>Saison 2044</t>
  </si>
  <si>
    <t>Saison 2045</t>
  </si>
  <si>
    <t>Saison 2046</t>
  </si>
  <si>
    <t>Saison 2047</t>
  </si>
  <si>
    <t>Saison 2048</t>
  </si>
  <si>
    <t>Saison 2049</t>
  </si>
  <si>
    <t>Saison 2050</t>
  </si>
  <si>
    <t>Saison 2051</t>
  </si>
  <si>
    <t>Saison 2052</t>
  </si>
  <si>
    <t>Saison 2053</t>
  </si>
  <si>
    <t>Saison 2054</t>
  </si>
  <si>
    <t>Saison 2055</t>
  </si>
  <si>
    <t>Saison 2056</t>
  </si>
  <si>
    <t>Saison 2057</t>
  </si>
  <si>
    <t>Saison 2058</t>
  </si>
  <si>
    <t>Saison 2059</t>
  </si>
  <si>
    <t>Saison 2060</t>
  </si>
  <si>
    <t>Saison 2061</t>
  </si>
  <si>
    <t>Saison 2062</t>
  </si>
  <si>
    <t>Saison 2063</t>
  </si>
  <si>
    <t>Saison 2064</t>
  </si>
  <si>
    <t>Saison 2065</t>
  </si>
  <si>
    <t>Saison 2066</t>
  </si>
  <si>
    <t>Saison 2067</t>
  </si>
  <si>
    <t>Saison 2068</t>
  </si>
  <si>
    <t>Saison 2069</t>
  </si>
  <si>
    <t>Saison 2070</t>
  </si>
  <si>
    <t>Saison 2071</t>
  </si>
  <si>
    <t>Saison 2072</t>
  </si>
  <si>
    <t>Saison 2073</t>
  </si>
  <si>
    <t>Saison 2074</t>
  </si>
  <si>
    <t>Saison 2075</t>
  </si>
  <si>
    <t>Saison 2076</t>
  </si>
  <si>
    <t>Saison 2077</t>
  </si>
  <si>
    <t>Saison 2078</t>
  </si>
  <si>
    <t>Saison 2079</t>
  </si>
  <si>
    <t>Saison 2080</t>
  </si>
  <si>
    <t>Saison 2081</t>
  </si>
  <si>
    <t>Saison 2082</t>
  </si>
  <si>
    <t>Saison 2083</t>
  </si>
  <si>
    <t>Saison 2084</t>
  </si>
  <si>
    <t>Saison 2085</t>
  </si>
  <si>
    <t>Saison 2086</t>
  </si>
  <si>
    <t>Saison 2087</t>
  </si>
  <si>
    <t>Saison 2088</t>
  </si>
  <si>
    <t>Saison 2089</t>
  </si>
  <si>
    <t>Saison 2090</t>
  </si>
  <si>
    <t>Saison 2091</t>
  </si>
  <si>
    <t>Saison 2092</t>
  </si>
  <si>
    <t>Saison 2093</t>
  </si>
  <si>
    <t>Saison 2094</t>
  </si>
  <si>
    <t>Saison 2095</t>
  </si>
  <si>
    <t>Saison 2096</t>
  </si>
  <si>
    <t>Saison 2097</t>
  </si>
  <si>
    <t>Saison 2098</t>
  </si>
  <si>
    <t>Saison 2099</t>
  </si>
  <si>
    <t>Saison 2100</t>
  </si>
  <si>
    <t>Cocher ci-contre pour le changement de points pour les victoires, les nuls et les défaites.</t>
  </si>
  <si>
    <t>Noter les équipes ci-dessus (de 1 à 20) qui apparaitront dans les tableaux et sur les listes déroulantes pour noter les matchs.</t>
  </si>
  <si>
    <t>Les colonnes "P" servent à noter les éventuels points de pénalités attribués par une commission de discipline ou suite à un forfait (à noter face aux équipes concernées).</t>
  </si>
  <si>
    <t>Les classements se calculent automatiquement après inscription des résultats.</t>
  </si>
  <si>
    <r>
      <t xml:space="preserve">Dans la colonne "Dates", il est possible de noter si un match est </t>
    </r>
    <r>
      <rPr>
        <b/>
        <u/>
        <sz val="10"/>
        <color rgb="FF0000FF"/>
        <rFont val="Bahnschrift"/>
        <family val="2"/>
      </rPr>
      <t>"Annulé", Arrêté" ou "Remis"</t>
    </r>
    <r>
      <rPr>
        <b/>
        <sz val="10"/>
        <color rgb="FF0000FF"/>
        <rFont val="Bahnschrift"/>
        <family val="2"/>
      </rPr>
      <t xml:space="preserve"> au moyen des listes déroulantes.</t>
    </r>
  </si>
  <si>
    <t>Pl.</t>
  </si>
  <si>
    <t>Meilleure attaque</t>
  </si>
  <si>
    <t>Meilleure défense</t>
  </si>
  <si>
    <t>Meilleur goal-average</t>
  </si>
  <si>
    <t>Saison 2020 - 2021</t>
  </si>
  <si>
    <t>FP</t>
  </si>
  <si>
    <t>FG</t>
  </si>
  <si>
    <t>Forfait Gagnant</t>
  </si>
  <si>
    <t>Forfait Perdant</t>
  </si>
  <si>
    <t>Forfait</t>
  </si>
  <si>
    <t>Forfait Général</t>
  </si>
  <si>
    <r>
      <t>En cas de forfait (liste déroulante), noter le</t>
    </r>
    <r>
      <rPr>
        <b/>
        <u/>
        <sz val="10"/>
        <color rgb="FF0000FF"/>
        <rFont val="Bahnschrift"/>
        <family val="2"/>
      </rPr>
      <t xml:space="preserve"> </t>
    </r>
    <r>
      <rPr>
        <b/>
        <u/>
        <sz val="10"/>
        <color rgb="FFFF0000"/>
        <rFont val="Bahnschrift"/>
        <family val="2"/>
      </rPr>
      <t>Forfait Perdant</t>
    </r>
    <r>
      <rPr>
        <b/>
        <u/>
        <sz val="10"/>
        <color rgb="FF0000FF"/>
        <rFont val="Bahnschrift"/>
        <family val="2"/>
      </rPr>
      <t xml:space="preserve"> ou </t>
    </r>
    <r>
      <rPr>
        <b/>
        <u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 face à l'équipe concernée. Pour le 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, 3 points sont retirés automatiquement à l'équipe "</t>
    </r>
    <r>
      <rPr>
        <b/>
        <sz val="10"/>
        <color rgb="FFFF0000"/>
        <rFont val="Bahnschrift"/>
        <family val="2"/>
      </rPr>
      <t>Forfait Perdant</t>
    </r>
    <r>
      <rPr>
        <b/>
        <sz val="10"/>
        <color rgb="FF0000FF"/>
        <rFont val="Bahnschrift"/>
        <family val="2"/>
      </rPr>
      <t>". Noter simplement le score de 3 - 0 en faveur de l'équipe "</t>
    </r>
    <r>
      <rPr>
        <b/>
        <sz val="10"/>
        <color rgb="FF008000"/>
        <rFont val="Bahnschrift"/>
        <family val="2"/>
      </rPr>
      <t>Forfait</t>
    </r>
    <r>
      <rPr>
        <b/>
        <sz val="10"/>
        <color rgb="FF0000FF"/>
        <rFont val="Bahnschrift"/>
        <family val="2"/>
      </rPr>
      <t xml:space="preserve"> </t>
    </r>
    <r>
      <rPr>
        <b/>
        <sz val="10"/>
        <color rgb="FF008000"/>
        <rFont val="Bahnschrift"/>
        <family val="2"/>
      </rPr>
      <t>Gagnant</t>
    </r>
    <r>
      <rPr>
        <b/>
        <sz val="10"/>
        <color rgb="FF0000FF"/>
        <rFont val="Bahnschrift"/>
        <family val="2"/>
      </rPr>
      <t xml:space="preserve">" . En cas de 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, supprimer simplement les scores des matchs déja joués concernant l'équipe "</t>
    </r>
    <r>
      <rPr>
        <b/>
        <sz val="10"/>
        <color theme="5"/>
        <rFont val="Bahnschrift"/>
        <family val="2"/>
      </rPr>
      <t>Forfait Général</t>
    </r>
    <r>
      <rPr>
        <b/>
        <sz val="10"/>
        <color rgb="FF0000FF"/>
        <rFont val="Bahnschrift"/>
        <family val="2"/>
      </rPr>
      <t>".</t>
    </r>
  </si>
  <si>
    <t>Journée 01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</si>
  <si>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</si>
  <si>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</si>
  <si>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</si>
  <si>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</si>
  <si>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</si>
  <si>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</si>
  <si>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</si>
  <si>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</si>
  <si>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</si>
  <si>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</si>
  <si>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</si>
  <si>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</si>
  <si>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</si>
  <si>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</si>
  <si>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</si>
  <si>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</si>
  <si>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</si>
  <si>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</si>
  <si>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</si>
  <si>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</si>
  <si>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</si>
  <si>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</si>
  <si>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</si>
  <si>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</si>
  <si>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</si>
  <si>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27</t>
  </si>
  <si>
    <t>Journée 28</t>
  </si>
  <si>
    <t>Journée 29</t>
  </si>
  <si>
    <t>Journée 30</t>
  </si>
  <si>
    <t>Journée 31</t>
  </si>
  <si>
    <t>Journée 32</t>
  </si>
  <si>
    <t>Journée 33</t>
  </si>
  <si>
    <t>Journée 34</t>
  </si>
  <si>
    <t>Journée 35</t>
  </si>
  <si>
    <t>Journée 36</t>
  </si>
  <si>
    <t>Journée 37</t>
  </si>
  <si>
    <t>Journée 38</t>
  </si>
  <si>
    <t>Moyenne générale du championnat</t>
  </si>
  <si>
    <t>Nombre de buts par journée</t>
  </si>
  <si>
    <t>Total des buts du championnat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</si>
</sst>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hh&quot;h&quot;:mm;@"/>
    <numFmt numFmtId="166" formatCode="00"/>
    <numFmt numFmtId="167" formatCode="0.0000000"/>
    <numFmt numFmtId="168" formatCode="0_ ;[Red]\-0\ "/>
    <numFmt numFmtId="169" formatCode="0.000000000000"/>
  </numFmts>
  <fonts count="28" x14ac:knownFonts="1">
    <font>
      <sz val="11"/>
      <color theme="1"/>
      <name val="Calibri"/>
      <family val="2"/>
      <scheme val="minor"/>
    </font>
    <font>
      <sz val="9"/>
      <color theme="1"/>
      <name val="Bahnschrift"/>
      <family val="2"/>
    </font>
    <font>
      <b/>
      <sz val="9"/>
      <color theme="0"/>
      <name val="Bahnschrift"/>
      <family val="2"/>
    </font>
    <font>
      <sz val="10"/>
      <color rgb="FF0000FF"/>
      <name val="Bahnschrift"/>
      <family val="2"/>
    </font>
    <font>
      <sz val="9"/>
      <color rgb="FFFF0000"/>
      <name val="Arial Black"/>
      <family val="2"/>
    </font>
    <font>
      <sz val="9"/>
      <color theme="1"/>
      <name val="Arial Black"/>
      <family val="2"/>
    </font>
    <font>
      <b/>
      <sz val="18"/>
      <color rgb="FF0000FF"/>
      <name val="Bahnschrift"/>
      <family val="2"/>
    </font>
    <font>
      <b/>
      <sz val="9"/>
      <color rgb="FFFF0000"/>
      <name val="Bahnschrift"/>
      <family val="2"/>
    </font>
    <font>
      <sz val="9"/>
      <color rgb="FF0000FF"/>
      <name val="Arial Black"/>
      <family val="2"/>
    </font>
    <font>
      <b/>
      <sz val="10"/>
      <color theme="1"/>
      <name val="Bahnschrift"/>
      <family val="2"/>
    </font>
    <font>
      <sz val="8"/>
      <color rgb="FF000000"/>
      <name val="Segoe UI"/>
      <family val="2"/>
    </font>
    <font>
      <b/>
      <sz val="18"/>
      <color theme="1"/>
      <name val="Bahnschrift"/>
      <family val="2"/>
    </font>
    <font>
      <b/>
      <sz val="10"/>
      <color rgb="FF0000FF"/>
      <name val="Bahnschrift"/>
      <family val="2"/>
    </font>
    <font>
      <b/>
      <sz val="9"/>
      <color theme="1"/>
      <name val="Bahnschrift"/>
      <family val="2"/>
    </font>
    <font>
      <b/>
      <sz val="12"/>
      <color rgb="FFFF0000"/>
      <name val="Bahnschrift"/>
      <family val="2"/>
    </font>
    <font>
      <b/>
      <sz val="10"/>
      <color rgb="FFFF0000"/>
      <name val="Bahnschrift"/>
      <family val="2"/>
    </font>
    <font>
      <b/>
      <sz val="10"/>
      <color theme="0"/>
      <name val="Bahnschrift"/>
      <family val="2"/>
    </font>
    <font>
      <b/>
      <u/>
      <sz val="10"/>
      <color rgb="FF0000FF"/>
      <name val="Bahnschrift"/>
      <family val="2"/>
    </font>
    <font>
      <b/>
      <sz val="11"/>
      <color theme="1"/>
      <name val="Calibri"/>
      <family val="2"/>
      <scheme val="minor"/>
    </font>
    <font>
      <b/>
      <sz val="12"/>
      <color rgb="FF0000FF"/>
      <name val="Bahnschrift"/>
      <family val="2"/>
    </font>
    <font>
      <sz val="9"/>
      <color rgb="FFFF0000"/>
      <name val="Bahnschrift"/>
      <family val="2"/>
    </font>
    <font>
      <sz val="9"/>
      <color rgb="FF0000FF"/>
      <name val="Bahnschrift"/>
      <family val="2"/>
    </font>
    <font>
      <b/>
      <u/>
      <sz val="10"/>
      <color rgb="FFFF0000"/>
      <name val="Bahnschrift"/>
      <family val="2"/>
    </font>
    <font>
      <b/>
      <u/>
      <sz val="10"/>
      <color rgb="FF008000"/>
      <name val="Bahnschrift"/>
      <family val="2"/>
    </font>
    <font>
      <b/>
      <sz val="10"/>
      <color rgb="FF008000"/>
      <name val="Bahnschrift"/>
      <family val="2"/>
    </font>
    <font>
      <b/>
      <sz val="10"/>
      <color theme="5"/>
      <name val="Bahnschrift"/>
      <family val="2"/>
    </font>
    <font>
      <sz val="16"/>
      <color rgb="FF008000"/>
      <name val="Arial Black"/>
      <family val="2"/>
    </font>
    <font>
      <b/>
      <sz val="11"/>
      <color theme="0"/>
      <name val="Bahnschrift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99"/>
        <bgColor indexed="64"/>
      </patternFill>
    </fill>
    <fill>
      <patternFill patternType="gray125">
        <bgColor rgb="FFFFFF99"/>
      </patternFill>
    </fill>
    <fill>
      <patternFill patternType="gray125">
        <bgColor rgb="FFCCFFFF"/>
      </patternFill>
    </fill>
    <fill>
      <patternFill patternType="solid">
        <fgColor rgb="FFCCFFFF"/>
        <bgColor indexed="64"/>
      </patternFill>
    </fill>
    <fill>
      <patternFill patternType="gray125">
        <bgColor theme="7" tint="0.5999938962981048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0" tint="-0.499984740745262"/>
      </patternFill>
    </fill>
  </fills>
  <borders count="63"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rgb="FF0000FF"/>
      </left>
      <right style="thin">
        <color rgb="FF0000FF"/>
      </right>
      <top/>
      <bottom style="hair">
        <color rgb="FF0000FF"/>
      </bottom>
      <diagonal/>
    </border>
    <border>
      <left style="thin">
        <color theme="0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thin">
        <color rgb="FF0000FF"/>
      </right>
      <top/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hair">
        <color rgb="FF0000FF"/>
      </bottom>
      <diagonal/>
    </border>
    <border>
      <left/>
      <right style="thin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/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hair">
        <color rgb="FF0000FF"/>
      </bottom>
      <diagonal/>
    </border>
    <border>
      <left/>
      <right style="medium">
        <color rgb="FF0000FF"/>
      </right>
      <top style="hair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hair">
        <color rgb="FF0000FF"/>
      </top>
      <bottom style="medium">
        <color rgb="FF0000FF"/>
      </bottom>
      <diagonal/>
    </border>
    <border>
      <left style="thin">
        <color theme="0"/>
      </left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theme="0"/>
      </left>
      <right style="hair">
        <color theme="0"/>
      </right>
      <top style="medium">
        <color rgb="FF0000FF"/>
      </top>
      <bottom style="medium">
        <color rgb="FF0000FF"/>
      </bottom>
      <diagonal/>
    </border>
    <border>
      <left/>
      <right style="medium">
        <color theme="0"/>
      </right>
      <top style="medium">
        <color rgb="FF0000FF"/>
      </top>
      <bottom style="medium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thin">
        <color auto="1"/>
      </right>
      <top/>
      <bottom/>
      <diagonal/>
    </border>
    <border>
      <left style="medium">
        <color rgb="FF0000FF"/>
      </left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medium">
        <color rgb="FF0000FF"/>
      </top>
      <bottom style="hair">
        <color rgb="FF0000FF"/>
      </bottom>
      <diagonal/>
    </border>
    <border>
      <left style="thin">
        <color rgb="FF0000FF"/>
      </left>
      <right style="medium">
        <color rgb="FF0000FF"/>
      </right>
      <top/>
      <bottom style="hair">
        <color rgb="FF0000FF"/>
      </bottom>
      <diagonal/>
    </border>
    <border>
      <left style="thin">
        <color theme="0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/>
      <top/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hair">
        <color rgb="FF0000FF"/>
      </bottom>
      <diagonal/>
    </border>
    <border>
      <left style="thin">
        <color rgb="FF0000FF"/>
      </left>
      <right/>
      <top style="hair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 style="thin">
        <color theme="0"/>
      </right>
      <top style="medium">
        <color rgb="FF0000FF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 style="thin">
        <color rgb="FF0000FF"/>
      </left>
      <right style="hair">
        <color rgb="FF0000FF"/>
      </right>
      <top/>
      <bottom style="hair">
        <color rgb="FF0000FF"/>
      </bottom>
      <diagonal/>
    </border>
    <border>
      <left style="medium">
        <color rgb="FF0000FF"/>
      </left>
      <right style="hair">
        <color rgb="FF0000FF"/>
      </right>
      <top style="medium">
        <color rgb="FF0000FF"/>
      </top>
      <bottom/>
      <diagonal/>
    </border>
    <border>
      <left style="hair">
        <color rgb="FF0000FF"/>
      </left>
      <right style="hair">
        <color rgb="FF0000FF"/>
      </right>
      <top style="medium">
        <color rgb="FF0000FF"/>
      </top>
      <bottom/>
      <diagonal/>
    </border>
    <border>
      <left style="hair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hair">
        <color rgb="FF0000FF"/>
      </right>
      <top/>
      <bottom style="medium">
        <color rgb="FF0000FF"/>
      </bottom>
      <diagonal/>
    </border>
    <border>
      <left style="hair">
        <color rgb="FF0000FF"/>
      </left>
      <right style="hair">
        <color rgb="FF0000FF"/>
      </right>
      <top/>
      <bottom style="medium">
        <color rgb="FF0000FF"/>
      </bottom>
      <diagonal/>
    </border>
    <border>
      <left style="hair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7" fillId="8" borderId="3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167" fontId="1" fillId="0" borderId="30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left" vertical="center"/>
    </xf>
    <xf numFmtId="168" fontId="13" fillId="9" borderId="0" xfId="0" applyNumberFormat="1" applyFont="1" applyFill="1" applyAlignment="1">
      <alignment horizontal="center" vertical="center"/>
    </xf>
    <xf numFmtId="168" fontId="9" fillId="9" borderId="0" xfId="0" applyNumberFormat="1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left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right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4" fontId="1" fillId="0" borderId="24" xfId="0" applyNumberFormat="1" applyFont="1" applyBorder="1" applyAlignment="1" applyProtection="1">
      <alignment horizontal="center" vertical="center"/>
      <protection locked="0"/>
    </xf>
    <xf numFmtId="165" fontId="1" fillId="0" borderId="23" xfId="0" applyNumberFormat="1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right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/>
      <protection locked="0"/>
    </xf>
    <xf numFmtId="165" fontId="1" fillId="0" borderId="21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right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164" fontId="1" fillId="0" borderId="26" xfId="0" applyNumberFormat="1" applyFont="1" applyBorder="1" applyAlignment="1" applyProtection="1">
      <alignment horizontal="center" vertical="center"/>
      <protection locked="0"/>
    </xf>
    <xf numFmtId="165" fontId="1" fillId="0" borderId="22" xfId="0" applyNumberFormat="1" applyFont="1" applyBorder="1" applyAlignment="1" applyProtection="1">
      <alignment horizontal="center" vertical="center"/>
      <protection locked="0"/>
    </xf>
    <xf numFmtId="0" fontId="1" fillId="10" borderId="37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" fillId="10" borderId="0" xfId="0" applyFont="1" applyFill="1" applyAlignment="1">
      <alignment vertical="center"/>
    </xf>
    <xf numFmtId="0" fontId="18" fillId="0" borderId="0" xfId="0" applyFont="1"/>
    <xf numFmtId="0" fontId="13" fillId="0" borderId="0" xfId="0" applyFont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169" fontId="13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8" fontId="1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8" fontId="1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8" fontId="1" fillId="0" borderId="48" xfId="0" applyNumberFormat="1" applyFont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horizontal="center" vertical="center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1" fillId="0" borderId="50" xfId="0" applyFont="1" applyBorder="1" applyAlignment="1" applyProtection="1">
      <alignment horizontal="center" vertical="center"/>
      <protection locked="0"/>
    </xf>
    <xf numFmtId="0" fontId="21" fillId="0" borderId="51" xfId="0" applyFont="1" applyBorder="1" applyAlignment="1" applyProtection="1">
      <alignment horizontal="center" vertical="center"/>
      <protection locked="0"/>
    </xf>
    <xf numFmtId="0" fontId="21" fillId="0" borderId="52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" fillId="10" borderId="0" xfId="0" applyFont="1" applyFill="1" applyAlignment="1">
      <alignment horizontal="left" vertical="center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3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6" fillId="0" borderId="20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166" fontId="6" fillId="0" borderId="22" xfId="0" applyNumberFormat="1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6" fillId="1" borderId="35" xfId="0" applyFont="1" applyFill="1" applyBorder="1" applyAlignment="1" applyProtection="1">
      <alignment horizontal="center" vertical="center"/>
      <protection locked="0"/>
    </xf>
    <xf numFmtId="0" fontId="6" fillId="1" borderId="36" xfId="0" applyFont="1" applyFill="1" applyBorder="1" applyAlignment="1" applyProtection="1">
      <alignment horizontal="center" vertical="center"/>
      <protection locked="0"/>
    </xf>
    <xf numFmtId="2" fontId="26" fillId="0" borderId="14" xfId="0" applyNumberFormat="1" applyFont="1" applyBorder="1" applyAlignment="1">
      <alignment horizontal="center" vertical="center"/>
    </xf>
    <xf numFmtId="2" fontId="26" fillId="0" borderId="48" xfId="0" applyNumberFormat="1" applyFont="1" applyBorder="1" applyAlignment="1">
      <alignment horizontal="center" vertical="center"/>
    </xf>
    <xf numFmtId="2" fontId="26" fillId="0" borderId="16" xfId="0" applyNumberFormat="1" applyFont="1" applyBorder="1" applyAlignment="1">
      <alignment horizontal="center" vertical="center"/>
    </xf>
    <xf numFmtId="2" fontId="26" fillId="0" borderId="9" xfId="0" applyNumberFormat="1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6" fillId="0" borderId="59" xfId="0" applyFont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45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/>
    </xf>
    <xf numFmtId="0" fontId="6" fillId="5" borderId="4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vertical="center" wrapText="1"/>
    </xf>
    <xf numFmtId="0" fontId="19" fillId="0" borderId="6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7" fillId="2" borderId="55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1">
    <dxf>
      <font>
        <color theme="0"/>
      </font>
      <fill>
        <patternFill>
          <bgColor rgb="FF0000FF"/>
        </patternFill>
      </fill>
    </dxf>
    <dxf>
      <font>
        <b val="0"/>
        <i val="0"/>
        <color theme="0"/>
      </font>
      <fill>
        <patternFill>
          <bgColor theme="5"/>
        </patternFill>
      </fill>
    </dxf>
    <dxf>
      <font>
        <b val="0"/>
        <i val="0"/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5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 patternType="solid">
          <bgColor rgb="FFFF0000"/>
        </patternFill>
      </fill>
    </dxf>
    <dxf>
      <font>
        <b val="0"/>
        <i val="0"/>
        <color theme="0"/>
      </font>
      <fill>
        <patternFill patternType="solid">
          <bgColor rgb="FF008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FF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9900"/>
        </patternFill>
      </fill>
    </dxf>
  </dxfs>
  <tableStyles count="0" defaultTableStyle="TableStyleMedium2" defaultPivotStyle="PivotStyleLight16"/>
  <colors>
    <mruColors>
      <color rgb="FF0000FF"/>
      <color rgb="FF008000"/>
      <color rgb="FF00FF00"/>
      <color rgb="FFCCFFFF"/>
      <color rgb="FFFFFF99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I$2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hyperlink" Target="#'Matchs et classements'!K94"/><Relationship Id="rId18" Type="http://schemas.openxmlformats.org/officeDocument/2006/relationships/hyperlink" Target="#'Matchs et classements'!K144"/><Relationship Id="rId26" Type="http://schemas.openxmlformats.org/officeDocument/2006/relationships/hyperlink" Target="#'Matchs et classements'!K224"/><Relationship Id="rId39" Type="http://schemas.openxmlformats.org/officeDocument/2006/relationships/hyperlink" Target="#'Matchs et classements'!K354"/><Relationship Id="rId21" Type="http://schemas.openxmlformats.org/officeDocument/2006/relationships/hyperlink" Target="#'Matchs et classements'!K174"/><Relationship Id="rId34" Type="http://schemas.openxmlformats.org/officeDocument/2006/relationships/hyperlink" Target="#'Matchs et classements'!K304"/><Relationship Id="rId7" Type="http://schemas.openxmlformats.org/officeDocument/2006/relationships/hyperlink" Target="#'Matchs et classements'!K34"/><Relationship Id="rId2" Type="http://schemas.openxmlformats.org/officeDocument/2006/relationships/image" Target="../media/image2.jpeg"/><Relationship Id="rId16" Type="http://schemas.openxmlformats.org/officeDocument/2006/relationships/hyperlink" Target="#'Matchs et classements'!K124"/><Relationship Id="rId20" Type="http://schemas.openxmlformats.org/officeDocument/2006/relationships/hyperlink" Target="#'Matchs et classements'!K164"/><Relationship Id="rId29" Type="http://schemas.openxmlformats.org/officeDocument/2006/relationships/hyperlink" Target="#'Matchs et classements'!K254"/><Relationship Id="rId41" Type="http://schemas.openxmlformats.org/officeDocument/2006/relationships/hyperlink" Target="#'Matchs et classements'!K374"/><Relationship Id="rId1" Type="http://schemas.openxmlformats.org/officeDocument/2006/relationships/hyperlink" Target="#'Matchs et classements'!A1"/><Relationship Id="rId6" Type="http://schemas.openxmlformats.org/officeDocument/2006/relationships/hyperlink" Target="#'Matchs et classements'!K24"/><Relationship Id="rId11" Type="http://schemas.openxmlformats.org/officeDocument/2006/relationships/hyperlink" Target="#'Matchs et classements'!K74"/><Relationship Id="rId24" Type="http://schemas.openxmlformats.org/officeDocument/2006/relationships/hyperlink" Target="#'Matchs et classements'!K204"/><Relationship Id="rId32" Type="http://schemas.openxmlformats.org/officeDocument/2006/relationships/hyperlink" Target="#'Matchs et classements'!K284"/><Relationship Id="rId37" Type="http://schemas.openxmlformats.org/officeDocument/2006/relationships/hyperlink" Target="#'Matchs et classements'!K334"/><Relationship Id="rId40" Type="http://schemas.openxmlformats.org/officeDocument/2006/relationships/hyperlink" Target="#'Matchs et classements'!K364"/><Relationship Id="rId5" Type="http://schemas.openxmlformats.org/officeDocument/2006/relationships/hyperlink" Target="#'Matchs et classements'!K14"/><Relationship Id="rId15" Type="http://schemas.openxmlformats.org/officeDocument/2006/relationships/hyperlink" Target="#'Matchs et classements'!K114"/><Relationship Id="rId23" Type="http://schemas.openxmlformats.org/officeDocument/2006/relationships/hyperlink" Target="#'Matchs et classements'!K194"/><Relationship Id="rId28" Type="http://schemas.openxmlformats.org/officeDocument/2006/relationships/hyperlink" Target="#'Matchs et classements'!K244"/><Relationship Id="rId36" Type="http://schemas.openxmlformats.org/officeDocument/2006/relationships/hyperlink" Target="#'Matchs et classements'!K324"/><Relationship Id="rId10" Type="http://schemas.openxmlformats.org/officeDocument/2006/relationships/hyperlink" Target="#'Matchs et classements'!K64"/><Relationship Id="rId19" Type="http://schemas.openxmlformats.org/officeDocument/2006/relationships/hyperlink" Target="#'Matchs et classements'!K154"/><Relationship Id="rId31" Type="http://schemas.openxmlformats.org/officeDocument/2006/relationships/hyperlink" Target="#'Matchs et classements'!K274"/><Relationship Id="rId4" Type="http://schemas.openxmlformats.org/officeDocument/2006/relationships/image" Target="../media/image3.jpeg"/><Relationship Id="rId9" Type="http://schemas.openxmlformats.org/officeDocument/2006/relationships/hyperlink" Target="#'Matchs et classements'!K54"/><Relationship Id="rId14" Type="http://schemas.openxmlformats.org/officeDocument/2006/relationships/hyperlink" Target="#'Matchs et classements'!K104"/><Relationship Id="rId22" Type="http://schemas.openxmlformats.org/officeDocument/2006/relationships/hyperlink" Target="#'Matchs et classements'!K184"/><Relationship Id="rId27" Type="http://schemas.openxmlformats.org/officeDocument/2006/relationships/hyperlink" Target="#'Matchs et classements'!K234"/><Relationship Id="rId30" Type="http://schemas.openxmlformats.org/officeDocument/2006/relationships/hyperlink" Target="#'Matchs et classements'!K264"/><Relationship Id="rId35" Type="http://schemas.openxmlformats.org/officeDocument/2006/relationships/hyperlink" Target="#'Matchs et classements'!K314"/><Relationship Id="rId8" Type="http://schemas.openxmlformats.org/officeDocument/2006/relationships/hyperlink" Target="#'Matchs et classements'!K44"/><Relationship Id="rId3" Type="http://schemas.openxmlformats.org/officeDocument/2006/relationships/hyperlink" Target="#'Matchs et classements'!K4"/><Relationship Id="rId12" Type="http://schemas.openxmlformats.org/officeDocument/2006/relationships/hyperlink" Target="#'Matchs et classements'!K84"/><Relationship Id="rId17" Type="http://schemas.openxmlformats.org/officeDocument/2006/relationships/hyperlink" Target="#'Matchs et classements'!K134"/><Relationship Id="rId25" Type="http://schemas.openxmlformats.org/officeDocument/2006/relationships/hyperlink" Target="#'Matchs et classements'!K214"/><Relationship Id="rId33" Type="http://schemas.openxmlformats.org/officeDocument/2006/relationships/hyperlink" Target="#'Matchs et classements'!K294"/><Relationship Id="rId38" Type="http://schemas.openxmlformats.org/officeDocument/2006/relationships/hyperlink" Target="#'Matchs et classements'!K34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tatistiques!A75"/><Relationship Id="rId2" Type="http://schemas.openxmlformats.org/officeDocument/2006/relationships/image" Target="../media/image3.jpeg"/><Relationship Id="rId1" Type="http://schemas.openxmlformats.org/officeDocument/2006/relationships/hyperlink" Target="#Statistiques!AN75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19050</xdr:rowOff>
        </xdr:from>
        <xdr:to>
          <xdr:col>7</xdr:col>
          <xdr:colOff>733425</xdr:colOff>
          <xdr:row>1</xdr:row>
          <xdr:rowOff>171450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3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3 points / Nul : 1 point / Défaite : 0 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19050</xdr:rowOff>
        </xdr:from>
        <xdr:to>
          <xdr:col>7</xdr:col>
          <xdr:colOff>733425</xdr:colOff>
          <xdr:row>3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99" mc:Ignorable="a14" a14:legacySpreadsheetColorIndex="43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Victoire : 4 points / Nul : 2 points / Défaite : 1 point</a:t>
              </a:r>
            </a:p>
          </xdr:txBody>
        </xdr:sp>
        <xdr:clientData/>
      </xdr:twoCellAnchor>
    </mc:Choice>
    <mc:Fallback/>
  </mc:AlternateContent>
  <xdr:twoCellAnchor editAs="oneCell">
    <xdr:from>
      <xdr:col>2</xdr:col>
      <xdr:colOff>7401</xdr:colOff>
      <xdr:row>5</xdr:row>
      <xdr:rowOff>185430</xdr:rowOff>
    </xdr:from>
    <xdr:to>
      <xdr:col>12</xdr:col>
      <xdr:colOff>514350</xdr:colOff>
      <xdr:row>17</xdr:row>
      <xdr:rowOff>33645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7276" y="1156980"/>
          <a:ext cx="7364949" cy="21342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33</xdr:row>
      <xdr:rowOff>0</xdr:rowOff>
    </xdr:from>
    <xdr:to>
      <xdr:col>14</xdr:col>
      <xdr:colOff>581024</xdr:colOff>
      <xdr:row>35</xdr:row>
      <xdr:rowOff>0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039225" y="61436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43</xdr:row>
      <xdr:rowOff>0</xdr:rowOff>
    </xdr:from>
    <xdr:to>
      <xdr:col>14</xdr:col>
      <xdr:colOff>581024</xdr:colOff>
      <xdr:row>45</xdr:row>
      <xdr:rowOff>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039225" y="80581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53</xdr:row>
      <xdr:rowOff>0</xdr:rowOff>
    </xdr:from>
    <xdr:to>
      <xdr:col>14</xdr:col>
      <xdr:colOff>581024</xdr:colOff>
      <xdr:row>55</xdr:row>
      <xdr:rowOff>0</xdr:rowOff>
    </xdr:to>
    <xdr:sp macro="" textlink="">
      <xdr:nvSpPr>
        <xdr:cNvPr id="7" name="Rectangle : coins arrondis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039225" y="99726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63</xdr:row>
      <xdr:rowOff>0</xdr:rowOff>
    </xdr:from>
    <xdr:to>
      <xdr:col>14</xdr:col>
      <xdr:colOff>581024</xdr:colOff>
      <xdr:row>65</xdr:row>
      <xdr:rowOff>0</xdr:rowOff>
    </xdr:to>
    <xdr:sp macro="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039225" y="118872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73</xdr:row>
      <xdr:rowOff>0</xdr:rowOff>
    </xdr:from>
    <xdr:to>
      <xdr:col>14</xdr:col>
      <xdr:colOff>581024</xdr:colOff>
      <xdr:row>75</xdr:row>
      <xdr:rowOff>0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9039225" y="138017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83</xdr:row>
      <xdr:rowOff>0</xdr:rowOff>
    </xdr:from>
    <xdr:to>
      <xdr:col>14</xdr:col>
      <xdr:colOff>581024</xdr:colOff>
      <xdr:row>85</xdr:row>
      <xdr:rowOff>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39225" y="157162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93</xdr:row>
      <xdr:rowOff>0</xdr:rowOff>
    </xdr:from>
    <xdr:to>
      <xdr:col>14</xdr:col>
      <xdr:colOff>581024</xdr:colOff>
      <xdr:row>95</xdr:row>
      <xdr:rowOff>0</xdr:rowOff>
    </xdr:to>
    <xdr:sp macro="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039225" y="176307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103</xdr:row>
      <xdr:rowOff>0</xdr:rowOff>
    </xdr:from>
    <xdr:to>
      <xdr:col>14</xdr:col>
      <xdr:colOff>581024</xdr:colOff>
      <xdr:row>105</xdr:row>
      <xdr:rowOff>0</xdr:rowOff>
    </xdr:to>
    <xdr:sp macro="" textlink="">
      <xdr:nvSpPr>
        <xdr:cNvPr id="13" name="Rectangle :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9039225" y="195453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113</xdr:row>
      <xdr:rowOff>0</xdr:rowOff>
    </xdr:from>
    <xdr:to>
      <xdr:col>14</xdr:col>
      <xdr:colOff>581024</xdr:colOff>
      <xdr:row>115</xdr:row>
      <xdr:rowOff>0</xdr:rowOff>
    </xdr:to>
    <xdr:sp macro="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39225" y="214598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123</xdr:row>
      <xdr:rowOff>0</xdr:rowOff>
    </xdr:from>
    <xdr:to>
      <xdr:col>14</xdr:col>
      <xdr:colOff>581024</xdr:colOff>
      <xdr:row>125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9039225" y="233743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133</xdr:row>
      <xdr:rowOff>0</xdr:rowOff>
    </xdr:from>
    <xdr:to>
      <xdr:col>14</xdr:col>
      <xdr:colOff>581024</xdr:colOff>
      <xdr:row>135</xdr:row>
      <xdr:rowOff>0</xdr:rowOff>
    </xdr:to>
    <xdr:sp macro="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9039225" y="252888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143</xdr:row>
      <xdr:rowOff>0</xdr:rowOff>
    </xdr:from>
    <xdr:to>
      <xdr:col>14</xdr:col>
      <xdr:colOff>581024</xdr:colOff>
      <xdr:row>145</xdr:row>
      <xdr:rowOff>0</xdr:rowOff>
    </xdr:to>
    <xdr:sp macro="" textlink="">
      <xdr:nvSpPr>
        <xdr:cNvPr id="17" name="Rectangle : coins arrondis 1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9039225" y="272034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153</xdr:row>
      <xdr:rowOff>0</xdr:rowOff>
    </xdr:from>
    <xdr:to>
      <xdr:col>14</xdr:col>
      <xdr:colOff>581024</xdr:colOff>
      <xdr:row>155</xdr:row>
      <xdr:rowOff>0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039225" y="291179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163</xdr:row>
      <xdr:rowOff>0</xdr:rowOff>
    </xdr:from>
    <xdr:to>
      <xdr:col>14</xdr:col>
      <xdr:colOff>581024</xdr:colOff>
      <xdr:row>165</xdr:row>
      <xdr:rowOff>0</xdr:rowOff>
    </xdr:to>
    <xdr:sp macro="" textlink="">
      <xdr:nvSpPr>
        <xdr:cNvPr id="19" name="Rectangle : coins arrondis 1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9039225" y="310324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173</xdr:row>
      <xdr:rowOff>0</xdr:rowOff>
    </xdr:from>
    <xdr:to>
      <xdr:col>14</xdr:col>
      <xdr:colOff>581024</xdr:colOff>
      <xdr:row>175</xdr:row>
      <xdr:rowOff>0</xdr:rowOff>
    </xdr:to>
    <xdr:sp macro="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9039225" y="329469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183</xdr:row>
      <xdr:rowOff>0</xdr:rowOff>
    </xdr:from>
    <xdr:to>
      <xdr:col>14</xdr:col>
      <xdr:colOff>581024</xdr:colOff>
      <xdr:row>185</xdr:row>
      <xdr:rowOff>0</xdr:rowOff>
    </xdr:to>
    <xdr:sp macro="" textlink="">
      <xdr:nvSpPr>
        <xdr:cNvPr id="21" name="Rectangle : coins arrondis 2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9039225" y="348615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193</xdr:row>
      <xdr:rowOff>0</xdr:rowOff>
    </xdr:from>
    <xdr:to>
      <xdr:col>14</xdr:col>
      <xdr:colOff>581024</xdr:colOff>
      <xdr:row>195</xdr:row>
      <xdr:rowOff>0</xdr:rowOff>
    </xdr:to>
    <xdr:sp macro="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9039225" y="367760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203</xdr:row>
      <xdr:rowOff>0</xdr:rowOff>
    </xdr:from>
    <xdr:to>
      <xdr:col>14</xdr:col>
      <xdr:colOff>581024</xdr:colOff>
      <xdr:row>205</xdr:row>
      <xdr:rowOff>0</xdr:rowOff>
    </xdr:to>
    <xdr:sp macro="" textlink="">
      <xdr:nvSpPr>
        <xdr:cNvPr id="23" name="Rectangle : coins arrondis 2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039225" y="386905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213</xdr:row>
      <xdr:rowOff>0</xdr:rowOff>
    </xdr:from>
    <xdr:to>
      <xdr:col>14</xdr:col>
      <xdr:colOff>581024</xdr:colOff>
      <xdr:row>215</xdr:row>
      <xdr:rowOff>0</xdr:rowOff>
    </xdr:to>
    <xdr:sp macro="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9039225" y="406050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223</xdr:row>
      <xdr:rowOff>0</xdr:rowOff>
    </xdr:from>
    <xdr:to>
      <xdr:col>14</xdr:col>
      <xdr:colOff>581024</xdr:colOff>
      <xdr:row>225</xdr:row>
      <xdr:rowOff>0</xdr:rowOff>
    </xdr:to>
    <xdr:sp macro="" textlink="">
      <xdr:nvSpPr>
        <xdr:cNvPr id="25" name="Rectangle : coins arrondis 2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233</xdr:row>
      <xdr:rowOff>0</xdr:rowOff>
    </xdr:from>
    <xdr:to>
      <xdr:col>14</xdr:col>
      <xdr:colOff>581024</xdr:colOff>
      <xdr:row>235</xdr:row>
      <xdr:rowOff>0</xdr:rowOff>
    </xdr:to>
    <xdr:sp macro="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9039225" y="444341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243</xdr:row>
      <xdr:rowOff>0</xdr:rowOff>
    </xdr:from>
    <xdr:to>
      <xdr:col>14</xdr:col>
      <xdr:colOff>581024</xdr:colOff>
      <xdr:row>245</xdr:row>
      <xdr:rowOff>0</xdr:rowOff>
    </xdr:to>
    <xdr:sp macro="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9039225" y="463486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253</xdr:row>
      <xdr:rowOff>0</xdr:rowOff>
    </xdr:from>
    <xdr:to>
      <xdr:col>14</xdr:col>
      <xdr:colOff>581024</xdr:colOff>
      <xdr:row>255</xdr:row>
      <xdr:rowOff>0</xdr:rowOff>
    </xdr:to>
    <xdr:sp macro="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9039225" y="482631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263</xdr:row>
      <xdr:rowOff>0</xdr:rowOff>
    </xdr:from>
    <xdr:to>
      <xdr:col>14</xdr:col>
      <xdr:colOff>581024</xdr:colOff>
      <xdr:row>265</xdr:row>
      <xdr:rowOff>0</xdr:rowOff>
    </xdr:to>
    <xdr:sp macro="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9039225" y="501777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273</xdr:row>
      <xdr:rowOff>0</xdr:rowOff>
    </xdr:from>
    <xdr:to>
      <xdr:col>14</xdr:col>
      <xdr:colOff>581024</xdr:colOff>
      <xdr:row>275</xdr:row>
      <xdr:rowOff>0</xdr:rowOff>
    </xdr:to>
    <xdr:sp macro="" textlink="">
      <xdr:nvSpPr>
        <xdr:cNvPr id="33" name="Rectangle : coins arrondis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9039225" y="520922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283</xdr:row>
      <xdr:rowOff>0</xdr:rowOff>
    </xdr:from>
    <xdr:to>
      <xdr:col>14</xdr:col>
      <xdr:colOff>581024</xdr:colOff>
      <xdr:row>285</xdr:row>
      <xdr:rowOff>0</xdr:rowOff>
    </xdr:to>
    <xdr:sp macro="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9039225" y="540067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293</xdr:row>
      <xdr:rowOff>0</xdr:rowOff>
    </xdr:from>
    <xdr:to>
      <xdr:col>14</xdr:col>
      <xdr:colOff>581024</xdr:colOff>
      <xdr:row>295</xdr:row>
      <xdr:rowOff>0</xdr:rowOff>
    </xdr:to>
    <xdr:sp macro="" textlink="">
      <xdr:nvSpPr>
        <xdr:cNvPr id="35" name="Rectangle : coins arrondis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9039225" y="559212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303</xdr:row>
      <xdr:rowOff>0</xdr:rowOff>
    </xdr:from>
    <xdr:to>
      <xdr:col>14</xdr:col>
      <xdr:colOff>581024</xdr:colOff>
      <xdr:row>305</xdr:row>
      <xdr:rowOff>0</xdr:rowOff>
    </xdr:to>
    <xdr:sp macro="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9039225" y="578358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313</xdr:row>
      <xdr:rowOff>0</xdr:rowOff>
    </xdr:from>
    <xdr:to>
      <xdr:col>14</xdr:col>
      <xdr:colOff>581024</xdr:colOff>
      <xdr:row>315</xdr:row>
      <xdr:rowOff>0</xdr:rowOff>
    </xdr:to>
    <xdr:sp macro="" textlink="">
      <xdr:nvSpPr>
        <xdr:cNvPr id="37" name="Rectangle : coins arrondis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9039225" y="597503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323</xdr:row>
      <xdr:rowOff>0</xdr:rowOff>
    </xdr:from>
    <xdr:to>
      <xdr:col>14</xdr:col>
      <xdr:colOff>581024</xdr:colOff>
      <xdr:row>325</xdr:row>
      <xdr:rowOff>0</xdr:rowOff>
    </xdr:to>
    <xdr:sp macro="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9039225" y="616648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333</xdr:row>
      <xdr:rowOff>0</xdr:rowOff>
    </xdr:from>
    <xdr:to>
      <xdr:col>14</xdr:col>
      <xdr:colOff>581024</xdr:colOff>
      <xdr:row>335</xdr:row>
      <xdr:rowOff>0</xdr:rowOff>
    </xdr:to>
    <xdr:sp macro="" textlink="">
      <xdr:nvSpPr>
        <xdr:cNvPr id="39" name="Rectangle : coins arrondis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9039225" y="635793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343</xdr:row>
      <xdr:rowOff>0</xdr:rowOff>
    </xdr:from>
    <xdr:to>
      <xdr:col>14</xdr:col>
      <xdr:colOff>581024</xdr:colOff>
      <xdr:row>345</xdr:row>
      <xdr:rowOff>0</xdr:rowOff>
    </xdr:to>
    <xdr:sp macro="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9039225" y="654939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353</xdr:row>
      <xdr:rowOff>0</xdr:rowOff>
    </xdr:from>
    <xdr:to>
      <xdr:col>14</xdr:col>
      <xdr:colOff>581024</xdr:colOff>
      <xdr:row>355</xdr:row>
      <xdr:rowOff>0</xdr:rowOff>
    </xdr:to>
    <xdr:sp macro="" textlink="">
      <xdr:nvSpPr>
        <xdr:cNvPr id="41" name="Rectangle : coins arrondis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9039225" y="6740842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363</xdr:row>
      <xdr:rowOff>0</xdr:rowOff>
    </xdr:from>
    <xdr:to>
      <xdr:col>14</xdr:col>
      <xdr:colOff>581024</xdr:colOff>
      <xdr:row>365</xdr:row>
      <xdr:rowOff>0</xdr:rowOff>
    </xdr:to>
    <xdr:sp macro="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9039225" y="6932295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0</xdr:colOff>
      <xdr:row>373</xdr:row>
      <xdr:rowOff>0</xdr:rowOff>
    </xdr:from>
    <xdr:to>
      <xdr:col>14</xdr:col>
      <xdr:colOff>581024</xdr:colOff>
      <xdr:row>375</xdr:row>
      <xdr:rowOff>0</xdr:rowOff>
    </xdr:to>
    <xdr:sp macro="" textlink="">
      <xdr:nvSpPr>
        <xdr:cNvPr id="43" name="Rectangle : coins arrondis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9039225" y="71237475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32</xdr:col>
      <xdr:colOff>0</xdr:colOff>
      <xdr:row>223</xdr:row>
      <xdr:rowOff>0</xdr:rowOff>
    </xdr:from>
    <xdr:to>
      <xdr:col>34</xdr:col>
      <xdr:colOff>581024</xdr:colOff>
      <xdr:row>225</xdr:row>
      <xdr:rowOff>0</xdr:rowOff>
    </xdr:to>
    <xdr:sp macro="" textlink="">
      <xdr:nvSpPr>
        <xdr:cNvPr id="98" name="Rectangle : coins arrondis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/>
      </xdr:nvSpPr>
      <xdr:spPr>
        <a:xfrm>
          <a:off x="9039225" y="42519600"/>
          <a:ext cx="1343024" cy="38100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  <a:latin typeface="Bahnschrift" panose="020B0502040204020203" pitchFamily="34" charset="0"/>
            </a:rPr>
            <a:t>Haut de page</a:t>
          </a:r>
        </a:p>
      </xdr:txBody>
    </xdr:sp>
    <xdr:clientData/>
  </xdr:twoCellAnchor>
  <xdr:twoCellAnchor>
    <xdr:from>
      <xdr:col>12</xdr:col>
      <xdr:colOff>38100</xdr:colOff>
      <xdr:row>24</xdr:row>
      <xdr:rowOff>150018</xdr:rowOff>
    </xdr:from>
    <xdr:to>
      <xdr:col>13</xdr:col>
      <xdr:colOff>85725</xdr:colOff>
      <xdr:row>25</xdr:row>
      <xdr:rowOff>188118</xdr:rowOff>
    </xdr:to>
    <xdr:sp macro="" textlink="">
      <xdr:nvSpPr>
        <xdr:cNvPr id="2" name="Rectangle : coins arrondis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8108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J01</a:t>
          </a:r>
        </a:p>
      </xdr:txBody>
    </xdr:sp>
    <xdr:clientData/>
  </xdr:twoCellAnchor>
  <xdr:twoCellAnchor>
    <xdr:from>
      <xdr:col>13</xdr:col>
      <xdr:colOff>190500</xdr:colOff>
      <xdr:row>24</xdr:row>
      <xdr:rowOff>150018</xdr:rowOff>
    </xdr:from>
    <xdr:to>
      <xdr:col>14</xdr:col>
      <xdr:colOff>238125</xdr:colOff>
      <xdr:row>25</xdr:row>
      <xdr:rowOff>188118</xdr:rowOff>
    </xdr:to>
    <xdr:sp macro="" textlink="">
      <xdr:nvSpPr>
        <xdr:cNvPr id="44" name="Rectangle : coins arrondis 4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13442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J02</a:t>
          </a:r>
        </a:p>
      </xdr:txBody>
    </xdr:sp>
    <xdr:clientData/>
  </xdr:twoCellAnchor>
  <xdr:twoCellAnchor>
    <xdr:from>
      <xdr:col>14</xdr:col>
      <xdr:colOff>323850</xdr:colOff>
      <xdr:row>24</xdr:row>
      <xdr:rowOff>150018</xdr:rowOff>
    </xdr:from>
    <xdr:to>
      <xdr:col>14</xdr:col>
      <xdr:colOff>752475</xdr:colOff>
      <xdr:row>25</xdr:row>
      <xdr:rowOff>188118</xdr:rowOff>
    </xdr:to>
    <xdr:sp macro="" textlink="">
      <xdr:nvSpPr>
        <xdr:cNvPr id="45" name="Rectangle : coins arrondis 4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1185862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J03</a:t>
          </a:r>
        </a:p>
      </xdr:txBody>
    </xdr:sp>
    <xdr:clientData/>
  </xdr:twoCellAnchor>
  <xdr:twoCellAnchor>
    <xdr:from>
      <xdr:col>14</xdr:col>
      <xdr:colOff>857250</xdr:colOff>
      <xdr:row>24</xdr:row>
      <xdr:rowOff>150018</xdr:rowOff>
    </xdr:from>
    <xdr:to>
      <xdr:col>14</xdr:col>
      <xdr:colOff>1285875</xdr:colOff>
      <xdr:row>25</xdr:row>
      <xdr:rowOff>188118</xdr:rowOff>
    </xdr:to>
    <xdr:sp macro="" textlink="">
      <xdr:nvSpPr>
        <xdr:cNvPr id="46" name="Rectangle : coins arrondis 4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1239202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J04</a:t>
          </a:r>
        </a:p>
      </xdr:txBody>
    </xdr:sp>
    <xdr:clientData/>
  </xdr:twoCellAnchor>
  <xdr:twoCellAnchor>
    <xdr:from>
      <xdr:col>14</xdr:col>
      <xdr:colOff>1381125</xdr:colOff>
      <xdr:row>24</xdr:row>
      <xdr:rowOff>150018</xdr:rowOff>
    </xdr:from>
    <xdr:to>
      <xdr:col>14</xdr:col>
      <xdr:colOff>1809750</xdr:colOff>
      <xdr:row>25</xdr:row>
      <xdr:rowOff>188118</xdr:rowOff>
    </xdr:to>
    <xdr:sp macro="" textlink="">
      <xdr:nvSpPr>
        <xdr:cNvPr id="47" name="Rectangle : coins arrondis 4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12915900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J05</a:t>
          </a:r>
        </a:p>
      </xdr:txBody>
    </xdr:sp>
    <xdr:clientData/>
  </xdr:twoCellAnchor>
  <xdr:twoCellAnchor>
    <xdr:from>
      <xdr:col>14</xdr:col>
      <xdr:colOff>1914525</xdr:colOff>
      <xdr:row>24</xdr:row>
      <xdr:rowOff>150018</xdr:rowOff>
    </xdr:from>
    <xdr:to>
      <xdr:col>15</xdr:col>
      <xdr:colOff>295275</xdr:colOff>
      <xdr:row>25</xdr:row>
      <xdr:rowOff>188118</xdr:rowOff>
    </xdr:to>
    <xdr:sp macro="" textlink="">
      <xdr:nvSpPr>
        <xdr:cNvPr id="48" name="Rectangle : coins arrondis 4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13449300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J06</a:t>
          </a:r>
        </a:p>
      </xdr:txBody>
    </xdr:sp>
    <xdr:clientData/>
  </xdr:twoCellAnchor>
  <xdr:twoCellAnchor>
    <xdr:from>
      <xdr:col>16</xdr:col>
      <xdr:colOff>9525</xdr:colOff>
      <xdr:row>24</xdr:row>
      <xdr:rowOff>150018</xdr:rowOff>
    </xdr:from>
    <xdr:to>
      <xdr:col>17</xdr:col>
      <xdr:colOff>57150</xdr:colOff>
      <xdr:row>25</xdr:row>
      <xdr:rowOff>188118</xdr:rowOff>
    </xdr:to>
    <xdr:sp macro="" textlink="">
      <xdr:nvSpPr>
        <xdr:cNvPr id="49" name="Rectangle : coins arrondis 4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139731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J07</a:t>
          </a:r>
        </a:p>
      </xdr:txBody>
    </xdr:sp>
    <xdr:clientData/>
  </xdr:twoCellAnchor>
  <xdr:twoCellAnchor>
    <xdr:from>
      <xdr:col>17</xdr:col>
      <xdr:colOff>161925</xdr:colOff>
      <xdr:row>24</xdr:row>
      <xdr:rowOff>150018</xdr:rowOff>
    </xdr:from>
    <xdr:to>
      <xdr:col>18</xdr:col>
      <xdr:colOff>209550</xdr:colOff>
      <xdr:row>25</xdr:row>
      <xdr:rowOff>188118</xdr:rowOff>
    </xdr:to>
    <xdr:sp macro="" textlink="">
      <xdr:nvSpPr>
        <xdr:cNvPr id="50" name="Rectangle : coins arrondis 4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145065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J08</a:t>
          </a:r>
        </a:p>
      </xdr:txBody>
    </xdr:sp>
    <xdr:clientData/>
  </xdr:twoCellAnchor>
  <xdr:twoCellAnchor>
    <xdr:from>
      <xdr:col>18</xdr:col>
      <xdr:colOff>314325</xdr:colOff>
      <xdr:row>24</xdr:row>
      <xdr:rowOff>150018</xdr:rowOff>
    </xdr:from>
    <xdr:to>
      <xdr:col>19</xdr:col>
      <xdr:colOff>361950</xdr:colOff>
      <xdr:row>25</xdr:row>
      <xdr:rowOff>188118</xdr:rowOff>
    </xdr:to>
    <xdr:sp macro="" textlink="">
      <xdr:nvSpPr>
        <xdr:cNvPr id="51" name="Rectangle : coins arrondis 5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150399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J09</a:t>
          </a:r>
        </a:p>
      </xdr:txBody>
    </xdr:sp>
    <xdr:clientData/>
  </xdr:twoCellAnchor>
  <xdr:twoCellAnchor>
    <xdr:from>
      <xdr:col>20</xdr:col>
      <xdr:colOff>85725</xdr:colOff>
      <xdr:row>24</xdr:row>
      <xdr:rowOff>150018</xdr:rowOff>
    </xdr:from>
    <xdr:to>
      <xdr:col>21</xdr:col>
      <xdr:colOff>133350</xdr:colOff>
      <xdr:row>25</xdr:row>
      <xdr:rowOff>188118</xdr:rowOff>
    </xdr:to>
    <xdr:sp macro="" textlink="">
      <xdr:nvSpPr>
        <xdr:cNvPr id="52" name="Rectangle : coins arrondis 51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/>
      </xdr:nvSpPr>
      <xdr:spPr>
        <a:xfrm>
          <a:off x="15573375" y="4760118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J10</a:t>
          </a:r>
        </a:p>
      </xdr:txBody>
    </xdr:sp>
    <xdr:clientData/>
  </xdr:twoCellAnchor>
  <xdr:twoCellAnchor>
    <xdr:from>
      <xdr:col>12</xdr:col>
      <xdr:colOff>47625</xdr:colOff>
      <xdr:row>26</xdr:row>
      <xdr:rowOff>95250</xdr:rowOff>
    </xdr:from>
    <xdr:to>
      <xdr:col>13</xdr:col>
      <xdr:colOff>95250</xdr:colOff>
      <xdr:row>27</xdr:row>
      <xdr:rowOff>133350</xdr:rowOff>
    </xdr:to>
    <xdr:sp macro="" textlink="">
      <xdr:nvSpPr>
        <xdr:cNvPr id="53" name="Rectangle : coins arrondis 5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108204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J11</a:t>
          </a:r>
        </a:p>
      </xdr:txBody>
    </xdr:sp>
    <xdr:clientData/>
  </xdr:twoCellAnchor>
  <xdr:twoCellAnchor>
    <xdr:from>
      <xdr:col>13</xdr:col>
      <xdr:colOff>200025</xdr:colOff>
      <xdr:row>26</xdr:row>
      <xdr:rowOff>95250</xdr:rowOff>
    </xdr:from>
    <xdr:to>
      <xdr:col>14</xdr:col>
      <xdr:colOff>247650</xdr:colOff>
      <xdr:row>27</xdr:row>
      <xdr:rowOff>133350</xdr:rowOff>
    </xdr:to>
    <xdr:sp macro="" textlink="">
      <xdr:nvSpPr>
        <xdr:cNvPr id="54" name="Rectangle : coins arrondis 5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113538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J12</a:t>
          </a:r>
        </a:p>
      </xdr:txBody>
    </xdr:sp>
    <xdr:clientData/>
  </xdr:twoCellAnchor>
  <xdr:twoCellAnchor>
    <xdr:from>
      <xdr:col>14</xdr:col>
      <xdr:colOff>333375</xdr:colOff>
      <xdr:row>26</xdr:row>
      <xdr:rowOff>95250</xdr:rowOff>
    </xdr:from>
    <xdr:to>
      <xdr:col>14</xdr:col>
      <xdr:colOff>762000</xdr:colOff>
      <xdr:row>27</xdr:row>
      <xdr:rowOff>133350</xdr:rowOff>
    </xdr:to>
    <xdr:sp macro="" textlink="">
      <xdr:nvSpPr>
        <xdr:cNvPr id="55" name="Rectangle : coins arrondis 54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1186815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J13</a:t>
          </a:r>
        </a:p>
      </xdr:txBody>
    </xdr:sp>
    <xdr:clientData/>
  </xdr:twoCellAnchor>
  <xdr:twoCellAnchor>
    <xdr:from>
      <xdr:col>14</xdr:col>
      <xdr:colOff>866775</xdr:colOff>
      <xdr:row>26</xdr:row>
      <xdr:rowOff>95250</xdr:rowOff>
    </xdr:from>
    <xdr:to>
      <xdr:col>14</xdr:col>
      <xdr:colOff>1295400</xdr:colOff>
      <xdr:row>27</xdr:row>
      <xdr:rowOff>133350</xdr:rowOff>
    </xdr:to>
    <xdr:sp macro="" textlink="">
      <xdr:nvSpPr>
        <xdr:cNvPr id="56" name="Rectangle : coins arrondis 55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1240155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J14</a:t>
          </a:r>
        </a:p>
      </xdr:txBody>
    </xdr:sp>
    <xdr:clientData/>
  </xdr:twoCellAnchor>
  <xdr:twoCellAnchor>
    <xdr:from>
      <xdr:col>14</xdr:col>
      <xdr:colOff>1390650</xdr:colOff>
      <xdr:row>26</xdr:row>
      <xdr:rowOff>95250</xdr:rowOff>
    </xdr:from>
    <xdr:to>
      <xdr:col>14</xdr:col>
      <xdr:colOff>1819275</xdr:colOff>
      <xdr:row>27</xdr:row>
      <xdr:rowOff>133350</xdr:rowOff>
    </xdr:to>
    <xdr:sp macro="" textlink="">
      <xdr:nvSpPr>
        <xdr:cNvPr id="57" name="Rectangle : coins arrondis 56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12925425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J15</a:t>
          </a:r>
        </a:p>
      </xdr:txBody>
    </xdr:sp>
    <xdr:clientData/>
  </xdr:twoCellAnchor>
  <xdr:twoCellAnchor>
    <xdr:from>
      <xdr:col>14</xdr:col>
      <xdr:colOff>1924050</xdr:colOff>
      <xdr:row>26</xdr:row>
      <xdr:rowOff>95250</xdr:rowOff>
    </xdr:from>
    <xdr:to>
      <xdr:col>15</xdr:col>
      <xdr:colOff>304800</xdr:colOff>
      <xdr:row>27</xdr:row>
      <xdr:rowOff>133350</xdr:rowOff>
    </xdr:to>
    <xdr:sp macro="" textlink="">
      <xdr:nvSpPr>
        <xdr:cNvPr id="58" name="Rectangle : coins arrondis 57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3458825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J16</a:t>
          </a:r>
        </a:p>
      </xdr:txBody>
    </xdr:sp>
    <xdr:clientData/>
  </xdr:twoCellAnchor>
  <xdr:twoCellAnchor>
    <xdr:from>
      <xdr:col>16</xdr:col>
      <xdr:colOff>19050</xdr:colOff>
      <xdr:row>26</xdr:row>
      <xdr:rowOff>95250</xdr:rowOff>
    </xdr:from>
    <xdr:to>
      <xdr:col>17</xdr:col>
      <xdr:colOff>66675</xdr:colOff>
      <xdr:row>27</xdr:row>
      <xdr:rowOff>133350</xdr:rowOff>
    </xdr:to>
    <xdr:sp macro="" textlink="">
      <xdr:nvSpPr>
        <xdr:cNvPr id="59" name="Rectangle : coins arrondis 5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39827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J17</a:t>
          </a:r>
        </a:p>
      </xdr:txBody>
    </xdr:sp>
    <xdr:clientData/>
  </xdr:twoCellAnchor>
  <xdr:twoCellAnchor>
    <xdr:from>
      <xdr:col>17</xdr:col>
      <xdr:colOff>171450</xdr:colOff>
      <xdr:row>26</xdr:row>
      <xdr:rowOff>95250</xdr:rowOff>
    </xdr:from>
    <xdr:to>
      <xdr:col>18</xdr:col>
      <xdr:colOff>219075</xdr:colOff>
      <xdr:row>27</xdr:row>
      <xdr:rowOff>133350</xdr:rowOff>
    </xdr:to>
    <xdr:sp macro="" textlink="">
      <xdr:nvSpPr>
        <xdr:cNvPr id="60" name="Rectangle : coins arrondis 59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45161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J18</a:t>
          </a:r>
        </a:p>
      </xdr:txBody>
    </xdr:sp>
    <xdr:clientData/>
  </xdr:twoCellAnchor>
  <xdr:twoCellAnchor>
    <xdr:from>
      <xdr:col>18</xdr:col>
      <xdr:colOff>323850</xdr:colOff>
      <xdr:row>26</xdr:row>
      <xdr:rowOff>95250</xdr:rowOff>
    </xdr:from>
    <xdr:to>
      <xdr:col>19</xdr:col>
      <xdr:colOff>371475</xdr:colOff>
      <xdr:row>27</xdr:row>
      <xdr:rowOff>133350</xdr:rowOff>
    </xdr:to>
    <xdr:sp macro="" textlink="">
      <xdr:nvSpPr>
        <xdr:cNvPr id="61" name="Rectangle : coins arrondis 60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50495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J19</a:t>
          </a:r>
        </a:p>
      </xdr:txBody>
    </xdr:sp>
    <xdr:clientData/>
  </xdr:twoCellAnchor>
  <xdr:twoCellAnchor>
    <xdr:from>
      <xdr:col>20</xdr:col>
      <xdr:colOff>95250</xdr:colOff>
      <xdr:row>26</xdr:row>
      <xdr:rowOff>95250</xdr:rowOff>
    </xdr:from>
    <xdr:to>
      <xdr:col>21</xdr:col>
      <xdr:colOff>142875</xdr:colOff>
      <xdr:row>27</xdr:row>
      <xdr:rowOff>133350</xdr:rowOff>
    </xdr:to>
    <xdr:sp macro="" textlink="">
      <xdr:nvSpPr>
        <xdr:cNvPr id="62" name="Rectangle : coins arrondis 61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15582900" y="508635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J20</a:t>
          </a:r>
        </a:p>
      </xdr:txBody>
    </xdr:sp>
    <xdr:clientData/>
  </xdr:twoCellAnchor>
  <xdr:twoCellAnchor>
    <xdr:from>
      <xdr:col>12</xdr:col>
      <xdr:colOff>57150</xdr:colOff>
      <xdr:row>28</xdr:row>
      <xdr:rowOff>38100</xdr:rowOff>
    </xdr:from>
    <xdr:to>
      <xdr:col>13</xdr:col>
      <xdr:colOff>104775</xdr:colOff>
      <xdr:row>29</xdr:row>
      <xdr:rowOff>76200</xdr:rowOff>
    </xdr:to>
    <xdr:sp macro="" textlink="">
      <xdr:nvSpPr>
        <xdr:cNvPr id="63" name="Rectangle : coins arrondis 62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108299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J21</a:t>
          </a:r>
        </a:p>
      </xdr:txBody>
    </xdr:sp>
    <xdr:clientData/>
  </xdr:twoCellAnchor>
  <xdr:twoCellAnchor>
    <xdr:from>
      <xdr:col>13</xdr:col>
      <xdr:colOff>209550</xdr:colOff>
      <xdr:row>28</xdr:row>
      <xdr:rowOff>38100</xdr:rowOff>
    </xdr:from>
    <xdr:to>
      <xdr:col>14</xdr:col>
      <xdr:colOff>257175</xdr:colOff>
      <xdr:row>29</xdr:row>
      <xdr:rowOff>76200</xdr:rowOff>
    </xdr:to>
    <xdr:sp macro="" textlink="">
      <xdr:nvSpPr>
        <xdr:cNvPr id="64" name="Rectangle : coins arrondis 63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13633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J22</a:t>
          </a:r>
        </a:p>
      </xdr:txBody>
    </xdr:sp>
    <xdr:clientData/>
  </xdr:twoCellAnchor>
  <xdr:twoCellAnchor>
    <xdr:from>
      <xdr:col>14</xdr:col>
      <xdr:colOff>342900</xdr:colOff>
      <xdr:row>28</xdr:row>
      <xdr:rowOff>38100</xdr:rowOff>
    </xdr:from>
    <xdr:to>
      <xdr:col>14</xdr:col>
      <xdr:colOff>771525</xdr:colOff>
      <xdr:row>29</xdr:row>
      <xdr:rowOff>76200</xdr:rowOff>
    </xdr:to>
    <xdr:sp macro="" textlink="">
      <xdr:nvSpPr>
        <xdr:cNvPr id="65" name="Rectangle : coins arrondis 64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87767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J23</a:t>
          </a:r>
        </a:p>
      </xdr:txBody>
    </xdr:sp>
    <xdr:clientData/>
  </xdr:twoCellAnchor>
  <xdr:twoCellAnchor>
    <xdr:from>
      <xdr:col>14</xdr:col>
      <xdr:colOff>876300</xdr:colOff>
      <xdr:row>28</xdr:row>
      <xdr:rowOff>38100</xdr:rowOff>
    </xdr:from>
    <xdr:to>
      <xdr:col>14</xdr:col>
      <xdr:colOff>1304925</xdr:colOff>
      <xdr:row>29</xdr:row>
      <xdr:rowOff>76200</xdr:rowOff>
    </xdr:to>
    <xdr:sp macro="" textlink="">
      <xdr:nvSpPr>
        <xdr:cNvPr id="66" name="Rectangle : coins arrondis 65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41107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J24</a:t>
          </a:r>
        </a:p>
      </xdr:txBody>
    </xdr:sp>
    <xdr:clientData/>
  </xdr:twoCellAnchor>
  <xdr:twoCellAnchor>
    <xdr:from>
      <xdr:col>14</xdr:col>
      <xdr:colOff>1400175</xdr:colOff>
      <xdr:row>28</xdr:row>
      <xdr:rowOff>38100</xdr:rowOff>
    </xdr:from>
    <xdr:to>
      <xdr:col>14</xdr:col>
      <xdr:colOff>1828800</xdr:colOff>
      <xdr:row>29</xdr:row>
      <xdr:rowOff>76200</xdr:rowOff>
    </xdr:to>
    <xdr:sp macro="" textlink="">
      <xdr:nvSpPr>
        <xdr:cNvPr id="67" name="Rectangle : coins arrondis 66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934950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J25</a:t>
          </a:r>
        </a:p>
      </xdr:txBody>
    </xdr:sp>
    <xdr:clientData/>
  </xdr:twoCellAnchor>
  <xdr:twoCellAnchor>
    <xdr:from>
      <xdr:col>14</xdr:col>
      <xdr:colOff>1933575</xdr:colOff>
      <xdr:row>28</xdr:row>
      <xdr:rowOff>38100</xdr:rowOff>
    </xdr:from>
    <xdr:to>
      <xdr:col>15</xdr:col>
      <xdr:colOff>314325</xdr:colOff>
      <xdr:row>29</xdr:row>
      <xdr:rowOff>76200</xdr:rowOff>
    </xdr:to>
    <xdr:sp macro="" textlink="">
      <xdr:nvSpPr>
        <xdr:cNvPr id="68" name="Rectangle : coins arrondis 67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13468350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J26</a:t>
          </a:r>
        </a:p>
      </xdr:txBody>
    </xdr:sp>
    <xdr:clientData/>
  </xdr:twoCellAnchor>
  <xdr:twoCellAnchor>
    <xdr:from>
      <xdr:col>16</xdr:col>
      <xdr:colOff>28575</xdr:colOff>
      <xdr:row>28</xdr:row>
      <xdr:rowOff>38100</xdr:rowOff>
    </xdr:from>
    <xdr:to>
      <xdr:col>17</xdr:col>
      <xdr:colOff>76200</xdr:colOff>
      <xdr:row>29</xdr:row>
      <xdr:rowOff>76200</xdr:rowOff>
    </xdr:to>
    <xdr:sp macro="" textlink="">
      <xdr:nvSpPr>
        <xdr:cNvPr id="69" name="Rectangle : coins arrondis 68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139922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J27</a:t>
          </a:r>
        </a:p>
      </xdr:txBody>
    </xdr:sp>
    <xdr:clientData/>
  </xdr:twoCellAnchor>
  <xdr:twoCellAnchor>
    <xdr:from>
      <xdr:col>17</xdr:col>
      <xdr:colOff>180975</xdr:colOff>
      <xdr:row>28</xdr:row>
      <xdr:rowOff>38100</xdr:rowOff>
    </xdr:from>
    <xdr:to>
      <xdr:col>18</xdr:col>
      <xdr:colOff>228600</xdr:colOff>
      <xdr:row>29</xdr:row>
      <xdr:rowOff>76200</xdr:rowOff>
    </xdr:to>
    <xdr:sp macro="" textlink="">
      <xdr:nvSpPr>
        <xdr:cNvPr id="70" name="Rectangle : coins arrondis 69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145256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J28</a:t>
          </a:r>
        </a:p>
      </xdr:txBody>
    </xdr:sp>
    <xdr:clientData/>
  </xdr:twoCellAnchor>
  <xdr:twoCellAnchor>
    <xdr:from>
      <xdr:col>18</xdr:col>
      <xdr:colOff>333375</xdr:colOff>
      <xdr:row>28</xdr:row>
      <xdr:rowOff>38100</xdr:rowOff>
    </xdr:from>
    <xdr:to>
      <xdr:col>20</xdr:col>
      <xdr:colOff>0</xdr:colOff>
      <xdr:row>29</xdr:row>
      <xdr:rowOff>76200</xdr:rowOff>
    </xdr:to>
    <xdr:sp macro="" textlink="">
      <xdr:nvSpPr>
        <xdr:cNvPr id="71" name="Rectangle : coins arrondis 70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150590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J29</a:t>
          </a:r>
        </a:p>
      </xdr:txBody>
    </xdr:sp>
    <xdr:clientData/>
  </xdr:twoCellAnchor>
  <xdr:twoCellAnchor>
    <xdr:from>
      <xdr:col>20</xdr:col>
      <xdr:colOff>104775</xdr:colOff>
      <xdr:row>28</xdr:row>
      <xdr:rowOff>38100</xdr:rowOff>
    </xdr:from>
    <xdr:to>
      <xdr:col>21</xdr:col>
      <xdr:colOff>152400</xdr:colOff>
      <xdr:row>29</xdr:row>
      <xdr:rowOff>76200</xdr:rowOff>
    </xdr:to>
    <xdr:sp macro="" textlink="">
      <xdr:nvSpPr>
        <xdr:cNvPr id="72" name="Rectangle : coins arrondis 71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/>
      </xdr:nvSpPr>
      <xdr:spPr>
        <a:xfrm>
          <a:off x="15592425" y="5410200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J30</a:t>
          </a:r>
        </a:p>
      </xdr:txBody>
    </xdr:sp>
    <xdr:clientData/>
  </xdr:twoCellAnchor>
  <xdr:twoCellAnchor>
    <xdr:from>
      <xdr:col>12</xdr:col>
      <xdr:colOff>66675</xdr:colOff>
      <xdr:row>29</xdr:row>
      <xdr:rowOff>180975</xdr:rowOff>
    </xdr:from>
    <xdr:to>
      <xdr:col>13</xdr:col>
      <xdr:colOff>114300</xdr:colOff>
      <xdr:row>31</xdr:row>
      <xdr:rowOff>28575</xdr:rowOff>
    </xdr:to>
    <xdr:sp macro="" textlink="">
      <xdr:nvSpPr>
        <xdr:cNvPr id="73" name="Rectangle : coins arrondis 72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/>
      </xdr:nvSpPr>
      <xdr:spPr>
        <a:xfrm>
          <a:off x="108394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J31</a:t>
          </a:r>
        </a:p>
      </xdr:txBody>
    </xdr:sp>
    <xdr:clientData/>
  </xdr:twoCellAnchor>
  <xdr:twoCellAnchor>
    <xdr:from>
      <xdr:col>13</xdr:col>
      <xdr:colOff>219075</xdr:colOff>
      <xdr:row>29</xdr:row>
      <xdr:rowOff>180975</xdr:rowOff>
    </xdr:from>
    <xdr:to>
      <xdr:col>14</xdr:col>
      <xdr:colOff>266700</xdr:colOff>
      <xdr:row>31</xdr:row>
      <xdr:rowOff>28575</xdr:rowOff>
    </xdr:to>
    <xdr:sp macro="" textlink="">
      <xdr:nvSpPr>
        <xdr:cNvPr id="74" name="Rectangle : coins arrondis 7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/>
      </xdr:nvSpPr>
      <xdr:spPr>
        <a:xfrm>
          <a:off x="113728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J32</a:t>
          </a:r>
        </a:p>
      </xdr:txBody>
    </xdr:sp>
    <xdr:clientData/>
  </xdr:twoCellAnchor>
  <xdr:twoCellAnchor>
    <xdr:from>
      <xdr:col>14</xdr:col>
      <xdr:colOff>352425</xdr:colOff>
      <xdr:row>29</xdr:row>
      <xdr:rowOff>180975</xdr:rowOff>
    </xdr:from>
    <xdr:to>
      <xdr:col>14</xdr:col>
      <xdr:colOff>781050</xdr:colOff>
      <xdr:row>31</xdr:row>
      <xdr:rowOff>28575</xdr:rowOff>
    </xdr:to>
    <xdr:sp macro="" textlink="">
      <xdr:nvSpPr>
        <xdr:cNvPr id="75" name="Rectangle : coins arrondis 74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1188720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J33</a:t>
          </a:r>
        </a:p>
      </xdr:txBody>
    </xdr:sp>
    <xdr:clientData/>
  </xdr:twoCellAnchor>
  <xdr:twoCellAnchor>
    <xdr:from>
      <xdr:col>14</xdr:col>
      <xdr:colOff>885825</xdr:colOff>
      <xdr:row>29</xdr:row>
      <xdr:rowOff>180975</xdr:rowOff>
    </xdr:from>
    <xdr:to>
      <xdr:col>14</xdr:col>
      <xdr:colOff>1314450</xdr:colOff>
      <xdr:row>31</xdr:row>
      <xdr:rowOff>28575</xdr:rowOff>
    </xdr:to>
    <xdr:sp macro="" textlink="">
      <xdr:nvSpPr>
        <xdr:cNvPr id="76" name="Rectangle : coins arrondis 75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1242060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J34</a:t>
          </a:r>
        </a:p>
      </xdr:txBody>
    </xdr:sp>
    <xdr:clientData/>
  </xdr:twoCellAnchor>
  <xdr:twoCellAnchor>
    <xdr:from>
      <xdr:col>14</xdr:col>
      <xdr:colOff>1409700</xdr:colOff>
      <xdr:row>29</xdr:row>
      <xdr:rowOff>180975</xdr:rowOff>
    </xdr:from>
    <xdr:to>
      <xdr:col>14</xdr:col>
      <xdr:colOff>1838325</xdr:colOff>
      <xdr:row>31</xdr:row>
      <xdr:rowOff>28575</xdr:rowOff>
    </xdr:to>
    <xdr:sp macro="" textlink="">
      <xdr:nvSpPr>
        <xdr:cNvPr id="77" name="Rectangle : coins arrondis 7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>
        <a:xfrm>
          <a:off x="12944475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J35</a:t>
          </a:r>
        </a:p>
      </xdr:txBody>
    </xdr:sp>
    <xdr:clientData/>
  </xdr:twoCellAnchor>
  <xdr:twoCellAnchor>
    <xdr:from>
      <xdr:col>14</xdr:col>
      <xdr:colOff>1943100</xdr:colOff>
      <xdr:row>29</xdr:row>
      <xdr:rowOff>180975</xdr:rowOff>
    </xdr:from>
    <xdr:to>
      <xdr:col>15</xdr:col>
      <xdr:colOff>323850</xdr:colOff>
      <xdr:row>31</xdr:row>
      <xdr:rowOff>28575</xdr:rowOff>
    </xdr:to>
    <xdr:sp macro="" textlink="">
      <xdr:nvSpPr>
        <xdr:cNvPr id="78" name="Rectangle : coins arrondis 7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/>
      </xdr:nvSpPr>
      <xdr:spPr>
        <a:xfrm>
          <a:off x="13477875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J36</a:t>
          </a:r>
        </a:p>
      </xdr:txBody>
    </xdr:sp>
    <xdr:clientData/>
  </xdr:twoCellAnchor>
  <xdr:twoCellAnchor>
    <xdr:from>
      <xdr:col>16</xdr:col>
      <xdr:colOff>38100</xdr:colOff>
      <xdr:row>29</xdr:row>
      <xdr:rowOff>180975</xdr:rowOff>
    </xdr:from>
    <xdr:to>
      <xdr:col>17</xdr:col>
      <xdr:colOff>85725</xdr:colOff>
      <xdr:row>31</xdr:row>
      <xdr:rowOff>28575</xdr:rowOff>
    </xdr:to>
    <xdr:sp macro="" textlink="">
      <xdr:nvSpPr>
        <xdr:cNvPr id="79" name="Rectangle : coins arrondis 7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/>
      </xdr:nvSpPr>
      <xdr:spPr>
        <a:xfrm>
          <a:off x="140017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J37</a:t>
          </a:r>
        </a:p>
      </xdr:txBody>
    </xdr:sp>
    <xdr:clientData/>
  </xdr:twoCellAnchor>
  <xdr:twoCellAnchor>
    <xdr:from>
      <xdr:col>17</xdr:col>
      <xdr:colOff>190500</xdr:colOff>
      <xdr:row>29</xdr:row>
      <xdr:rowOff>180975</xdr:rowOff>
    </xdr:from>
    <xdr:to>
      <xdr:col>18</xdr:col>
      <xdr:colOff>238125</xdr:colOff>
      <xdr:row>31</xdr:row>
      <xdr:rowOff>28575</xdr:rowOff>
    </xdr:to>
    <xdr:sp macro="" textlink="">
      <xdr:nvSpPr>
        <xdr:cNvPr id="80" name="Rectangle : coins arrondis 79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/>
      </xdr:nvSpPr>
      <xdr:spPr>
        <a:xfrm>
          <a:off x="14535150" y="5743575"/>
          <a:ext cx="428625" cy="228600"/>
        </a:xfrm>
        <a:prstGeom prst="roundRect">
          <a:avLst/>
        </a:prstGeom>
        <a:blipFill>
          <a:blip xmlns:r="http://schemas.openxmlformats.org/officeDocument/2006/relationships" r:embed="rId4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J38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98</xdr:row>
      <xdr:rowOff>171450</xdr:rowOff>
    </xdr:from>
    <xdr:to>
      <xdr:col>3</xdr:col>
      <xdr:colOff>0</xdr:colOff>
      <xdr:row>100</xdr:row>
      <xdr:rowOff>142875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08A660-8CA4-4B68-A42F-2CBCAE0FBA39}"/>
            </a:ext>
          </a:extLst>
        </xdr:cNvPr>
        <xdr:cNvSpPr/>
      </xdr:nvSpPr>
      <xdr:spPr>
        <a:xfrm>
          <a:off x="333375" y="4800600"/>
          <a:ext cx="2343150" cy="3524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Moyenne du championnat</a:t>
          </a:r>
        </a:p>
      </xdr:txBody>
    </xdr:sp>
    <xdr:clientData/>
  </xdr:twoCellAnchor>
  <xdr:twoCellAnchor>
    <xdr:from>
      <xdr:col>36</xdr:col>
      <xdr:colOff>704850</xdr:colOff>
      <xdr:row>99</xdr:row>
      <xdr:rowOff>9525</xdr:rowOff>
    </xdr:from>
    <xdr:to>
      <xdr:col>40</xdr:col>
      <xdr:colOff>0</xdr:colOff>
      <xdr:row>100</xdr:row>
      <xdr:rowOff>171450</xdr:rowOff>
    </xdr:to>
    <xdr:sp macro="" textlink="">
      <xdr:nvSpPr>
        <xdr:cNvPr id="3" name="Rectangle : coins arrondi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653BD1C-5CED-43C6-B0E9-DBF767005AB7}"/>
            </a:ext>
          </a:extLst>
        </xdr:cNvPr>
        <xdr:cNvSpPr/>
      </xdr:nvSpPr>
      <xdr:spPr>
        <a:xfrm>
          <a:off x="26355675" y="4829175"/>
          <a:ext cx="2343150" cy="352425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Bahnschrift" panose="020B0502040204020203" pitchFamily="34" charset="0"/>
            </a:rPr>
            <a:t>Retour au début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89-A42B-430B-8175-D64048A7CB96}">
  <sheetPr>
    <tabColor rgb="FFFFFF00"/>
  </sheetPr>
  <dimension ref="A1:RM59"/>
  <sheetViews>
    <sheetView tabSelected="1" workbookViewId="0">
      <selection activeCell="A2" sqref="A2"/>
    </sheetView>
  </sheetViews>
  <sheetFormatPr baseColWidth="10" defaultRowHeight="15" x14ac:dyDescent="0.25"/>
  <cols>
    <col min="1" max="1" width="30.7109375" style="2" customWidth="1"/>
    <col min="2" max="8" width="11.42578125" style="1"/>
    <col min="9" max="9" width="0" style="1" hidden="1" customWidth="1"/>
    <col min="10" max="481" width="11.42578125" style="1"/>
  </cols>
  <sheetData>
    <row r="1" spans="1:37" ht="15.75" thickBot="1" x14ac:dyDescent="0.3">
      <c r="A1" s="4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7" x14ac:dyDescent="0.25">
      <c r="A2" s="3"/>
      <c r="B2" s="86" t="s">
        <v>129</v>
      </c>
      <c r="C2" s="87"/>
      <c r="D2" s="88"/>
      <c r="E2" s="85"/>
      <c r="F2" s="85"/>
      <c r="G2" s="85"/>
      <c r="H2" s="85"/>
      <c r="I2" s="18">
        <v>1</v>
      </c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3" spans="1:37" x14ac:dyDescent="0.25">
      <c r="A3" s="3"/>
      <c r="B3" s="89"/>
      <c r="C3" s="90"/>
      <c r="D3" s="91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</row>
    <row r="4" spans="1:37" ht="15.75" thickBot="1" x14ac:dyDescent="0.3">
      <c r="A4" s="3"/>
      <c r="B4" s="92"/>
      <c r="C4" s="93"/>
      <c r="D4" s="94"/>
      <c r="E4" s="85"/>
      <c r="F4" s="85"/>
      <c r="G4" s="85"/>
      <c r="H4" s="85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x14ac:dyDescent="0.25">
      <c r="A5" s="3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x14ac:dyDescent="0.25">
      <c r="A6" s="3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</row>
    <row r="7" spans="1:37" x14ac:dyDescent="0.25">
      <c r="A7" s="3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</row>
    <row r="8" spans="1:37" x14ac:dyDescent="0.25">
      <c r="A8" s="3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x14ac:dyDescent="0.25">
      <c r="A9" s="3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</row>
    <row r="10" spans="1:37" x14ac:dyDescent="0.25">
      <c r="A10" s="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x14ac:dyDescent="0.25">
      <c r="A11" s="3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x14ac:dyDescent="0.25">
      <c r="A12" s="3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x14ac:dyDescent="0.25">
      <c r="A13" s="3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</row>
    <row r="14" spans="1:37" x14ac:dyDescent="0.25">
      <c r="A14" s="3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x14ac:dyDescent="0.25">
      <c r="A15" s="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1:37" x14ac:dyDescent="0.25">
      <c r="A16" s="3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1:37" x14ac:dyDescent="0.25">
      <c r="A17" s="3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ht="15.75" thickBot="1" x14ac:dyDescent="0.3">
      <c r="A18" s="3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</row>
    <row r="19" spans="1:37" x14ac:dyDescent="0.25">
      <c r="A19" s="3"/>
      <c r="B19" s="18"/>
      <c r="C19" s="76" t="s">
        <v>131</v>
      </c>
      <c r="D19" s="77"/>
      <c r="E19" s="77"/>
      <c r="F19" s="77"/>
      <c r="G19" s="77"/>
      <c r="H19" s="77"/>
      <c r="I19" s="77"/>
      <c r="J19" s="77"/>
      <c r="K19" s="78"/>
      <c r="L19" s="50"/>
      <c r="M19" s="50"/>
      <c r="N19" s="50"/>
      <c r="O19" s="50"/>
      <c r="P19" s="50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</row>
    <row r="20" spans="1:37" ht="15.75" thickBot="1" x14ac:dyDescent="0.3">
      <c r="A20" s="3"/>
      <c r="B20" s="18"/>
      <c r="C20" s="79"/>
      <c r="D20" s="80"/>
      <c r="E20" s="80"/>
      <c r="F20" s="80"/>
      <c r="G20" s="80"/>
      <c r="H20" s="80"/>
      <c r="I20" s="80"/>
      <c r="J20" s="80"/>
      <c r="K20" s="81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ht="15.75" thickBot="1" x14ac:dyDescent="0.3">
      <c r="A21" s="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</row>
    <row r="22" spans="1:37" ht="15.75" thickBot="1" x14ac:dyDescent="0.3">
      <c r="A22" s="19"/>
      <c r="B22" s="18"/>
      <c r="C22" s="76" t="s">
        <v>133</v>
      </c>
      <c r="D22" s="77"/>
      <c r="E22" s="77"/>
      <c r="F22" s="77"/>
      <c r="G22" s="77"/>
      <c r="H22" s="77"/>
      <c r="I22" s="77"/>
      <c r="J22" s="77"/>
      <c r="K22" s="7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</row>
    <row r="23" spans="1:37" ht="15.75" thickBot="1" x14ac:dyDescent="0.3">
      <c r="A23" s="95" t="s">
        <v>130</v>
      </c>
      <c r="B23" s="18"/>
      <c r="C23" s="79"/>
      <c r="D23" s="80"/>
      <c r="E23" s="80"/>
      <c r="F23" s="80"/>
      <c r="G23" s="80"/>
      <c r="H23" s="80"/>
      <c r="I23" s="80"/>
      <c r="J23" s="80"/>
      <c r="K23" s="81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ht="15.75" thickBot="1" x14ac:dyDescent="0.3">
      <c r="A24" s="96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7" x14ac:dyDescent="0.25">
      <c r="A25" s="96"/>
      <c r="B25" s="18"/>
      <c r="C25" s="76" t="s">
        <v>145</v>
      </c>
      <c r="D25" s="77"/>
      <c r="E25" s="77"/>
      <c r="F25" s="77"/>
      <c r="G25" s="77"/>
      <c r="H25" s="77"/>
      <c r="I25" s="77"/>
      <c r="J25" s="77"/>
      <c r="K25" s="7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7" ht="15.75" thickBot="1" x14ac:dyDescent="0.3">
      <c r="A26" s="97"/>
      <c r="B26" s="18"/>
      <c r="C26" s="98"/>
      <c r="D26" s="99"/>
      <c r="E26" s="99"/>
      <c r="F26" s="99"/>
      <c r="G26" s="99"/>
      <c r="H26" s="99"/>
      <c r="I26" s="99"/>
      <c r="J26" s="99"/>
      <c r="K26" s="100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</row>
    <row r="27" spans="1:37" ht="15.75" thickBot="1" x14ac:dyDescent="0.3">
      <c r="A27" s="19"/>
      <c r="B27" s="18"/>
      <c r="C27" s="98"/>
      <c r="D27" s="99"/>
      <c r="E27" s="99"/>
      <c r="F27" s="99"/>
      <c r="G27" s="99"/>
      <c r="H27" s="99"/>
      <c r="I27" s="99"/>
      <c r="J27" s="99"/>
      <c r="K27" s="100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</row>
    <row r="28" spans="1:37" ht="15.75" thickBot="1" x14ac:dyDescent="0.3">
      <c r="A28" s="82" t="s">
        <v>132</v>
      </c>
      <c r="B28" s="18"/>
      <c r="C28" s="79"/>
      <c r="D28" s="80"/>
      <c r="E28" s="80"/>
      <c r="F28" s="80"/>
      <c r="G28" s="80"/>
      <c r="H28" s="80"/>
      <c r="I28" s="80"/>
      <c r="J28" s="80"/>
      <c r="K28" s="81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</row>
    <row r="29" spans="1:37" x14ac:dyDescent="0.25">
      <c r="A29" s="8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5.75" thickBot="1" x14ac:dyDescent="0.3">
      <c r="A30" s="84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</row>
    <row r="31" spans="1:37" x14ac:dyDescent="0.25">
      <c r="A31" s="19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</row>
    <row r="32" spans="1:37" x14ac:dyDescent="0.25">
      <c r="A32" s="19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</row>
    <row r="33" spans="1:37" x14ac:dyDescent="0.25">
      <c r="A33" s="19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x14ac:dyDescent="0.25">
      <c r="A34" s="1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 x14ac:dyDescent="0.25">
      <c r="A35" s="1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x14ac:dyDescent="0.25">
      <c r="A36" s="19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</row>
    <row r="37" spans="1:37" x14ac:dyDescent="0.25">
      <c r="A37" s="19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x14ac:dyDescent="0.25">
      <c r="A38" s="19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</row>
    <row r="39" spans="1:37" x14ac:dyDescent="0.25">
      <c r="A39" s="19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</row>
    <row r="40" spans="1:37" x14ac:dyDescent="0.25">
      <c r="A40" s="19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</row>
    <row r="41" spans="1:37" x14ac:dyDescent="0.25">
      <c r="A41" s="19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x14ac:dyDescent="0.25">
      <c r="A42" s="1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</row>
    <row r="43" spans="1:37" x14ac:dyDescent="0.25">
      <c r="A43" s="19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</row>
    <row r="44" spans="1:37" x14ac:dyDescent="0.25">
      <c r="A44" s="19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</row>
    <row r="45" spans="1:37" x14ac:dyDescent="0.25">
      <c r="A45" s="19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x14ac:dyDescent="0.25">
      <c r="A46" s="19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</row>
    <row r="47" spans="1:37" x14ac:dyDescent="0.25">
      <c r="A47" s="19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</row>
    <row r="48" spans="1:37" x14ac:dyDescent="0.25">
      <c r="A48" s="19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</row>
    <row r="49" spans="1:37" x14ac:dyDescent="0.25">
      <c r="A49" s="1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x14ac:dyDescent="0.25">
      <c r="A50" s="19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</row>
    <row r="51" spans="1:37" x14ac:dyDescent="0.25">
      <c r="A51" s="19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</row>
    <row r="52" spans="1:37" x14ac:dyDescent="0.25">
      <c r="A52" s="19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</row>
    <row r="53" spans="1:37" x14ac:dyDescent="0.25">
      <c r="A53" s="19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x14ac:dyDescent="0.25">
      <c r="A54" s="19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</row>
    <row r="55" spans="1:37" x14ac:dyDescent="0.25">
      <c r="A55" s="19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</row>
    <row r="56" spans="1:37" x14ac:dyDescent="0.25">
      <c r="A56" s="1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</row>
    <row r="57" spans="1:37" x14ac:dyDescent="0.25">
      <c r="A57" s="19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x14ac:dyDescent="0.25">
      <c r="A58" s="19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</row>
    <row r="59" spans="1:37" x14ac:dyDescent="0.25">
      <c r="A59" s="19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</sheetData>
  <mergeCells count="8">
    <mergeCell ref="C19:K20"/>
    <mergeCell ref="C22:K23"/>
    <mergeCell ref="A28:A30"/>
    <mergeCell ref="E4:H4"/>
    <mergeCell ref="E2:H2"/>
    <mergeCell ref="B2:D4"/>
    <mergeCell ref="A23:A26"/>
    <mergeCell ref="C25:K28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Option Button 5">
              <controlPr defaultSize="0" autoFill="0" autoLine="0" autoPict="0">
                <anchor mov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7</xdr:col>
                    <xdr:colOff>733425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Option Button 6">
              <controlPr defaultSize="0" autoFill="0" autoLine="0" autoPict="0">
                <anchor moveWithCells="1">
                  <from>
                    <xdr:col>4</xdr:col>
                    <xdr:colOff>19050</xdr:colOff>
                    <xdr:row>3</xdr:row>
                    <xdr:rowOff>19050</xdr:rowOff>
                  </from>
                  <to>
                    <xdr:col>7</xdr:col>
                    <xdr:colOff>733425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600-2CE1-4272-8A2B-719142AE714B}">
  <sheetPr>
    <tabColor rgb="FF0000FF"/>
  </sheetPr>
  <dimension ref="A1:HA421"/>
  <sheetViews>
    <sheetView workbookViewId="0">
      <selection sqref="A1:H2"/>
    </sheetView>
  </sheetViews>
  <sheetFormatPr baseColWidth="10" defaultRowHeight="15" x14ac:dyDescent="0.25"/>
  <cols>
    <col min="1" max="1" width="5.7109375" style="1" customWidth="1"/>
    <col min="2" max="2" width="12.7109375" style="1" bestFit="1" customWidth="1"/>
    <col min="3" max="3" width="30.7109375" style="1" customWidth="1"/>
    <col min="4" max="5" width="5.7109375" style="1" customWidth="1"/>
    <col min="6" max="6" width="30.7109375" style="1" customWidth="1"/>
    <col min="7" max="7" width="13.28515625" style="1" customWidth="1"/>
    <col min="8" max="8" width="5.7109375" style="1" customWidth="1"/>
    <col min="9" max="9" width="25.7109375" style="1" customWidth="1"/>
    <col min="10" max="11" width="11.42578125" style="1" customWidth="1"/>
    <col min="12" max="12" width="2.7109375" style="1" customWidth="1"/>
    <col min="13" max="14" width="5.7109375" style="1" customWidth="1"/>
    <col min="15" max="15" width="30.7109375" style="1" customWidth="1"/>
    <col min="16" max="24" width="5.7109375" style="1" customWidth="1"/>
    <col min="25" max="25" width="30.7109375" style="1" customWidth="1"/>
    <col min="26" max="34" width="5.7109375" style="1" customWidth="1"/>
    <col min="35" max="35" width="30.7109375" style="1" customWidth="1"/>
    <col min="36" max="42" width="5.7109375" style="1" customWidth="1"/>
    <col min="43" max="48" width="5.7109375" style="1" hidden="1" customWidth="1"/>
    <col min="49" max="49" width="30.7109375" style="2" hidden="1" customWidth="1"/>
    <col min="50" max="59" width="5.7109375" style="1" hidden="1" customWidth="1"/>
    <col min="60" max="60" width="30.7109375" style="2" hidden="1" customWidth="1"/>
    <col min="61" max="70" width="5.7109375" style="1" hidden="1" customWidth="1"/>
    <col min="71" max="71" width="30.7109375" style="2" hidden="1" customWidth="1"/>
    <col min="72" max="81" width="5.7109375" style="1" hidden="1" customWidth="1"/>
    <col min="82" max="87" width="15.7109375" style="1" hidden="1" customWidth="1"/>
    <col min="88" max="113" width="5.7109375" style="1" hidden="1" customWidth="1"/>
    <col min="114" max="114" width="30.7109375" style="2" hidden="1" customWidth="1"/>
    <col min="115" max="115" width="15.7109375" style="1" hidden="1" customWidth="1"/>
    <col min="116" max="116" width="5.7109375" style="1" hidden="1" customWidth="1"/>
    <col min="117" max="118" width="30.7109375" style="2" hidden="1" customWidth="1"/>
    <col min="119" max="119" width="15.7109375" style="1" hidden="1" customWidth="1"/>
    <col min="120" max="120" width="5.7109375" style="1" hidden="1" customWidth="1"/>
    <col min="121" max="122" width="30.7109375" style="2" hidden="1" customWidth="1"/>
    <col min="123" max="123" width="15.7109375" style="1" hidden="1" customWidth="1"/>
    <col min="124" max="124" width="5.7109375" style="1" hidden="1" customWidth="1"/>
    <col min="125" max="125" width="30.7109375" style="2" hidden="1" customWidth="1"/>
    <col min="126" max="209" width="11.42578125" style="1"/>
  </cols>
  <sheetData>
    <row r="1" spans="1:161" ht="15" customHeight="1" x14ac:dyDescent="0.25">
      <c r="A1" s="115" t="s">
        <v>37</v>
      </c>
      <c r="B1" s="115"/>
      <c r="C1" s="115"/>
      <c r="D1" s="115"/>
      <c r="E1" s="115"/>
      <c r="F1" s="115"/>
      <c r="G1" s="115"/>
      <c r="H1" s="115"/>
      <c r="I1" s="115" t="s">
        <v>138</v>
      </c>
      <c r="J1" s="115"/>
      <c r="K1" s="115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9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9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9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03" t="s">
        <v>33</v>
      </c>
      <c r="CK1" s="103" t="s">
        <v>34</v>
      </c>
      <c r="CL1" s="103" t="s">
        <v>33</v>
      </c>
      <c r="CM1" s="103" t="s">
        <v>34</v>
      </c>
      <c r="CN1" s="103" t="s">
        <v>33</v>
      </c>
      <c r="CO1" s="103" t="s">
        <v>34</v>
      </c>
      <c r="CP1" s="103" t="s">
        <v>33</v>
      </c>
      <c r="CQ1" s="103" t="s">
        <v>34</v>
      </c>
      <c r="CR1" s="103" t="s">
        <v>33</v>
      </c>
      <c r="CS1" s="103" t="s">
        <v>34</v>
      </c>
      <c r="CT1" s="103" t="s">
        <v>33</v>
      </c>
      <c r="CU1" s="103" t="s">
        <v>34</v>
      </c>
      <c r="CV1" s="103" t="s">
        <v>33</v>
      </c>
      <c r="CW1" s="103" t="s">
        <v>34</v>
      </c>
      <c r="CX1" s="103" t="s">
        <v>33</v>
      </c>
      <c r="CY1" s="103" t="s">
        <v>34</v>
      </c>
      <c r="CZ1" s="103" t="s">
        <v>33</v>
      </c>
      <c r="DA1" s="103" t="s">
        <v>34</v>
      </c>
      <c r="DB1" s="103" t="s">
        <v>33</v>
      </c>
      <c r="DC1" s="103" t="s">
        <v>34</v>
      </c>
      <c r="DD1" s="103" t="s">
        <v>33</v>
      </c>
      <c r="DE1" s="103" t="s">
        <v>34</v>
      </c>
      <c r="DF1" s="103" t="s">
        <v>33</v>
      </c>
      <c r="DG1" s="103" t="s">
        <v>34</v>
      </c>
      <c r="DH1" s="103" t="s">
        <v>33</v>
      </c>
      <c r="DI1" s="103" t="s">
        <v>34</v>
      </c>
      <c r="DJ1" s="19"/>
      <c r="DK1" s="18"/>
      <c r="DL1" s="18"/>
      <c r="DM1" s="19"/>
      <c r="DN1" s="19"/>
      <c r="DO1" s="18"/>
      <c r="DP1" s="18"/>
      <c r="DQ1" s="19"/>
      <c r="DR1" s="19"/>
      <c r="DS1" s="18"/>
      <c r="DT1" s="18"/>
      <c r="DU1" s="19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</row>
    <row r="2" spans="1:161" ht="15.75" customHeight="1" thickBot="1" x14ac:dyDescent="0.3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8"/>
      <c r="M2" s="111" t="s">
        <v>17</v>
      </c>
      <c r="N2" s="111"/>
      <c r="O2" s="111"/>
      <c r="P2" s="111"/>
      <c r="Q2" s="111"/>
      <c r="R2" s="111"/>
      <c r="S2" s="111"/>
      <c r="T2" s="111"/>
      <c r="U2" s="111"/>
      <c r="V2" s="111"/>
      <c r="W2" s="112" t="s">
        <v>18</v>
      </c>
      <c r="X2" s="112"/>
      <c r="Y2" s="112"/>
      <c r="Z2" s="112"/>
      <c r="AA2" s="112"/>
      <c r="AB2" s="112"/>
      <c r="AC2" s="112"/>
      <c r="AD2" s="112"/>
      <c r="AE2" s="112"/>
      <c r="AF2" s="112"/>
      <c r="AG2" s="113" t="s">
        <v>19</v>
      </c>
      <c r="AH2" s="113"/>
      <c r="AI2" s="113"/>
      <c r="AJ2" s="113"/>
      <c r="AK2" s="113"/>
      <c r="AL2" s="113"/>
      <c r="AM2" s="113"/>
      <c r="AN2" s="113"/>
      <c r="AO2" s="113"/>
      <c r="AP2" s="113"/>
      <c r="AQ2" s="106"/>
      <c r="AR2" s="107"/>
      <c r="AS2" s="107"/>
      <c r="AT2" s="107"/>
      <c r="AU2" s="107"/>
      <c r="AV2" s="107"/>
      <c r="AW2" s="102" t="s">
        <v>17</v>
      </c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 t="s">
        <v>18</v>
      </c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 t="s">
        <v>19</v>
      </c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4" t="s">
        <v>25</v>
      </c>
      <c r="CE2" s="104"/>
      <c r="CF2" s="104" t="s">
        <v>26</v>
      </c>
      <c r="CG2" s="104"/>
      <c r="CH2" s="104" t="s">
        <v>27</v>
      </c>
      <c r="CI2" s="105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1" t="s">
        <v>25</v>
      </c>
      <c r="DK2" s="102"/>
      <c r="DL2" s="102"/>
      <c r="DM2" s="102"/>
      <c r="DN2" s="102" t="s">
        <v>26</v>
      </c>
      <c r="DO2" s="102"/>
      <c r="DP2" s="102"/>
      <c r="DQ2" s="102"/>
      <c r="DR2" s="102" t="s">
        <v>27</v>
      </c>
      <c r="DS2" s="102"/>
      <c r="DT2" s="102"/>
      <c r="DU2" s="102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ht="15.75" thickBot="1" x14ac:dyDescent="0.3">
      <c r="A3" s="69" t="s">
        <v>1</v>
      </c>
      <c r="B3" s="68" t="s">
        <v>143</v>
      </c>
      <c r="C3" s="45" t="s">
        <v>0</v>
      </c>
      <c r="D3" s="114" t="s">
        <v>2</v>
      </c>
      <c r="E3" s="114"/>
      <c r="F3" s="45" t="s">
        <v>0</v>
      </c>
      <c r="G3" s="67" t="s">
        <v>143</v>
      </c>
      <c r="H3" s="46" t="s">
        <v>1</v>
      </c>
      <c r="I3" s="47" t="s">
        <v>3</v>
      </c>
      <c r="J3" s="48" t="s">
        <v>4</v>
      </c>
      <c r="K3" s="49" t="s">
        <v>5</v>
      </c>
      <c r="L3" s="18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06"/>
      <c r="AR3" s="107"/>
      <c r="AS3" s="107"/>
      <c r="AT3" s="107"/>
      <c r="AU3" s="107"/>
      <c r="AV3" s="107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4"/>
      <c r="CE3" s="104"/>
      <c r="CF3" s="104"/>
      <c r="CG3" s="104"/>
      <c r="CH3" s="104"/>
      <c r="CI3" s="105"/>
      <c r="CJ3" s="8" t="s">
        <v>1</v>
      </c>
      <c r="CK3" s="8" t="s">
        <v>1</v>
      </c>
      <c r="CL3" s="8" t="s">
        <v>139</v>
      </c>
      <c r="CM3" s="8" t="s">
        <v>139</v>
      </c>
      <c r="CN3" s="8" t="s">
        <v>140</v>
      </c>
      <c r="CO3" s="8" t="s">
        <v>140</v>
      </c>
      <c r="CP3" s="8" t="s">
        <v>28</v>
      </c>
      <c r="CQ3" s="8" t="s">
        <v>28</v>
      </c>
      <c r="CR3" s="8" t="s">
        <v>29</v>
      </c>
      <c r="CS3" s="8" t="s">
        <v>29</v>
      </c>
      <c r="CT3" s="8" t="s">
        <v>30</v>
      </c>
      <c r="CU3" s="8" t="s">
        <v>30</v>
      </c>
      <c r="CV3" s="8" t="s">
        <v>31</v>
      </c>
      <c r="CW3" s="8" t="s">
        <v>32</v>
      </c>
      <c r="CX3" s="8" t="s">
        <v>11</v>
      </c>
      <c r="CY3" s="8" t="s">
        <v>11</v>
      </c>
      <c r="CZ3" s="8" t="s">
        <v>12</v>
      </c>
      <c r="DA3" s="8" t="s">
        <v>12</v>
      </c>
      <c r="DB3" s="8" t="s">
        <v>13</v>
      </c>
      <c r="DC3" s="8" t="s">
        <v>13</v>
      </c>
      <c r="DD3" s="8" t="s">
        <v>1</v>
      </c>
      <c r="DE3" s="8" t="s">
        <v>1</v>
      </c>
      <c r="DF3" s="8" t="s">
        <v>14</v>
      </c>
      <c r="DG3" s="8" t="s">
        <v>14</v>
      </c>
      <c r="DH3" s="8" t="s">
        <v>15</v>
      </c>
      <c r="DI3" s="8" t="s">
        <v>15</v>
      </c>
      <c r="DJ3" s="102"/>
      <c r="DK3" s="102"/>
      <c r="DL3" s="102"/>
      <c r="DM3" s="102"/>
      <c r="DN3" s="102"/>
      <c r="DO3" s="102"/>
      <c r="DP3" s="102"/>
      <c r="DQ3" s="102"/>
      <c r="DR3" s="102"/>
      <c r="DS3" s="102"/>
      <c r="DT3" s="102"/>
      <c r="DU3" s="102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</row>
    <row r="4" spans="1:161" x14ac:dyDescent="0.25">
      <c r="A4" s="20"/>
      <c r="B4" s="70"/>
      <c r="C4" s="21"/>
      <c r="D4" s="22"/>
      <c r="E4" s="23"/>
      <c r="F4" s="24"/>
      <c r="G4" s="73"/>
      <c r="H4" s="25"/>
      <c r="I4" s="26"/>
      <c r="J4" s="27"/>
      <c r="K4" s="108">
        <v>1</v>
      </c>
      <c r="L4" s="18"/>
      <c r="M4" s="5" t="s">
        <v>9</v>
      </c>
      <c r="N4" s="5" t="s">
        <v>10</v>
      </c>
      <c r="O4" s="5" t="s">
        <v>0</v>
      </c>
      <c r="P4" s="5" t="s">
        <v>11</v>
      </c>
      <c r="Q4" s="5" t="s">
        <v>12</v>
      </c>
      <c r="R4" s="5" t="s">
        <v>13</v>
      </c>
      <c r="S4" s="5" t="s">
        <v>1</v>
      </c>
      <c r="T4" s="5" t="s">
        <v>14</v>
      </c>
      <c r="U4" s="5" t="s">
        <v>15</v>
      </c>
      <c r="V4" s="5" t="s">
        <v>16</v>
      </c>
      <c r="W4" s="6" t="s">
        <v>9</v>
      </c>
      <c r="X4" s="6" t="s">
        <v>10</v>
      </c>
      <c r="Y4" s="6" t="s">
        <v>0</v>
      </c>
      <c r="Z4" s="6" t="s">
        <v>11</v>
      </c>
      <c r="AA4" s="6" t="s">
        <v>12</v>
      </c>
      <c r="AB4" s="6" t="s">
        <v>13</v>
      </c>
      <c r="AC4" s="6" t="s">
        <v>1</v>
      </c>
      <c r="AD4" s="6" t="s">
        <v>14</v>
      </c>
      <c r="AE4" s="6" t="s">
        <v>15</v>
      </c>
      <c r="AF4" s="6" t="s">
        <v>16</v>
      </c>
      <c r="AG4" s="7" t="s">
        <v>9</v>
      </c>
      <c r="AH4" s="7" t="s">
        <v>10</v>
      </c>
      <c r="AI4" s="7" t="s">
        <v>0</v>
      </c>
      <c r="AJ4" s="7" t="s">
        <v>11</v>
      </c>
      <c r="AK4" s="7" t="s">
        <v>12</v>
      </c>
      <c r="AL4" s="7" t="s">
        <v>13</v>
      </c>
      <c r="AM4" s="7" t="s">
        <v>1</v>
      </c>
      <c r="AN4" s="7" t="s">
        <v>14</v>
      </c>
      <c r="AO4" s="7" t="s">
        <v>15</v>
      </c>
      <c r="AP4" s="7" t="s">
        <v>16</v>
      </c>
      <c r="AQ4" s="104" t="s">
        <v>20</v>
      </c>
      <c r="AR4" s="104"/>
      <c r="AS4" s="104" t="s">
        <v>21</v>
      </c>
      <c r="AT4" s="104"/>
      <c r="AU4" s="104" t="s">
        <v>22</v>
      </c>
      <c r="AV4" s="104"/>
      <c r="AW4" s="8" t="s">
        <v>0</v>
      </c>
      <c r="AX4" s="8" t="s">
        <v>36</v>
      </c>
      <c r="AY4" s="8" t="s">
        <v>9</v>
      </c>
      <c r="AZ4" s="8" t="s">
        <v>23</v>
      </c>
      <c r="BA4" s="8" t="s">
        <v>11</v>
      </c>
      <c r="BB4" s="8" t="s">
        <v>12</v>
      </c>
      <c r="BC4" s="8" t="s">
        <v>13</v>
      </c>
      <c r="BD4" s="8" t="s">
        <v>1</v>
      </c>
      <c r="BE4" s="8" t="s">
        <v>14</v>
      </c>
      <c r="BF4" s="8" t="s">
        <v>15</v>
      </c>
      <c r="BG4" s="8" t="s">
        <v>16</v>
      </c>
      <c r="BH4" s="8" t="s">
        <v>0</v>
      </c>
      <c r="BI4" s="8" t="s">
        <v>36</v>
      </c>
      <c r="BJ4" s="8" t="s">
        <v>9</v>
      </c>
      <c r="BK4" s="8" t="s">
        <v>23</v>
      </c>
      <c r="BL4" s="8" t="s">
        <v>11</v>
      </c>
      <c r="BM4" s="8" t="s">
        <v>12</v>
      </c>
      <c r="BN4" s="8" t="s">
        <v>13</v>
      </c>
      <c r="BO4" s="8" t="s">
        <v>1</v>
      </c>
      <c r="BP4" s="8" t="s">
        <v>14</v>
      </c>
      <c r="BQ4" s="8" t="s">
        <v>15</v>
      </c>
      <c r="BR4" s="8" t="s">
        <v>16</v>
      </c>
      <c r="BS4" s="8" t="s">
        <v>0</v>
      </c>
      <c r="BT4" s="8" t="s">
        <v>36</v>
      </c>
      <c r="BU4" s="8" t="s">
        <v>9</v>
      </c>
      <c r="BV4" s="8" t="s">
        <v>23</v>
      </c>
      <c r="BW4" s="8" t="s">
        <v>11</v>
      </c>
      <c r="BX4" s="8" t="s">
        <v>12</v>
      </c>
      <c r="BY4" s="8" t="s">
        <v>13</v>
      </c>
      <c r="BZ4" s="8" t="s">
        <v>1</v>
      </c>
      <c r="CA4" s="8" t="s">
        <v>14</v>
      </c>
      <c r="CB4" s="8" t="s">
        <v>15</v>
      </c>
      <c r="CC4" s="8" t="s">
        <v>16</v>
      </c>
      <c r="CD4" s="8" t="s">
        <v>24</v>
      </c>
      <c r="CE4" s="8" t="s">
        <v>24</v>
      </c>
      <c r="CF4" s="8" t="s">
        <v>24</v>
      </c>
      <c r="CG4" s="8" t="s">
        <v>24</v>
      </c>
      <c r="CH4" s="8" t="s">
        <v>24</v>
      </c>
      <c r="CI4" s="12" t="s">
        <v>24</v>
      </c>
      <c r="CJ4" s="8">
        <f t="shared" ref="CJ4:CJ67" si="0">A4</f>
        <v>0</v>
      </c>
      <c r="CK4" s="8">
        <f t="shared" ref="CK4:CK67" si="1">H4</f>
        <v>0</v>
      </c>
      <c r="CL4" s="8" t="str">
        <f>IF(B4="Forfait Perdant",3,"")</f>
        <v/>
      </c>
      <c r="CM4" s="8" t="str">
        <f>IF(G4="Forfait Perdant",3,"")</f>
        <v/>
      </c>
      <c r="CN4" s="8" t="str">
        <f>IF(B4="Forfait Gagnant",0,"")</f>
        <v/>
      </c>
      <c r="CO4" s="8" t="str">
        <f>IF(G4="Forfait Gagnant",0,"")</f>
        <v/>
      </c>
      <c r="CP4" s="8">
        <f>IF(D4="",0,IF(D4=E4,0,IF(D4&lt;E4,0,IF('Equipes et choix des points'!$I$2=1,IF('Matchs et classements'!D4&gt;'Matchs et classements'!E4,3),IF('Equipes et choix des points'!$I$2=2,IF('Matchs et classements'!D4&gt;E4,4))))))</f>
        <v>0</v>
      </c>
      <c r="CQ4" s="8">
        <f>IF(E4="",0,IF(E4=D4,0,IF(E4&lt;D4,0,IF('Equipes et choix des points'!$I$2=1,IF('Matchs et classements'!E4&gt;'Matchs et classements'!D4,3),IF('Equipes et choix des points'!$I$2=2,IF('Matchs et classements'!E4&gt;'Matchs et classements'!D4,4))))))</f>
        <v>0</v>
      </c>
      <c r="CR4" s="8">
        <f>IF(D4="",0,IF(D4&gt;E4,0,IF(D4&lt;E4,0,IF('Equipes et choix des points'!$I$2=1,IF('Matchs et classements'!D4='Matchs et classements'!E4,1),IF('Equipes et choix des points'!$I$2=2,IF('Matchs et classements'!D4='Matchs et classements'!E4,2))))))</f>
        <v>0</v>
      </c>
      <c r="CS4" s="8">
        <f>IF(E4="",0,IF(E4&gt;D4,0,IF(E4&lt;D4,0,IF('Equipes et choix des points'!$I$2=1,IF('Matchs et classements'!E4='Matchs et classements'!D4,1),IF('Equipes et choix des points'!$I$2=2,IF('Matchs et classements'!E4='Matchs et classements'!D4,2))))))</f>
        <v>0</v>
      </c>
      <c r="CT4" s="8">
        <f>IF(D4="",0,IF(D4&gt;E4,0,IF(D4=E4,0,IF('Equipes et choix des points'!$I$2=1,IF('Matchs et classements'!D4&lt;'Matchs et classements'!E4,0),IF('Equipes et choix des points'!$I$2=2,IF('Matchs et classements'!D4&lt;'Matchs et classements'!E4,1))))))</f>
        <v>0</v>
      </c>
      <c r="CU4" s="8">
        <f>IF(E4="",0,IF(E4&gt;D4,0,IF(E4=D4,0,IF('Equipes et choix des points'!$I$2=1,IF('Matchs et classements'!E4&lt;'Matchs et classements'!D4,0),IF('Equipes et choix des points'!$I$2=2,IF('Matchs et classements'!E4&lt;'Matchs et classements'!D4,1))))))</f>
        <v>0</v>
      </c>
      <c r="CV4" s="8">
        <f>SUM(CP4,CR4,CT4)-SUM(CJ4,CL4)</f>
        <v>0</v>
      </c>
      <c r="CW4" s="8">
        <f>SUM(CO4,CQ4,CS4)-SUM(CK4,CM4)</f>
        <v>0</v>
      </c>
      <c r="CX4" s="8">
        <f>IF(B4="Forfait perdant",0,IF(B4="Forfait Général",0,IF(D4="",0,1)))</f>
        <v>0</v>
      </c>
      <c r="CY4" s="8">
        <f>IF(G4="Forfait Perdant",0,IF(G4="Forfait Général",0,IF(E4="",0,1)))</f>
        <v>0</v>
      </c>
      <c r="CZ4" s="8" t="b">
        <f t="shared" ref="CZ4:CZ67" si="2">IF(D4&lt;&gt;"",IF(D4&gt;E4,1))</f>
        <v>0</v>
      </c>
      <c r="DA4" s="8" t="b">
        <f t="shared" ref="DA4:DA67" si="3">IF(E4&lt;&gt;"",IF(E4&gt;D4,1))</f>
        <v>0</v>
      </c>
      <c r="DB4" s="8" t="b">
        <f t="shared" ref="DB4:DB67" si="4">IF(D4&lt;&gt;"",IF(D4=E4,1))</f>
        <v>0</v>
      </c>
      <c r="DC4" s="8" t="b">
        <f t="shared" ref="DC4:DC67" si="5">IF(E4&lt;&gt;"",IF(E4=D4,1))</f>
        <v>0</v>
      </c>
      <c r="DD4" s="8" t="b">
        <f t="shared" ref="DD4:DD67" si="6">IF(D4&lt;&gt;"",IF(D4&lt;E4,1))</f>
        <v>0</v>
      </c>
      <c r="DE4" s="8" t="b">
        <f t="shared" ref="DE4:DE67" si="7">IF(E4&lt;&gt;"",IF(E4&lt;D4,1))</f>
        <v>0</v>
      </c>
      <c r="DF4" s="8">
        <f t="shared" ref="DF4:DF67" si="8">D4</f>
        <v>0</v>
      </c>
      <c r="DG4" s="8">
        <f t="shared" ref="DG4:DG67" si="9">E4</f>
        <v>0</v>
      </c>
      <c r="DH4" s="8">
        <f t="shared" ref="DH4:DH67" si="10">E4</f>
        <v>0</v>
      </c>
      <c r="DI4" s="8">
        <f t="shared" ref="DI4:DI67" si="11">D4</f>
        <v>0</v>
      </c>
      <c r="DJ4" s="8" t="s">
        <v>0</v>
      </c>
      <c r="DK4" s="8" t="s">
        <v>24</v>
      </c>
      <c r="DL4" s="8" t="s">
        <v>35</v>
      </c>
      <c r="DM4" s="8" t="s">
        <v>0</v>
      </c>
      <c r="DN4" s="8" t="s">
        <v>0</v>
      </c>
      <c r="DO4" s="8" t="s">
        <v>24</v>
      </c>
      <c r="DP4" s="8" t="s">
        <v>35</v>
      </c>
      <c r="DQ4" s="8" t="s">
        <v>0</v>
      </c>
      <c r="DR4" s="8" t="s">
        <v>0</v>
      </c>
      <c r="DS4" s="8" t="s">
        <v>24</v>
      </c>
      <c r="DT4" s="8" t="s">
        <v>35</v>
      </c>
      <c r="DU4" s="8" t="s">
        <v>0</v>
      </c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</row>
    <row r="5" spans="1:161" x14ac:dyDescent="0.25">
      <c r="A5" s="28"/>
      <c r="B5" s="71"/>
      <c r="C5" s="29"/>
      <c r="D5" s="30"/>
      <c r="E5" s="31"/>
      <c r="F5" s="32"/>
      <c r="G5" s="74"/>
      <c r="H5" s="33"/>
      <c r="I5" s="34"/>
      <c r="J5" s="35"/>
      <c r="K5" s="109"/>
      <c r="L5" s="44"/>
      <c r="M5" s="13" t="str">
        <f>IF(O5&lt;&gt;"",1,"")</f>
        <v/>
      </c>
      <c r="N5" s="14" t="str">
        <f>IF($O$5="","",VLOOKUP($O$5,$AW$5:$BG$24,4,0))</f>
        <v/>
      </c>
      <c r="O5" s="15" t="str">
        <f>IF('Equipes et choix des points'!A2="","",VLOOKUP('Matchs et classements'!AQ5,'Matchs et classements'!$AR$5:$AW$24,6,0))</f>
        <v/>
      </c>
      <c r="P5" s="16" t="str">
        <f>IF(O5="","",VLOOKUP(O5,$AW$5:$BG$24,5,0))</f>
        <v/>
      </c>
      <c r="Q5" s="16" t="str">
        <f>IF(O5="","",VLOOKUP(O5,$AW$5:$BG$24,6,0))</f>
        <v/>
      </c>
      <c r="R5" s="16" t="str">
        <f>IF(O5="","",VLOOKUP(O5,$AW$5:$BG$24,7,0))</f>
        <v/>
      </c>
      <c r="S5" s="16" t="str">
        <f>IF(O5="","",VLOOKUP(O5,$AW$5:$BG$24,8,0))</f>
        <v/>
      </c>
      <c r="T5" s="16" t="str">
        <f>IF(O5="","",VLOOKUP(O5,$AW$5:$BG$24,9,0))</f>
        <v/>
      </c>
      <c r="U5" s="16" t="str">
        <f>IF(O5="","",VLOOKUP(O5,$AW$5:$BG$24,10,0))</f>
        <v/>
      </c>
      <c r="V5" s="16" t="str">
        <f>IF(O5="","",VLOOKUP(O5,$AW$5:$BG$24,11,0))</f>
        <v/>
      </c>
      <c r="W5" s="13" t="str">
        <f>IF(Y5&lt;&gt;"",1,"")</f>
        <v/>
      </c>
      <c r="X5" s="14" t="str">
        <f>IF(Y5="","",VLOOKUP(Y5,$BH$5:$BR$24,4,0))</f>
        <v/>
      </c>
      <c r="Y5" s="15" t="str">
        <f>IF('Equipes et choix des points'!A2="","",VLOOKUP('Matchs et classements'!AS5,'Matchs et classements'!$AT$5:$BH$24,15,0))</f>
        <v/>
      </c>
      <c r="Z5" s="17" t="str">
        <f>IF(Y5="","",VLOOKUP(Y5,$BH$5:$BR$24,5,0))</f>
        <v/>
      </c>
      <c r="AA5" s="17" t="str">
        <f>IF(Y5="","",VLOOKUP(Y5,$BH$5:$BR$24,6,0))</f>
        <v/>
      </c>
      <c r="AB5" s="17" t="str">
        <f>IF(Y5="","",VLOOKUP(Y5,$BH$5:$BR$24,7,0))</f>
        <v/>
      </c>
      <c r="AC5" s="17" t="str">
        <f>IF(Y5="","",VLOOKUP(Y5,$BH$5:$BR$24,8,0))</f>
        <v/>
      </c>
      <c r="AD5" s="17" t="str">
        <f>IF(Y5="","",VLOOKUP(Y5,$BH$5:$BR$24,9,0))</f>
        <v/>
      </c>
      <c r="AE5" s="17" t="str">
        <f>IF(Y5="","",VLOOKUP(Y5,$BH$5:$BR$24,10,0))</f>
        <v/>
      </c>
      <c r="AF5" s="17" t="str">
        <f>IF(Y5="","",VLOOKUP(Y5,$BH$5:$BR$24,11,0))</f>
        <v/>
      </c>
      <c r="AG5" s="13" t="str">
        <f>IF(AI5&lt;&gt;"",1,"")</f>
        <v/>
      </c>
      <c r="AH5" s="14" t="str">
        <f>IF(AI5="","",VLOOKUP(AI5,$BS$5:$CC$24,4,0))</f>
        <v/>
      </c>
      <c r="AI5" s="15" t="str">
        <f>IF('Equipes et choix des points'!A2="","",VLOOKUP('Matchs et classements'!AU5,'Matchs et classements'!$AV$5:$BS$24,24,0))</f>
        <v/>
      </c>
      <c r="AJ5" s="17" t="str">
        <f>IF(AI5="","",VLOOKUP(AI5,$BS$5:$CC$24,5,0))</f>
        <v/>
      </c>
      <c r="AK5" s="17" t="str">
        <f>IF(AI5="","",VLOOKUP(AI5,$BS$5:$CC$24,6,0))</f>
        <v/>
      </c>
      <c r="AL5" s="17" t="str">
        <f>IF(AI5="","",VLOOKUP(AI5,$BS$5:$CC$24,7,0))</f>
        <v/>
      </c>
      <c r="AM5" s="17" t="str">
        <f>IF(AI5="","",VLOOKUP(AI5,$BS$5:$CC$24,8,0))</f>
        <v/>
      </c>
      <c r="AN5" s="17" t="str">
        <f>IF(AI5="","",VLOOKUP(AI5,$BS$5:$CC$24,9,0))</f>
        <v/>
      </c>
      <c r="AO5" s="17" t="str">
        <f>IF(AI5="","",VLOOKUP(AI5,$BS$5:$CC$24,10,0))</f>
        <v/>
      </c>
      <c r="AP5" s="17" t="str">
        <f>IF(AI5="","",VLOOKUP(AI5,$BS$5:$CC$24,11,0))</f>
        <v/>
      </c>
      <c r="AQ5" s="10">
        <v>1</v>
      </c>
      <c r="AR5" s="8" t="str">
        <f>AY5</f>
        <v/>
      </c>
      <c r="AS5" s="8">
        <v>1</v>
      </c>
      <c r="AT5" s="8" t="str">
        <f>BJ5</f>
        <v/>
      </c>
      <c r="AU5" s="8">
        <v>1</v>
      </c>
      <c r="AV5" s="8" t="str">
        <f>BU5</f>
        <v/>
      </c>
      <c r="AW5" s="9" t="str">
        <f>IF('Equipes et choix des points'!$A$2&lt;&gt;"",'Equipes et choix des points'!$A$2,"")</f>
        <v/>
      </c>
      <c r="AX5" s="8" t="str">
        <f>IF(AW5="","",RANK(CD5,$CD$5:$CD$24))</f>
        <v/>
      </c>
      <c r="AY5" s="8" t="str">
        <f>IF(AW5="","",RANK(CE5,$CE$5:$CE$24))</f>
        <v/>
      </c>
      <c r="AZ5" s="8" t="str">
        <f t="shared" ref="AZ5:AZ24" si="12">IF(AW5="","",SUMPRODUCT(($C$4:$C$383=AW5)*($CV$4:$CV$383))+SUMPRODUCT(($F$4:$F$383=AW5)*($CW$4:$CW$383)))</f>
        <v/>
      </c>
      <c r="BA5" s="8" t="str">
        <f t="shared" ref="BA5:BA24" si="13">IF(AW5="","",SUMPRODUCT(($C$4:$C$383=AW5)*($CX$4:$CX$383))+SUMPRODUCT(($F$4:$F$383=AW5)*($CY$4:$CY$383)))</f>
        <v/>
      </c>
      <c r="BB5" s="8" t="str">
        <f t="shared" ref="BB5:BB24" si="14">IF(AW5="","",SUMPRODUCT(($C$4:$C$383=AW5)*($CZ$4:$CZ$383))+SUMPRODUCT(($F$4:$F$383=AW5)*($DA$4:$DA$383)))</f>
        <v/>
      </c>
      <c r="BC5" s="8" t="str">
        <f t="shared" ref="BC5:BC24" si="15">IF(AW5="","",SUMPRODUCT(($C$4:$C$383=AW5)*($DB$4:$DB$383))+SUMPRODUCT(($F$4:$F$383=AW5)*($DC$4:$DC$383)))</f>
        <v/>
      </c>
      <c r="BD5" s="8" t="str">
        <f t="shared" ref="BD5:BD24" si="16">IF(AW5="","",SUMPRODUCT(($C$4:$C$383=AW5)*($DD$4:$DD$383))+SUMPRODUCT(($F$4:$F$383=AW5)*($DE$4:$DE$383)))</f>
        <v/>
      </c>
      <c r="BE5" s="8" t="str">
        <f t="shared" ref="BE5:BE24" si="17">IF(AW5="","",SUMPRODUCT(($C$4:$C$383=AW5)*($DF$4:$DF$383))+SUMPRODUCT(($F$4:$F$383=AW5)*($DG$4:$DG$383)))</f>
        <v/>
      </c>
      <c r="BF5" s="8" t="str">
        <f t="shared" ref="BF5:BF24" si="18">IF(AW5="","",SUMPRODUCT(($C$4:$C$383=AW5)*($DH$4:$DH$383))+SUMPRODUCT(($F$4:$F$383=AW5)*($DI$4:$DI$383)))</f>
        <v/>
      </c>
      <c r="BG5" s="8" t="str">
        <f>IF(AW5="","",BE5-BF5)</f>
        <v/>
      </c>
      <c r="BH5" s="9" t="str">
        <f>IF('Equipes et choix des points'!$A$2&lt;&gt;"",'Equipes et choix des points'!$A$2,"")</f>
        <v/>
      </c>
      <c r="BI5" s="8" t="str">
        <f>IF(BH5="","",RANK(CF5,$CF$5:$CF$24))</f>
        <v/>
      </c>
      <c r="BJ5" s="8" t="str">
        <f>IF(BH5="","",RANK(CG5,$CG$5:$CG$24))</f>
        <v/>
      </c>
      <c r="BK5" s="8" t="str">
        <f t="shared" ref="BK5:BK24" si="19">IF(BH5="","",SUMPRODUCT(($C$4:$C$383=BH5)*($CV$4:$CV$383)))</f>
        <v/>
      </c>
      <c r="BL5" s="8" t="str">
        <f t="shared" ref="BL5:BL24" si="20">IF(BH5="","",SUMPRODUCT(($C$4:$C$383=BH5)*($CX$4:$CX$383)))</f>
        <v/>
      </c>
      <c r="BM5" s="8" t="str">
        <f t="shared" ref="BM5:BM24" si="21">IF(BH5="","",SUMPRODUCT(($C$4:$C$383=BH5)*($CZ$4:$CZ$383)))</f>
        <v/>
      </c>
      <c r="BN5" s="8" t="str">
        <f t="shared" ref="BN5:BN24" si="22">IF(BH5="","",SUMPRODUCT(($C$4:$C$383=BH5)*($DB$4:$DB$383)))</f>
        <v/>
      </c>
      <c r="BO5" s="8" t="str">
        <f t="shared" ref="BO5:BO24" si="23">IF(BH5="","",SUMPRODUCT(($C$4:$C$383=BH5)*($DD$4:$DD$383)))</f>
        <v/>
      </c>
      <c r="BP5" s="8" t="str">
        <f t="shared" ref="BP5:BP24" si="24">IF(BH5="","",SUMPRODUCT(($C$4:$C$383=BH5)*($DF$4:$DF$383)))</f>
        <v/>
      </c>
      <c r="BQ5" s="8" t="str">
        <f t="shared" ref="BQ5:BQ24" si="25">IF(BH5="","",SUMPRODUCT(($C$4:$C$383=BH5)*($DH$4:$DH$383)))</f>
        <v/>
      </c>
      <c r="BR5" s="8" t="str">
        <f>IF(BH5="","",BP5-BQ5)</f>
        <v/>
      </c>
      <c r="BS5" s="9" t="str">
        <f>IF('Equipes et choix des points'!$A$2&lt;&gt;"",'Equipes et choix des points'!$A$2,"")</f>
        <v/>
      </c>
      <c r="BT5" s="8" t="str">
        <f>IF(BS5="","",RANK(CH5,$CH$5:$CH$24))</f>
        <v/>
      </c>
      <c r="BU5" s="8" t="str">
        <f>IF(BS5="","",RANK(CI5,$CI$5:$CI$24))</f>
        <v/>
      </c>
      <c r="BV5" s="8" t="str">
        <f t="shared" ref="BV5:BV24" si="26">IF(BS5="","",SUMPRODUCT(($F$4:$F$383=BS5)*($CW$4:$CW$383)))</f>
        <v/>
      </c>
      <c r="BW5" s="8" t="str">
        <f t="shared" ref="BW5:BW24" si="27">IF(BS5="","",SUMPRODUCT(($F$4:$F$383=BS5)*($CY$4:$CY$383)))</f>
        <v/>
      </c>
      <c r="BX5" s="8" t="str">
        <f t="shared" ref="BX5:BX24" si="28">IF(BS5="","",SUMPRODUCT(($F$4:$F$383=BS5)*($DA$4:$DA$383)))</f>
        <v/>
      </c>
      <c r="BY5" s="8" t="str">
        <f t="shared" ref="BY5:BY24" si="29">IF(BS5="","",SUMPRODUCT(($F$4:$F$383=BS5)*($DC$4:$DC$383)))</f>
        <v/>
      </c>
      <c r="BZ5" s="8" t="str">
        <f t="shared" ref="BZ5:BZ24" si="30">IF(BS5="","",SUMPRODUCT(($F$4:$F$383=BS5)*($DE$4:$DE$383)))</f>
        <v/>
      </c>
      <c r="CA5" s="8" t="str">
        <f t="shared" ref="CA5:CA24" si="31">IF(BS5="","",SUMPRODUCT(($F$4:$F$383=BS5)*($DG$4:$DG$383)))</f>
        <v/>
      </c>
      <c r="CB5" s="8" t="str">
        <f t="shared" ref="CB5:CB24" si="32">IF(BS5="","",SUMPRODUCT(($F$4:$F$383=BS5)*($DI$4:$DI$383)))</f>
        <v/>
      </c>
      <c r="CC5" s="8" t="str">
        <f>IF(BS5="","",CA5-CB5)</f>
        <v/>
      </c>
      <c r="CD5" s="11" t="str">
        <f>IFERROR(SUM(AZ5*1000+(BG5)/100+(BE5)/1000),"")</f>
        <v/>
      </c>
      <c r="CE5" s="11" t="str">
        <f>IFERROR(SUM(CD5+0.000002),"")</f>
        <v/>
      </c>
      <c r="CF5" s="11" t="str">
        <f>IFERROR(SUM(BK5*1000+(BR5)/100+(BP5)/1000),"")</f>
        <v/>
      </c>
      <c r="CG5" s="11" t="str">
        <f>IFERROR(SUM(CF5+0.000002),"")</f>
        <v/>
      </c>
      <c r="CH5" s="11" t="str">
        <f>IFERROR(SUM(BV5*1000+(CC5)/100+(CA5)/1000),"")</f>
        <v/>
      </c>
      <c r="CI5" s="11" t="str">
        <f>IFERROR(SUM(CH5+0.000002),"")</f>
        <v/>
      </c>
      <c r="CJ5" s="8">
        <f t="shared" si="0"/>
        <v>0</v>
      </c>
      <c r="CK5" s="8">
        <f t="shared" si="1"/>
        <v>0</v>
      </c>
      <c r="CL5" s="8" t="str">
        <f t="shared" ref="CL5:CL68" si="33">IF(B5="Forfait Perdant",3,"")</f>
        <v/>
      </c>
      <c r="CM5" s="8" t="str">
        <f t="shared" ref="CM5:CM68" si="34">IF(G5="Forfait Perdant",3,"")</f>
        <v/>
      </c>
      <c r="CN5" s="8" t="str">
        <f t="shared" ref="CN5:CN68" si="35">IF(B5="Forfait Gagnant",0,"")</f>
        <v/>
      </c>
      <c r="CO5" s="8" t="str">
        <f t="shared" ref="CO5:CO68" si="36">IF(G5="Forfait Gagnant",0,"")</f>
        <v/>
      </c>
      <c r="CP5" s="8">
        <f>IF(D5="",0,IF(D5=E5,0,IF(D5&lt;E5,0,IF('Equipes et choix des points'!$I$2=1,IF('Matchs et classements'!D5&gt;'Matchs et classements'!E5,3),IF('Equipes et choix des points'!$I$2=2,IF('Matchs et classements'!D5&gt;E5,4))))))</f>
        <v>0</v>
      </c>
      <c r="CQ5" s="8">
        <f>IF(E5="",0,IF(E5=D5,0,IF(E5&lt;D5,0,IF('Equipes et choix des points'!$I$2=1,IF('Matchs et classements'!E5&gt;'Matchs et classements'!D5,3),IF('Equipes et choix des points'!$I$2=2,IF('Matchs et classements'!E5&gt;'Matchs et classements'!D5,4))))))</f>
        <v>0</v>
      </c>
      <c r="CR5" s="8">
        <f>IF(D5="",0,IF(D5&gt;E5,0,IF(D5&lt;E5,0,IF('Equipes et choix des points'!$I$2=1,IF('Matchs et classements'!D5='Matchs et classements'!E5,1),IF('Equipes et choix des points'!$I$2=2,IF('Matchs et classements'!D5='Matchs et classements'!E5,2))))))</f>
        <v>0</v>
      </c>
      <c r="CS5" s="8">
        <f>IF(E5="",0,IF(E5&gt;D5,0,IF(E5&lt;D5,0,IF('Equipes et choix des points'!$I$2=1,IF('Matchs et classements'!E5='Matchs et classements'!D5,1),IF('Equipes et choix des points'!$I$2=2,IF('Matchs et classements'!E5='Matchs et classements'!D5,2))))))</f>
        <v>0</v>
      </c>
      <c r="CT5" s="8">
        <f>IF(D5="",0,IF(D5&gt;E5,0,IF(D5=E5,0,IF('Equipes et choix des points'!$I$2=1,IF('Matchs et classements'!D5&lt;'Matchs et classements'!E5,0),IF('Equipes et choix des points'!$I$2=2,IF('Matchs et classements'!D5&lt;'Matchs et classements'!E5,1))))))</f>
        <v>0</v>
      </c>
      <c r="CU5" s="8">
        <f>IF(E5="",0,IF(E5&gt;D5,0,IF(E5=D5,0,IF('Equipes et choix des points'!$I$2=1,IF('Matchs et classements'!E5&lt;'Matchs et classements'!D5,0),IF('Equipes et choix des points'!$I$2=2,IF('Matchs et classements'!E5&lt;'Matchs et classements'!D5,1))))))</f>
        <v>0</v>
      </c>
      <c r="CV5" s="8">
        <f t="shared" ref="CV5:CV68" si="37">SUM(CP5,CR5,CT5)-SUM(CJ5,CL5)</f>
        <v>0</v>
      </c>
      <c r="CW5" s="8">
        <f t="shared" ref="CW5:CW68" si="38">SUM(CO5,CQ5,CS5)-SUM(CK5,CM5)</f>
        <v>0</v>
      </c>
      <c r="CX5" s="8">
        <f t="shared" ref="CX5:CX68" si="39">IF(B5="Forfait perdant",0,IF(B5="Forfait Général",0,IF(D5="",0,1)))</f>
        <v>0</v>
      </c>
      <c r="CY5" s="8">
        <f t="shared" ref="CY5:CY68" si="40">IF(G5="Forfait Perdant",0,IF(G5="Forfait Général",0,IF(E5="",0,1)))</f>
        <v>0</v>
      </c>
      <c r="CZ5" s="8" t="b">
        <f t="shared" si="2"/>
        <v>0</v>
      </c>
      <c r="DA5" s="8" t="b">
        <f t="shared" si="3"/>
        <v>0</v>
      </c>
      <c r="DB5" s="8" t="b">
        <f t="shared" si="4"/>
        <v>0</v>
      </c>
      <c r="DC5" s="8" t="b">
        <f t="shared" si="5"/>
        <v>0</v>
      </c>
      <c r="DD5" s="8" t="b">
        <f t="shared" si="6"/>
        <v>0</v>
      </c>
      <c r="DE5" s="8" t="b">
        <f t="shared" si="7"/>
        <v>0</v>
      </c>
      <c r="DF5" s="8">
        <f t="shared" si="8"/>
        <v>0</v>
      </c>
      <c r="DG5" s="8">
        <f t="shared" si="9"/>
        <v>0</v>
      </c>
      <c r="DH5" s="8">
        <f t="shared" si="10"/>
        <v>0</v>
      </c>
      <c r="DI5" s="8">
        <f t="shared" si="11"/>
        <v>0</v>
      </c>
      <c r="DJ5" s="9" t="str">
        <f t="shared" ref="DJ5:DJ24" si="41">IF(AW5="","",VLOOKUP(AQ5,$AR$5:$AW$24,6,0))</f>
        <v/>
      </c>
      <c r="DK5" s="11" t="str">
        <f>IFERROR(VLOOKUP(DJ5,AW$5:CD24,34,0),"")</f>
        <v/>
      </c>
      <c r="DL5" s="8" t="str">
        <f>IF(DJ5="","",RANK(DK5,DK5:DK24))</f>
        <v/>
      </c>
      <c r="DM5" s="9" t="str">
        <f t="shared" ref="DM5:DM24" si="42">IF(AW5="","",AW5)</f>
        <v/>
      </c>
      <c r="DN5" s="9" t="str">
        <f t="shared" ref="DN5:DN24" si="43">IFERROR(VLOOKUP(AS5,$AT$5:$BH$24,15,0),"")</f>
        <v/>
      </c>
      <c r="DO5" s="11" t="str">
        <f>IFERROR(VLOOKUP(DN5,$BH$5:$CF$24,25,0),"")</f>
        <v/>
      </c>
      <c r="DP5" s="8" t="str">
        <f>IF(DN5="","",RANK(DO5,DO5:DO24))</f>
        <v/>
      </c>
      <c r="DQ5" s="9" t="str">
        <f t="shared" ref="DQ5:DQ24" si="44">IF(BH5="","",BH5)</f>
        <v/>
      </c>
      <c r="DR5" s="9" t="str">
        <f t="shared" ref="DR5:DR24" si="45">IFERROR(VLOOKUP(AU5,$AV$5:$BS$24,24,0),"")</f>
        <v/>
      </c>
      <c r="DS5" s="11" t="str">
        <f>IFERROR(VLOOKUP(DR5,$BS$5:$CH$24,16,0),"")</f>
        <v/>
      </c>
      <c r="DT5" s="8" t="str">
        <f>IF(DR5="","",RANK(DS5,DS5:DS24))</f>
        <v/>
      </c>
      <c r="DU5" s="9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</row>
    <row r="6" spans="1:161" x14ac:dyDescent="0.25">
      <c r="A6" s="28"/>
      <c r="B6" s="71"/>
      <c r="C6" s="29"/>
      <c r="D6" s="30"/>
      <c r="E6" s="31"/>
      <c r="F6" s="32"/>
      <c r="G6" s="74"/>
      <c r="H6" s="33"/>
      <c r="I6" s="34"/>
      <c r="J6" s="35"/>
      <c r="K6" s="109"/>
      <c r="L6" s="44"/>
      <c r="M6" s="13" t="str">
        <f t="shared" ref="M6:M24" si="46">IF(O6="","",IF(DK6=DK5,DL5,DL6))</f>
        <v/>
      </c>
      <c r="N6" s="14" t="str">
        <f t="shared" ref="N6:N24" si="47">IF(O6="","",VLOOKUP(O6,$AW$5:$BG$24,4,0))</f>
        <v/>
      </c>
      <c r="O6" s="15" t="str">
        <f>IF('Equipes et choix des points'!A3="","",VLOOKUP('Matchs et classements'!AQ6,'Matchs et classements'!$AR$5:$AW$24,6,0))</f>
        <v/>
      </c>
      <c r="P6" s="16" t="str">
        <f t="shared" ref="P6:P24" si="48">IF(O6="","",VLOOKUP(O6,$AW$5:$BG$24,5,0))</f>
        <v/>
      </c>
      <c r="Q6" s="16" t="str">
        <f t="shared" ref="Q6:Q24" si="49">IF(O6="","",VLOOKUP(O6,$AW$5:$BG$24,6,0))</f>
        <v/>
      </c>
      <c r="R6" s="16" t="str">
        <f t="shared" ref="R6:R24" si="50">IF(O6="","",VLOOKUP(O6,$AW$5:$BG$24,7,0))</f>
        <v/>
      </c>
      <c r="S6" s="16" t="str">
        <f t="shared" ref="S6:S24" si="51">IF(O6="","",VLOOKUP(O6,$AW$5:$BG$24,8,0))</f>
        <v/>
      </c>
      <c r="T6" s="16" t="str">
        <f t="shared" ref="T6:T24" si="52">IF(O6="","",VLOOKUP(O6,$AW$5:$BG$24,9,0))</f>
        <v/>
      </c>
      <c r="U6" s="16" t="str">
        <f t="shared" ref="U6:U24" si="53">IF(O6="","",VLOOKUP(O6,$AW$5:$BG$24,10,0))</f>
        <v/>
      </c>
      <c r="V6" s="16" t="str">
        <f t="shared" ref="V6:V24" si="54">IF(O6="","",VLOOKUP(O6,$AW$5:$BG$24,11,0))</f>
        <v/>
      </c>
      <c r="W6" s="13" t="str">
        <f t="shared" ref="W6:W24" si="55">IF(Y6="","",IF(DO6=DO5,DP5,DP6))</f>
        <v/>
      </c>
      <c r="X6" s="14" t="str">
        <f t="shared" ref="X6:X24" si="56">IF(Y6="","",VLOOKUP(Y6,$BH$5:$BR$24,4,0))</f>
        <v/>
      </c>
      <c r="Y6" s="15" t="str">
        <f>IF('Equipes et choix des points'!A3="","",VLOOKUP('Matchs et classements'!AS6,'Matchs et classements'!$AT$5:$BH$24,15,0))</f>
        <v/>
      </c>
      <c r="Z6" s="17" t="str">
        <f t="shared" ref="Z6:Z24" si="57">IF(Y6="","",VLOOKUP(Y6,$BH$5:$BR$24,5,0))</f>
        <v/>
      </c>
      <c r="AA6" s="17" t="str">
        <f t="shared" ref="AA6:AA24" si="58">IF(Y6="","",VLOOKUP(Y6,$BH$5:$BR$24,6,0))</f>
        <v/>
      </c>
      <c r="AB6" s="17" t="str">
        <f t="shared" ref="AB6:AB24" si="59">IF(Y6="","",VLOOKUP(Y6,$BH$5:$BR$24,7,0))</f>
        <v/>
      </c>
      <c r="AC6" s="17" t="str">
        <f t="shared" ref="AC6:AC24" si="60">IF(Y6="","",VLOOKUP(Y6,$BH$5:$BR$24,8,0))</f>
        <v/>
      </c>
      <c r="AD6" s="17" t="str">
        <f t="shared" ref="AD6:AD24" si="61">IF(Y6="","",VLOOKUP(Y6,$BH$5:$BR$24,9,0))</f>
        <v/>
      </c>
      <c r="AE6" s="17" t="str">
        <f t="shared" ref="AE6:AE24" si="62">IF(Y6="","",VLOOKUP(Y6,$BH$5:$BR$24,10,0))</f>
        <v/>
      </c>
      <c r="AF6" s="17" t="str">
        <f t="shared" ref="AF6:AF24" si="63">IF(Y6="","",VLOOKUP(Y6,$BH$5:$BR$24,11,0))</f>
        <v/>
      </c>
      <c r="AG6" s="13" t="str">
        <f t="shared" ref="AG6:AG24" si="64">IF(AI6="","",IF(DS6=DS5,DT5,DT6))</f>
        <v/>
      </c>
      <c r="AH6" s="14" t="str">
        <f t="shared" ref="AH6:AH24" si="65">IF(AI6="","",VLOOKUP(AI6,$BS$5:$CC$24,4,0))</f>
        <v/>
      </c>
      <c r="AI6" s="15" t="str">
        <f>IF('Equipes et choix des points'!A3="","",VLOOKUP('Matchs et classements'!AU6,'Matchs et classements'!$AV$5:$BS$24,24,0))</f>
        <v/>
      </c>
      <c r="AJ6" s="17" t="str">
        <f t="shared" ref="AJ6:AJ24" si="66">IF(AI6="","",VLOOKUP(AI6,$BS$5:$CC$24,5,0))</f>
        <v/>
      </c>
      <c r="AK6" s="17" t="str">
        <f t="shared" ref="AK6:AK24" si="67">IF(AI6="","",VLOOKUP(AI6,$BS$5:$CC$24,6,0))</f>
        <v/>
      </c>
      <c r="AL6" s="17" t="str">
        <f t="shared" ref="AL6:AL24" si="68">IF(AI6="","",VLOOKUP(AI6,$BS$5:$CC$24,7,0))</f>
        <v/>
      </c>
      <c r="AM6" s="17" t="str">
        <f t="shared" ref="AM6:AM24" si="69">IF(AI6="","",VLOOKUP(AI6,$BS$5:$CC$24,8,0))</f>
        <v/>
      </c>
      <c r="AN6" s="17" t="str">
        <f t="shared" ref="AN6:AN24" si="70">IF(AI6="","",VLOOKUP(AI6,$BS$5:$CC$24,9,0))</f>
        <v/>
      </c>
      <c r="AO6" s="17" t="str">
        <f t="shared" ref="AO6:AO24" si="71">IF(AI6="","",VLOOKUP(AI6,$BS$5:$CC$24,10,0))</f>
        <v/>
      </c>
      <c r="AP6" s="17" t="str">
        <f t="shared" ref="AP6:AP24" si="72">IF(AI6="","",VLOOKUP(AI6,$BS$5:$CC$24,11,0))</f>
        <v/>
      </c>
      <c r="AQ6" s="10">
        <v>2</v>
      </c>
      <c r="AR6" s="8" t="str">
        <f t="shared" ref="AR6:AR24" si="73">AY6</f>
        <v/>
      </c>
      <c r="AS6" s="8">
        <v>2</v>
      </c>
      <c r="AT6" s="8" t="str">
        <f t="shared" ref="AT6:AT24" si="74">BJ6</f>
        <v/>
      </c>
      <c r="AU6" s="8">
        <v>2</v>
      </c>
      <c r="AV6" s="8" t="str">
        <f t="shared" ref="AV6:AV24" si="75">BU6</f>
        <v/>
      </c>
      <c r="AW6" s="9" t="str">
        <f>IF('Equipes et choix des points'!$A$3&lt;&gt;"",'Equipes et choix des points'!$A$3,"")</f>
        <v/>
      </c>
      <c r="AX6" s="8" t="str">
        <f>IF('Equipes et choix des points'!A3="","",RANK(CD6,$CD$5:$CD$24))</f>
        <v/>
      </c>
      <c r="AY6" s="8" t="str">
        <f t="shared" ref="AY6:AY24" si="76">IF(AW6="","",RANK(CE6,$CE$5:$CE$24))</f>
        <v/>
      </c>
      <c r="AZ6" s="8" t="str">
        <f t="shared" si="12"/>
        <v/>
      </c>
      <c r="BA6" s="8" t="str">
        <f t="shared" si="13"/>
        <v/>
      </c>
      <c r="BB6" s="8" t="str">
        <f t="shared" si="14"/>
        <v/>
      </c>
      <c r="BC6" s="8" t="str">
        <f t="shared" si="15"/>
        <v/>
      </c>
      <c r="BD6" s="8" t="str">
        <f t="shared" si="16"/>
        <v/>
      </c>
      <c r="BE6" s="8" t="str">
        <f t="shared" si="17"/>
        <v/>
      </c>
      <c r="BF6" s="8" t="str">
        <f t="shared" si="18"/>
        <v/>
      </c>
      <c r="BG6" s="8" t="str">
        <f t="shared" ref="BG6:BG24" si="77">IF(AW6="","",BE6-BF6)</f>
        <v/>
      </c>
      <c r="BH6" s="9" t="str">
        <f>IF('Equipes et choix des points'!$A$3&lt;&gt;"",'Equipes et choix des points'!$A$3,"")</f>
        <v/>
      </c>
      <c r="BI6" s="8" t="str">
        <f t="shared" ref="BI6:BI24" si="78">IF(BH6="","",RANK(CF6,$CF$5:$CF$24))</f>
        <v/>
      </c>
      <c r="BJ6" s="8" t="str">
        <f t="shared" ref="BJ6:BJ24" si="79">IF(BH6="","",RANK(CG6,$CG$5:$CG$24))</f>
        <v/>
      </c>
      <c r="BK6" s="8" t="str">
        <f t="shared" si="19"/>
        <v/>
      </c>
      <c r="BL6" s="8" t="str">
        <f t="shared" si="20"/>
        <v/>
      </c>
      <c r="BM6" s="8" t="str">
        <f t="shared" si="21"/>
        <v/>
      </c>
      <c r="BN6" s="8" t="str">
        <f t="shared" si="22"/>
        <v/>
      </c>
      <c r="BO6" s="8" t="str">
        <f t="shared" si="23"/>
        <v/>
      </c>
      <c r="BP6" s="8" t="str">
        <f t="shared" si="24"/>
        <v/>
      </c>
      <c r="BQ6" s="8" t="str">
        <f t="shared" si="25"/>
        <v/>
      </c>
      <c r="BR6" s="8" t="str">
        <f t="shared" ref="BR6:BR24" si="80">IF(BH6="","",BP6-BQ6)</f>
        <v/>
      </c>
      <c r="BS6" s="9" t="str">
        <f>IF('Equipes et choix des points'!$A$3&lt;&gt;"",'Equipes et choix des points'!$A$3,"")</f>
        <v/>
      </c>
      <c r="BT6" s="8" t="str">
        <f t="shared" ref="BT6:BT24" si="81">IF(BS6="","",RANK(CH6,$CH$5:$CH$24))</f>
        <v/>
      </c>
      <c r="BU6" s="8" t="str">
        <f t="shared" ref="BU6:BU24" si="82">IF(BS6="","",RANK(CI6,$CI$5:$CI$24))</f>
        <v/>
      </c>
      <c r="BV6" s="8" t="str">
        <f t="shared" si="26"/>
        <v/>
      </c>
      <c r="BW6" s="8" t="str">
        <f t="shared" si="27"/>
        <v/>
      </c>
      <c r="BX6" s="8" t="str">
        <f t="shared" si="28"/>
        <v/>
      </c>
      <c r="BY6" s="8" t="str">
        <f t="shared" si="29"/>
        <v/>
      </c>
      <c r="BZ6" s="8" t="str">
        <f t="shared" si="30"/>
        <v/>
      </c>
      <c r="CA6" s="8" t="str">
        <f t="shared" si="31"/>
        <v/>
      </c>
      <c r="CB6" s="8" t="str">
        <f t="shared" si="32"/>
        <v/>
      </c>
      <c r="CC6" s="8" t="str">
        <f t="shared" ref="CC6:CC24" si="83">IF(BS6="","",CA6-CB6)</f>
        <v/>
      </c>
      <c r="CD6" s="11" t="str">
        <f t="shared" ref="CD6:CD24" si="84">IFERROR(SUM(AZ6*1000+(BG6)/100+(BE6)/1000),"")</f>
        <v/>
      </c>
      <c r="CE6" s="11" t="str">
        <f>IFERROR(SUM(CD6+0.0000019),"")</f>
        <v/>
      </c>
      <c r="CF6" s="11" t="str">
        <f t="shared" ref="CF6:CF24" si="85">IFERROR(SUM(BK6*1000+(BR6)/100+(BP6)/1000),"")</f>
        <v/>
      </c>
      <c r="CG6" s="11" t="str">
        <f>IFERROR(SUM(CF6+0.0000019),"")</f>
        <v/>
      </c>
      <c r="CH6" s="11" t="str">
        <f t="shared" ref="CH6:CH24" si="86">IFERROR(SUM(BV6*1000+(CC6)/100+(CA6)/1000),"")</f>
        <v/>
      </c>
      <c r="CI6" s="11" t="str">
        <f>IFERROR(SUM(CH6+0.0000019),"")</f>
        <v/>
      </c>
      <c r="CJ6" s="8">
        <f t="shared" si="0"/>
        <v>0</v>
      </c>
      <c r="CK6" s="8">
        <f t="shared" si="1"/>
        <v>0</v>
      </c>
      <c r="CL6" s="8" t="str">
        <f t="shared" si="33"/>
        <v/>
      </c>
      <c r="CM6" s="8" t="str">
        <f t="shared" si="34"/>
        <v/>
      </c>
      <c r="CN6" s="8" t="str">
        <f t="shared" si="35"/>
        <v/>
      </c>
      <c r="CO6" s="8" t="str">
        <f t="shared" si="36"/>
        <v/>
      </c>
      <c r="CP6" s="8">
        <f>IF(D6="",0,IF(D6=E6,0,IF(D6&lt;E6,0,IF('Equipes et choix des points'!$I$2=1,IF('Matchs et classements'!D6&gt;'Matchs et classements'!E6,3),IF('Equipes et choix des points'!$I$2=2,IF('Matchs et classements'!D6&gt;E6,4))))))</f>
        <v>0</v>
      </c>
      <c r="CQ6" s="8">
        <f>IF(E6="",0,IF(E6=D6,0,IF(E6&lt;D6,0,IF('Equipes et choix des points'!$I$2=1,IF('Matchs et classements'!E6&gt;'Matchs et classements'!D6,3),IF('Equipes et choix des points'!$I$2=2,IF('Matchs et classements'!E6&gt;'Matchs et classements'!D6,4))))))</f>
        <v>0</v>
      </c>
      <c r="CR6" s="8">
        <f>IF(D6="",0,IF(D6&gt;E6,0,IF(D6&lt;E6,0,IF('Equipes et choix des points'!$I$2=1,IF('Matchs et classements'!D6='Matchs et classements'!E6,1),IF('Equipes et choix des points'!$I$2=2,IF('Matchs et classements'!D6='Matchs et classements'!E6,2))))))</f>
        <v>0</v>
      </c>
      <c r="CS6" s="8">
        <f>IF(E6="",0,IF(E6&gt;D6,0,IF(E6&lt;D6,0,IF('Equipes et choix des points'!$I$2=1,IF('Matchs et classements'!E6='Matchs et classements'!D6,1),IF('Equipes et choix des points'!$I$2=2,IF('Matchs et classements'!E6='Matchs et classements'!D6,2))))))</f>
        <v>0</v>
      </c>
      <c r="CT6" s="8">
        <f>IF(D6="",0,IF(D6&gt;E6,0,IF(D6=E6,0,IF('Equipes et choix des points'!$I$2=1,IF('Matchs et classements'!D6&lt;'Matchs et classements'!E6,0),IF('Equipes et choix des points'!$I$2=2,IF('Matchs et classements'!D6&lt;'Matchs et classements'!E6,1))))))</f>
        <v>0</v>
      </c>
      <c r="CU6" s="8">
        <f>IF(E6="",0,IF(E6&gt;D6,0,IF(E6=D6,0,IF('Equipes et choix des points'!$I$2=1,IF('Matchs et classements'!E6&lt;'Matchs et classements'!D6,0),IF('Equipes et choix des points'!$I$2=2,IF('Matchs et classements'!E6&lt;'Matchs et classements'!D6,1))))))</f>
        <v>0</v>
      </c>
      <c r="CV6" s="8">
        <f t="shared" si="37"/>
        <v>0</v>
      </c>
      <c r="CW6" s="8">
        <f t="shared" si="38"/>
        <v>0</v>
      </c>
      <c r="CX6" s="8">
        <f t="shared" si="39"/>
        <v>0</v>
      </c>
      <c r="CY6" s="8">
        <f t="shared" si="40"/>
        <v>0</v>
      </c>
      <c r="CZ6" s="8" t="b">
        <f t="shared" si="2"/>
        <v>0</v>
      </c>
      <c r="DA6" s="8" t="b">
        <f t="shared" si="3"/>
        <v>0</v>
      </c>
      <c r="DB6" s="8" t="b">
        <f t="shared" si="4"/>
        <v>0</v>
      </c>
      <c r="DC6" s="8" t="b">
        <f t="shared" si="5"/>
        <v>0</v>
      </c>
      <c r="DD6" s="8" t="b">
        <f t="shared" si="6"/>
        <v>0</v>
      </c>
      <c r="DE6" s="8" t="b">
        <f t="shared" si="7"/>
        <v>0</v>
      </c>
      <c r="DF6" s="8">
        <f t="shared" si="8"/>
        <v>0</v>
      </c>
      <c r="DG6" s="8">
        <f t="shared" si="9"/>
        <v>0</v>
      </c>
      <c r="DH6" s="8">
        <f t="shared" si="10"/>
        <v>0</v>
      </c>
      <c r="DI6" s="8">
        <f t="shared" si="11"/>
        <v>0</v>
      </c>
      <c r="DJ6" s="9" t="str">
        <f t="shared" si="41"/>
        <v/>
      </c>
      <c r="DK6" s="11" t="str">
        <f>IFERROR(VLOOKUP(DJ6,AW$5:CD25,34,0),"")</f>
        <v/>
      </c>
      <c r="DL6" s="8" t="str">
        <f>IF(DJ6="","",RANK(DK6,DK5:DK24))</f>
        <v/>
      </c>
      <c r="DM6" s="9" t="str">
        <f t="shared" si="42"/>
        <v/>
      </c>
      <c r="DN6" s="9" t="str">
        <f t="shared" si="43"/>
        <v/>
      </c>
      <c r="DO6" s="11" t="str">
        <f t="shared" ref="DO6:DO24" si="87">IFERROR(VLOOKUP(DN6,$BH$5:$CF$24,25,0),"")</f>
        <v/>
      </c>
      <c r="DP6" s="8" t="str">
        <f>IF(DN6="","",RANK(DO6,DO5:DO24))</f>
        <v/>
      </c>
      <c r="DQ6" s="9" t="str">
        <f t="shared" si="44"/>
        <v/>
      </c>
      <c r="DR6" s="9" t="str">
        <f t="shared" si="45"/>
        <v/>
      </c>
      <c r="DS6" s="11" t="str">
        <f t="shared" ref="DS6:DS24" si="88">IFERROR(VLOOKUP(DR6,$BS$5:$CH$24,16,0),"")</f>
        <v/>
      </c>
      <c r="DT6" s="8" t="str">
        <f>IF(DR6="","",RANK(DS6,DS5:DS24))</f>
        <v/>
      </c>
      <c r="DU6" s="9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</row>
    <row r="7" spans="1:161" x14ac:dyDescent="0.25">
      <c r="A7" s="28"/>
      <c r="B7" s="71"/>
      <c r="C7" s="29"/>
      <c r="D7" s="30"/>
      <c r="E7" s="31"/>
      <c r="F7" s="32"/>
      <c r="G7" s="74"/>
      <c r="H7" s="33"/>
      <c r="I7" s="34"/>
      <c r="J7" s="35"/>
      <c r="K7" s="109"/>
      <c r="L7" s="44"/>
      <c r="M7" s="13" t="str">
        <f t="shared" si="46"/>
        <v/>
      </c>
      <c r="N7" s="14" t="str">
        <f t="shared" si="47"/>
        <v/>
      </c>
      <c r="O7" s="15" t="str">
        <f>IF('Equipes et choix des points'!A4="","",VLOOKUP('Matchs et classements'!AQ7,'Matchs et classements'!$AR$5:$AW$24,6,0))</f>
        <v/>
      </c>
      <c r="P7" s="16" t="str">
        <f t="shared" si="48"/>
        <v/>
      </c>
      <c r="Q7" s="16" t="str">
        <f t="shared" si="49"/>
        <v/>
      </c>
      <c r="R7" s="16" t="str">
        <f t="shared" si="50"/>
        <v/>
      </c>
      <c r="S7" s="16" t="str">
        <f t="shared" si="51"/>
        <v/>
      </c>
      <c r="T7" s="16" t="str">
        <f t="shared" si="52"/>
        <v/>
      </c>
      <c r="U7" s="16" t="str">
        <f t="shared" si="53"/>
        <v/>
      </c>
      <c r="V7" s="16" t="str">
        <f t="shared" si="54"/>
        <v/>
      </c>
      <c r="W7" s="13" t="str">
        <f t="shared" si="55"/>
        <v/>
      </c>
      <c r="X7" s="14" t="str">
        <f t="shared" si="56"/>
        <v/>
      </c>
      <c r="Y7" s="15" t="str">
        <f>IF('Equipes et choix des points'!A4="","",VLOOKUP('Matchs et classements'!AS7,'Matchs et classements'!$AT$5:$BH$24,15,0))</f>
        <v/>
      </c>
      <c r="Z7" s="17" t="str">
        <f t="shared" si="57"/>
        <v/>
      </c>
      <c r="AA7" s="17" t="str">
        <f t="shared" si="58"/>
        <v/>
      </c>
      <c r="AB7" s="17" t="str">
        <f t="shared" si="59"/>
        <v/>
      </c>
      <c r="AC7" s="17" t="str">
        <f t="shared" si="60"/>
        <v/>
      </c>
      <c r="AD7" s="17" t="str">
        <f t="shared" si="61"/>
        <v/>
      </c>
      <c r="AE7" s="17" t="str">
        <f t="shared" si="62"/>
        <v/>
      </c>
      <c r="AF7" s="17" t="str">
        <f t="shared" si="63"/>
        <v/>
      </c>
      <c r="AG7" s="13" t="str">
        <f t="shared" si="64"/>
        <v/>
      </c>
      <c r="AH7" s="14" t="str">
        <f t="shared" si="65"/>
        <v/>
      </c>
      <c r="AI7" s="15" t="str">
        <f>IF('Equipes et choix des points'!A4="","",VLOOKUP('Matchs et classements'!AU7,'Matchs et classements'!$AV$5:$BS$24,24,0))</f>
        <v/>
      </c>
      <c r="AJ7" s="17" t="str">
        <f t="shared" si="66"/>
        <v/>
      </c>
      <c r="AK7" s="17" t="str">
        <f t="shared" si="67"/>
        <v/>
      </c>
      <c r="AL7" s="17" t="str">
        <f t="shared" si="68"/>
        <v/>
      </c>
      <c r="AM7" s="17" t="str">
        <f t="shared" si="69"/>
        <v/>
      </c>
      <c r="AN7" s="17" t="str">
        <f t="shared" si="70"/>
        <v/>
      </c>
      <c r="AO7" s="17" t="str">
        <f t="shared" si="71"/>
        <v/>
      </c>
      <c r="AP7" s="17" t="str">
        <f t="shared" si="72"/>
        <v/>
      </c>
      <c r="AQ7" s="10">
        <v>3</v>
      </c>
      <c r="AR7" s="8" t="str">
        <f t="shared" si="73"/>
        <v/>
      </c>
      <c r="AS7" s="8">
        <v>3</v>
      </c>
      <c r="AT7" s="8" t="str">
        <f t="shared" si="74"/>
        <v/>
      </c>
      <c r="AU7" s="8">
        <v>3</v>
      </c>
      <c r="AV7" s="8" t="str">
        <f t="shared" si="75"/>
        <v/>
      </c>
      <c r="AW7" s="9" t="str">
        <f>IF('Equipes et choix des points'!$A$4&lt;&gt;"",'Equipes et choix des points'!$A$4,"")</f>
        <v/>
      </c>
      <c r="AX7" s="8" t="str">
        <f>IF('Equipes et choix des points'!A4="","",RANK(CD7,$CD$5:$CD$24))</f>
        <v/>
      </c>
      <c r="AY7" s="8" t="str">
        <f t="shared" si="76"/>
        <v/>
      </c>
      <c r="AZ7" s="8" t="str">
        <f t="shared" si="12"/>
        <v/>
      </c>
      <c r="BA7" s="8" t="str">
        <f t="shared" si="13"/>
        <v/>
      </c>
      <c r="BB7" s="8" t="str">
        <f t="shared" si="14"/>
        <v/>
      </c>
      <c r="BC7" s="8" t="str">
        <f t="shared" si="15"/>
        <v/>
      </c>
      <c r="BD7" s="8" t="str">
        <f t="shared" si="16"/>
        <v/>
      </c>
      <c r="BE7" s="8" t="str">
        <f t="shared" si="17"/>
        <v/>
      </c>
      <c r="BF7" s="8" t="str">
        <f t="shared" si="18"/>
        <v/>
      </c>
      <c r="BG7" s="8" t="str">
        <f t="shared" si="77"/>
        <v/>
      </c>
      <c r="BH7" s="9" t="str">
        <f>IF('Equipes et choix des points'!$A$4&lt;&gt;"",'Equipes et choix des points'!$A$4,"")</f>
        <v/>
      </c>
      <c r="BI7" s="8" t="str">
        <f t="shared" si="78"/>
        <v/>
      </c>
      <c r="BJ7" s="8" t="str">
        <f t="shared" si="79"/>
        <v/>
      </c>
      <c r="BK7" s="8" t="str">
        <f t="shared" si="19"/>
        <v/>
      </c>
      <c r="BL7" s="8" t="str">
        <f t="shared" si="20"/>
        <v/>
      </c>
      <c r="BM7" s="8" t="str">
        <f t="shared" si="21"/>
        <v/>
      </c>
      <c r="BN7" s="8" t="str">
        <f t="shared" si="22"/>
        <v/>
      </c>
      <c r="BO7" s="8" t="str">
        <f t="shared" si="23"/>
        <v/>
      </c>
      <c r="BP7" s="8" t="str">
        <f t="shared" si="24"/>
        <v/>
      </c>
      <c r="BQ7" s="8" t="str">
        <f t="shared" si="25"/>
        <v/>
      </c>
      <c r="BR7" s="8" t="str">
        <f t="shared" si="80"/>
        <v/>
      </c>
      <c r="BS7" s="9" t="str">
        <f>IF('Equipes et choix des points'!$A$4&lt;&gt;"",'Equipes et choix des points'!$A$4,"")</f>
        <v/>
      </c>
      <c r="BT7" s="8" t="str">
        <f t="shared" si="81"/>
        <v/>
      </c>
      <c r="BU7" s="8" t="str">
        <f t="shared" si="82"/>
        <v/>
      </c>
      <c r="BV7" s="8" t="str">
        <f t="shared" si="26"/>
        <v/>
      </c>
      <c r="BW7" s="8" t="str">
        <f t="shared" si="27"/>
        <v/>
      </c>
      <c r="BX7" s="8" t="str">
        <f t="shared" si="28"/>
        <v/>
      </c>
      <c r="BY7" s="8" t="str">
        <f t="shared" si="29"/>
        <v/>
      </c>
      <c r="BZ7" s="8" t="str">
        <f t="shared" si="30"/>
        <v/>
      </c>
      <c r="CA7" s="8" t="str">
        <f t="shared" si="31"/>
        <v/>
      </c>
      <c r="CB7" s="8" t="str">
        <f t="shared" si="32"/>
        <v/>
      </c>
      <c r="CC7" s="8" t="str">
        <f t="shared" si="83"/>
        <v/>
      </c>
      <c r="CD7" s="11" t="str">
        <f t="shared" si="84"/>
        <v/>
      </c>
      <c r="CE7" s="11" t="str">
        <f>IFERROR(SUM(CD7+0.0000018),"")</f>
        <v/>
      </c>
      <c r="CF7" s="11" t="str">
        <f t="shared" si="85"/>
        <v/>
      </c>
      <c r="CG7" s="11" t="str">
        <f>IFERROR(SUM(CF7+0.0000018),"")</f>
        <v/>
      </c>
      <c r="CH7" s="11" t="str">
        <f t="shared" si="86"/>
        <v/>
      </c>
      <c r="CI7" s="11" t="str">
        <f>IFERROR(SUM(CH7+0.0000018),"")</f>
        <v/>
      </c>
      <c r="CJ7" s="8">
        <f t="shared" si="0"/>
        <v>0</v>
      </c>
      <c r="CK7" s="8">
        <f t="shared" si="1"/>
        <v>0</v>
      </c>
      <c r="CL7" s="8" t="str">
        <f t="shared" si="33"/>
        <v/>
      </c>
      <c r="CM7" s="8" t="str">
        <f t="shared" si="34"/>
        <v/>
      </c>
      <c r="CN7" s="8" t="str">
        <f t="shared" si="35"/>
        <v/>
      </c>
      <c r="CO7" s="8" t="str">
        <f t="shared" si="36"/>
        <v/>
      </c>
      <c r="CP7" s="8">
        <f>IF(D7="",0,IF(D7=E7,0,IF(D7&lt;E7,0,IF('Equipes et choix des points'!$I$2=1,IF('Matchs et classements'!D7&gt;'Matchs et classements'!E7,3),IF('Equipes et choix des points'!$I$2=2,IF('Matchs et classements'!D7&gt;E7,4))))))</f>
        <v>0</v>
      </c>
      <c r="CQ7" s="8">
        <f>IF(E7="",0,IF(E7=D7,0,IF(E7&lt;D7,0,IF('Equipes et choix des points'!$I$2=1,IF('Matchs et classements'!E7&gt;'Matchs et classements'!D7,3),IF('Equipes et choix des points'!$I$2=2,IF('Matchs et classements'!E7&gt;'Matchs et classements'!D7,4))))))</f>
        <v>0</v>
      </c>
      <c r="CR7" s="8">
        <f>IF(D7="",0,IF(D7&gt;E7,0,IF(D7&lt;E7,0,IF('Equipes et choix des points'!$I$2=1,IF('Matchs et classements'!D7='Matchs et classements'!E7,1),IF('Equipes et choix des points'!$I$2=2,IF('Matchs et classements'!D7='Matchs et classements'!E7,2))))))</f>
        <v>0</v>
      </c>
      <c r="CS7" s="8">
        <f>IF(E7="",0,IF(E7&gt;D7,0,IF(E7&lt;D7,0,IF('Equipes et choix des points'!$I$2=1,IF('Matchs et classements'!E7='Matchs et classements'!D7,1),IF('Equipes et choix des points'!$I$2=2,IF('Matchs et classements'!E7='Matchs et classements'!D7,2))))))</f>
        <v>0</v>
      </c>
      <c r="CT7" s="8">
        <f>IF(D7="",0,IF(D7&gt;E7,0,IF(D7=E7,0,IF('Equipes et choix des points'!$I$2=1,IF('Matchs et classements'!D7&lt;'Matchs et classements'!E7,0),IF('Equipes et choix des points'!$I$2=2,IF('Matchs et classements'!D7&lt;'Matchs et classements'!E7,1))))))</f>
        <v>0</v>
      </c>
      <c r="CU7" s="8">
        <f>IF(E7="",0,IF(E7&gt;D7,0,IF(E7=D7,0,IF('Equipes et choix des points'!$I$2=1,IF('Matchs et classements'!E7&lt;'Matchs et classements'!D7,0),IF('Equipes et choix des points'!$I$2=2,IF('Matchs et classements'!E7&lt;'Matchs et classements'!D7,1))))))</f>
        <v>0</v>
      </c>
      <c r="CV7" s="8">
        <f t="shared" si="37"/>
        <v>0</v>
      </c>
      <c r="CW7" s="8">
        <f t="shared" si="38"/>
        <v>0</v>
      </c>
      <c r="CX7" s="8">
        <f t="shared" si="39"/>
        <v>0</v>
      </c>
      <c r="CY7" s="8">
        <f t="shared" si="40"/>
        <v>0</v>
      </c>
      <c r="CZ7" s="8" t="b">
        <f t="shared" si="2"/>
        <v>0</v>
      </c>
      <c r="DA7" s="8" t="b">
        <f t="shared" si="3"/>
        <v>0</v>
      </c>
      <c r="DB7" s="8" t="b">
        <f t="shared" si="4"/>
        <v>0</v>
      </c>
      <c r="DC7" s="8" t="b">
        <f t="shared" si="5"/>
        <v>0</v>
      </c>
      <c r="DD7" s="8" t="b">
        <f t="shared" si="6"/>
        <v>0</v>
      </c>
      <c r="DE7" s="8" t="b">
        <f t="shared" si="7"/>
        <v>0</v>
      </c>
      <c r="DF7" s="8">
        <f t="shared" si="8"/>
        <v>0</v>
      </c>
      <c r="DG7" s="8">
        <f t="shared" si="9"/>
        <v>0</v>
      </c>
      <c r="DH7" s="8">
        <f t="shared" si="10"/>
        <v>0</v>
      </c>
      <c r="DI7" s="8">
        <f t="shared" si="11"/>
        <v>0</v>
      </c>
      <c r="DJ7" s="9" t="str">
        <f t="shared" si="41"/>
        <v/>
      </c>
      <c r="DK7" s="11" t="str">
        <f>IFERROR(VLOOKUP(DJ7,AW$5:CD26,34,0),"")</f>
        <v/>
      </c>
      <c r="DL7" s="8" t="str">
        <f>IF(DJ7="","",RANK(DK7,DK5:DK24))</f>
        <v/>
      </c>
      <c r="DM7" s="9" t="str">
        <f t="shared" si="42"/>
        <v/>
      </c>
      <c r="DN7" s="9" t="str">
        <f t="shared" si="43"/>
        <v/>
      </c>
      <c r="DO7" s="11" t="str">
        <f t="shared" si="87"/>
        <v/>
      </c>
      <c r="DP7" s="8" t="str">
        <f>IF(DN7="","",RANK(DO7,DO5:DO24))</f>
        <v/>
      </c>
      <c r="DQ7" s="9" t="str">
        <f t="shared" si="44"/>
        <v/>
      </c>
      <c r="DR7" s="9" t="str">
        <f t="shared" si="45"/>
        <v/>
      </c>
      <c r="DS7" s="11" t="str">
        <f t="shared" si="88"/>
        <v/>
      </c>
      <c r="DT7" s="8" t="str">
        <f>IF(DR7="","",RANK(DS7,DS5:DS24))</f>
        <v/>
      </c>
      <c r="DU7" s="9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</row>
    <row r="8" spans="1:161" x14ac:dyDescent="0.25">
      <c r="A8" s="28"/>
      <c r="B8" s="71"/>
      <c r="C8" s="29"/>
      <c r="D8" s="30"/>
      <c r="E8" s="31"/>
      <c r="F8" s="32"/>
      <c r="G8" s="74"/>
      <c r="H8" s="33"/>
      <c r="I8" s="34"/>
      <c r="J8" s="35"/>
      <c r="K8" s="109"/>
      <c r="L8" s="44"/>
      <c r="M8" s="13" t="str">
        <f t="shared" si="46"/>
        <v/>
      </c>
      <c r="N8" s="14" t="str">
        <f t="shared" si="47"/>
        <v/>
      </c>
      <c r="O8" s="15" t="str">
        <f>IF('Equipes et choix des points'!A5="","",VLOOKUP('Matchs et classements'!AQ8,'Matchs et classements'!$AR$5:$AW$24,6,0))</f>
        <v/>
      </c>
      <c r="P8" s="16" t="str">
        <f t="shared" si="48"/>
        <v/>
      </c>
      <c r="Q8" s="16" t="str">
        <f t="shared" si="49"/>
        <v/>
      </c>
      <c r="R8" s="16" t="str">
        <f t="shared" si="50"/>
        <v/>
      </c>
      <c r="S8" s="16" t="str">
        <f t="shared" si="51"/>
        <v/>
      </c>
      <c r="T8" s="16" t="str">
        <f t="shared" si="52"/>
        <v/>
      </c>
      <c r="U8" s="16" t="str">
        <f t="shared" si="53"/>
        <v/>
      </c>
      <c r="V8" s="16" t="str">
        <f t="shared" si="54"/>
        <v/>
      </c>
      <c r="W8" s="13" t="str">
        <f t="shared" si="55"/>
        <v/>
      </c>
      <c r="X8" s="14" t="str">
        <f t="shared" si="56"/>
        <v/>
      </c>
      <c r="Y8" s="15" t="str">
        <f>IF('Equipes et choix des points'!A5="","",VLOOKUP('Matchs et classements'!AS8,'Matchs et classements'!$AT$5:$BH$24,15,0))</f>
        <v/>
      </c>
      <c r="Z8" s="17" t="str">
        <f t="shared" si="57"/>
        <v/>
      </c>
      <c r="AA8" s="17" t="str">
        <f t="shared" si="58"/>
        <v/>
      </c>
      <c r="AB8" s="17" t="str">
        <f t="shared" si="59"/>
        <v/>
      </c>
      <c r="AC8" s="17" t="str">
        <f t="shared" si="60"/>
        <v/>
      </c>
      <c r="AD8" s="17" t="str">
        <f t="shared" si="61"/>
        <v/>
      </c>
      <c r="AE8" s="17" t="str">
        <f t="shared" si="62"/>
        <v/>
      </c>
      <c r="AF8" s="17" t="str">
        <f t="shared" si="63"/>
        <v/>
      </c>
      <c r="AG8" s="13" t="str">
        <f t="shared" si="64"/>
        <v/>
      </c>
      <c r="AH8" s="14" t="str">
        <f t="shared" si="65"/>
        <v/>
      </c>
      <c r="AI8" s="15" t="str">
        <f>IF('Equipes et choix des points'!A5="","",VLOOKUP('Matchs et classements'!AU8,'Matchs et classements'!$AV$5:$BS$24,24,0))</f>
        <v/>
      </c>
      <c r="AJ8" s="17" t="str">
        <f t="shared" si="66"/>
        <v/>
      </c>
      <c r="AK8" s="17" t="str">
        <f t="shared" si="67"/>
        <v/>
      </c>
      <c r="AL8" s="17" t="str">
        <f t="shared" si="68"/>
        <v/>
      </c>
      <c r="AM8" s="17" t="str">
        <f t="shared" si="69"/>
        <v/>
      </c>
      <c r="AN8" s="17" t="str">
        <f t="shared" si="70"/>
        <v/>
      </c>
      <c r="AO8" s="17" t="str">
        <f t="shared" si="71"/>
        <v/>
      </c>
      <c r="AP8" s="17" t="str">
        <f t="shared" si="72"/>
        <v/>
      </c>
      <c r="AQ8" s="10">
        <v>4</v>
      </c>
      <c r="AR8" s="8" t="str">
        <f t="shared" si="73"/>
        <v/>
      </c>
      <c r="AS8" s="8">
        <v>4</v>
      </c>
      <c r="AT8" s="8" t="str">
        <f t="shared" si="74"/>
        <v/>
      </c>
      <c r="AU8" s="8">
        <v>4</v>
      </c>
      <c r="AV8" s="8" t="str">
        <f t="shared" si="75"/>
        <v/>
      </c>
      <c r="AW8" s="9" t="str">
        <f>IF('Equipes et choix des points'!$A$5&lt;&gt;"",'Equipes et choix des points'!$A$5,"")</f>
        <v/>
      </c>
      <c r="AX8" s="8" t="str">
        <f>IF('Equipes et choix des points'!A5="","",RANK(CD8,$CD$5:$CD$24))</f>
        <v/>
      </c>
      <c r="AY8" s="8" t="str">
        <f t="shared" si="76"/>
        <v/>
      </c>
      <c r="AZ8" s="8" t="str">
        <f t="shared" si="12"/>
        <v/>
      </c>
      <c r="BA8" s="8" t="str">
        <f t="shared" si="13"/>
        <v/>
      </c>
      <c r="BB8" s="8" t="str">
        <f t="shared" si="14"/>
        <v/>
      </c>
      <c r="BC8" s="8" t="str">
        <f t="shared" si="15"/>
        <v/>
      </c>
      <c r="BD8" s="8" t="str">
        <f t="shared" si="16"/>
        <v/>
      </c>
      <c r="BE8" s="8" t="str">
        <f t="shared" si="17"/>
        <v/>
      </c>
      <c r="BF8" s="8" t="str">
        <f t="shared" si="18"/>
        <v/>
      </c>
      <c r="BG8" s="8" t="str">
        <f t="shared" si="77"/>
        <v/>
      </c>
      <c r="BH8" s="9" t="str">
        <f>IF('Equipes et choix des points'!$A$5&lt;&gt;"",'Equipes et choix des points'!$A$5,"")</f>
        <v/>
      </c>
      <c r="BI8" s="8" t="str">
        <f t="shared" si="78"/>
        <v/>
      </c>
      <c r="BJ8" s="8" t="str">
        <f t="shared" si="79"/>
        <v/>
      </c>
      <c r="BK8" s="8" t="str">
        <f t="shared" si="19"/>
        <v/>
      </c>
      <c r="BL8" s="8" t="str">
        <f t="shared" si="20"/>
        <v/>
      </c>
      <c r="BM8" s="8" t="str">
        <f t="shared" si="21"/>
        <v/>
      </c>
      <c r="BN8" s="8" t="str">
        <f t="shared" si="22"/>
        <v/>
      </c>
      <c r="BO8" s="8" t="str">
        <f t="shared" si="23"/>
        <v/>
      </c>
      <c r="BP8" s="8" t="str">
        <f t="shared" si="24"/>
        <v/>
      </c>
      <c r="BQ8" s="8" t="str">
        <f t="shared" si="25"/>
        <v/>
      </c>
      <c r="BR8" s="8" t="str">
        <f t="shared" si="80"/>
        <v/>
      </c>
      <c r="BS8" s="9" t="str">
        <f>IF('Equipes et choix des points'!$A$5&lt;&gt;"",'Equipes et choix des points'!$A$5,"")</f>
        <v/>
      </c>
      <c r="BT8" s="8" t="str">
        <f t="shared" si="81"/>
        <v/>
      </c>
      <c r="BU8" s="8" t="str">
        <f t="shared" si="82"/>
        <v/>
      </c>
      <c r="BV8" s="8" t="str">
        <f t="shared" si="26"/>
        <v/>
      </c>
      <c r="BW8" s="8" t="str">
        <f t="shared" si="27"/>
        <v/>
      </c>
      <c r="BX8" s="8" t="str">
        <f t="shared" si="28"/>
        <v/>
      </c>
      <c r="BY8" s="8" t="str">
        <f t="shared" si="29"/>
        <v/>
      </c>
      <c r="BZ8" s="8" t="str">
        <f t="shared" si="30"/>
        <v/>
      </c>
      <c r="CA8" s="8" t="str">
        <f t="shared" si="31"/>
        <v/>
      </c>
      <c r="CB8" s="8" t="str">
        <f t="shared" si="32"/>
        <v/>
      </c>
      <c r="CC8" s="8" t="str">
        <f t="shared" si="83"/>
        <v/>
      </c>
      <c r="CD8" s="11" t="str">
        <f t="shared" si="84"/>
        <v/>
      </c>
      <c r="CE8" s="11" t="str">
        <f>IFERROR(SUM(CD8+0.0000017),"")</f>
        <v/>
      </c>
      <c r="CF8" s="11" t="str">
        <f t="shared" si="85"/>
        <v/>
      </c>
      <c r="CG8" s="11" t="str">
        <f>IFERROR(SUM(CF8+0.0000017),"")</f>
        <v/>
      </c>
      <c r="CH8" s="11" t="str">
        <f t="shared" si="86"/>
        <v/>
      </c>
      <c r="CI8" s="11" t="str">
        <f>IFERROR(SUM(CH8+0.0000017),"")</f>
        <v/>
      </c>
      <c r="CJ8" s="8">
        <f t="shared" si="0"/>
        <v>0</v>
      </c>
      <c r="CK8" s="8">
        <f t="shared" si="1"/>
        <v>0</v>
      </c>
      <c r="CL8" s="8" t="str">
        <f t="shared" si="33"/>
        <v/>
      </c>
      <c r="CM8" s="8" t="str">
        <f t="shared" si="34"/>
        <v/>
      </c>
      <c r="CN8" s="8" t="str">
        <f t="shared" si="35"/>
        <v/>
      </c>
      <c r="CO8" s="8" t="str">
        <f t="shared" si="36"/>
        <v/>
      </c>
      <c r="CP8" s="8">
        <f>IF(D8="",0,IF(D8=E8,0,IF(D8&lt;E8,0,IF('Equipes et choix des points'!$I$2=1,IF('Matchs et classements'!D8&gt;'Matchs et classements'!E8,3),IF('Equipes et choix des points'!$I$2=2,IF('Matchs et classements'!D8&gt;E8,4))))))</f>
        <v>0</v>
      </c>
      <c r="CQ8" s="8">
        <f>IF(E8="",0,IF(E8=D8,0,IF(E8&lt;D8,0,IF('Equipes et choix des points'!$I$2=1,IF('Matchs et classements'!E8&gt;'Matchs et classements'!D8,3),IF('Equipes et choix des points'!$I$2=2,IF('Matchs et classements'!E8&gt;'Matchs et classements'!D8,4))))))</f>
        <v>0</v>
      </c>
      <c r="CR8" s="8">
        <f>IF(D8="",0,IF(D8&gt;E8,0,IF(D8&lt;E8,0,IF('Equipes et choix des points'!$I$2=1,IF('Matchs et classements'!D8='Matchs et classements'!E8,1),IF('Equipes et choix des points'!$I$2=2,IF('Matchs et classements'!D8='Matchs et classements'!E8,2))))))</f>
        <v>0</v>
      </c>
      <c r="CS8" s="8">
        <f>IF(E8="",0,IF(E8&gt;D8,0,IF(E8&lt;D8,0,IF('Equipes et choix des points'!$I$2=1,IF('Matchs et classements'!E8='Matchs et classements'!D8,1),IF('Equipes et choix des points'!$I$2=2,IF('Matchs et classements'!E8='Matchs et classements'!D8,2))))))</f>
        <v>0</v>
      </c>
      <c r="CT8" s="8">
        <f>IF(D8="",0,IF(D8&gt;E8,0,IF(D8=E8,0,IF('Equipes et choix des points'!$I$2=1,IF('Matchs et classements'!D8&lt;'Matchs et classements'!E8,0),IF('Equipes et choix des points'!$I$2=2,IF('Matchs et classements'!D8&lt;'Matchs et classements'!E8,1))))))</f>
        <v>0</v>
      </c>
      <c r="CU8" s="8">
        <f>IF(E8="",0,IF(E8&gt;D8,0,IF(E8=D8,0,IF('Equipes et choix des points'!$I$2=1,IF('Matchs et classements'!E8&lt;'Matchs et classements'!D8,0),IF('Equipes et choix des points'!$I$2=2,IF('Matchs et classements'!E8&lt;'Matchs et classements'!D8,1))))))</f>
        <v>0</v>
      </c>
      <c r="CV8" s="8">
        <f t="shared" si="37"/>
        <v>0</v>
      </c>
      <c r="CW8" s="8">
        <f t="shared" si="38"/>
        <v>0</v>
      </c>
      <c r="CX8" s="8">
        <f t="shared" si="39"/>
        <v>0</v>
      </c>
      <c r="CY8" s="8">
        <f t="shared" si="40"/>
        <v>0</v>
      </c>
      <c r="CZ8" s="8" t="b">
        <f t="shared" si="2"/>
        <v>0</v>
      </c>
      <c r="DA8" s="8" t="b">
        <f t="shared" si="3"/>
        <v>0</v>
      </c>
      <c r="DB8" s="8" t="b">
        <f t="shared" si="4"/>
        <v>0</v>
      </c>
      <c r="DC8" s="8" t="b">
        <f t="shared" si="5"/>
        <v>0</v>
      </c>
      <c r="DD8" s="8" t="b">
        <f t="shared" si="6"/>
        <v>0</v>
      </c>
      <c r="DE8" s="8" t="b">
        <f t="shared" si="7"/>
        <v>0</v>
      </c>
      <c r="DF8" s="8">
        <f t="shared" si="8"/>
        <v>0</v>
      </c>
      <c r="DG8" s="8">
        <f t="shared" si="9"/>
        <v>0</v>
      </c>
      <c r="DH8" s="8">
        <f t="shared" si="10"/>
        <v>0</v>
      </c>
      <c r="DI8" s="8">
        <f t="shared" si="11"/>
        <v>0</v>
      </c>
      <c r="DJ8" s="9" t="str">
        <f t="shared" si="41"/>
        <v/>
      </c>
      <c r="DK8" s="11" t="str">
        <f>IFERROR(VLOOKUP(DJ8,AW$5:CD27,34,0),"")</f>
        <v/>
      </c>
      <c r="DL8" s="8" t="str">
        <f>IF(DJ8="","",RANK(DK8,DK5:DK24))</f>
        <v/>
      </c>
      <c r="DM8" s="9" t="str">
        <f t="shared" si="42"/>
        <v/>
      </c>
      <c r="DN8" s="9" t="str">
        <f t="shared" si="43"/>
        <v/>
      </c>
      <c r="DO8" s="11" t="str">
        <f t="shared" si="87"/>
        <v/>
      </c>
      <c r="DP8" s="8" t="str">
        <f>IF(DN8="","",RANK(DO8,DO5:DO24))</f>
        <v/>
      </c>
      <c r="DQ8" s="9" t="str">
        <f t="shared" si="44"/>
        <v/>
      </c>
      <c r="DR8" s="9" t="str">
        <f t="shared" si="45"/>
        <v/>
      </c>
      <c r="DS8" s="11" t="str">
        <f t="shared" si="88"/>
        <v/>
      </c>
      <c r="DT8" s="8" t="str">
        <f>IF(DR8="","",RANK(DS8,DS5:DS24))</f>
        <v/>
      </c>
      <c r="DU8" s="9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</row>
    <row r="9" spans="1:161" x14ac:dyDescent="0.25">
      <c r="A9" s="28"/>
      <c r="B9" s="71"/>
      <c r="C9" s="29"/>
      <c r="D9" s="30"/>
      <c r="E9" s="31"/>
      <c r="F9" s="32"/>
      <c r="G9" s="74"/>
      <c r="H9" s="33"/>
      <c r="I9" s="34"/>
      <c r="J9" s="35"/>
      <c r="K9" s="109"/>
      <c r="L9" s="44"/>
      <c r="M9" s="13" t="str">
        <f t="shared" si="46"/>
        <v/>
      </c>
      <c r="N9" s="14" t="str">
        <f t="shared" si="47"/>
        <v/>
      </c>
      <c r="O9" s="15" t="str">
        <f>IF('Equipes et choix des points'!A6="","",VLOOKUP('Matchs et classements'!AQ9,'Matchs et classements'!$AR$5:$AW$24,6,0))</f>
        <v/>
      </c>
      <c r="P9" s="16" t="str">
        <f t="shared" si="48"/>
        <v/>
      </c>
      <c r="Q9" s="16" t="str">
        <f t="shared" si="49"/>
        <v/>
      </c>
      <c r="R9" s="16" t="str">
        <f t="shared" si="50"/>
        <v/>
      </c>
      <c r="S9" s="16" t="str">
        <f t="shared" si="51"/>
        <v/>
      </c>
      <c r="T9" s="16" t="str">
        <f t="shared" si="52"/>
        <v/>
      </c>
      <c r="U9" s="16" t="str">
        <f t="shared" si="53"/>
        <v/>
      </c>
      <c r="V9" s="16" t="str">
        <f t="shared" si="54"/>
        <v/>
      </c>
      <c r="W9" s="13" t="str">
        <f t="shared" si="55"/>
        <v/>
      </c>
      <c r="X9" s="14" t="str">
        <f t="shared" si="56"/>
        <v/>
      </c>
      <c r="Y9" s="15" t="str">
        <f>IF('Equipes et choix des points'!A6="","",VLOOKUP('Matchs et classements'!AS9,'Matchs et classements'!$AT$5:$BH$24,15,0))</f>
        <v/>
      </c>
      <c r="Z9" s="17" t="str">
        <f t="shared" si="57"/>
        <v/>
      </c>
      <c r="AA9" s="17" t="str">
        <f t="shared" si="58"/>
        <v/>
      </c>
      <c r="AB9" s="17" t="str">
        <f t="shared" si="59"/>
        <v/>
      </c>
      <c r="AC9" s="17" t="str">
        <f t="shared" si="60"/>
        <v/>
      </c>
      <c r="AD9" s="17" t="str">
        <f t="shared" si="61"/>
        <v/>
      </c>
      <c r="AE9" s="17" t="str">
        <f t="shared" si="62"/>
        <v/>
      </c>
      <c r="AF9" s="17" t="str">
        <f t="shared" si="63"/>
        <v/>
      </c>
      <c r="AG9" s="13" t="str">
        <f t="shared" si="64"/>
        <v/>
      </c>
      <c r="AH9" s="14" t="str">
        <f t="shared" si="65"/>
        <v/>
      </c>
      <c r="AI9" s="15" t="str">
        <f>IF('Equipes et choix des points'!A6="","",VLOOKUP('Matchs et classements'!AU9,'Matchs et classements'!$AV$5:$BS$24,24,0))</f>
        <v/>
      </c>
      <c r="AJ9" s="17" t="str">
        <f t="shared" si="66"/>
        <v/>
      </c>
      <c r="AK9" s="17" t="str">
        <f t="shared" si="67"/>
        <v/>
      </c>
      <c r="AL9" s="17" t="str">
        <f t="shared" si="68"/>
        <v/>
      </c>
      <c r="AM9" s="17" t="str">
        <f t="shared" si="69"/>
        <v/>
      </c>
      <c r="AN9" s="17" t="str">
        <f t="shared" si="70"/>
        <v/>
      </c>
      <c r="AO9" s="17" t="str">
        <f t="shared" si="71"/>
        <v/>
      </c>
      <c r="AP9" s="17" t="str">
        <f t="shared" si="72"/>
        <v/>
      </c>
      <c r="AQ9" s="10">
        <v>5</v>
      </c>
      <c r="AR9" s="8" t="str">
        <f t="shared" si="73"/>
        <v/>
      </c>
      <c r="AS9" s="8">
        <v>5</v>
      </c>
      <c r="AT9" s="8" t="str">
        <f t="shared" si="74"/>
        <v/>
      </c>
      <c r="AU9" s="8">
        <v>5</v>
      </c>
      <c r="AV9" s="8" t="str">
        <f t="shared" si="75"/>
        <v/>
      </c>
      <c r="AW9" s="9" t="str">
        <f>IF('Equipes et choix des points'!$A$6&lt;&gt;"",'Equipes et choix des points'!$A$6,"")</f>
        <v/>
      </c>
      <c r="AX9" s="8" t="str">
        <f>IF('Equipes et choix des points'!A6="","",RANK(CD9,$CD$5:$CD$24))</f>
        <v/>
      </c>
      <c r="AY9" s="8" t="str">
        <f t="shared" si="76"/>
        <v/>
      </c>
      <c r="AZ9" s="8" t="str">
        <f t="shared" si="12"/>
        <v/>
      </c>
      <c r="BA9" s="8" t="str">
        <f t="shared" si="13"/>
        <v/>
      </c>
      <c r="BB9" s="8" t="str">
        <f t="shared" si="14"/>
        <v/>
      </c>
      <c r="BC9" s="8" t="str">
        <f t="shared" si="15"/>
        <v/>
      </c>
      <c r="BD9" s="8" t="str">
        <f t="shared" si="16"/>
        <v/>
      </c>
      <c r="BE9" s="8" t="str">
        <f t="shared" si="17"/>
        <v/>
      </c>
      <c r="BF9" s="8" t="str">
        <f t="shared" si="18"/>
        <v/>
      </c>
      <c r="BG9" s="8" t="str">
        <f t="shared" si="77"/>
        <v/>
      </c>
      <c r="BH9" s="9" t="str">
        <f>IF('Equipes et choix des points'!$A$6&lt;&gt;"",'Equipes et choix des points'!$A$6,"")</f>
        <v/>
      </c>
      <c r="BI9" s="8" t="str">
        <f t="shared" si="78"/>
        <v/>
      </c>
      <c r="BJ9" s="8" t="str">
        <f t="shared" si="79"/>
        <v/>
      </c>
      <c r="BK9" s="8" t="str">
        <f t="shared" si="19"/>
        <v/>
      </c>
      <c r="BL9" s="8" t="str">
        <f t="shared" si="20"/>
        <v/>
      </c>
      <c r="BM9" s="8" t="str">
        <f t="shared" si="21"/>
        <v/>
      </c>
      <c r="BN9" s="8" t="str">
        <f t="shared" si="22"/>
        <v/>
      </c>
      <c r="BO9" s="8" t="str">
        <f t="shared" si="23"/>
        <v/>
      </c>
      <c r="BP9" s="8" t="str">
        <f t="shared" si="24"/>
        <v/>
      </c>
      <c r="BQ9" s="8" t="str">
        <f t="shared" si="25"/>
        <v/>
      </c>
      <c r="BR9" s="8" t="str">
        <f t="shared" si="80"/>
        <v/>
      </c>
      <c r="BS9" s="9" t="str">
        <f>IF('Equipes et choix des points'!$A$6&lt;&gt;"",'Equipes et choix des points'!$A$6,"")</f>
        <v/>
      </c>
      <c r="BT9" s="8" t="str">
        <f t="shared" si="81"/>
        <v/>
      </c>
      <c r="BU9" s="8" t="str">
        <f t="shared" si="82"/>
        <v/>
      </c>
      <c r="BV9" s="8" t="str">
        <f t="shared" si="26"/>
        <v/>
      </c>
      <c r="BW9" s="8" t="str">
        <f t="shared" si="27"/>
        <v/>
      </c>
      <c r="BX9" s="8" t="str">
        <f t="shared" si="28"/>
        <v/>
      </c>
      <c r="BY9" s="8" t="str">
        <f t="shared" si="29"/>
        <v/>
      </c>
      <c r="BZ9" s="8" t="str">
        <f t="shared" si="30"/>
        <v/>
      </c>
      <c r="CA9" s="8" t="str">
        <f t="shared" si="31"/>
        <v/>
      </c>
      <c r="CB9" s="8" t="str">
        <f t="shared" si="32"/>
        <v/>
      </c>
      <c r="CC9" s="8" t="str">
        <f t="shared" si="83"/>
        <v/>
      </c>
      <c r="CD9" s="11" t="str">
        <f t="shared" si="84"/>
        <v/>
      </c>
      <c r="CE9" s="11" t="str">
        <f>IFERROR(SUM(CD9+0.0000016),"")</f>
        <v/>
      </c>
      <c r="CF9" s="11" t="str">
        <f t="shared" si="85"/>
        <v/>
      </c>
      <c r="CG9" s="11" t="str">
        <f>IFERROR(SUM(CF9+0.0000016),"")</f>
        <v/>
      </c>
      <c r="CH9" s="11" t="str">
        <f t="shared" si="86"/>
        <v/>
      </c>
      <c r="CI9" s="11" t="str">
        <f>IFERROR(SUM(CH9+0.0000016),"")</f>
        <v/>
      </c>
      <c r="CJ9" s="8">
        <f t="shared" si="0"/>
        <v>0</v>
      </c>
      <c r="CK9" s="8">
        <f t="shared" si="1"/>
        <v>0</v>
      </c>
      <c r="CL9" s="8" t="str">
        <f t="shared" si="33"/>
        <v/>
      </c>
      <c r="CM9" s="8" t="str">
        <f t="shared" si="34"/>
        <v/>
      </c>
      <c r="CN9" s="8" t="str">
        <f t="shared" si="35"/>
        <v/>
      </c>
      <c r="CO9" s="8" t="str">
        <f t="shared" si="36"/>
        <v/>
      </c>
      <c r="CP9" s="8">
        <f>IF(D9="",0,IF(D9=E9,0,IF(D9&lt;E9,0,IF('Equipes et choix des points'!$I$2=1,IF('Matchs et classements'!D9&gt;'Matchs et classements'!E9,3),IF('Equipes et choix des points'!$I$2=2,IF('Matchs et classements'!D9&gt;E9,4))))))</f>
        <v>0</v>
      </c>
      <c r="CQ9" s="8">
        <f>IF(E9="",0,IF(E9=D9,0,IF(E9&lt;D9,0,IF('Equipes et choix des points'!$I$2=1,IF('Matchs et classements'!E9&gt;'Matchs et classements'!D9,3),IF('Equipes et choix des points'!$I$2=2,IF('Matchs et classements'!E9&gt;'Matchs et classements'!D9,4))))))</f>
        <v>0</v>
      </c>
      <c r="CR9" s="8">
        <f>IF(D9="",0,IF(D9&gt;E9,0,IF(D9&lt;E9,0,IF('Equipes et choix des points'!$I$2=1,IF('Matchs et classements'!D9='Matchs et classements'!E9,1),IF('Equipes et choix des points'!$I$2=2,IF('Matchs et classements'!D9='Matchs et classements'!E9,2))))))</f>
        <v>0</v>
      </c>
      <c r="CS9" s="8">
        <f>IF(E9="",0,IF(E9&gt;D9,0,IF(E9&lt;D9,0,IF('Equipes et choix des points'!$I$2=1,IF('Matchs et classements'!E9='Matchs et classements'!D9,1),IF('Equipes et choix des points'!$I$2=2,IF('Matchs et classements'!E9='Matchs et classements'!D9,2))))))</f>
        <v>0</v>
      </c>
      <c r="CT9" s="8">
        <f>IF(D9="",0,IF(D9&gt;E9,0,IF(D9=E9,0,IF('Equipes et choix des points'!$I$2=1,IF('Matchs et classements'!D9&lt;'Matchs et classements'!E9,0),IF('Equipes et choix des points'!$I$2=2,IF('Matchs et classements'!D9&lt;'Matchs et classements'!E9,1))))))</f>
        <v>0</v>
      </c>
      <c r="CU9" s="8">
        <f>IF(E9="",0,IF(E9&gt;D9,0,IF(E9=D9,0,IF('Equipes et choix des points'!$I$2=1,IF('Matchs et classements'!E9&lt;'Matchs et classements'!D9,0),IF('Equipes et choix des points'!$I$2=2,IF('Matchs et classements'!E9&lt;'Matchs et classements'!D9,1))))))</f>
        <v>0</v>
      </c>
      <c r="CV9" s="8">
        <f t="shared" si="37"/>
        <v>0</v>
      </c>
      <c r="CW9" s="8">
        <f t="shared" si="38"/>
        <v>0</v>
      </c>
      <c r="CX9" s="8">
        <f t="shared" si="39"/>
        <v>0</v>
      </c>
      <c r="CY9" s="8">
        <f t="shared" si="40"/>
        <v>0</v>
      </c>
      <c r="CZ9" s="8" t="b">
        <f t="shared" si="2"/>
        <v>0</v>
      </c>
      <c r="DA9" s="8" t="b">
        <f t="shared" si="3"/>
        <v>0</v>
      </c>
      <c r="DB9" s="8" t="b">
        <f t="shared" si="4"/>
        <v>0</v>
      </c>
      <c r="DC9" s="8" t="b">
        <f t="shared" si="5"/>
        <v>0</v>
      </c>
      <c r="DD9" s="8" t="b">
        <f t="shared" si="6"/>
        <v>0</v>
      </c>
      <c r="DE9" s="8" t="b">
        <f t="shared" si="7"/>
        <v>0</v>
      </c>
      <c r="DF9" s="8">
        <f t="shared" si="8"/>
        <v>0</v>
      </c>
      <c r="DG9" s="8">
        <f t="shared" si="9"/>
        <v>0</v>
      </c>
      <c r="DH9" s="8">
        <f t="shared" si="10"/>
        <v>0</v>
      </c>
      <c r="DI9" s="8">
        <f t="shared" si="11"/>
        <v>0</v>
      </c>
      <c r="DJ9" s="9" t="str">
        <f t="shared" si="41"/>
        <v/>
      </c>
      <c r="DK9" s="11" t="str">
        <f>IFERROR(VLOOKUP(DJ9,AW$5:CD28,34,0),"")</f>
        <v/>
      </c>
      <c r="DL9" s="8" t="str">
        <f>IF(DJ9="","",RANK(DK9,DK5:DK24))</f>
        <v/>
      </c>
      <c r="DM9" s="9" t="str">
        <f t="shared" si="42"/>
        <v/>
      </c>
      <c r="DN9" s="9" t="str">
        <f t="shared" si="43"/>
        <v/>
      </c>
      <c r="DO9" s="11" t="str">
        <f t="shared" si="87"/>
        <v/>
      </c>
      <c r="DP9" s="8" t="str">
        <f>IF(DN9="","",RANK(DO9,DO5:DO24))</f>
        <v/>
      </c>
      <c r="DQ9" s="9" t="str">
        <f t="shared" si="44"/>
        <v/>
      </c>
      <c r="DR9" s="9" t="str">
        <f t="shared" si="45"/>
        <v/>
      </c>
      <c r="DS9" s="11" t="str">
        <f t="shared" si="88"/>
        <v/>
      </c>
      <c r="DT9" s="8" t="str">
        <f>IF(DR9="","",RANK(DS9,DS5:DS24))</f>
        <v/>
      </c>
      <c r="DU9" s="9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</row>
    <row r="10" spans="1:161" x14ac:dyDescent="0.25">
      <c r="A10" s="28"/>
      <c r="B10" s="71"/>
      <c r="C10" s="29"/>
      <c r="D10" s="30"/>
      <c r="E10" s="31"/>
      <c r="F10" s="32"/>
      <c r="G10" s="74"/>
      <c r="H10" s="33"/>
      <c r="I10" s="34"/>
      <c r="J10" s="35"/>
      <c r="K10" s="109"/>
      <c r="L10" s="44"/>
      <c r="M10" s="13" t="str">
        <f t="shared" si="46"/>
        <v/>
      </c>
      <c r="N10" s="14" t="str">
        <f t="shared" si="47"/>
        <v/>
      </c>
      <c r="O10" s="15" t="str">
        <f>IF('Equipes et choix des points'!A7="","",VLOOKUP('Matchs et classements'!AQ10,'Matchs et classements'!$AR$5:$AW$24,6,0))</f>
        <v/>
      </c>
      <c r="P10" s="16" t="str">
        <f t="shared" si="48"/>
        <v/>
      </c>
      <c r="Q10" s="16" t="str">
        <f t="shared" si="49"/>
        <v/>
      </c>
      <c r="R10" s="16" t="str">
        <f t="shared" si="50"/>
        <v/>
      </c>
      <c r="S10" s="16" t="str">
        <f t="shared" si="51"/>
        <v/>
      </c>
      <c r="T10" s="16" t="str">
        <f t="shared" si="52"/>
        <v/>
      </c>
      <c r="U10" s="16" t="str">
        <f t="shared" si="53"/>
        <v/>
      </c>
      <c r="V10" s="16" t="str">
        <f t="shared" si="54"/>
        <v/>
      </c>
      <c r="W10" s="13" t="str">
        <f t="shared" si="55"/>
        <v/>
      </c>
      <c r="X10" s="14" t="str">
        <f t="shared" si="56"/>
        <v/>
      </c>
      <c r="Y10" s="15" t="str">
        <f>IF('Equipes et choix des points'!A7="","",VLOOKUP('Matchs et classements'!AS10,'Matchs et classements'!$AT$5:$BH$24,15,0))</f>
        <v/>
      </c>
      <c r="Z10" s="17" t="str">
        <f t="shared" si="57"/>
        <v/>
      </c>
      <c r="AA10" s="17" t="str">
        <f t="shared" si="58"/>
        <v/>
      </c>
      <c r="AB10" s="17" t="str">
        <f t="shared" si="59"/>
        <v/>
      </c>
      <c r="AC10" s="17" t="str">
        <f t="shared" si="60"/>
        <v/>
      </c>
      <c r="AD10" s="17" t="str">
        <f t="shared" si="61"/>
        <v/>
      </c>
      <c r="AE10" s="17" t="str">
        <f t="shared" si="62"/>
        <v/>
      </c>
      <c r="AF10" s="17" t="str">
        <f t="shared" si="63"/>
        <v/>
      </c>
      <c r="AG10" s="13" t="str">
        <f t="shared" si="64"/>
        <v/>
      </c>
      <c r="AH10" s="14" t="str">
        <f t="shared" si="65"/>
        <v/>
      </c>
      <c r="AI10" s="15" t="str">
        <f>IF('Equipes et choix des points'!A7="","",VLOOKUP('Matchs et classements'!AU10,'Matchs et classements'!$AV$5:$BS$24,24,0))</f>
        <v/>
      </c>
      <c r="AJ10" s="17" t="str">
        <f t="shared" si="66"/>
        <v/>
      </c>
      <c r="AK10" s="17" t="str">
        <f t="shared" si="67"/>
        <v/>
      </c>
      <c r="AL10" s="17" t="str">
        <f t="shared" si="68"/>
        <v/>
      </c>
      <c r="AM10" s="17" t="str">
        <f t="shared" si="69"/>
        <v/>
      </c>
      <c r="AN10" s="17" t="str">
        <f t="shared" si="70"/>
        <v/>
      </c>
      <c r="AO10" s="17" t="str">
        <f t="shared" si="71"/>
        <v/>
      </c>
      <c r="AP10" s="17" t="str">
        <f t="shared" si="72"/>
        <v/>
      </c>
      <c r="AQ10" s="10">
        <v>6</v>
      </c>
      <c r="AR10" s="8" t="str">
        <f t="shared" si="73"/>
        <v/>
      </c>
      <c r="AS10" s="8">
        <v>6</v>
      </c>
      <c r="AT10" s="8" t="str">
        <f t="shared" si="74"/>
        <v/>
      </c>
      <c r="AU10" s="8">
        <v>6</v>
      </c>
      <c r="AV10" s="8" t="str">
        <f t="shared" si="75"/>
        <v/>
      </c>
      <c r="AW10" s="9" t="str">
        <f>IF('Equipes et choix des points'!$A$7&lt;&gt;"",'Equipes et choix des points'!$A$7,"")</f>
        <v/>
      </c>
      <c r="AX10" s="8" t="str">
        <f>IF('Equipes et choix des points'!A7="","",RANK(CD10,$CD$5:$CD$24))</f>
        <v/>
      </c>
      <c r="AY10" s="8" t="str">
        <f t="shared" si="76"/>
        <v/>
      </c>
      <c r="AZ10" s="8" t="str">
        <f t="shared" si="12"/>
        <v/>
      </c>
      <c r="BA10" s="8" t="str">
        <f t="shared" si="13"/>
        <v/>
      </c>
      <c r="BB10" s="8" t="str">
        <f t="shared" si="14"/>
        <v/>
      </c>
      <c r="BC10" s="8" t="str">
        <f t="shared" si="15"/>
        <v/>
      </c>
      <c r="BD10" s="8" t="str">
        <f t="shared" si="16"/>
        <v/>
      </c>
      <c r="BE10" s="8" t="str">
        <f t="shared" si="17"/>
        <v/>
      </c>
      <c r="BF10" s="8" t="str">
        <f t="shared" si="18"/>
        <v/>
      </c>
      <c r="BG10" s="8" t="str">
        <f t="shared" si="77"/>
        <v/>
      </c>
      <c r="BH10" s="9" t="str">
        <f>IF('Equipes et choix des points'!$A$7&lt;&gt;"",'Equipes et choix des points'!$A$7,"")</f>
        <v/>
      </c>
      <c r="BI10" s="8" t="str">
        <f t="shared" si="78"/>
        <v/>
      </c>
      <c r="BJ10" s="8" t="str">
        <f t="shared" si="79"/>
        <v/>
      </c>
      <c r="BK10" s="8" t="str">
        <f t="shared" si="19"/>
        <v/>
      </c>
      <c r="BL10" s="8" t="str">
        <f t="shared" si="20"/>
        <v/>
      </c>
      <c r="BM10" s="8" t="str">
        <f t="shared" si="21"/>
        <v/>
      </c>
      <c r="BN10" s="8" t="str">
        <f t="shared" si="22"/>
        <v/>
      </c>
      <c r="BO10" s="8" t="str">
        <f t="shared" si="23"/>
        <v/>
      </c>
      <c r="BP10" s="8" t="str">
        <f t="shared" si="24"/>
        <v/>
      </c>
      <c r="BQ10" s="8" t="str">
        <f t="shared" si="25"/>
        <v/>
      </c>
      <c r="BR10" s="8" t="str">
        <f t="shared" si="80"/>
        <v/>
      </c>
      <c r="BS10" s="9" t="str">
        <f>IF('Equipes et choix des points'!$A$7&lt;&gt;"",'Equipes et choix des points'!$A$7,"")</f>
        <v/>
      </c>
      <c r="BT10" s="8" t="str">
        <f t="shared" si="81"/>
        <v/>
      </c>
      <c r="BU10" s="8" t="str">
        <f t="shared" si="82"/>
        <v/>
      </c>
      <c r="BV10" s="8" t="str">
        <f t="shared" si="26"/>
        <v/>
      </c>
      <c r="BW10" s="8" t="str">
        <f t="shared" si="27"/>
        <v/>
      </c>
      <c r="BX10" s="8" t="str">
        <f t="shared" si="28"/>
        <v/>
      </c>
      <c r="BY10" s="8" t="str">
        <f t="shared" si="29"/>
        <v/>
      </c>
      <c r="BZ10" s="8" t="str">
        <f t="shared" si="30"/>
        <v/>
      </c>
      <c r="CA10" s="8" t="str">
        <f t="shared" si="31"/>
        <v/>
      </c>
      <c r="CB10" s="8" t="str">
        <f t="shared" si="32"/>
        <v/>
      </c>
      <c r="CC10" s="8" t="str">
        <f t="shared" si="83"/>
        <v/>
      </c>
      <c r="CD10" s="11" t="str">
        <f t="shared" si="84"/>
        <v/>
      </c>
      <c r="CE10" s="11" t="str">
        <f>IFERROR(SUM(CD10+0.0000015),"")</f>
        <v/>
      </c>
      <c r="CF10" s="11" t="str">
        <f t="shared" si="85"/>
        <v/>
      </c>
      <c r="CG10" s="11" t="str">
        <f>IFERROR(SUM(CF10+0.0000015),"")</f>
        <v/>
      </c>
      <c r="CH10" s="11" t="str">
        <f t="shared" si="86"/>
        <v/>
      </c>
      <c r="CI10" s="11" t="str">
        <f>IFERROR(SUM(CH10+0.0000015),"")</f>
        <v/>
      </c>
      <c r="CJ10" s="8">
        <f t="shared" si="0"/>
        <v>0</v>
      </c>
      <c r="CK10" s="8">
        <f t="shared" si="1"/>
        <v>0</v>
      </c>
      <c r="CL10" s="8" t="str">
        <f t="shared" si="33"/>
        <v/>
      </c>
      <c r="CM10" s="8" t="str">
        <f t="shared" si="34"/>
        <v/>
      </c>
      <c r="CN10" s="8" t="str">
        <f t="shared" si="35"/>
        <v/>
      </c>
      <c r="CO10" s="8" t="str">
        <f t="shared" si="36"/>
        <v/>
      </c>
      <c r="CP10" s="8">
        <f>IF(D10="",0,IF(D10=E10,0,IF(D10&lt;E10,0,IF('Equipes et choix des points'!$I$2=1,IF('Matchs et classements'!D10&gt;'Matchs et classements'!E10,3),IF('Equipes et choix des points'!$I$2=2,IF('Matchs et classements'!D10&gt;E10,4))))))</f>
        <v>0</v>
      </c>
      <c r="CQ10" s="8">
        <f>IF(E10="",0,IF(E10=D10,0,IF(E10&lt;D10,0,IF('Equipes et choix des points'!$I$2=1,IF('Matchs et classements'!E10&gt;'Matchs et classements'!D10,3),IF('Equipes et choix des points'!$I$2=2,IF('Matchs et classements'!E10&gt;'Matchs et classements'!D10,4))))))</f>
        <v>0</v>
      </c>
      <c r="CR10" s="8">
        <f>IF(D10="",0,IF(D10&gt;E10,0,IF(D10&lt;E10,0,IF('Equipes et choix des points'!$I$2=1,IF('Matchs et classements'!D10='Matchs et classements'!E10,1),IF('Equipes et choix des points'!$I$2=2,IF('Matchs et classements'!D10='Matchs et classements'!E10,2))))))</f>
        <v>0</v>
      </c>
      <c r="CS10" s="8">
        <f>IF(E10="",0,IF(E10&gt;D10,0,IF(E10&lt;D10,0,IF('Equipes et choix des points'!$I$2=1,IF('Matchs et classements'!E10='Matchs et classements'!D10,1),IF('Equipes et choix des points'!$I$2=2,IF('Matchs et classements'!E10='Matchs et classements'!D10,2))))))</f>
        <v>0</v>
      </c>
      <c r="CT10" s="8">
        <f>IF(D10="",0,IF(D10&gt;E10,0,IF(D10=E10,0,IF('Equipes et choix des points'!$I$2=1,IF('Matchs et classements'!D10&lt;'Matchs et classements'!E10,0),IF('Equipes et choix des points'!$I$2=2,IF('Matchs et classements'!D10&lt;'Matchs et classements'!E10,1))))))</f>
        <v>0</v>
      </c>
      <c r="CU10" s="8">
        <f>IF(E10="",0,IF(E10&gt;D10,0,IF(E10=D10,0,IF('Equipes et choix des points'!$I$2=1,IF('Matchs et classements'!E10&lt;'Matchs et classements'!D10,0),IF('Equipes et choix des points'!$I$2=2,IF('Matchs et classements'!E10&lt;'Matchs et classements'!D10,1))))))</f>
        <v>0</v>
      </c>
      <c r="CV10" s="8">
        <f t="shared" si="37"/>
        <v>0</v>
      </c>
      <c r="CW10" s="8">
        <f t="shared" si="38"/>
        <v>0</v>
      </c>
      <c r="CX10" s="8">
        <f t="shared" si="39"/>
        <v>0</v>
      </c>
      <c r="CY10" s="8">
        <f t="shared" si="40"/>
        <v>0</v>
      </c>
      <c r="CZ10" s="8" t="b">
        <f t="shared" si="2"/>
        <v>0</v>
      </c>
      <c r="DA10" s="8" t="b">
        <f t="shared" si="3"/>
        <v>0</v>
      </c>
      <c r="DB10" s="8" t="b">
        <f t="shared" si="4"/>
        <v>0</v>
      </c>
      <c r="DC10" s="8" t="b">
        <f t="shared" si="5"/>
        <v>0</v>
      </c>
      <c r="DD10" s="8" t="b">
        <f t="shared" si="6"/>
        <v>0</v>
      </c>
      <c r="DE10" s="8" t="b">
        <f t="shared" si="7"/>
        <v>0</v>
      </c>
      <c r="DF10" s="8">
        <f t="shared" si="8"/>
        <v>0</v>
      </c>
      <c r="DG10" s="8">
        <f t="shared" si="9"/>
        <v>0</v>
      </c>
      <c r="DH10" s="8">
        <f t="shared" si="10"/>
        <v>0</v>
      </c>
      <c r="DI10" s="8">
        <f t="shared" si="11"/>
        <v>0</v>
      </c>
      <c r="DJ10" s="9" t="str">
        <f t="shared" si="41"/>
        <v/>
      </c>
      <c r="DK10" s="11" t="str">
        <f>IFERROR(VLOOKUP(DJ10,AW$5:CD29,34,0),"")</f>
        <v/>
      </c>
      <c r="DL10" s="8" t="str">
        <f>IF(DJ10="","",RANK(DK10,DK5:DK24))</f>
        <v/>
      </c>
      <c r="DM10" s="9" t="str">
        <f t="shared" si="42"/>
        <v/>
      </c>
      <c r="DN10" s="9" t="str">
        <f t="shared" si="43"/>
        <v/>
      </c>
      <c r="DO10" s="11" t="str">
        <f t="shared" si="87"/>
        <v/>
      </c>
      <c r="DP10" s="8" t="str">
        <f>IF(DN10="","",RANK(DO10,DO5:DO24))</f>
        <v/>
      </c>
      <c r="DQ10" s="9" t="str">
        <f t="shared" si="44"/>
        <v/>
      </c>
      <c r="DR10" s="9" t="str">
        <f t="shared" si="45"/>
        <v/>
      </c>
      <c r="DS10" s="11" t="str">
        <f t="shared" si="88"/>
        <v/>
      </c>
      <c r="DT10" s="8" t="str">
        <f>IF(DR10="","",RANK(DS10,DS5:DS24))</f>
        <v/>
      </c>
      <c r="DU10" s="9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</row>
    <row r="11" spans="1:161" x14ac:dyDescent="0.25">
      <c r="A11" s="28"/>
      <c r="B11" s="71"/>
      <c r="C11" s="29"/>
      <c r="D11" s="30"/>
      <c r="E11" s="31"/>
      <c r="F11" s="32"/>
      <c r="G11" s="74"/>
      <c r="H11" s="33"/>
      <c r="I11" s="34"/>
      <c r="J11" s="35"/>
      <c r="K11" s="109"/>
      <c r="L11" s="44"/>
      <c r="M11" s="13" t="str">
        <f t="shared" si="46"/>
        <v/>
      </c>
      <c r="N11" s="14" t="str">
        <f t="shared" si="47"/>
        <v/>
      </c>
      <c r="O11" s="15" t="str">
        <f>IF('Equipes et choix des points'!A8="","",VLOOKUP('Matchs et classements'!AQ11,'Matchs et classements'!$AR$5:$AW$24,6,0))</f>
        <v/>
      </c>
      <c r="P11" s="16" t="str">
        <f t="shared" si="48"/>
        <v/>
      </c>
      <c r="Q11" s="16" t="str">
        <f t="shared" si="49"/>
        <v/>
      </c>
      <c r="R11" s="16" t="str">
        <f t="shared" si="50"/>
        <v/>
      </c>
      <c r="S11" s="16" t="str">
        <f t="shared" si="51"/>
        <v/>
      </c>
      <c r="T11" s="16" t="str">
        <f t="shared" si="52"/>
        <v/>
      </c>
      <c r="U11" s="16" t="str">
        <f t="shared" si="53"/>
        <v/>
      </c>
      <c r="V11" s="16" t="str">
        <f t="shared" si="54"/>
        <v/>
      </c>
      <c r="W11" s="13" t="str">
        <f t="shared" si="55"/>
        <v/>
      </c>
      <c r="X11" s="14" t="str">
        <f t="shared" si="56"/>
        <v/>
      </c>
      <c r="Y11" s="15" t="str">
        <f>IF('Equipes et choix des points'!A8="","",VLOOKUP('Matchs et classements'!AS11,'Matchs et classements'!$AT$5:$BH$24,15,0))</f>
        <v/>
      </c>
      <c r="Z11" s="17" t="str">
        <f t="shared" si="57"/>
        <v/>
      </c>
      <c r="AA11" s="17" t="str">
        <f t="shared" si="58"/>
        <v/>
      </c>
      <c r="AB11" s="17" t="str">
        <f t="shared" si="59"/>
        <v/>
      </c>
      <c r="AC11" s="17" t="str">
        <f t="shared" si="60"/>
        <v/>
      </c>
      <c r="AD11" s="17" t="str">
        <f t="shared" si="61"/>
        <v/>
      </c>
      <c r="AE11" s="17" t="str">
        <f t="shared" si="62"/>
        <v/>
      </c>
      <c r="AF11" s="17" t="str">
        <f t="shared" si="63"/>
        <v/>
      </c>
      <c r="AG11" s="13" t="str">
        <f t="shared" si="64"/>
        <v/>
      </c>
      <c r="AH11" s="14" t="str">
        <f t="shared" si="65"/>
        <v/>
      </c>
      <c r="AI11" s="15" t="str">
        <f>IF('Equipes et choix des points'!A8="","",VLOOKUP('Matchs et classements'!AU11,'Matchs et classements'!$AV$5:$BS$24,24,0))</f>
        <v/>
      </c>
      <c r="AJ11" s="17" t="str">
        <f t="shared" si="66"/>
        <v/>
      </c>
      <c r="AK11" s="17" t="str">
        <f t="shared" si="67"/>
        <v/>
      </c>
      <c r="AL11" s="17" t="str">
        <f t="shared" si="68"/>
        <v/>
      </c>
      <c r="AM11" s="17" t="str">
        <f t="shared" si="69"/>
        <v/>
      </c>
      <c r="AN11" s="17" t="str">
        <f t="shared" si="70"/>
        <v/>
      </c>
      <c r="AO11" s="17" t="str">
        <f t="shared" si="71"/>
        <v/>
      </c>
      <c r="AP11" s="17" t="str">
        <f t="shared" si="72"/>
        <v/>
      </c>
      <c r="AQ11" s="10">
        <v>7</v>
      </c>
      <c r="AR11" s="8" t="str">
        <f t="shared" si="73"/>
        <v/>
      </c>
      <c r="AS11" s="8">
        <v>7</v>
      </c>
      <c r="AT11" s="8" t="str">
        <f t="shared" si="74"/>
        <v/>
      </c>
      <c r="AU11" s="8">
        <v>7</v>
      </c>
      <c r="AV11" s="8" t="str">
        <f t="shared" si="75"/>
        <v/>
      </c>
      <c r="AW11" s="9" t="str">
        <f>IF('Equipes et choix des points'!$A$8&lt;&gt;"",'Equipes et choix des points'!$A$8,"")</f>
        <v/>
      </c>
      <c r="AX11" s="8" t="str">
        <f>IF('Equipes et choix des points'!A8="","",RANK(CD11,$CD$5:$CD$24))</f>
        <v/>
      </c>
      <c r="AY11" s="8" t="str">
        <f t="shared" si="76"/>
        <v/>
      </c>
      <c r="AZ11" s="8" t="str">
        <f t="shared" si="12"/>
        <v/>
      </c>
      <c r="BA11" s="8" t="str">
        <f t="shared" si="13"/>
        <v/>
      </c>
      <c r="BB11" s="8" t="str">
        <f t="shared" si="14"/>
        <v/>
      </c>
      <c r="BC11" s="8" t="str">
        <f t="shared" si="15"/>
        <v/>
      </c>
      <c r="BD11" s="8" t="str">
        <f t="shared" si="16"/>
        <v/>
      </c>
      <c r="BE11" s="8" t="str">
        <f t="shared" si="17"/>
        <v/>
      </c>
      <c r="BF11" s="8" t="str">
        <f t="shared" si="18"/>
        <v/>
      </c>
      <c r="BG11" s="8" t="str">
        <f t="shared" si="77"/>
        <v/>
      </c>
      <c r="BH11" s="9" t="str">
        <f>IF('Equipes et choix des points'!$A$8&lt;&gt;"",'Equipes et choix des points'!$A$8,"")</f>
        <v/>
      </c>
      <c r="BI11" s="8" t="str">
        <f t="shared" si="78"/>
        <v/>
      </c>
      <c r="BJ11" s="8" t="str">
        <f t="shared" si="79"/>
        <v/>
      </c>
      <c r="BK11" s="8" t="str">
        <f t="shared" si="19"/>
        <v/>
      </c>
      <c r="BL11" s="8" t="str">
        <f t="shared" si="20"/>
        <v/>
      </c>
      <c r="BM11" s="8" t="str">
        <f t="shared" si="21"/>
        <v/>
      </c>
      <c r="BN11" s="8" t="str">
        <f t="shared" si="22"/>
        <v/>
      </c>
      <c r="BO11" s="8" t="str">
        <f t="shared" si="23"/>
        <v/>
      </c>
      <c r="BP11" s="8" t="str">
        <f t="shared" si="24"/>
        <v/>
      </c>
      <c r="BQ11" s="8" t="str">
        <f t="shared" si="25"/>
        <v/>
      </c>
      <c r="BR11" s="8" t="str">
        <f t="shared" si="80"/>
        <v/>
      </c>
      <c r="BS11" s="9" t="str">
        <f>IF('Equipes et choix des points'!$A$8&lt;&gt;"",'Equipes et choix des points'!$A$8,"")</f>
        <v/>
      </c>
      <c r="BT11" s="8" t="str">
        <f t="shared" si="81"/>
        <v/>
      </c>
      <c r="BU11" s="8" t="str">
        <f t="shared" si="82"/>
        <v/>
      </c>
      <c r="BV11" s="8" t="str">
        <f t="shared" si="26"/>
        <v/>
      </c>
      <c r="BW11" s="8" t="str">
        <f t="shared" si="27"/>
        <v/>
      </c>
      <c r="BX11" s="8" t="str">
        <f t="shared" si="28"/>
        <v/>
      </c>
      <c r="BY11" s="8" t="str">
        <f t="shared" si="29"/>
        <v/>
      </c>
      <c r="BZ11" s="8" t="str">
        <f t="shared" si="30"/>
        <v/>
      </c>
      <c r="CA11" s="8" t="str">
        <f t="shared" si="31"/>
        <v/>
      </c>
      <c r="CB11" s="8" t="str">
        <f t="shared" si="32"/>
        <v/>
      </c>
      <c r="CC11" s="8" t="str">
        <f t="shared" si="83"/>
        <v/>
      </c>
      <c r="CD11" s="11" t="str">
        <f t="shared" si="84"/>
        <v/>
      </c>
      <c r="CE11" s="11" t="str">
        <f>IFERROR(SUM(CD11+0.0000014),"")</f>
        <v/>
      </c>
      <c r="CF11" s="11" t="str">
        <f t="shared" si="85"/>
        <v/>
      </c>
      <c r="CG11" s="11" t="str">
        <f>IFERROR(SUM(CF11+0.0000014),"")</f>
        <v/>
      </c>
      <c r="CH11" s="11" t="str">
        <f t="shared" si="86"/>
        <v/>
      </c>
      <c r="CI11" s="11" t="str">
        <f>IFERROR(SUM(CH11+0.0000014),"")</f>
        <v/>
      </c>
      <c r="CJ11" s="8">
        <f t="shared" si="0"/>
        <v>0</v>
      </c>
      <c r="CK11" s="8">
        <f t="shared" si="1"/>
        <v>0</v>
      </c>
      <c r="CL11" s="8" t="str">
        <f t="shared" si="33"/>
        <v/>
      </c>
      <c r="CM11" s="8" t="str">
        <f t="shared" si="34"/>
        <v/>
      </c>
      <c r="CN11" s="8" t="str">
        <f t="shared" si="35"/>
        <v/>
      </c>
      <c r="CO11" s="8" t="str">
        <f t="shared" si="36"/>
        <v/>
      </c>
      <c r="CP11" s="8">
        <f>IF(D11="",0,IF(D11=E11,0,IF(D11&lt;E11,0,IF('Equipes et choix des points'!$I$2=1,IF('Matchs et classements'!D11&gt;'Matchs et classements'!E11,3),IF('Equipes et choix des points'!$I$2=2,IF('Matchs et classements'!D11&gt;E11,4))))))</f>
        <v>0</v>
      </c>
      <c r="CQ11" s="8">
        <f>IF(E11="",0,IF(E11=D11,0,IF(E11&lt;D11,0,IF('Equipes et choix des points'!$I$2=1,IF('Matchs et classements'!E11&gt;'Matchs et classements'!D11,3),IF('Equipes et choix des points'!$I$2=2,IF('Matchs et classements'!E11&gt;'Matchs et classements'!D11,4))))))</f>
        <v>0</v>
      </c>
      <c r="CR11" s="8">
        <f>IF(D11="",0,IF(D11&gt;E11,0,IF(D11&lt;E11,0,IF('Equipes et choix des points'!$I$2=1,IF('Matchs et classements'!D11='Matchs et classements'!E11,1),IF('Equipes et choix des points'!$I$2=2,IF('Matchs et classements'!D11='Matchs et classements'!E11,2))))))</f>
        <v>0</v>
      </c>
      <c r="CS11" s="8">
        <f>IF(E11="",0,IF(E11&gt;D11,0,IF(E11&lt;D11,0,IF('Equipes et choix des points'!$I$2=1,IF('Matchs et classements'!E11='Matchs et classements'!D11,1),IF('Equipes et choix des points'!$I$2=2,IF('Matchs et classements'!E11='Matchs et classements'!D11,2))))))</f>
        <v>0</v>
      </c>
      <c r="CT11" s="8">
        <f>IF(D11="",0,IF(D11&gt;E11,0,IF(D11=E11,0,IF('Equipes et choix des points'!$I$2=1,IF('Matchs et classements'!D11&lt;'Matchs et classements'!E11,0),IF('Equipes et choix des points'!$I$2=2,IF('Matchs et classements'!D11&lt;'Matchs et classements'!E11,1))))))</f>
        <v>0</v>
      </c>
      <c r="CU11" s="8">
        <f>IF(E11="",0,IF(E11&gt;D11,0,IF(E11=D11,0,IF('Equipes et choix des points'!$I$2=1,IF('Matchs et classements'!E11&lt;'Matchs et classements'!D11,0),IF('Equipes et choix des points'!$I$2=2,IF('Matchs et classements'!E11&lt;'Matchs et classements'!D11,1))))))</f>
        <v>0</v>
      </c>
      <c r="CV11" s="8">
        <f t="shared" si="37"/>
        <v>0</v>
      </c>
      <c r="CW11" s="8">
        <f t="shared" si="38"/>
        <v>0</v>
      </c>
      <c r="CX11" s="8">
        <f t="shared" si="39"/>
        <v>0</v>
      </c>
      <c r="CY11" s="8">
        <f t="shared" si="40"/>
        <v>0</v>
      </c>
      <c r="CZ11" s="8" t="b">
        <f t="shared" si="2"/>
        <v>0</v>
      </c>
      <c r="DA11" s="8" t="b">
        <f t="shared" si="3"/>
        <v>0</v>
      </c>
      <c r="DB11" s="8" t="b">
        <f t="shared" si="4"/>
        <v>0</v>
      </c>
      <c r="DC11" s="8" t="b">
        <f t="shared" si="5"/>
        <v>0</v>
      </c>
      <c r="DD11" s="8" t="b">
        <f t="shared" si="6"/>
        <v>0</v>
      </c>
      <c r="DE11" s="8" t="b">
        <f t="shared" si="7"/>
        <v>0</v>
      </c>
      <c r="DF11" s="8">
        <f t="shared" si="8"/>
        <v>0</v>
      </c>
      <c r="DG11" s="8">
        <f t="shared" si="9"/>
        <v>0</v>
      </c>
      <c r="DH11" s="8">
        <f t="shared" si="10"/>
        <v>0</v>
      </c>
      <c r="DI11" s="8">
        <f t="shared" si="11"/>
        <v>0</v>
      </c>
      <c r="DJ11" s="9" t="str">
        <f t="shared" si="41"/>
        <v/>
      </c>
      <c r="DK11" s="11" t="str">
        <f>IFERROR(VLOOKUP(DJ11,AW$5:CD30,34,0),"")</f>
        <v/>
      </c>
      <c r="DL11" s="8" t="str">
        <f>IF(DJ11="","",RANK(DK11,DK5:DK24))</f>
        <v/>
      </c>
      <c r="DM11" s="9" t="str">
        <f t="shared" si="42"/>
        <v/>
      </c>
      <c r="DN11" s="9" t="str">
        <f t="shared" si="43"/>
        <v/>
      </c>
      <c r="DO11" s="11" t="str">
        <f t="shared" si="87"/>
        <v/>
      </c>
      <c r="DP11" s="8" t="str">
        <f>IF(DN11="","",RANK(DO11,DO5:DO24))</f>
        <v/>
      </c>
      <c r="DQ11" s="9" t="str">
        <f t="shared" si="44"/>
        <v/>
      </c>
      <c r="DR11" s="9" t="str">
        <f t="shared" si="45"/>
        <v/>
      </c>
      <c r="DS11" s="11" t="str">
        <f t="shared" si="88"/>
        <v/>
      </c>
      <c r="DT11" s="8" t="str">
        <f>IF(DR11="","",RANK(DS11,DS5:DS24))</f>
        <v/>
      </c>
      <c r="DU11" s="9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</row>
    <row r="12" spans="1:161" x14ac:dyDescent="0.25">
      <c r="A12" s="28"/>
      <c r="B12" s="71"/>
      <c r="C12" s="29"/>
      <c r="D12" s="30"/>
      <c r="E12" s="31"/>
      <c r="F12" s="32"/>
      <c r="G12" s="74"/>
      <c r="H12" s="33"/>
      <c r="I12" s="34"/>
      <c r="J12" s="35"/>
      <c r="K12" s="109"/>
      <c r="L12" s="44"/>
      <c r="M12" s="13" t="str">
        <f t="shared" si="46"/>
        <v/>
      </c>
      <c r="N12" s="14" t="str">
        <f t="shared" si="47"/>
        <v/>
      </c>
      <c r="O12" s="15" t="str">
        <f>IF('Equipes et choix des points'!A9="","",VLOOKUP('Matchs et classements'!AQ12,'Matchs et classements'!$AR$5:$AW$24,6,0))</f>
        <v/>
      </c>
      <c r="P12" s="16" t="str">
        <f t="shared" si="48"/>
        <v/>
      </c>
      <c r="Q12" s="16" t="str">
        <f t="shared" si="49"/>
        <v/>
      </c>
      <c r="R12" s="16" t="str">
        <f t="shared" si="50"/>
        <v/>
      </c>
      <c r="S12" s="16" t="str">
        <f t="shared" si="51"/>
        <v/>
      </c>
      <c r="T12" s="16" t="str">
        <f t="shared" si="52"/>
        <v/>
      </c>
      <c r="U12" s="16" t="str">
        <f t="shared" si="53"/>
        <v/>
      </c>
      <c r="V12" s="16" t="str">
        <f t="shared" si="54"/>
        <v/>
      </c>
      <c r="W12" s="13" t="str">
        <f t="shared" si="55"/>
        <v/>
      </c>
      <c r="X12" s="14" t="str">
        <f t="shared" si="56"/>
        <v/>
      </c>
      <c r="Y12" s="15" t="str">
        <f>IF('Equipes et choix des points'!A9="","",VLOOKUP('Matchs et classements'!AS12,'Matchs et classements'!$AT$5:$BH$24,15,0))</f>
        <v/>
      </c>
      <c r="Z12" s="17" t="str">
        <f t="shared" si="57"/>
        <v/>
      </c>
      <c r="AA12" s="17" t="str">
        <f t="shared" si="58"/>
        <v/>
      </c>
      <c r="AB12" s="17" t="str">
        <f t="shared" si="59"/>
        <v/>
      </c>
      <c r="AC12" s="17" t="str">
        <f t="shared" si="60"/>
        <v/>
      </c>
      <c r="AD12" s="17" t="str">
        <f t="shared" si="61"/>
        <v/>
      </c>
      <c r="AE12" s="17" t="str">
        <f t="shared" si="62"/>
        <v/>
      </c>
      <c r="AF12" s="17" t="str">
        <f t="shared" si="63"/>
        <v/>
      </c>
      <c r="AG12" s="13" t="str">
        <f t="shared" si="64"/>
        <v/>
      </c>
      <c r="AH12" s="14" t="str">
        <f t="shared" si="65"/>
        <v/>
      </c>
      <c r="AI12" s="15" t="str">
        <f>IF('Equipes et choix des points'!A9="","",VLOOKUP('Matchs et classements'!AU12,'Matchs et classements'!$AV$5:$BS$24,24,0))</f>
        <v/>
      </c>
      <c r="AJ12" s="17" t="str">
        <f t="shared" si="66"/>
        <v/>
      </c>
      <c r="AK12" s="17" t="str">
        <f t="shared" si="67"/>
        <v/>
      </c>
      <c r="AL12" s="17" t="str">
        <f t="shared" si="68"/>
        <v/>
      </c>
      <c r="AM12" s="17" t="str">
        <f t="shared" si="69"/>
        <v/>
      </c>
      <c r="AN12" s="17" t="str">
        <f t="shared" si="70"/>
        <v/>
      </c>
      <c r="AO12" s="17" t="str">
        <f t="shared" si="71"/>
        <v/>
      </c>
      <c r="AP12" s="17" t="str">
        <f t="shared" si="72"/>
        <v/>
      </c>
      <c r="AQ12" s="10">
        <v>8</v>
      </c>
      <c r="AR12" s="8" t="str">
        <f t="shared" si="73"/>
        <v/>
      </c>
      <c r="AS12" s="8">
        <v>8</v>
      </c>
      <c r="AT12" s="8" t="str">
        <f t="shared" si="74"/>
        <v/>
      </c>
      <c r="AU12" s="8">
        <v>8</v>
      </c>
      <c r="AV12" s="8" t="str">
        <f t="shared" si="75"/>
        <v/>
      </c>
      <c r="AW12" s="9" t="str">
        <f>IF('Equipes et choix des points'!$A$9&lt;&gt;"",'Equipes et choix des points'!$A$9,"")</f>
        <v/>
      </c>
      <c r="AX12" s="8" t="str">
        <f>IF('Equipes et choix des points'!A9="","",RANK(CD12,$CD$5:$CD$24))</f>
        <v/>
      </c>
      <c r="AY12" s="8" t="str">
        <f t="shared" si="76"/>
        <v/>
      </c>
      <c r="AZ12" s="8" t="str">
        <f t="shared" si="12"/>
        <v/>
      </c>
      <c r="BA12" s="8" t="str">
        <f t="shared" si="13"/>
        <v/>
      </c>
      <c r="BB12" s="8" t="str">
        <f t="shared" si="14"/>
        <v/>
      </c>
      <c r="BC12" s="8" t="str">
        <f t="shared" si="15"/>
        <v/>
      </c>
      <c r="BD12" s="8" t="str">
        <f t="shared" si="16"/>
        <v/>
      </c>
      <c r="BE12" s="8" t="str">
        <f t="shared" si="17"/>
        <v/>
      </c>
      <c r="BF12" s="8" t="str">
        <f t="shared" si="18"/>
        <v/>
      </c>
      <c r="BG12" s="8" t="str">
        <f t="shared" si="77"/>
        <v/>
      </c>
      <c r="BH12" s="9" t="str">
        <f>IF('Equipes et choix des points'!$A$9&lt;&gt;"",'Equipes et choix des points'!$A$9,"")</f>
        <v/>
      </c>
      <c r="BI12" s="8" t="str">
        <f t="shared" si="78"/>
        <v/>
      </c>
      <c r="BJ12" s="8" t="str">
        <f t="shared" si="79"/>
        <v/>
      </c>
      <c r="BK12" s="8" t="str">
        <f t="shared" si="19"/>
        <v/>
      </c>
      <c r="BL12" s="8" t="str">
        <f t="shared" si="20"/>
        <v/>
      </c>
      <c r="BM12" s="8" t="str">
        <f t="shared" si="21"/>
        <v/>
      </c>
      <c r="BN12" s="8" t="str">
        <f t="shared" si="22"/>
        <v/>
      </c>
      <c r="BO12" s="8" t="str">
        <f t="shared" si="23"/>
        <v/>
      </c>
      <c r="BP12" s="8" t="str">
        <f t="shared" si="24"/>
        <v/>
      </c>
      <c r="BQ12" s="8" t="str">
        <f t="shared" si="25"/>
        <v/>
      </c>
      <c r="BR12" s="8" t="str">
        <f t="shared" si="80"/>
        <v/>
      </c>
      <c r="BS12" s="9" t="str">
        <f>IF('Equipes et choix des points'!$A$9&lt;&gt;"",'Equipes et choix des points'!$A$9,"")</f>
        <v/>
      </c>
      <c r="BT12" s="8" t="str">
        <f t="shared" si="81"/>
        <v/>
      </c>
      <c r="BU12" s="8" t="str">
        <f t="shared" si="82"/>
        <v/>
      </c>
      <c r="BV12" s="8" t="str">
        <f t="shared" si="26"/>
        <v/>
      </c>
      <c r="BW12" s="8" t="str">
        <f t="shared" si="27"/>
        <v/>
      </c>
      <c r="BX12" s="8" t="str">
        <f t="shared" si="28"/>
        <v/>
      </c>
      <c r="BY12" s="8" t="str">
        <f t="shared" si="29"/>
        <v/>
      </c>
      <c r="BZ12" s="8" t="str">
        <f t="shared" si="30"/>
        <v/>
      </c>
      <c r="CA12" s="8" t="str">
        <f t="shared" si="31"/>
        <v/>
      </c>
      <c r="CB12" s="8" t="str">
        <f t="shared" si="32"/>
        <v/>
      </c>
      <c r="CC12" s="8" t="str">
        <f t="shared" si="83"/>
        <v/>
      </c>
      <c r="CD12" s="11" t="str">
        <f t="shared" si="84"/>
        <v/>
      </c>
      <c r="CE12" s="11" t="str">
        <f>IFERROR(SUM(CD12+0.0000013),"")</f>
        <v/>
      </c>
      <c r="CF12" s="11" t="str">
        <f t="shared" si="85"/>
        <v/>
      </c>
      <c r="CG12" s="11" t="str">
        <f>IFERROR(SUM(CF12+0.0000013),"")</f>
        <v/>
      </c>
      <c r="CH12" s="11" t="str">
        <f t="shared" si="86"/>
        <v/>
      </c>
      <c r="CI12" s="11" t="str">
        <f>IFERROR(SUM(CH12+0.0000013),"")</f>
        <v/>
      </c>
      <c r="CJ12" s="8">
        <f t="shared" si="0"/>
        <v>0</v>
      </c>
      <c r="CK12" s="8">
        <f t="shared" si="1"/>
        <v>0</v>
      </c>
      <c r="CL12" s="8" t="str">
        <f t="shared" si="33"/>
        <v/>
      </c>
      <c r="CM12" s="8" t="str">
        <f t="shared" si="34"/>
        <v/>
      </c>
      <c r="CN12" s="8" t="str">
        <f t="shared" si="35"/>
        <v/>
      </c>
      <c r="CO12" s="8" t="str">
        <f t="shared" si="36"/>
        <v/>
      </c>
      <c r="CP12" s="8">
        <f>IF(D12="",0,IF(D12=E12,0,IF(D12&lt;E12,0,IF('Equipes et choix des points'!$I$2=1,IF('Matchs et classements'!D12&gt;'Matchs et classements'!E12,3),IF('Equipes et choix des points'!$I$2=2,IF('Matchs et classements'!D12&gt;E12,4))))))</f>
        <v>0</v>
      </c>
      <c r="CQ12" s="8">
        <f>IF(E12="",0,IF(E12=D12,0,IF(E12&lt;D12,0,IF('Equipes et choix des points'!$I$2=1,IF('Matchs et classements'!E12&gt;'Matchs et classements'!D12,3),IF('Equipes et choix des points'!$I$2=2,IF('Matchs et classements'!E12&gt;'Matchs et classements'!D12,4))))))</f>
        <v>0</v>
      </c>
      <c r="CR12" s="8">
        <f>IF(D12="",0,IF(D12&gt;E12,0,IF(D12&lt;E12,0,IF('Equipes et choix des points'!$I$2=1,IF('Matchs et classements'!D12='Matchs et classements'!E12,1),IF('Equipes et choix des points'!$I$2=2,IF('Matchs et classements'!D12='Matchs et classements'!E12,2))))))</f>
        <v>0</v>
      </c>
      <c r="CS12" s="8">
        <f>IF(E12="",0,IF(E12&gt;D12,0,IF(E12&lt;D12,0,IF('Equipes et choix des points'!$I$2=1,IF('Matchs et classements'!E12='Matchs et classements'!D12,1),IF('Equipes et choix des points'!$I$2=2,IF('Matchs et classements'!E12='Matchs et classements'!D12,2))))))</f>
        <v>0</v>
      </c>
      <c r="CT12" s="8">
        <f>IF(D12="",0,IF(D12&gt;E12,0,IF(D12=E12,0,IF('Equipes et choix des points'!$I$2=1,IF('Matchs et classements'!D12&lt;'Matchs et classements'!E12,0),IF('Equipes et choix des points'!$I$2=2,IF('Matchs et classements'!D12&lt;'Matchs et classements'!E12,1))))))</f>
        <v>0</v>
      </c>
      <c r="CU12" s="8">
        <f>IF(E12="",0,IF(E12&gt;D12,0,IF(E12=D12,0,IF('Equipes et choix des points'!$I$2=1,IF('Matchs et classements'!E12&lt;'Matchs et classements'!D12,0),IF('Equipes et choix des points'!$I$2=2,IF('Matchs et classements'!E12&lt;'Matchs et classements'!D12,1))))))</f>
        <v>0</v>
      </c>
      <c r="CV12" s="8">
        <f t="shared" si="37"/>
        <v>0</v>
      </c>
      <c r="CW12" s="8">
        <f t="shared" si="38"/>
        <v>0</v>
      </c>
      <c r="CX12" s="8">
        <f t="shared" si="39"/>
        <v>0</v>
      </c>
      <c r="CY12" s="8">
        <f t="shared" si="40"/>
        <v>0</v>
      </c>
      <c r="CZ12" s="8" t="b">
        <f t="shared" si="2"/>
        <v>0</v>
      </c>
      <c r="DA12" s="8" t="b">
        <f t="shared" si="3"/>
        <v>0</v>
      </c>
      <c r="DB12" s="8" t="b">
        <f t="shared" si="4"/>
        <v>0</v>
      </c>
      <c r="DC12" s="8" t="b">
        <f t="shared" si="5"/>
        <v>0</v>
      </c>
      <c r="DD12" s="8" t="b">
        <f t="shared" si="6"/>
        <v>0</v>
      </c>
      <c r="DE12" s="8" t="b">
        <f t="shared" si="7"/>
        <v>0</v>
      </c>
      <c r="DF12" s="8">
        <f t="shared" si="8"/>
        <v>0</v>
      </c>
      <c r="DG12" s="8">
        <f t="shared" si="9"/>
        <v>0</v>
      </c>
      <c r="DH12" s="8">
        <f t="shared" si="10"/>
        <v>0</v>
      </c>
      <c r="DI12" s="8">
        <f t="shared" si="11"/>
        <v>0</v>
      </c>
      <c r="DJ12" s="9" t="str">
        <f t="shared" si="41"/>
        <v/>
      </c>
      <c r="DK12" s="11" t="str">
        <f>IFERROR(VLOOKUP(DJ12,AW$5:CD31,34,0),"")</f>
        <v/>
      </c>
      <c r="DL12" s="8" t="str">
        <f>IF(DJ12="","",RANK(DK12,DK5:DK24))</f>
        <v/>
      </c>
      <c r="DM12" s="9" t="str">
        <f t="shared" si="42"/>
        <v/>
      </c>
      <c r="DN12" s="9" t="str">
        <f t="shared" si="43"/>
        <v/>
      </c>
      <c r="DO12" s="11" t="str">
        <f t="shared" si="87"/>
        <v/>
      </c>
      <c r="DP12" s="8" t="str">
        <f>IF(DN12="","",RANK(DO12,DO5:DO24))</f>
        <v/>
      </c>
      <c r="DQ12" s="9" t="str">
        <f t="shared" si="44"/>
        <v/>
      </c>
      <c r="DR12" s="9" t="str">
        <f t="shared" si="45"/>
        <v/>
      </c>
      <c r="DS12" s="11" t="str">
        <f t="shared" si="88"/>
        <v/>
      </c>
      <c r="DT12" s="8" t="str">
        <f>IF(DR12="","",RANK(DS12,DS5:DS24))</f>
        <v/>
      </c>
      <c r="DU12" s="9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</row>
    <row r="13" spans="1:161" ht="15.75" thickBot="1" x14ac:dyDescent="0.3">
      <c r="A13" s="36"/>
      <c r="B13" s="72"/>
      <c r="C13" s="37"/>
      <c r="D13" s="38"/>
      <c r="E13" s="39"/>
      <c r="F13" s="40"/>
      <c r="G13" s="75"/>
      <c r="H13" s="41"/>
      <c r="I13" s="42"/>
      <c r="J13" s="43"/>
      <c r="K13" s="110"/>
      <c r="L13" s="44"/>
      <c r="M13" s="13" t="str">
        <f t="shared" si="46"/>
        <v/>
      </c>
      <c r="N13" s="14" t="str">
        <f t="shared" si="47"/>
        <v/>
      </c>
      <c r="O13" s="15" t="str">
        <f>IF('Equipes et choix des points'!A10="","",VLOOKUP('Matchs et classements'!AQ13,'Matchs et classements'!$AR$5:$AW$24,6,0))</f>
        <v/>
      </c>
      <c r="P13" s="16" t="str">
        <f t="shared" si="48"/>
        <v/>
      </c>
      <c r="Q13" s="16" t="str">
        <f t="shared" si="49"/>
        <v/>
      </c>
      <c r="R13" s="16" t="str">
        <f t="shared" si="50"/>
        <v/>
      </c>
      <c r="S13" s="16" t="str">
        <f t="shared" si="51"/>
        <v/>
      </c>
      <c r="T13" s="16" t="str">
        <f t="shared" si="52"/>
        <v/>
      </c>
      <c r="U13" s="16" t="str">
        <f t="shared" si="53"/>
        <v/>
      </c>
      <c r="V13" s="16" t="str">
        <f t="shared" si="54"/>
        <v/>
      </c>
      <c r="W13" s="13" t="str">
        <f t="shared" si="55"/>
        <v/>
      </c>
      <c r="X13" s="14" t="str">
        <f t="shared" si="56"/>
        <v/>
      </c>
      <c r="Y13" s="15" t="str">
        <f>IF('Equipes et choix des points'!A10="","",VLOOKUP('Matchs et classements'!AS13,'Matchs et classements'!$AT$5:$BH$24,15,0))</f>
        <v/>
      </c>
      <c r="Z13" s="17" t="str">
        <f t="shared" si="57"/>
        <v/>
      </c>
      <c r="AA13" s="17" t="str">
        <f t="shared" si="58"/>
        <v/>
      </c>
      <c r="AB13" s="17" t="str">
        <f t="shared" si="59"/>
        <v/>
      </c>
      <c r="AC13" s="17" t="str">
        <f t="shared" si="60"/>
        <v/>
      </c>
      <c r="AD13" s="17" t="str">
        <f t="shared" si="61"/>
        <v/>
      </c>
      <c r="AE13" s="17" t="str">
        <f t="shared" si="62"/>
        <v/>
      </c>
      <c r="AF13" s="17" t="str">
        <f t="shared" si="63"/>
        <v/>
      </c>
      <c r="AG13" s="13" t="str">
        <f t="shared" si="64"/>
        <v/>
      </c>
      <c r="AH13" s="14" t="str">
        <f t="shared" si="65"/>
        <v/>
      </c>
      <c r="AI13" s="15" t="str">
        <f>IF('Equipes et choix des points'!A10="","",VLOOKUP('Matchs et classements'!AU13,'Matchs et classements'!$AV$5:$BS$24,24,0))</f>
        <v/>
      </c>
      <c r="AJ13" s="17" t="str">
        <f t="shared" si="66"/>
        <v/>
      </c>
      <c r="AK13" s="17" t="str">
        <f t="shared" si="67"/>
        <v/>
      </c>
      <c r="AL13" s="17" t="str">
        <f t="shared" si="68"/>
        <v/>
      </c>
      <c r="AM13" s="17" t="str">
        <f t="shared" si="69"/>
        <v/>
      </c>
      <c r="AN13" s="17" t="str">
        <f t="shared" si="70"/>
        <v/>
      </c>
      <c r="AO13" s="17" t="str">
        <f t="shared" si="71"/>
        <v/>
      </c>
      <c r="AP13" s="17" t="str">
        <f t="shared" si="72"/>
        <v/>
      </c>
      <c r="AQ13" s="10">
        <v>9</v>
      </c>
      <c r="AR13" s="8" t="str">
        <f t="shared" si="73"/>
        <v/>
      </c>
      <c r="AS13" s="8">
        <v>9</v>
      </c>
      <c r="AT13" s="8" t="str">
        <f t="shared" si="74"/>
        <v/>
      </c>
      <c r="AU13" s="8">
        <v>9</v>
      </c>
      <c r="AV13" s="8" t="str">
        <f t="shared" si="75"/>
        <v/>
      </c>
      <c r="AW13" s="9" t="str">
        <f>IF('Equipes et choix des points'!$A$10&lt;&gt;"",'Equipes et choix des points'!$A$10,"")</f>
        <v/>
      </c>
      <c r="AX13" s="8" t="str">
        <f>IF('Equipes et choix des points'!A10="","",RANK(CD13,$CD$5:$CD$24))</f>
        <v/>
      </c>
      <c r="AY13" s="8" t="str">
        <f t="shared" si="76"/>
        <v/>
      </c>
      <c r="AZ13" s="8" t="str">
        <f t="shared" si="12"/>
        <v/>
      </c>
      <c r="BA13" s="8" t="str">
        <f t="shared" si="13"/>
        <v/>
      </c>
      <c r="BB13" s="8" t="str">
        <f t="shared" si="14"/>
        <v/>
      </c>
      <c r="BC13" s="8" t="str">
        <f t="shared" si="15"/>
        <v/>
      </c>
      <c r="BD13" s="8" t="str">
        <f t="shared" si="16"/>
        <v/>
      </c>
      <c r="BE13" s="8" t="str">
        <f t="shared" si="17"/>
        <v/>
      </c>
      <c r="BF13" s="8" t="str">
        <f t="shared" si="18"/>
        <v/>
      </c>
      <c r="BG13" s="8" t="str">
        <f t="shared" si="77"/>
        <v/>
      </c>
      <c r="BH13" s="9" t="str">
        <f>IF('Equipes et choix des points'!$A$10&lt;&gt;"",'Equipes et choix des points'!$A$10,"")</f>
        <v/>
      </c>
      <c r="BI13" s="8" t="str">
        <f t="shared" si="78"/>
        <v/>
      </c>
      <c r="BJ13" s="8" t="str">
        <f t="shared" si="79"/>
        <v/>
      </c>
      <c r="BK13" s="8" t="str">
        <f t="shared" si="19"/>
        <v/>
      </c>
      <c r="BL13" s="8" t="str">
        <f t="shared" si="20"/>
        <v/>
      </c>
      <c r="BM13" s="8" t="str">
        <f t="shared" si="21"/>
        <v/>
      </c>
      <c r="BN13" s="8" t="str">
        <f t="shared" si="22"/>
        <v/>
      </c>
      <c r="BO13" s="8" t="str">
        <f t="shared" si="23"/>
        <v/>
      </c>
      <c r="BP13" s="8" t="str">
        <f t="shared" si="24"/>
        <v/>
      </c>
      <c r="BQ13" s="8" t="str">
        <f t="shared" si="25"/>
        <v/>
      </c>
      <c r="BR13" s="8" t="str">
        <f t="shared" si="80"/>
        <v/>
      </c>
      <c r="BS13" s="9" t="str">
        <f>IF('Equipes et choix des points'!$A$10&lt;&gt;"",'Equipes et choix des points'!$A$10,"")</f>
        <v/>
      </c>
      <c r="BT13" s="8" t="str">
        <f t="shared" si="81"/>
        <v/>
      </c>
      <c r="BU13" s="8" t="str">
        <f t="shared" si="82"/>
        <v/>
      </c>
      <c r="BV13" s="8" t="str">
        <f t="shared" si="26"/>
        <v/>
      </c>
      <c r="BW13" s="8" t="str">
        <f t="shared" si="27"/>
        <v/>
      </c>
      <c r="BX13" s="8" t="str">
        <f t="shared" si="28"/>
        <v/>
      </c>
      <c r="BY13" s="8" t="str">
        <f t="shared" si="29"/>
        <v/>
      </c>
      <c r="BZ13" s="8" t="str">
        <f t="shared" si="30"/>
        <v/>
      </c>
      <c r="CA13" s="8" t="str">
        <f t="shared" si="31"/>
        <v/>
      </c>
      <c r="CB13" s="8" t="str">
        <f t="shared" si="32"/>
        <v/>
      </c>
      <c r="CC13" s="8" t="str">
        <f t="shared" si="83"/>
        <v/>
      </c>
      <c r="CD13" s="11" t="str">
        <f t="shared" si="84"/>
        <v/>
      </c>
      <c r="CE13" s="11" t="str">
        <f>IFERROR(SUM(CD13+0.0000012),"")</f>
        <v/>
      </c>
      <c r="CF13" s="11" t="str">
        <f t="shared" si="85"/>
        <v/>
      </c>
      <c r="CG13" s="11" t="str">
        <f>IFERROR(SUM(CF13+0.0000012),"")</f>
        <v/>
      </c>
      <c r="CH13" s="11" t="str">
        <f t="shared" si="86"/>
        <v/>
      </c>
      <c r="CI13" s="11" t="str">
        <f>IFERROR(SUM(CH13+0.0000012),"")</f>
        <v/>
      </c>
      <c r="CJ13" s="8">
        <f t="shared" si="0"/>
        <v>0</v>
      </c>
      <c r="CK13" s="8">
        <f t="shared" si="1"/>
        <v>0</v>
      </c>
      <c r="CL13" s="8" t="str">
        <f t="shared" si="33"/>
        <v/>
      </c>
      <c r="CM13" s="8" t="str">
        <f t="shared" si="34"/>
        <v/>
      </c>
      <c r="CN13" s="8" t="str">
        <f t="shared" si="35"/>
        <v/>
      </c>
      <c r="CO13" s="8" t="str">
        <f t="shared" si="36"/>
        <v/>
      </c>
      <c r="CP13" s="8">
        <f>IF(D13="",0,IF(D13=E13,0,IF(D13&lt;E13,0,IF('Equipes et choix des points'!$I$2=1,IF('Matchs et classements'!D13&gt;'Matchs et classements'!E13,3),IF('Equipes et choix des points'!$I$2=2,IF('Matchs et classements'!D13&gt;E13,4))))))</f>
        <v>0</v>
      </c>
      <c r="CQ13" s="8">
        <f>IF(E13="",0,IF(E13=D13,0,IF(E13&lt;D13,0,IF('Equipes et choix des points'!$I$2=1,IF('Matchs et classements'!E13&gt;'Matchs et classements'!D13,3),IF('Equipes et choix des points'!$I$2=2,IF('Matchs et classements'!E13&gt;'Matchs et classements'!D13,4))))))</f>
        <v>0</v>
      </c>
      <c r="CR13" s="8">
        <f>IF(D13="",0,IF(D13&gt;E13,0,IF(D13&lt;E13,0,IF('Equipes et choix des points'!$I$2=1,IF('Matchs et classements'!D13='Matchs et classements'!E13,1),IF('Equipes et choix des points'!$I$2=2,IF('Matchs et classements'!D13='Matchs et classements'!E13,2))))))</f>
        <v>0</v>
      </c>
      <c r="CS13" s="8">
        <f>IF(E13="",0,IF(E13&gt;D13,0,IF(E13&lt;D13,0,IF('Equipes et choix des points'!$I$2=1,IF('Matchs et classements'!E13='Matchs et classements'!D13,1),IF('Equipes et choix des points'!$I$2=2,IF('Matchs et classements'!E13='Matchs et classements'!D13,2))))))</f>
        <v>0</v>
      </c>
      <c r="CT13" s="8">
        <f>IF(D13="",0,IF(D13&gt;E13,0,IF(D13=E13,0,IF('Equipes et choix des points'!$I$2=1,IF('Matchs et classements'!D13&lt;'Matchs et classements'!E13,0),IF('Equipes et choix des points'!$I$2=2,IF('Matchs et classements'!D13&lt;'Matchs et classements'!E13,1))))))</f>
        <v>0</v>
      </c>
      <c r="CU13" s="8">
        <f>IF(E13="",0,IF(E13&gt;D13,0,IF(E13=D13,0,IF('Equipes et choix des points'!$I$2=1,IF('Matchs et classements'!E13&lt;'Matchs et classements'!D13,0),IF('Equipes et choix des points'!$I$2=2,IF('Matchs et classements'!E13&lt;'Matchs et classements'!D13,1))))))</f>
        <v>0</v>
      </c>
      <c r="CV13" s="8">
        <f t="shared" si="37"/>
        <v>0</v>
      </c>
      <c r="CW13" s="8">
        <f t="shared" si="38"/>
        <v>0</v>
      </c>
      <c r="CX13" s="8">
        <f t="shared" si="39"/>
        <v>0</v>
      </c>
      <c r="CY13" s="8">
        <f t="shared" si="40"/>
        <v>0</v>
      </c>
      <c r="CZ13" s="8" t="b">
        <f t="shared" si="2"/>
        <v>0</v>
      </c>
      <c r="DA13" s="8" t="b">
        <f t="shared" si="3"/>
        <v>0</v>
      </c>
      <c r="DB13" s="8" t="b">
        <f t="shared" si="4"/>
        <v>0</v>
      </c>
      <c r="DC13" s="8" t="b">
        <f t="shared" si="5"/>
        <v>0</v>
      </c>
      <c r="DD13" s="8" t="b">
        <f t="shared" si="6"/>
        <v>0</v>
      </c>
      <c r="DE13" s="8" t="b">
        <f t="shared" si="7"/>
        <v>0</v>
      </c>
      <c r="DF13" s="8">
        <f t="shared" si="8"/>
        <v>0</v>
      </c>
      <c r="DG13" s="8">
        <f t="shared" si="9"/>
        <v>0</v>
      </c>
      <c r="DH13" s="8">
        <f t="shared" si="10"/>
        <v>0</v>
      </c>
      <c r="DI13" s="8">
        <f t="shared" si="11"/>
        <v>0</v>
      </c>
      <c r="DJ13" s="9" t="str">
        <f t="shared" si="41"/>
        <v/>
      </c>
      <c r="DK13" s="11" t="str">
        <f>IFERROR(VLOOKUP(DJ13,AW$5:CD32,34,0),"")</f>
        <v/>
      </c>
      <c r="DL13" s="8" t="str">
        <f>IF(DJ13="","",RANK(DK13,DK5:DK24))</f>
        <v/>
      </c>
      <c r="DM13" s="9" t="str">
        <f t="shared" si="42"/>
        <v/>
      </c>
      <c r="DN13" s="9" t="str">
        <f t="shared" si="43"/>
        <v/>
      </c>
      <c r="DO13" s="11" t="str">
        <f t="shared" si="87"/>
        <v/>
      </c>
      <c r="DP13" s="8" t="str">
        <f>IF(DN13="","",RANK(DO13,DO5:DO24))</f>
        <v/>
      </c>
      <c r="DQ13" s="9" t="str">
        <f t="shared" si="44"/>
        <v/>
      </c>
      <c r="DR13" s="9" t="str">
        <f t="shared" si="45"/>
        <v/>
      </c>
      <c r="DS13" s="11" t="str">
        <f t="shared" si="88"/>
        <v/>
      </c>
      <c r="DT13" s="8" t="str">
        <f>IF(DR13="","",RANK(DS13,DS5:DS24))</f>
        <v/>
      </c>
      <c r="DU13" s="9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</row>
    <row r="14" spans="1:161" x14ac:dyDescent="0.25">
      <c r="A14" s="20"/>
      <c r="B14" s="70"/>
      <c r="C14" s="21"/>
      <c r="D14" s="22"/>
      <c r="E14" s="23"/>
      <c r="F14" s="24"/>
      <c r="G14" s="73"/>
      <c r="H14" s="25"/>
      <c r="I14" s="26"/>
      <c r="J14" s="27"/>
      <c r="K14" s="108">
        <v>2</v>
      </c>
      <c r="L14" s="44"/>
      <c r="M14" s="13" t="str">
        <f t="shared" si="46"/>
        <v/>
      </c>
      <c r="N14" s="14" t="str">
        <f t="shared" si="47"/>
        <v/>
      </c>
      <c r="O14" s="15" t="str">
        <f>IF('Equipes et choix des points'!A11="","",VLOOKUP('Matchs et classements'!AQ14,'Matchs et classements'!$AR$5:$AW$24,6,0))</f>
        <v/>
      </c>
      <c r="P14" s="16" t="str">
        <f t="shared" si="48"/>
        <v/>
      </c>
      <c r="Q14" s="16" t="str">
        <f t="shared" si="49"/>
        <v/>
      </c>
      <c r="R14" s="16" t="str">
        <f t="shared" si="50"/>
        <v/>
      </c>
      <c r="S14" s="16" t="str">
        <f t="shared" si="51"/>
        <v/>
      </c>
      <c r="T14" s="16" t="str">
        <f t="shared" si="52"/>
        <v/>
      </c>
      <c r="U14" s="16" t="str">
        <f t="shared" si="53"/>
        <v/>
      </c>
      <c r="V14" s="16" t="str">
        <f t="shared" si="54"/>
        <v/>
      </c>
      <c r="W14" s="13" t="str">
        <f t="shared" si="55"/>
        <v/>
      </c>
      <c r="X14" s="14" t="str">
        <f t="shared" si="56"/>
        <v/>
      </c>
      <c r="Y14" s="15" t="str">
        <f>IF('Equipes et choix des points'!A11="","",VLOOKUP('Matchs et classements'!AS14,'Matchs et classements'!$AT$5:$BH$24,15,0))</f>
        <v/>
      </c>
      <c r="Z14" s="17" t="str">
        <f t="shared" si="57"/>
        <v/>
      </c>
      <c r="AA14" s="17" t="str">
        <f t="shared" si="58"/>
        <v/>
      </c>
      <c r="AB14" s="17" t="str">
        <f t="shared" si="59"/>
        <v/>
      </c>
      <c r="AC14" s="17" t="str">
        <f t="shared" si="60"/>
        <v/>
      </c>
      <c r="AD14" s="17" t="str">
        <f t="shared" si="61"/>
        <v/>
      </c>
      <c r="AE14" s="17" t="str">
        <f t="shared" si="62"/>
        <v/>
      </c>
      <c r="AF14" s="17" t="str">
        <f t="shared" si="63"/>
        <v/>
      </c>
      <c r="AG14" s="13" t="str">
        <f t="shared" si="64"/>
        <v/>
      </c>
      <c r="AH14" s="14" t="str">
        <f t="shared" si="65"/>
        <v/>
      </c>
      <c r="AI14" s="15" t="str">
        <f>IF('Equipes et choix des points'!A11="","",VLOOKUP('Matchs et classements'!AU14,'Matchs et classements'!$AV$5:$BS$24,24,0))</f>
        <v/>
      </c>
      <c r="AJ14" s="17" t="str">
        <f t="shared" si="66"/>
        <v/>
      </c>
      <c r="AK14" s="17" t="str">
        <f t="shared" si="67"/>
        <v/>
      </c>
      <c r="AL14" s="17" t="str">
        <f t="shared" si="68"/>
        <v/>
      </c>
      <c r="AM14" s="17" t="str">
        <f t="shared" si="69"/>
        <v/>
      </c>
      <c r="AN14" s="17" t="str">
        <f t="shared" si="70"/>
        <v/>
      </c>
      <c r="AO14" s="17" t="str">
        <f t="shared" si="71"/>
        <v/>
      </c>
      <c r="AP14" s="17" t="str">
        <f t="shared" si="72"/>
        <v/>
      </c>
      <c r="AQ14" s="10">
        <v>10</v>
      </c>
      <c r="AR14" s="8" t="str">
        <f t="shared" si="73"/>
        <v/>
      </c>
      <c r="AS14" s="8">
        <v>10</v>
      </c>
      <c r="AT14" s="8" t="str">
        <f t="shared" si="74"/>
        <v/>
      </c>
      <c r="AU14" s="8">
        <v>10</v>
      </c>
      <c r="AV14" s="8" t="str">
        <f t="shared" si="75"/>
        <v/>
      </c>
      <c r="AW14" s="9" t="str">
        <f>IF('Equipes et choix des points'!$A$11&lt;&gt;"",'Equipes et choix des points'!$A$11,"")</f>
        <v/>
      </c>
      <c r="AX14" s="8" t="str">
        <f>IF('Equipes et choix des points'!A11="","",RANK(CD14,$CD$5:$CD$24))</f>
        <v/>
      </c>
      <c r="AY14" s="8" t="str">
        <f t="shared" si="76"/>
        <v/>
      </c>
      <c r="AZ14" s="8" t="str">
        <f t="shared" si="12"/>
        <v/>
      </c>
      <c r="BA14" s="8" t="str">
        <f t="shared" si="13"/>
        <v/>
      </c>
      <c r="BB14" s="8" t="str">
        <f t="shared" si="14"/>
        <v/>
      </c>
      <c r="BC14" s="8" t="str">
        <f t="shared" si="15"/>
        <v/>
      </c>
      <c r="BD14" s="8" t="str">
        <f t="shared" si="16"/>
        <v/>
      </c>
      <c r="BE14" s="8" t="str">
        <f t="shared" si="17"/>
        <v/>
      </c>
      <c r="BF14" s="8" t="str">
        <f t="shared" si="18"/>
        <v/>
      </c>
      <c r="BG14" s="8" t="str">
        <f t="shared" si="77"/>
        <v/>
      </c>
      <c r="BH14" s="9" t="str">
        <f>IF('Equipes et choix des points'!$A$11&lt;&gt;"",'Equipes et choix des points'!$A$11,"")</f>
        <v/>
      </c>
      <c r="BI14" s="8" t="str">
        <f t="shared" si="78"/>
        <v/>
      </c>
      <c r="BJ14" s="8" t="str">
        <f t="shared" si="79"/>
        <v/>
      </c>
      <c r="BK14" s="8" t="str">
        <f t="shared" si="19"/>
        <v/>
      </c>
      <c r="BL14" s="8" t="str">
        <f t="shared" si="20"/>
        <v/>
      </c>
      <c r="BM14" s="8" t="str">
        <f t="shared" si="21"/>
        <v/>
      </c>
      <c r="BN14" s="8" t="str">
        <f t="shared" si="22"/>
        <v/>
      </c>
      <c r="BO14" s="8" t="str">
        <f t="shared" si="23"/>
        <v/>
      </c>
      <c r="BP14" s="8" t="str">
        <f t="shared" si="24"/>
        <v/>
      </c>
      <c r="BQ14" s="8" t="str">
        <f t="shared" si="25"/>
        <v/>
      </c>
      <c r="BR14" s="8" t="str">
        <f t="shared" si="80"/>
        <v/>
      </c>
      <c r="BS14" s="9" t="str">
        <f>IF('Equipes et choix des points'!$A$11&lt;&gt;"",'Equipes et choix des points'!$A$11,"")</f>
        <v/>
      </c>
      <c r="BT14" s="8" t="str">
        <f t="shared" si="81"/>
        <v/>
      </c>
      <c r="BU14" s="8" t="str">
        <f t="shared" si="82"/>
        <v/>
      </c>
      <c r="BV14" s="8" t="str">
        <f t="shared" si="26"/>
        <v/>
      </c>
      <c r="BW14" s="8" t="str">
        <f t="shared" si="27"/>
        <v/>
      </c>
      <c r="BX14" s="8" t="str">
        <f t="shared" si="28"/>
        <v/>
      </c>
      <c r="BY14" s="8" t="str">
        <f t="shared" si="29"/>
        <v/>
      </c>
      <c r="BZ14" s="8" t="str">
        <f t="shared" si="30"/>
        <v/>
      </c>
      <c r="CA14" s="8" t="str">
        <f t="shared" si="31"/>
        <v/>
      </c>
      <c r="CB14" s="8" t="str">
        <f t="shared" si="32"/>
        <v/>
      </c>
      <c r="CC14" s="8" t="str">
        <f t="shared" si="83"/>
        <v/>
      </c>
      <c r="CD14" s="11" t="str">
        <f t="shared" si="84"/>
        <v/>
      </c>
      <c r="CE14" s="11" t="str">
        <f>IFERROR(SUM(CD14+0.0000011),"")</f>
        <v/>
      </c>
      <c r="CF14" s="11" t="str">
        <f t="shared" si="85"/>
        <v/>
      </c>
      <c r="CG14" s="11" t="str">
        <f>IFERROR(SUM(CF14+0.0000011),"")</f>
        <v/>
      </c>
      <c r="CH14" s="11" t="str">
        <f t="shared" si="86"/>
        <v/>
      </c>
      <c r="CI14" s="11" t="str">
        <f>IFERROR(SUM(CH14+0.0000011),"")</f>
        <v/>
      </c>
      <c r="CJ14" s="8">
        <f t="shared" si="0"/>
        <v>0</v>
      </c>
      <c r="CK14" s="8">
        <f t="shared" si="1"/>
        <v>0</v>
      </c>
      <c r="CL14" s="8" t="str">
        <f t="shared" si="33"/>
        <v/>
      </c>
      <c r="CM14" s="8" t="str">
        <f t="shared" si="34"/>
        <v/>
      </c>
      <c r="CN14" s="8" t="str">
        <f t="shared" si="35"/>
        <v/>
      </c>
      <c r="CO14" s="8" t="str">
        <f t="shared" si="36"/>
        <v/>
      </c>
      <c r="CP14" s="8">
        <f>IF(D14="",0,IF(D14=E14,0,IF(D14&lt;E14,0,IF('Equipes et choix des points'!$I$2=1,IF('Matchs et classements'!D14&gt;'Matchs et classements'!E14,3),IF('Equipes et choix des points'!$I$2=2,IF('Matchs et classements'!D14&gt;E14,4))))))</f>
        <v>0</v>
      </c>
      <c r="CQ14" s="8">
        <f>IF(E14="",0,IF(E14=D14,0,IF(E14&lt;D14,0,IF('Equipes et choix des points'!$I$2=1,IF('Matchs et classements'!E14&gt;'Matchs et classements'!D14,3),IF('Equipes et choix des points'!$I$2=2,IF('Matchs et classements'!E14&gt;'Matchs et classements'!D14,4))))))</f>
        <v>0</v>
      </c>
      <c r="CR14" s="8">
        <f>IF(D14="",0,IF(D14&gt;E14,0,IF(D14&lt;E14,0,IF('Equipes et choix des points'!$I$2=1,IF('Matchs et classements'!D14='Matchs et classements'!E14,1),IF('Equipes et choix des points'!$I$2=2,IF('Matchs et classements'!D14='Matchs et classements'!E14,2))))))</f>
        <v>0</v>
      </c>
      <c r="CS14" s="8">
        <f>IF(E14="",0,IF(E14&gt;D14,0,IF(E14&lt;D14,0,IF('Equipes et choix des points'!$I$2=1,IF('Matchs et classements'!E14='Matchs et classements'!D14,1),IF('Equipes et choix des points'!$I$2=2,IF('Matchs et classements'!E14='Matchs et classements'!D14,2))))))</f>
        <v>0</v>
      </c>
      <c r="CT14" s="8">
        <f>IF(D14="",0,IF(D14&gt;E14,0,IF(D14=E14,0,IF('Equipes et choix des points'!$I$2=1,IF('Matchs et classements'!D14&lt;'Matchs et classements'!E14,0),IF('Equipes et choix des points'!$I$2=2,IF('Matchs et classements'!D14&lt;'Matchs et classements'!E14,1))))))</f>
        <v>0</v>
      </c>
      <c r="CU14" s="8">
        <f>IF(E14="",0,IF(E14&gt;D14,0,IF(E14=D14,0,IF('Equipes et choix des points'!$I$2=1,IF('Matchs et classements'!E14&lt;'Matchs et classements'!D14,0),IF('Equipes et choix des points'!$I$2=2,IF('Matchs et classements'!E14&lt;'Matchs et classements'!D14,1))))))</f>
        <v>0</v>
      </c>
      <c r="CV14" s="8">
        <f t="shared" si="37"/>
        <v>0</v>
      </c>
      <c r="CW14" s="8">
        <f t="shared" si="38"/>
        <v>0</v>
      </c>
      <c r="CX14" s="8">
        <f t="shared" si="39"/>
        <v>0</v>
      </c>
      <c r="CY14" s="8">
        <f t="shared" si="40"/>
        <v>0</v>
      </c>
      <c r="CZ14" s="8" t="b">
        <f t="shared" si="2"/>
        <v>0</v>
      </c>
      <c r="DA14" s="8" t="b">
        <f t="shared" si="3"/>
        <v>0</v>
      </c>
      <c r="DB14" s="8" t="b">
        <f t="shared" si="4"/>
        <v>0</v>
      </c>
      <c r="DC14" s="8" t="b">
        <f t="shared" si="5"/>
        <v>0</v>
      </c>
      <c r="DD14" s="8" t="b">
        <f t="shared" si="6"/>
        <v>0</v>
      </c>
      <c r="DE14" s="8" t="b">
        <f t="shared" si="7"/>
        <v>0</v>
      </c>
      <c r="DF14" s="8">
        <f t="shared" si="8"/>
        <v>0</v>
      </c>
      <c r="DG14" s="8">
        <f t="shared" si="9"/>
        <v>0</v>
      </c>
      <c r="DH14" s="8">
        <f t="shared" si="10"/>
        <v>0</v>
      </c>
      <c r="DI14" s="8">
        <f t="shared" si="11"/>
        <v>0</v>
      </c>
      <c r="DJ14" s="9" t="str">
        <f t="shared" si="41"/>
        <v/>
      </c>
      <c r="DK14" s="11" t="str">
        <f>IFERROR(VLOOKUP(DJ14,AW$5:CD33,34,0),"")</f>
        <v/>
      </c>
      <c r="DL14" s="8" t="str">
        <f>IF(DJ14="","",RANK(DK14,DK5:DK24))</f>
        <v/>
      </c>
      <c r="DM14" s="9" t="str">
        <f t="shared" si="42"/>
        <v/>
      </c>
      <c r="DN14" s="9" t="str">
        <f t="shared" si="43"/>
        <v/>
      </c>
      <c r="DO14" s="11" t="str">
        <f t="shared" si="87"/>
        <v/>
      </c>
      <c r="DP14" s="8" t="str">
        <f>IF(DN14="","",RANK(DO14,DO5:DO24))</f>
        <v/>
      </c>
      <c r="DQ14" s="9" t="str">
        <f t="shared" si="44"/>
        <v/>
      </c>
      <c r="DR14" s="9" t="str">
        <f t="shared" si="45"/>
        <v/>
      </c>
      <c r="DS14" s="11" t="str">
        <f t="shared" si="88"/>
        <v/>
      </c>
      <c r="DT14" s="8" t="str">
        <f>IF(DR14="","",RANK(DS14,DS5:DS24))</f>
        <v/>
      </c>
      <c r="DU14" s="9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</row>
    <row r="15" spans="1:161" x14ac:dyDescent="0.25">
      <c r="A15" s="28"/>
      <c r="B15" s="71"/>
      <c r="C15" s="29"/>
      <c r="D15" s="30"/>
      <c r="E15" s="31"/>
      <c r="F15" s="32"/>
      <c r="G15" s="74"/>
      <c r="H15" s="33"/>
      <c r="I15" s="34"/>
      <c r="J15" s="35"/>
      <c r="K15" s="109"/>
      <c r="L15" s="44"/>
      <c r="M15" s="13" t="str">
        <f t="shared" si="46"/>
        <v/>
      </c>
      <c r="N15" s="14" t="str">
        <f t="shared" si="47"/>
        <v/>
      </c>
      <c r="O15" s="15" t="str">
        <f>IF('Equipes et choix des points'!A12="","",VLOOKUP('Matchs et classements'!AQ15,'Matchs et classements'!$AR$5:$AW$24,6,0))</f>
        <v/>
      </c>
      <c r="P15" s="16" t="str">
        <f t="shared" si="48"/>
        <v/>
      </c>
      <c r="Q15" s="16" t="str">
        <f t="shared" si="49"/>
        <v/>
      </c>
      <c r="R15" s="16" t="str">
        <f t="shared" si="50"/>
        <v/>
      </c>
      <c r="S15" s="16" t="str">
        <f t="shared" si="51"/>
        <v/>
      </c>
      <c r="T15" s="16" t="str">
        <f t="shared" si="52"/>
        <v/>
      </c>
      <c r="U15" s="16" t="str">
        <f t="shared" si="53"/>
        <v/>
      </c>
      <c r="V15" s="16" t="str">
        <f t="shared" si="54"/>
        <v/>
      </c>
      <c r="W15" s="13" t="str">
        <f t="shared" si="55"/>
        <v/>
      </c>
      <c r="X15" s="14" t="str">
        <f t="shared" si="56"/>
        <v/>
      </c>
      <c r="Y15" s="15" t="str">
        <f>IF('Equipes et choix des points'!A12="","",VLOOKUP('Matchs et classements'!AS15,'Matchs et classements'!$AT$5:$BH$24,15,0))</f>
        <v/>
      </c>
      <c r="Z15" s="17" t="str">
        <f t="shared" si="57"/>
        <v/>
      </c>
      <c r="AA15" s="17" t="str">
        <f t="shared" si="58"/>
        <v/>
      </c>
      <c r="AB15" s="17" t="str">
        <f t="shared" si="59"/>
        <v/>
      </c>
      <c r="AC15" s="17" t="str">
        <f t="shared" si="60"/>
        <v/>
      </c>
      <c r="AD15" s="17" t="str">
        <f t="shared" si="61"/>
        <v/>
      </c>
      <c r="AE15" s="17" t="str">
        <f t="shared" si="62"/>
        <v/>
      </c>
      <c r="AF15" s="17" t="str">
        <f t="shared" si="63"/>
        <v/>
      </c>
      <c r="AG15" s="13" t="str">
        <f t="shared" si="64"/>
        <v/>
      </c>
      <c r="AH15" s="14" t="str">
        <f t="shared" si="65"/>
        <v/>
      </c>
      <c r="AI15" s="15" t="str">
        <f>IF('Equipes et choix des points'!A12="","",VLOOKUP('Matchs et classements'!AU15,'Matchs et classements'!$AV$5:$BS$24,24,0))</f>
        <v/>
      </c>
      <c r="AJ15" s="17" t="str">
        <f t="shared" si="66"/>
        <v/>
      </c>
      <c r="AK15" s="17" t="str">
        <f t="shared" si="67"/>
        <v/>
      </c>
      <c r="AL15" s="17" t="str">
        <f t="shared" si="68"/>
        <v/>
      </c>
      <c r="AM15" s="17" t="str">
        <f t="shared" si="69"/>
        <v/>
      </c>
      <c r="AN15" s="17" t="str">
        <f t="shared" si="70"/>
        <v/>
      </c>
      <c r="AO15" s="17" t="str">
        <f t="shared" si="71"/>
        <v/>
      </c>
      <c r="AP15" s="17" t="str">
        <f t="shared" si="72"/>
        <v/>
      </c>
      <c r="AQ15" s="10">
        <v>11</v>
      </c>
      <c r="AR15" s="8" t="str">
        <f t="shared" si="73"/>
        <v/>
      </c>
      <c r="AS15" s="8">
        <v>11</v>
      </c>
      <c r="AT15" s="8" t="str">
        <f t="shared" si="74"/>
        <v/>
      </c>
      <c r="AU15" s="8">
        <v>11</v>
      </c>
      <c r="AV15" s="8" t="str">
        <f t="shared" si="75"/>
        <v/>
      </c>
      <c r="AW15" s="9" t="str">
        <f>IF('Equipes et choix des points'!$A$12&lt;&gt;"",'Equipes et choix des points'!$A$12,"")</f>
        <v/>
      </c>
      <c r="AX15" s="8" t="str">
        <f>IF('Equipes et choix des points'!A12="","",RANK(CD15,$CD$5:$CD$24))</f>
        <v/>
      </c>
      <c r="AY15" s="8" t="str">
        <f t="shared" si="76"/>
        <v/>
      </c>
      <c r="AZ15" s="8" t="str">
        <f t="shared" si="12"/>
        <v/>
      </c>
      <c r="BA15" s="8" t="str">
        <f t="shared" si="13"/>
        <v/>
      </c>
      <c r="BB15" s="8" t="str">
        <f t="shared" si="14"/>
        <v/>
      </c>
      <c r="BC15" s="8" t="str">
        <f t="shared" si="15"/>
        <v/>
      </c>
      <c r="BD15" s="8" t="str">
        <f t="shared" si="16"/>
        <v/>
      </c>
      <c r="BE15" s="8" t="str">
        <f t="shared" si="17"/>
        <v/>
      </c>
      <c r="BF15" s="8" t="str">
        <f t="shared" si="18"/>
        <v/>
      </c>
      <c r="BG15" s="8" t="str">
        <f t="shared" si="77"/>
        <v/>
      </c>
      <c r="BH15" s="9" t="str">
        <f>IF('Equipes et choix des points'!$A$12&lt;&gt;"",'Equipes et choix des points'!$A$12,"")</f>
        <v/>
      </c>
      <c r="BI15" s="8" t="str">
        <f t="shared" si="78"/>
        <v/>
      </c>
      <c r="BJ15" s="8" t="str">
        <f t="shared" si="79"/>
        <v/>
      </c>
      <c r="BK15" s="8" t="str">
        <f t="shared" si="19"/>
        <v/>
      </c>
      <c r="BL15" s="8" t="str">
        <f t="shared" si="20"/>
        <v/>
      </c>
      <c r="BM15" s="8" t="str">
        <f t="shared" si="21"/>
        <v/>
      </c>
      <c r="BN15" s="8" t="str">
        <f t="shared" si="22"/>
        <v/>
      </c>
      <c r="BO15" s="8" t="str">
        <f t="shared" si="23"/>
        <v/>
      </c>
      <c r="BP15" s="8" t="str">
        <f t="shared" si="24"/>
        <v/>
      </c>
      <c r="BQ15" s="8" t="str">
        <f t="shared" si="25"/>
        <v/>
      </c>
      <c r="BR15" s="8" t="str">
        <f t="shared" si="80"/>
        <v/>
      </c>
      <c r="BS15" s="9" t="str">
        <f>IF('Equipes et choix des points'!$A$12&lt;&gt;"",'Equipes et choix des points'!$A$12,"")</f>
        <v/>
      </c>
      <c r="BT15" s="8" t="str">
        <f t="shared" si="81"/>
        <v/>
      </c>
      <c r="BU15" s="8" t="str">
        <f t="shared" si="82"/>
        <v/>
      </c>
      <c r="BV15" s="8" t="str">
        <f t="shared" si="26"/>
        <v/>
      </c>
      <c r="BW15" s="8" t="str">
        <f t="shared" si="27"/>
        <v/>
      </c>
      <c r="BX15" s="8" t="str">
        <f t="shared" si="28"/>
        <v/>
      </c>
      <c r="BY15" s="8" t="str">
        <f t="shared" si="29"/>
        <v/>
      </c>
      <c r="BZ15" s="8" t="str">
        <f t="shared" si="30"/>
        <v/>
      </c>
      <c r="CA15" s="8" t="str">
        <f t="shared" si="31"/>
        <v/>
      </c>
      <c r="CB15" s="8" t="str">
        <f t="shared" si="32"/>
        <v/>
      </c>
      <c r="CC15" s="8" t="str">
        <f t="shared" si="83"/>
        <v/>
      </c>
      <c r="CD15" s="11" t="str">
        <f t="shared" si="84"/>
        <v/>
      </c>
      <c r="CE15" s="11" t="str">
        <f>IFERROR(SUM(CD15+0.000001),"")</f>
        <v/>
      </c>
      <c r="CF15" s="11" t="str">
        <f t="shared" si="85"/>
        <v/>
      </c>
      <c r="CG15" s="11" t="str">
        <f>IFERROR(SUM(CF15+0.000001),"")</f>
        <v/>
      </c>
      <c r="CH15" s="11" t="str">
        <f t="shared" si="86"/>
        <v/>
      </c>
      <c r="CI15" s="11" t="str">
        <f>IFERROR(SUM(CH15+0.000001),"")</f>
        <v/>
      </c>
      <c r="CJ15" s="8">
        <f t="shared" si="0"/>
        <v>0</v>
      </c>
      <c r="CK15" s="8">
        <f t="shared" si="1"/>
        <v>0</v>
      </c>
      <c r="CL15" s="8" t="str">
        <f t="shared" si="33"/>
        <v/>
      </c>
      <c r="CM15" s="8" t="str">
        <f t="shared" si="34"/>
        <v/>
      </c>
      <c r="CN15" s="8" t="str">
        <f t="shared" si="35"/>
        <v/>
      </c>
      <c r="CO15" s="8" t="str">
        <f t="shared" si="36"/>
        <v/>
      </c>
      <c r="CP15" s="8">
        <f>IF(D15="",0,IF(D15=E15,0,IF(D15&lt;E15,0,IF('Equipes et choix des points'!$I$2=1,IF('Matchs et classements'!D15&gt;'Matchs et classements'!E15,3),IF('Equipes et choix des points'!$I$2=2,IF('Matchs et classements'!D15&gt;E15,4))))))</f>
        <v>0</v>
      </c>
      <c r="CQ15" s="8">
        <f>IF(E15="",0,IF(E15=D15,0,IF(E15&lt;D15,0,IF('Equipes et choix des points'!$I$2=1,IF('Matchs et classements'!E15&gt;'Matchs et classements'!D15,3),IF('Equipes et choix des points'!$I$2=2,IF('Matchs et classements'!E15&gt;'Matchs et classements'!D15,4))))))</f>
        <v>0</v>
      </c>
      <c r="CR15" s="8">
        <f>IF(D15="",0,IF(D15&gt;E15,0,IF(D15&lt;E15,0,IF('Equipes et choix des points'!$I$2=1,IF('Matchs et classements'!D15='Matchs et classements'!E15,1),IF('Equipes et choix des points'!$I$2=2,IF('Matchs et classements'!D15='Matchs et classements'!E15,2))))))</f>
        <v>0</v>
      </c>
      <c r="CS15" s="8">
        <f>IF(E15="",0,IF(E15&gt;D15,0,IF(E15&lt;D15,0,IF('Equipes et choix des points'!$I$2=1,IF('Matchs et classements'!E15='Matchs et classements'!D15,1),IF('Equipes et choix des points'!$I$2=2,IF('Matchs et classements'!E15='Matchs et classements'!D15,2))))))</f>
        <v>0</v>
      </c>
      <c r="CT15" s="8">
        <f>IF(D15="",0,IF(D15&gt;E15,0,IF(D15=E15,0,IF('Equipes et choix des points'!$I$2=1,IF('Matchs et classements'!D15&lt;'Matchs et classements'!E15,0),IF('Equipes et choix des points'!$I$2=2,IF('Matchs et classements'!D15&lt;'Matchs et classements'!E15,1))))))</f>
        <v>0</v>
      </c>
      <c r="CU15" s="8">
        <f>IF(E15="",0,IF(E15&gt;D15,0,IF(E15=D15,0,IF('Equipes et choix des points'!$I$2=1,IF('Matchs et classements'!E15&lt;'Matchs et classements'!D15,0),IF('Equipes et choix des points'!$I$2=2,IF('Matchs et classements'!E15&lt;'Matchs et classements'!D15,1))))))</f>
        <v>0</v>
      </c>
      <c r="CV15" s="8">
        <f t="shared" si="37"/>
        <v>0</v>
      </c>
      <c r="CW15" s="8">
        <f t="shared" si="38"/>
        <v>0</v>
      </c>
      <c r="CX15" s="8">
        <f t="shared" si="39"/>
        <v>0</v>
      </c>
      <c r="CY15" s="8">
        <f t="shared" si="40"/>
        <v>0</v>
      </c>
      <c r="CZ15" s="8" t="b">
        <f t="shared" si="2"/>
        <v>0</v>
      </c>
      <c r="DA15" s="8" t="b">
        <f t="shared" si="3"/>
        <v>0</v>
      </c>
      <c r="DB15" s="8" t="b">
        <f t="shared" si="4"/>
        <v>0</v>
      </c>
      <c r="DC15" s="8" t="b">
        <f t="shared" si="5"/>
        <v>0</v>
      </c>
      <c r="DD15" s="8" t="b">
        <f t="shared" si="6"/>
        <v>0</v>
      </c>
      <c r="DE15" s="8" t="b">
        <f t="shared" si="7"/>
        <v>0</v>
      </c>
      <c r="DF15" s="8">
        <f t="shared" si="8"/>
        <v>0</v>
      </c>
      <c r="DG15" s="8">
        <f t="shared" si="9"/>
        <v>0</v>
      </c>
      <c r="DH15" s="8">
        <f t="shared" si="10"/>
        <v>0</v>
      </c>
      <c r="DI15" s="8">
        <f t="shared" si="11"/>
        <v>0</v>
      </c>
      <c r="DJ15" s="9" t="str">
        <f t="shared" si="41"/>
        <v/>
      </c>
      <c r="DK15" s="11" t="str">
        <f>IFERROR(VLOOKUP(DJ15,AW$5:CD34,34,0),"")</f>
        <v/>
      </c>
      <c r="DL15" s="8" t="str">
        <f>IF(DJ15="","",RANK(DK15,DK5:DK24))</f>
        <v/>
      </c>
      <c r="DM15" s="9" t="str">
        <f t="shared" si="42"/>
        <v/>
      </c>
      <c r="DN15" s="9" t="str">
        <f t="shared" si="43"/>
        <v/>
      </c>
      <c r="DO15" s="11" t="str">
        <f t="shared" si="87"/>
        <v/>
      </c>
      <c r="DP15" s="8" t="str">
        <f>IF(DN15="","",RANK(DO15,DO5:DO24))</f>
        <v/>
      </c>
      <c r="DQ15" s="9" t="str">
        <f t="shared" si="44"/>
        <v/>
      </c>
      <c r="DR15" s="9" t="str">
        <f t="shared" si="45"/>
        <v/>
      </c>
      <c r="DS15" s="11" t="str">
        <f t="shared" si="88"/>
        <v/>
      </c>
      <c r="DT15" s="8" t="str">
        <f>IF(DR15="","",RANK(DS15,DS5:DS24))</f>
        <v/>
      </c>
      <c r="DU15" s="9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</row>
    <row r="16" spans="1:161" x14ac:dyDescent="0.25">
      <c r="A16" s="28"/>
      <c r="B16" s="71"/>
      <c r="C16" s="29"/>
      <c r="D16" s="30"/>
      <c r="E16" s="31"/>
      <c r="F16" s="32"/>
      <c r="G16" s="74"/>
      <c r="H16" s="33"/>
      <c r="I16" s="34"/>
      <c r="J16" s="35"/>
      <c r="K16" s="109"/>
      <c r="L16" s="44"/>
      <c r="M16" s="13" t="str">
        <f t="shared" si="46"/>
        <v/>
      </c>
      <c r="N16" s="14" t="str">
        <f t="shared" si="47"/>
        <v/>
      </c>
      <c r="O16" s="15" t="str">
        <f>IF('Equipes et choix des points'!A13="","",VLOOKUP('Matchs et classements'!AQ16,'Matchs et classements'!$AR$5:$AW$24,6,0))</f>
        <v/>
      </c>
      <c r="P16" s="16" t="str">
        <f t="shared" si="48"/>
        <v/>
      </c>
      <c r="Q16" s="16" t="str">
        <f t="shared" si="49"/>
        <v/>
      </c>
      <c r="R16" s="16" t="str">
        <f t="shared" si="50"/>
        <v/>
      </c>
      <c r="S16" s="16" t="str">
        <f t="shared" si="51"/>
        <v/>
      </c>
      <c r="T16" s="16" t="str">
        <f t="shared" si="52"/>
        <v/>
      </c>
      <c r="U16" s="16" t="str">
        <f t="shared" si="53"/>
        <v/>
      </c>
      <c r="V16" s="16" t="str">
        <f t="shared" si="54"/>
        <v/>
      </c>
      <c r="W16" s="13" t="str">
        <f t="shared" si="55"/>
        <v/>
      </c>
      <c r="X16" s="14" t="str">
        <f t="shared" si="56"/>
        <v/>
      </c>
      <c r="Y16" s="15" t="str">
        <f>IF('Equipes et choix des points'!A13="","",VLOOKUP('Matchs et classements'!AS16,'Matchs et classements'!$AT$5:$BH$24,15,0))</f>
        <v/>
      </c>
      <c r="Z16" s="17" t="str">
        <f t="shared" si="57"/>
        <v/>
      </c>
      <c r="AA16" s="17" t="str">
        <f t="shared" si="58"/>
        <v/>
      </c>
      <c r="AB16" s="17" t="str">
        <f t="shared" si="59"/>
        <v/>
      </c>
      <c r="AC16" s="17" t="str">
        <f t="shared" si="60"/>
        <v/>
      </c>
      <c r="AD16" s="17" t="str">
        <f t="shared" si="61"/>
        <v/>
      </c>
      <c r="AE16" s="17" t="str">
        <f t="shared" si="62"/>
        <v/>
      </c>
      <c r="AF16" s="17" t="str">
        <f t="shared" si="63"/>
        <v/>
      </c>
      <c r="AG16" s="13" t="str">
        <f t="shared" si="64"/>
        <v/>
      </c>
      <c r="AH16" s="14" t="str">
        <f t="shared" si="65"/>
        <v/>
      </c>
      <c r="AI16" s="15" t="str">
        <f>IF('Equipes et choix des points'!A13="","",VLOOKUP('Matchs et classements'!AU16,'Matchs et classements'!$AV$5:$BS$24,24,0))</f>
        <v/>
      </c>
      <c r="AJ16" s="17" t="str">
        <f t="shared" si="66"/>
        <v/>
      </c>
      <c r="AK16" s="17" t="str">
        <f t="shared" si="67"/>
        <v/>
      </c>
      <c r="AL16" s="17" t="str">
        <f t="shared" si="68"/>
        <v/>
      </c>
      <c r="AM16" s="17" t="str">
        <f t="shared" si="69"/>
        <v/>
      </c>
      <c r="AN16" s="17" t="str">
        <f t="shared" si="70"/>
        <v/>
      </c>
      <c r="AO16" s="17" t="str">
        <f t="shared" si="71"/>
        <v/>
      </c>
      <c r="AP16" s="17" t="str">
        <f t="shared" si="72"/>
        <v/>
      </c>
      <c r="AQ16" s="10">
        <v>12</v>
      </c>
      <c r="AR16" s="8" t="str">
        <f t="shared" si="73"/>
        <v/>
      </c>
      <c r="AS16" s="8">
        <v>12</v>
      </c>
      <c r="AT16" s="8" t="str">
        <f t="shared" si="74"/>
        <v/>
      </c>
      <c r="AU16" s="8">
        <v>12</v>
      </c>
      <c r="AV16" s="8" t="str">
        <f t="shared" si="75"/>
        <v/>
      </c>
      <c r="AW16" s="9" t="str">
        <f>IF('Equipes et choix des points'!$A$13&lt;&gt;"",'Equipes et choix des points'!$A$13,"")</f>
        <v/>
      </c>
      <c r="AX16" s="8" t="str">
        <f>IF('Equipes et choix des points'!A13="","",RANK(CD16,$CD$5:$CD$24))</f>
        <v/>
      </c>
      <c r="AY16" s="8" t="str">
        <f t="shared" si="76"/>
        <v/>
      </c>
      <c r="AZ16" s="8" t="str">
        <f t="shared" si="12"/>
        <v/>
      </c>
      <c r="BA16" s="8" t="str">
        <f t="shared" si="13"/>
        <v/>
      </c>
      <c r="BB16" s="8" t="str">
        <f t="shared" si="14"/>
        <v/>
      </c>
      <c r="BC16" s="8" t="str">
        <f t="shared" si="15"/>
        <v/>
      </c>
      <c r="BD16" s="8" t="str">
        <f t="shared" si="16"/>
        <v/>
      </c>
      <c r="BE16" s="8" t="str">
        <f t="shared" si="17"/>
        <v/>
      </c>
      <c r="BF16" s="8" t="str">
        <f t="shared" si="18"/>
        <v/>
      </c>
      <c r="BG16" s="8" t="str">
        <f t="shared" si="77"/>
        <v/>
      </c>
      <c r="BH16" s="9" t="str">
        <f>IF('Equipes et choix des points'!$A$13&lt;&gt;"",'Equipes et choix des points'!$A$13,"")</f>
        <v/>
      </c>
      <c r="BI16" s="8" t="str">
        <f t="shared" si="78"/>
        <v/>
      </c>
      <c r="BJ16" s="8" t="str">
        <f t="shared" si="79"/>
        <v/>
      </c>
      <c r="BK16" s="8" t="str">
        <f t="shared" si="19"/>
        <v/>
      </c>
      <c r="BL16" s="8" t="str">
        <f t="shared" si="20"/>
        <v/>
      </c>
      <c r="BM16" s="8" t="str">
        <f t="shared" si="21"/>
        <v/>
      </c>
      <c r="BN16" s="8" t="str">
        <f t="shared" si="22"/>
        <v/>
      </c>
      <c r="BO16" s="8" t="str">
        <f t="shared" si="23"/>
        <v/>
      </c>
      <c r="BP16" s="8" t="str">
        <f t="shared" si="24"/>
        <v/>
      </c>
      <c r="BQ16" s="8" t="str">
        <f t="shared" si="25"/>
        <v/>
      </c>
      <c r="BR16" s="8" t="str">
        <f t="shared" si="80"/>
        <v/>
      </c>
      <c r="BS16" s="9" t="str">
        <f>IF('Equipes et choix des points'!$A$13&lt;&gt;"",'Equipes et choix des points'!$A$13,"")</f>
        <v/>
      </c>
      <c r="BT16" s="8" t="str">
        <f t="shared" si="81"/>
        <v/>
      </c>
      <c r="BU16" s="8" t="str">
        <f t="shared" si="82"/>
        <v/>
      </c>
      <c r="BV16" s="8" t="str">
        <f t="shared" si="26"/>
        <v/>
      </c>
      <c r="BW16" s="8" t="str">
        <f t="shared" si="27"/>
        <v/>
      </c>
      <c r="BX16" s="8" t="str">
        <f t="shared" si="28"/>
        <v/>
      </c>
      <c r="BY16" s="8" t="str">
        <f t="shared" si="29"/>
        <v/>
      </c>
      <c r="BZ16" s="8" t="str">
        <f t="shared" si="30"/>
        <v/>
      </c>
      <c r="CA16" s="8" t="str">
        <f t="shared" si="31"/>
        <v/>
      </c>
      <c r="CB16" s="8" t="str">
        <f t="shared" si="32"/>
        <v/>
      </c>
      <c r="CC16" s="8" t="str">
        <f t="shared" si="83"/>
        <v/>
      </c>
      <c r="CD16" s="11" t="str">
        <f t="shared" si="84"/>
        <v/>
      </c>
      <c r="CE16" s="11" t="str">
        <f>IFERROR(SUM(CD16+0.0000009),"")</f>
        <v/>
      </c>
      <c r="CF16" s="11" t="str">
        <f t="shared" si="85"/>
        <v/>
      </c>
      <c r="CG16" s="11" t="str">
        <f>IFERROR(SUM(CF16+0.0000009),"")</f>
        <v/>
      </c>
      <c r="CH16" s="11" t="str">
        <f t="shared" si="86"/>
        <v/>
      </c>
      <c r="CI16" s="11" t="str">
        <f>IFERROR(SUM(CH16+0.0000009),"")</f>
        <v/>
      </c>
      <c r="CJ16" s="8">
        <f t="shared" si="0"/>
        <v>0</v>
      </c>
      <c r="CK16" s="8">
        <f t="shared" si="1"/>
        <v>0</v>
      </c>
      <c r="CL16" s="8" t="str">
        <f t="shared" si="33"/>
        <v/>
      </c>
      <c r="CM16" s="8" t="str">
        <f t="shared" si="34"/>
        <v/>
      </c>
      <c r="CN16" s="8" t="str">
        <f t="shared" si="35"/>
        <v/>
      </c>
      <c r="CO16" s="8" t="str">
        <f t="shared" si="36"/>
        <v/>
      </c>
      <c r="CP16" s="8">
        <f>IF(D16="",0,IF(D16=E16,0,IF(D16&lt;E16,0,IF('Equipes et choix des points'!$I$2=1,IF('Matchs et classements'!D16&gt;'Matchs et classements'!E16,3),IF('Equipes et choix des points'!$I$2=2,IF('Matchs et classements'!D16&gt;E16,4))))))</f>
        <v>0</v>
      </c>
      <c r="CQ16" s="8">
        <f>IF(E16="",0,IF(E16=D16,0,IF(E16&lt;D16,0,IF('Equipes et choix des points'!$I$2=1,IF('Matchs et classements'!E16&gt;'Matchs et classements'!D16,3),IF('Equipes et choix des points'!$I$2=2,IF('Matchs et classements'!E16&gt;'Matchs et classements'!D16,4))))))</f>
        <v>0</v>
      </c>
      <c r="CR16" s="8">
        <f>IF(D16="",0,IF(D16&gt;E16,0,IF(D16&lt;E16,0,IF('Equipes et choix des points'!$I$2=1,IF('Matchs et classements'!D16='Matchs et classements'!E16,1),IF('Equipes et choix des points'!$I$2=2,IF('Matchs et classements'!D16='Matchs et classements'!E16,2))))))</f>
        <v>0</v>
      </c>
      <c r="CS16" s="8">
        <f>IF(E16="",0,IF(E16&gt;D16,0,IF(E16&lt;D16,0,IF('Equipes et choix des points'!$I$2=1,IF('Matchs et classements'!E16='Matchs et classements'!D16,1),IF('Equipes et choix des points'!$I$2=2,IF('Matchs et classements'!E16='Matchs et classements'!D16,2))))))</f>
        <v>0</v>
      </c>
      <c r="CT16" s="8">
        <f>IF(D16="",0,IF(D16&gt;E16,0,IF(D16=E16,0,IF('Equipes et choix des points'!$I$2=1,IF('Matchs et classements'!D16&lt;'Matchs et classements'!E16,0),IF('Equipes et choix des points'!$I$2=2,IF('Matchs et classements'!D16&lt;'Matchs et classements'!E16,1))))))</f>
        <v>0</v>
      </c>
      <c r="CU16" s="8">
        <f>IF(E16="",0,IF(E16&gt;D16,0,IF(E16=D16,0,IF('Equipes et choix des points'!$I$2=1,IF('Matchs et classements'!E16&lt;'Matchs et classements'!D16,0),IF('Equipes et choix des points'!$I$2=2,IF('Matchs et classements'!E16&lt;'Matchs et classements'!D16,1))))))</f>
        <v>0</v>
      </c>
      <c r="CV16" s="8">
        <f t="shared" si="37"/>
        <v>0</v>
      </c>
      <c r="CW16" s="8">
        <f t="shared" si="38"/>
        <v>0</v>
      </c>
      <c r="CX16" s="8">
        <f t="shared" si="39"/>
        <v>0</v>
      </c>
      <c r="CY16" s="8">
        <f t="shared" si="40"/>
        <v>0</v>
      </c>
      <c r="CZ16" s="8" t="b">
        <f t="shared" si="2"/>
        <v>0</v>
      </c>
      <c r="DA16" s="8" t="b">
        <f t="shared" si="3"/>
        <v>0</v>
      </c>
      <c r="DB16" s="8" t="b">
        <f t="shared" si="4"/>
        <v>0</v>
      </c>
      <c r="DC16" s="8" t="b">
        <f t="shared" si="5"/>
        <v>0</v>
      </c>
      <c r="DD16" s="8" t="b">
        <f t="shared" si="6"/>
        <v>0</v>
      </c>
      <c r="DE16" s="8" t="b">
        <f t="shared" si="7"/>
        <v>0</v>
      </c>
      <c r="DF16" s="8">
        <f t="shared" si="8"/>
        <v>0</v>
      </c>
      <c r="DG16" s="8">
        <f t="shared" si="9"/>
        <v>0</v>
      </c>
      <c r="DH16" s="8">
        <f t="shared" si="10"/>
        <v>0</v>
      </c>
      <c r="DI16" s="8">
        <f t="shared" si="11"/>
        <v>0</v>
      </c>
      <c r="DJ16" s="9" t="str">
        <f t="shared" si="41"/>
        <v/>
      </c>
      <c r="DK16" s="11" t="str">
        <f>IFERROR(VLOOKUP(DJ16,AW$5:CD35,34,0),"")</f>
        <v/>
      </c>
      <c r="DL16" s="8" t="str">
        <f>IF(DJ16="","",RANK(DK16,DK5:DK24))</f>
        <v/>
      </c>
      <c r="DM16" s="9" t="str">
        <f t="shared" si="42"/>
        <v/>
      </c>
      <c r="DN16" s="9" t="str">
        <f t="shared" si="43"/>
        <v/>
      </c>
      <c r="DO16" s="11" t="str">
        <f t="shared" si="87"/>
        <v/>
      </c>
      <c r="DP16" s="8" t="str">
        <f>IF(DN16="","",RANK(DO16,DO5:DO24))</f>
        <v/>
      </c>
      <c r="DQ16" s="9" t="str">
        <f t="shared" si="44"/>
        <v/>
      </c>
      <c r="DR16" s="9" t="str">
        <f t="shared" si="45"/>
        <v/>
      </c>
      <c r="DS16" s="11" t="str">
        <f t="shared" si="88"/>
        <v/>
      </c>
      <c r="DT16" s="8" t="str">
        <f>IF(DR16="","",RANK(DS16,DS5:DS24))</f>
        <v/>
      </c>
      <c r="DU16" s="9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</row>
    <row r="17" spans="1:161" x14ac:dyDescent="0.25">
      <c r="A17" s="28"/>
      <c r="B17" s="71"/>
      <c r="C17" s="29"/>
      <c r="D17" s="30"/>
      <c r="E17" s="31"/>
      <c r="F17" s="32"/>
      <c r="G17" s="74"/>
      <c r="H17" s="33"/>
      <c r="I17" s="34"/>
      <c r="J17" s="35"/>
      <c r="K17" s="109"/>
      <c r="L17" s="44"/>
      <c r="M17" s="13" t="str">
        <f t="shared" si="46"/>
        <v/>
      </c>
      <c r="N17" s="14" t="str">
        <f t="shared" si="47"/>
        <v/>
      </c>
      <c r="O17" s="15" t="str">
        <f>IF('Equipes et choix des points'!A14="","",VLOOKUP('Matchs et classements'!AQ17,'Matchs et classements'!$AR$5:$AW$24,6,0))</f>
        <v/>
      </c>
      <c r="P17" s="16" t="str">
        <f t="shared" si="48"/>
        <v/>
      </c>
      <c r="Q17" s="16" t="str">
        <f t="shared" si="49"/>
        <v/>
      </c>
      <c r="R17" s="16" t="str">
        <f t="shared" si="50"/>
        <v/>
      </c>
      <c r="S17" s="16" t="str">
        <f t="shared" si="51"/>
        <v/>
      </c>
      <c r="T17" s="16" t="str">
        <f t="shared" si="52"/>
        <v/>
      </c>
      <c r="U17" s="16" t="str">
        <f t="shared" si="53"/>
        <v/>
      </c>
      <c r="V17" s="16" t="str">
        <f t="shared" si="54"/>
        <v/>
      </c>
      <c r="W17" s="13" t="str">
        <f t="shared" si="55"/>
        <v/>
      </c>
      <c r="X17" s="14" t="str">
        <f t="shared" si="56"/>
        <v/>
      </c>
      <c r="Y17" s="15" t="str">
        <f>IF('Equipes et choix des points'!A14="","",VLOOKUP('Matchs et classements'!AS17,'Matchs et classements'!$AT$5:$BH$24,15,0))</f>
        <v/>
      </c>
      <c r="Z17" s="17" t="str">
        <f t="shared" si="57"/>
        <v/>
      </c>
      <c r="AA17" s="17" t="str">
        <f t="shared" si="58"/>
        <v/>
      </c>
      <c r="AB17" s="17" t="str">
        <f t="shared" si="59"/>
        <v/>
      </c>
      <c r="AC17" s="17" t="str">
        <f t="shared" si="60"/>
        <v/>
      </c>
      <c r="AD17" s="17" t="str">
        <f t="shared" si="61"/>
        <v/>
      </c>
      <c r="AE17" s="17" t="str">
        <f t="shared" si="62"/>
        <v/>
      </c>
      <c r="AF17" s="17" t="str">
        <f t="shared" si="63"/>
        <v/>
      </c>
      <c r="AG17" s="13" t="str">
        <f t="shared" si="64"/>
        <v/>
      </c>
      <c r="AH17" s="14" t="str">
        <f t="shared" si="65"/>
        <v/>
      </c>
      <c r="AI17" s="15" t="str">
        <f>IF('Equipes et choix des points'!A14="","",VLOOKUP('Matchs et classements'!AU17,'Matchs et classements'!$AV$5:$BS$24,24,0))</f>
        <v/>
      </c>
      <c r="AJ17" s="17" t="str">
        <f t="shared" si="66"/>
        <v/>
      </c>
      <c r="AK17" s="17" t="str">
        <f t="shared" si="67"/>
        <v/>
      </c>
      <c r="AL17" s="17" t="str">
        <f t="shared" si="68"/>
        <v/>
      </c>
      <c r="AM17" s="17" t="str">
        <f t="shared" si="69"/>
        <v/>
      </c>
      <c r="AN17" s="17" t="str">
        <f t="shared" si="70"/>
        <v/>
      </c>
      <c r="AO17" s="17" t="str">
        <f t="shared" si="71"/>
        <v/>
      </c>
      <c r="AP17" s="17" t="str">
        <f t="shared" si="72"/>
        <v/>
      </c>
      <c r="AQ17" s="10">
        <v>13</v>
      </c>
      <c r="AR17" s="8" t="str">
        <f t="shared" si="73"/>
        <v/>
      </c>
      <c r="AS17" s="8">
        <v>13</v>
      </c>
      <c r="AT17" s="8" t="str">
        <f t="shared" si="74"/>
        <v/>
      </c>
      <c r="AU17" s="8">
        <v>13</v>
      </c>
      <c r="AV17" s="8" t="str">
        <f t="shared" si="75"/>
        <v/>
      </c>
      <c r="AW17" s="9" t="str">
        <f>IF('Equipes et choix des points'!$A$14&lt;&gt;"",'Equipes et choix des points'!$A$14,"")</f>
        <v/>
      </c>
      <c r="AX17" s="8" t="str">
        <f>IF('Equipes et choix des points'!A14="","",RANK(CD17,$CD$5:$CD$24))</f>
        <v/>
      </c>
      <c r="AY17" s="8" t="str">
        <f t="shared" si="76"/>
        <v/>
      </c>
      <c r="AZ17" s="8" t="str">
        <f t="shared" si="12"/>
        <v/>
      </c>
      <c r="BA17" s="8" t="str">
        <f t="shared" si="13"/>
        <v/>
      </c>
      <c r="BB17" s="8" t="str">
        <f t="shared" si="14"/>
        <v/>
      </c>
      <c r="BC17" s="8" t="str">
        <f t="shared" si="15"/>
        <v/>
      </c>
      <c r="BD17" s="8" t="str">
        <f t="shared" si="16"/>
        <v/>
      </c>
      <c r="BE17" s="8" t="str">
        <f t="shared" si="17"/>
        <v/>
      </c>
      <c r="BF17" s="8" t="str">
        <f t="shared" si="18"/>
        <v/>
      </c>
      <c r="BG17" s="8" t="str">
        <f t="shared" si="77"/>
        <v/>
      </c>
      <c r="BH17" s="9" t="str">
        <f>IF('Equipes et choix des points'!$A$14&lt;&gt;"",'Equipes et choix des points'!$A$14,"")</f>
        <v/>
      </c>
      <c r="BI17" s="8" t="str">
        <f t="shared" si="78"/>
        <v/>
      </c>
      <c r="BJ17" s="8" t="str">
        <f t="shared" si="79"/>
        <v/>
      </c>
      <c r="BK17" s="8" t="str">
        <f t="shared" si="19"/>
        <v/>
      </c>
      <c r="BL17" s="8" t="str">
        <f t="shared" si="20"/>
        <v/>
      </c>
      <c r="BM17" s="8" t="str">
        <f t="shared" si="21"/>
        <v/>
      </c>
      <c r="BN17" s="8" t="str">
        <f t="shared" si="22"/>
        <v/>
      </c>
      <c r="BO17" s="8" t="str">
        <f t="shared" si="23"/>
        <v/>
      </c>
      <c r="BP17" s="8" t="str">
        <f t="shared" si="24"/>
        <v/>
      </c>
      <c r="BQ17" s="8" t="str">
        <f t="shared" si="25"/>
        <v/>
      </c>
      <c r="BR17" s="8" t="str">
        <f t="shared" si="80"/>
        <v/>
      </c>
      <c r="BS17" s="9" t="str">
        <f>IF('Equipes et choix des points'!$A$14&lt;&gt;"",'Equipes et choix des points'!$A$14,"")</f>
        <v/>
      </c>
      <c r="BT17" s="8" t="str">
        <f t="shared" si="81"/>
        <v/>
      </c>
      <c r="BU17" s="8" t="str">
        <f t="shared" si="82"/>
        <v/>
      </c>
      <c r="BV17" s="8" t="str">
        <f t="shared" si="26"/>
        <v/>
      </c>
      <c r="BW17" s="8" t="str">
        <f t="shared" si="27"/>
        <v/>
      </c>
      <c r="BX17" s="8" t="str">
        <f t="shared" si="28"/>
        <v/>
      </c>
      <c r="BY17" s="8" t="str">
        <f t="shared" si="29"/>
        <v/>
      </c>
      <c r="BZ17" s="8" t="str">
        <f t="shared" si="30"/>
        <v/>
      </c>
      <c r="CA17" s="8" t="str">
        <f t="shared" si="31"/>
        <v/>
      </c>
      <c r="CB17" s="8" t="str">
        <f t="shared" si="32"/>
        <v/>
      </c>
      <c r="CC17" s="8" t="str">
        <f t="shared" si="83"/>
        <v/>
      </c>
      <c r="CD17" s="11" t="str">
        <f t="shared" si="84"/>
        <v/>
      </c>
      <c r="CE17" s="11" t="str">
        <f>IFERROR(SUM(CD17+0.0000008),"")</f>
        <v/>
      </c>
      <c r="CF17" s="11" t="str">
        <f t="shared" si="85"/>
        <v/>
      </c>
      <c r="CG17" s="11" t="str">
        <f>IFERROR(SUM(CF17+0.0000008),"")</f>
        <v/>
      </c>
      <c r="CH17" s="11" t="str">
        <f t="shared" si="86"/>
        <v/>
      </c>
      <c r="CI17" s="11" t="str">
        <f>IFERROR(SUM(CH17+0.0000008),"")</f>
        <v/>
      </c>
      <c r="CJ17" s="8">
        <f t="shared" si="0"/>
        <v>0</v>
      </c>
      <c r="CK17" s="8">
        <f t="shared" si="1"/>
        <v>0</v>
      </c>
      <c r="CL17" s="8" t="str">
        <f t="shared" si="33"/>
        <v/>
      </c>
      <c r="CM17" s="8" t="str">
        <f t="shared" si="34"/>
        <v/>
      </c>
      <c r="CN17" s="8" t="str">
        <f t="shared" si="35"/>
        <v/>
      </c>
      <c r="CO17" s="8" t="str">
        <f t="shared" si="36"/>
        <v/>
      </c>
      <c r="CP17" s="8">
        <f>IF(D17="",0,IF(D17=E17,0,IF(D17&lt;E17,0,IF('Equipes et choix des points'!$I$2=1,IF('Matchs et classements'!D17&gt;'Matchs et classements'!E17,3),IF('Equipes et choix des points'!$I$2=2,IF('Matchs et classements'!D17&gt;E17,4))))))</f>
        <v>0</v>
      </c>
      <c r="CQ17" s="8">
        <f>IF(E17="",0,IF(E17=D17,0,IF(E17&lt;D17,0,IF('Equipes et choix des points'!$I$2=1,IF('Matchs et classements'!E17&gt;'Matchs et classements'!D17,3),IF('Equipes et choix des points'!$I$2=2,IF('Matchs et classements'!E17&gt;'Matchs et classements'!D17,4))))))</f>
        <v>0</v>
      </c>
      <c r="CR17" s="8">
        <f>IF(D17="",0,IF(D17&gt;E17,0,IF(D17&lt;E17,0,IF('Equipes et choix des points'!$I$2=1,IF('Matchs et classements'!D17='Matchs et classements'!E17,1),IF('Equipes et choix des points'!$I$2=2,IF('Matchs et classements'!D17='Matchs et classements'!E17,2))))))</f>
        <v>0</v>
      </c>
      <c r="CS17" s="8">
        <f>IF(E17="",0,IF(E17&gt;D17,0,IF(E17&lt;D17,0,IF('Equipes et choix des points'!$I$2=1,IF('Matchs et classements'!E17='Matchs et classements'!D17,1),IF('Equipes et choix des points'!$I$2=2,IF('Matchs et classements'!E17='Matchs et classements'!D17,2))))))</f>
        <v>0</v>
      </c>
      <c r="CT17" s="8">
        <f>IF(D17="",0,IF(D17&gt;E17,0,IF(D17=E17,0,IF('Equipes et choix des points'!$I$2=1,IF('Matchs et classements'!D17&lt;'Matchs et classements'!E17,0),IF('Equipes et choix des points'!$I$2=2,IF('Matchs et classements'!D17&lt;'Matchs et classements'!E17,1))))))</f>
        <v>0</v>
      </c>
      <c r="CU17" s="8">
        <f>IF(E17="",0,IF(E17&gt;D17,0,IF(E17=D17,0,IF('Equipes et choix des points'!$I$2=1,IF('Matchs et classements'!E17&lt;'Matchs et classements'!D17,0),IF('Equipes et choix des points'!$I$2=2,IF('Matchs et classements'!E17&lt;'Matchs et classements'!D17,1))))))</f>
        <v>0</v>
      </c>
      <c r="CV17" s="8">
        <f t="shared" si="37"/>
        <v>0</v>
      </c>
      <c r="CW17" s="8">
        <f t="shared" si="38"/>
        <v>0</v>
      </c>
      <c r="CX17" s="8">
        <f t="shared" si="39"/>
        <v>0</v>
      </c>
      <c r="CY17" s="8">
        <f t="shared" si="40"/>
        <v>0</v>
      </c>
      <c r="CZ17" s="8" t="b">
        <f t="shared" si="2"/>
        <v>0</v>
      </c>
      <c r="DA17" s="8" t="b">
        <f t="shared" si="3"/>
        <v>0</v>
      </c>
      <c r="DB17" s="8" t="b">
        <f t="shared" si="4"/>
        <v>0</v>
      </c>
      <c r="DC17" s="8" t="b">
        <f t="shared" si="5"/>
        <v>0</v>
      </c>
      <c r="DD17" s="8" t="b">
        <f t="shared" si="6"/>
        <v>0</v>
      </c>
      <c r="DE17" s="8" t="b">
        <f t="shared" si="7"/>
        <v>0</v>
      </c>
      <c r="DF17" s="8">
        <f t="shared" si="8"/>
        <v>0</v>
      </c>
      <c r="DG17" s="8">
        <f t="shared" si="9"/>
        <v>0</v>
      </c>
      <c r="DH17" s="8">
        <f t="shared" si="10"/>
        <v>0</v>
      </c>
      <c r="DI17" s="8">
        <f t="shared" si="11"/>
        <v>0</v>
      </c>
      <c r="DJ17" s="9" t="str">
        <f t="shared" si="41"/>
        <v/>
      </c>
      <c r="DK17" s="11" t="str">
        <f>IFERROR(VLOOKUP(DJ17,AW$5:CD36,34,0),"")</f>
        <v/>
      </c>
      <c r="DL17" s="8" t="str">
        <f>IF(DJ17="","",RANK(DK17,DK5:DK24))</f>
        <v/>
      </c>
      <c r="DM17" s="9" t="str">
        <f t="shared" si="42"/>
        <v/>
      </c>
      <c r="DN17" s="9" t="str">
        <f t="shared" si="43"/>
        <v/>
      </c>
      <c r="DO17" s="11" t="str">
        <f t="shared" si="87"/>
        <v/>
      </c>
      <c r="DP17" s="8" t="str">
        <f>IF(DN17="","",RANK(DO17,DO5:DO24))</f>
        <v/>
      </c>
      <c r="DQ17" s="9" t="str">
        <f t="shared" si="44"/>
        <v/>
      </c>
      <c r="DR17" s="9" t="str">
        <f t="shared" si="45"/>
        <v/>
      </c>
      <c r="DS17" s="11" t="str">
        <f t="shared" si="88"/>
        <v/>
      </c>
      <c r="DT17" s="8" t="str">
        <f>IF(DR17="","",RANK(DS17,DS5:DS24))</f>
        <v/>
      </c>
      <c r="DU17" s="9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</row>
    <row r="18" spans="1:161" x14ac:dyDescent="0.25">
      <c r="A18" s="28"/>
      <c r="B18" s="71"/>
      <c r="C18" s="29"/>
      <c r="D18" s="30"/>
      <c r="E18" s="31"/>
      <c r="F18" s="32"/>
      <c r="G18" s="74"/>
      <c r="H18" s="33"/>
      <c r="I18" s="34"/>
      <c r="J18" s="35"/>
      <c r="K18" s="109"/>
      <c r="L18" s="44"/>
      <c r="M18" s="13" t="str">
        <f t="shared" si="46"/>
        <v/>
      </c>
      <c r="N18" s="14" t="str">
        <f t="shared" si="47"/>
        <v/>
      </c>
      <c r="O18" s="15" t="str">
        <f>IF('Equipes et choix des points'!A15="","",VLOOKUP('Matchs et classements'!AQ18,'Matchs et classements'!$AR$5:$AW$24,6,0))</f>
        <v/>
      </c>
      <c r="P18" s="16" t="str">
        <f t="shared" si="48"/>
        <v/>
      </c>
      <c r="Q18" s="16" t="str">
        <f t="shared" si="49"/>
        <v/>
      </c>
      <c r="R18" s="16" t="str">
        <f t="shared" si="50"/>
        <v/>
      </c>
      <c r="S18" s="16" t="str">
        <f t="shared" si="51"/>
        <v/>
      </c>
      <c r="T18" s="16" t="str">
        <f t="shared" si="52"/>
        <v/>
      </c>
      <c r="U18" s="16" t="str">
        <f t="shared" si="53"/>
        <v/>
      </c>
      <c r="V18" s="16" t="str">
        <f t="shared" si="54"/>
        <v/>
      </c>
      <c r="W18" s="13" t="str">
        <f t="shared" si="55"/>
        <v/>
      </c>
      <c r="X18" s="14" t="str">
        <f t="shared" si="56"/>
        <v/>
      </c>
      <c r="Y18" s="15" t="str">
        <f>IF('Equipes et choix des points'!A15="","",VLOOKUP('Matchs et classements'!AS18,'Matchs et classements'!$AT$5:$BH$24,15,0))</f>
        <v/>
      </c>
      <c r="Z18" s="17" t="str">
        <f t="shared" si="57"/>
        <v/>
      </c>
      <c r="AA18" s="17" t="str">
        <f t="shared" si="58"/>
        <v/>
      </c>
      <c r="AB18" s="17" t="str">
        <f t="shared" si="59"/>
        <v/>
      </c>
      <c r="AC18" s="17" t="str">
        <f t="shared" si="60"/>
        <v/>
      </c>
      <c r="AD18" s="17" t="str">
        <f t="shared" si="61"/>
        <v/>
      </c>
      <c r="AE18" s="17" t="str">
        <f t="shared" si="62"/>
        <v/>
      </c>
      <c r="AF18" s="17" t="str">
        <f t="shared" si="63"/>
        <v/>
      </c>
      <c r="AG18" s="13" t="str">
        <f t="shared" si="64"/>
        <v/>
      </c>
      <c r="AH18" s="14" t="str">
        <f t="shared" si="65"/>
        <v/>
      </c>
      <c r="AI18" s="15" t="str">
        <f>IF('Equipes et choix des points'!A15="","",VLOOKUP('Matchs et classements'!AU18,'Matchs et classements'!$AV$5:$BS$24,24,0))</f>
        <v/>
      </c>
      <c r="AJ18" s="17" t="str">
        <f t="shared" si="66"/>
        <v/>
      </c>
      <c r="AK18" s="17" t="str">
        <f t="shared" si="67"/>
        <v/>
      </c>
      <c r="AL18" s="17" t="str">
        <f t="shared" si="68"/>
        <v/>
      </c>
      <c r="AM18" s="17" t="str">
        <f t="shared" si="69"/>
        <v/>
      </c>
      <c r="AN18" s="17" t="str">
        <f t="shared" si="70"/>
        <v/>
      </c>
      <c r="AO18" s="17" t="str">
        <f t="shared" si="71"/>
        <v/>
      </c>
      <c r="AP18" s="17" t="str">
        <f t="shared" si="72"/>
        <v/>
      </c>
      <c r="AQ18" s="10">
        <v>14</v>
      </c>
      <c r="AR18" s="8" t="str">
        <f t="shared" si="73"/>
        <v/>
      </c>
      <c r="AS18" s="8">
        <v>14</v>
      </c>
      <c r="AT18" s="8" t="str">
        <f t="shared" si="74"/>
        <v/>
      </c>
      <c r="AU18" s="8">
        <v>14</v>
      </c>
      <c r="AV18" s="8" t="str">
        <f t="shared" si="75"/>
        <v/>
      </c>
      <c r="AW18" s="9" t="str">
        <f>IF('Equipes et choix des points'!$A$15&lt;&gt;"",'Equipes et choix des points'!$A$15,"")</f>
        <v/>
      </c>
      <c r="AX18" s="8" t="str">
        <f>IF('Equipes et choix des points'!A15="","",RANK(CD18,$CD$5:$CD$24))</f>
        <v/>
      </c>
      <c r="AY18" s="8" t="str">
        <f t="shared" si="76"/>
        <v/>
      </c>
      <c r="AZ18" s="8" t="str">
        <f t="shared" si="12"/>
        <v/>
      </c>
      <c r="BA18" s="8" t="str">
        <f t="shared" si="13"/>
        <v/>
      </c>
      <c r="BB18" s="8" t="str">
        <f t="shared" si="14"/>
        <v/>
      </c>
      <c r="BC18" s="8" t="str">
        <f t="shared" si="15"/>
        <v/>
      </c>
      <c r="BD18" s="8" t="str">
        <f t="shared" si="16"/>
        <v/>
      </c>
      <c r="BE18" s="8" t="str">
        <f t="shared" si="17"/>
        <v/>
      </c>
      <c r="BF18" s="8" t="str">
        <f t="shared" si="18"/>
        <v/>
      </c>
      <c r="BG18" s="8" t="str">
        <f t="shared" si="77"/>
        <v/>
      </c>
      <c r="BH18" s="9" t="str">
        <f>IF('Equipes et choix des points'!$A$15&lt;&gt;"",'Equipes et choix des points'!$A$15,"")</f>
        <v/>
      </c>
      <c r="BI18" s="8" t="str">
        <f t="shared" si="78"/>
        <v/>
      </c>
      <c r="BJ18" s="8" t="str">
        <f t="shared" si="79"/>
        <v/>
      </c>
      <c r="BK18" s="8" t="str">
        <f t="shared" si="19"/>
        <v/>
      </c>
      <c r="BL18" s="8" t="str">
        <f t="shared" si="20"/>
        <v/>
      </c>
      <c r="BM18" s="8" t="str">
        <f t="shared" si="21"/>
        <v/>
      </c>
      <c r="BN18" s="8" t="str">
        <f t="shared" si="22"/>
        <v/>
      </c>
      <c r="BO18" s="8" t="str">
        <f t="shared" si="23"/>
        <v/>
      </c>
      <c r="BP18" s="8" t="str">
        <f t="shared" si="24"/>
        <v/>
      </c>
      <c r="BQ18" s="8" t="str">
        <f t="shared" si="25"/>
        <v/>
      </c>
      <c r="BR18" s="8" t="str">
        <f t="shared" si="80"/>
        <v/>
      </c>
      <c r="BS18" s="9" t="str">
        <f>IF('Equipes et choix des points'!$A$15&lt;&gt;"",'Equipes et choix des points'!$A$15,"")</f>
        <v/>
      </c>
      <c r="BT18" s="8" t="str">
        <f t="shared" si="81"/>
        <v/>
      </c>
      <c r="BU18" s="8" t="str">
        <f t="shared" si="82"/>
        <v/>
      </c>
      <c r="BV18" s="8" t="str">
        <f t="shared" si="26"/>
        <v/>
      </c>
      <c r="BW18" s="8" t="str">
        <f t="shared" si="27"/>
        <v/>
      </c>
      <c r="BX18" s="8" t="str">
        <f t="shared" si="28"/>
        <v/>
      </c>
      <c r="BY18" s="8" t="str">
        <f t="shared" si="29"/>
        <v/>
      </c>
      <c r="BZ18" s="8" t="str">
        <f t="shared" si="30"/>
        <v/>
      </c>
      <c r="CA18" s="8" t="str">
        <f t="shared" si="31"/>
        <v/>
      </c>
      <c r="CB18" s="8" t="str">
        <f t="shared" si="32"/>
        <v/>
      </c>
      <c r="CC18" s="8" t="str">
        <f t="shared" si="83"/>
        <v/>
      </c>
      <c r="CD18" s="11" t="str">
        <f t="shared" si="84"/>
        <v/>
      </c>
      <c r="CE18" s="11" t="str">
        <f>IFERROR(SUM(CD18+0.0000007),"")</f>
        <v/>
      </c>
      <c r="CF18" s="11" t="str">
        <f t="shared" si="85"/>
        <v/>
      </c>
      <c r="CG18" s="11" t="str">
        <f>IFERROR(SUM(CF18+0.0000007),"")</f>
        <v/>
      </c>
      <c r="CH18" s="11" t="str">
        <f t="shared" si="86"/>
        <v/>
      </c>
      <c r="CI18" s="11" t="str">
        <f>IFERROR(SUM(CH18+0.0000007),"")</f>
        <v/>
      </c>
      <c r="CJ18" s="8">
        <f t="shared" si="0"/>
        <v>0</v>
      </c>
      <c r="CK18" s="8">
        <f t="shared" si="1"/>
        <v>0</v>
      </c>
      <c r="CL18" s="8" t="str">
        <f t="shared" si="33"/>
        <v/>
      </c>
      <c r="CM18" s="8" t="str">
        <f t="shared" si="34"/>
        <v/>
      </c>
      <c r="CN18" s="8" t="str">
        <f t="shared" si="35"/>
        <v/>
      </c>
      <c r="CO18" s="8" t="str">
        <f t="shared" si="36"/>
        <v/>
      </c>
      <c r="CP18" s="8">
        <f>IF(D18="",0,IF(D18=E18,0,IF(D18&lt;E18,0,IF('Equipes et choix des points'!$I$2=1,IF('Matchs et classements'!D18&gt;'Matchs et classements'!E18,3),IF('Equipes et choix des points'!$I$2=2,IF('Matchs et classements'!D18&gt;E18,4))))))</f>
        <v>0</v>
      </c>
      <c r="CQ18" s="8">
        <f>IF(E18="",0,IF(E18=D18,0,IF(E18&lt;D18,0,IF('Equipes et choix des points'!$I$2=1,IF('Matchs et classements'!E18&gt;'Matchs et classements'!D18,3),IF('Equipes et choix des points'!$I$2=2,IF('Matchs et classements'!E18&gt;'Matchs et classements'!D18,4))))))</f>
        <v>0</v>
      </c>
      <c r="CR18" s="8">
        <f>IF(D18="",0,IF(D18&gt;E18,0,IF(D18&lt;E18,0,IF('Equipes et choix des points'!$I$2=1,IF('Matchs et classements'!D18='Matchs et classements'!E18,1),IF('Equipes et choix des points'!$I$2=2,IF('Matchs et classements'!D18='Matchs et classements'!E18,2))))))</f>
        <v>0</v>
      </c>
      <c r="CS18" s="8">
        <f>IF(E18="",0,IF(E18&gt;D18,0,IF(E18&lt;D18,0,IF('Equipes et choix des points'!$I$2=1,IF('Matchs et classements'!E18='Matchs et classements'!D18,1),IF('Equipes et choix des points'!$I$2=2,IF('Matchs et classements'!E18='Matchs et classements'!D18,2))))))</f>
        <v>0</v>
      </c>
      <c r="CT18" s="8">
        <f>IF(D18="",0,IF(D18&gt;E18,0,IF(D18=E18,0,IF('Equipes et choix des points'!$I$2=1,IF('Matchs et classements'!D18&lt;'Matchs et classements'!E18,0),IF('Equipes et choix des points'!$I$2=2,IF('Matchs et classements'!D18&lt;'Matchs et classements'!E18,1))))))</f>
        <v>0</v>
      </c>
      <c r="CU18" s="8">
        <f>IF(E18="",0,IF(E18&gt;D18,0,IF(E18=D18,0,IF('Equipes et choix des points'!$I$2=1,IF('Matchs et classements'!E18&lt;'Matchs et classements'!D18,0),IF('Equipes et choix des points'!$I$2=2,IF('Matchs et classements'!E18&lt;'Matchs et classements'!D18,1))))))</f>
        <v>0</v>
      </c>
      <c r="CV18" s="8">
        <f t="shared" si="37"/>
        <v>0</v>
      </c>
      <c r="CW18" s="8">
        <f t="shared" si="38"/>
        <v>0</v>
      </c>
      <c r="CX18" s="8">
        <f t="shared" si="39"/>
        <v>0</v>
      </c>
      <c r="CY18" s="8">
        <f t="shared" si="40"/>
        <v>0</v>
      </c>
      <c r="CZ18" s="8" t="b">
        <f t="shared" si="2"/>
        <v>0</v>
      </c>
      <c r="DA18" s="8" t="b">
        <f t="shared" si="3"/>
        <v>0</v>
      </c>
      <c r="DB18" s="8" t="b">
        <f t="shared" si="4"/>
        <v>0</v>
      </c>
      <c r="DC18" s="8" t="b">
        <f t="shared" si="5"/>
        <v>0</v>
      </c>
      <c r="DD18" s="8" t="b">
        <f t="shared" si="6"/>
        <v>0</v>
      </c>
      <c r="DE18" s="8" t="b">
        <f t="shared" si="7"/>
        <v>0</v>
      </c>
      <c r="DF18" s="8">
        <f t="shared" si="8"/>
        <v>0</v>
      </c>
      <c r="DG18" s="8">
        <f t="shared" si="9"/>
        <v>0</v>
      </c>
      <c r="DH18" s="8">
        <f t="shared" si="10"/>
        <v>0</v>
      </c>
      <c r="DI18" s="8">
        <f t="shared" si="11"/>
        <v>0</v>
      </c>
      <c r="DJ18" s="9" t="str">
        <f t="shared" si="41"/>
        <v/>
      </c>
      <c r="DK18" s="11" t="str">
        <f>IFERROR(VLOOKUP(DJ18,AW$5:CD37,34,0),"")</f>
        <v/>
      </c>
      <c r="DL18" s="8" t="str">
        <f>IF(DJ18="","",RANK(DK18,DK5:DK24))</f>
        <v/>
      </c>
      <c r="DM18" s="9" t="str">
        <f t="shared" si="42"/>
        <v/>
      </c>
      <c r="DN18" s="9" t="str">
        <f t="shared" si="43"/>
        <v/>
      </c>
      <c r="DO18" s="11" t="str">
        <f t="shared" si="87"/>
        <v/>
      </c>
      <c r="DP18" s="8" t="str">
        <f>IF(DN18="","",RANK(DO18,DO5:DO24))</f>
        <v/>
      </c>
      <c r="DQ18" s="9" t="str">
        <f t="shared" si="44"/>
        <v/>
      </c>
      <c r="DR18" s="9" t="str">
        <f t="shared" si="45"/>
        <v/>
      </c>
      <c r="DS18" s="11" t="str">
        <f t="shared" si="88"/>
        <v/>
      </c>
      <c r="DT18" s="8" t="str">
        <f>IF(DR18="","",RANK(DS18,DS5:DS24))</f>
        <v/>
      </c>
      <c r="DU18" s="9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</row>
    <row r="19" spans="1:161" x14ac:dyDescent="0.25">
      <c r="A19" s="28"/>
      <c r="B19" s="71"/>
      <c r="C19" s="29"/>
      <c r="D19" s="30"/>
      <c r="E19" s="31"/>
      <c r="F19" s="32"/>
      <c r="G19" s="74"/>
      <c r="H19" s="33"/>
      <c r="I19" s="34"/>
      <c r="J19" s="35"/>
      <c r="K19" s="109"/>
      <c r="L19" s="44"/>
      <c r="M19" s="13" t="str">
        <f t="shared" si="46"/>
        <v/>
      </c>
      <c r="N19" s="14" t="str">
        <f t="shared" si="47"/>
        <v/>
      </c>
      <c r="O19" s="15" t="str">
        <f>IF('Equipes et choix des points'!A16="","",VLOOKUP('Matchs et classements'!AQ19,'Matchs et classements'!$AR$5:$AW$24,6,0))</f>
        <v/>
      </c>
      <c r="P19" s="16" t="str">
        <f t="shared" si="48"/>
        <v/>
      </c>
      <c r="Q19" s="16" t="str">
        <f t="shared" si="49"/>
        <v/>
      </c>
      <c r="R19" s="16" t="str">
        <f t="shared" si="50"/>
        <v/>
      </c>
      <c r="S19" s="16" t="str">
        <f t="shared" si="51"/>
        <v/>
      </c>
      <c r="T19" s="16" t="str">
        <f t="shared" si="52"/>
        <v/>
      </c>
      <c r="U19" s="16" t="str">
        <f t="shared" si="53"/>
        <v/>
      </c>
      <c r="V19" s="16" t="str">
        <f t="shared" si="54"/>
        <v/>
      </c>
      <c r="W19" s="13" t="str">
        <f t="shared" si="55"/>
        <v/>
      </c>
      <c r="X19" s="14" t="str">
        <f t="shared" si="56"/>
        <v/>
      </c>
      <c r="Y19" s="15" t="str">
        <f>IF('Equipes et choix des points'!A16="","",VLOOKUP('Matchs et classements'!AS19,'Matchs et classements'!$AT$5:$BH$24,15,0))</f>
        <v/>
      </c>
      <c r="Z19" s="17" t="str">
        <f t="shared" si="57"/>
        <v/>
      </c>
      <c r="AA19" s="17" t="str">
        <f t="shared" si="58"/>
        <v/>
      </c>
      <c r="AB19" s="17" t="str">
        <f t="shared" si="59"/>
        <v/>
      </c>
      <c r="AC19" s="17" t="str">
        <f t="shared" si="60"/>
        <v/>
      </c>
      <c r="AD19" s="17" t="str">
        <f t="shared" si="61"/>
        <v/>
      </c>
      <c r="AE19" s="17" t="str">
        <f t="shared" si="62"/>
        <v/>
      </c>
      <c r="AF19" s="17" t="str">
        <f t="shared" si="63"/>
        <v/>
      </c>
      <c r="AG19" s="13" t="str">
        <f t="shared" si="64"/>
        <v/>
      </c>
      <c r="AH19" s="14" t="str">
        <f t="shared" si="65"/>
        <v/>
      </c>
      <c r="AI19" s="15" t="str">
        <f>IF('Equipes et choix des points'!A16="","",VLOOKUP('Matchs et classements'!AU19,'Matchs et classements'!$AV$5:$BS$24,24,0))</f>
        <v/>
      </c>
      <c r="AJ19" s="17" t="str">
        <f t="shared" si="66"/>
        <v/>
      </c>
      <c r="AK19" s="17" t="str">
        <f t="shared" si="67"/>
        <v/>
      </c>
      <c r="AL19" s="17" t="str">
        <f t="shared" si="68"/>
        <v/>
      </c>
      <c r="AM19" s="17" t="str">
        <f t="shared" si="69"/>
        <v/>
      </c>
      <c r="AN19" s="17" t="str">
        <f t="shared" si="70"/>
        <v/>
      </c>
      <c r="AO19" s="17" t="str">
        <f t="shared" si="71"/>
        <v/>
      </c>
      <c r="AP19" s="17" t="str">
        <f t="shared" si="72"/>
        <v/>
      </c>
      <c r="AQ19" s="10">
        <v>15</v>
      </c>
      <c r="AR19" s="8" t="str">
        <f t="shared" si="73"/>
        <v/>
      </c>
      <c r="AS19" s="8">
        <v>15</v>
      </c>
      <c r="AT19" s="8" t="str">
        <f t="shared" si="74"/>
        <v/>
      </c>
      <c r="AU19" s="8">
        <v>15</v>
      </c>
      <c r="AV19" s="8" t="str">
        <f t="shared" si="75"/>
        <v/>
      </c>
      <c r="AW19" s="9" t="str">
        <f>IF('Equipes et choix des points'!$A$16&lt;&gt;"",'Equipes et choix des points'!$A$16,"")</f>
        <v/>
      </c>
      <c r="AX19" s="8" t="str">
        <f>IF('Equipes et choix des points'!A16="","",RANK(CD19,$CD$5:$CD$24))</f>
        <v/>
      </c>
      <c r="AY19" s="8" t="str">
        <f t="shared" si="76"/>
        <v/>
      </c>
      <c r="AZ19" s="8" t="str">
        <f t="shared" si="12"/>
        <v/>
      </c>
      <c r="BA19" s="8" t="str">
        <f t="shared" si="13"/>
        <v/>
      </c>
      <c r="BB19" s="8" t="str">
        <f t="shared" si="14"/>
        <v/>
      </c>
      <c r="BC19" s="8" t="str">
        <f t="shared" si="15"/>
        <v/>
      </c>
      <c r="BD19" s="8" t="str">
        <f t="shared" si="16"/>
        <v/>
      </c>
      <c r="BE19" s="8" t="str">
        <f t="shared" si="17"/>
        <v/>
      </c>
      <c r="BF19" s="8" t="str">
        <f t="shared" si="18"/>
        <v/>
      </c>
      <c r="BG19" s="8" t="str">
        <f t="shared" si="77"/>
        <v/>
      </c>
      <c r="BH19" s="9" t="str">
        <f>IF('Equipes et choix des points'!$A$16&lt;&gt;"",'Equipes et choix des points'!$A$16,"")</f>
        <v/>
      </c>
      <c r="BI19" s="8" t="str">
        <f t="shared" si="78"/>
        <v/>
      </c>
      <c r="BJ19" s="8" t="str">
        <f t="shared" si="79"/>
        <v/>
      </c>
      <c r="BK19" s="8" t="str">
        <f t="shared" si="19"/>
        <v/>
      </c>
      <c r="BL19" s="8" t="str">
        <f t="shared" si="20"/>
        <v/>
      </c>
      <c r="BM19" s="8" t="str">
        <f t="shared" si="21"/>
        <v/>
      </c>
      <c r="BN19" s="8" t="str">
        <f t="shared" si="22"/>
        <v/>
      </c>
      <c r="BO19" s="8" t="str">
        <f t="shared" si="23"/>
        <v/>
      </c>
      <c r="BP19" s="8" t="str">
        <f t="shared" si="24"/>
        <v/>
      </c>
      <c r="BQ19" s="8" t="str">
        <f t="shared" si="25"/>
        <v/>
      </c>
      <c r="BR19" s="8" t="str">
        <f t="shared" si="80"/>
        <v/>
      </c>
      <c r="BS19" s="9" t="str">
        <f>IF('Equipes et choix des points'!$A$16&lt;&gt;"",'Equipes et choix des points'!$A$16,"")</f>
        <v/>
      </c>
      <c r="BT19" s="8" t="str">
        <f t="shared" si="81"/>
        <v/>
      </c>
      <c r="BU19" s="8" t="str">
        <f t="shared" si="82"/>
        <v/>
      </c>
      <c r="BV19" s="8" t="str">
        <f t="shared" si="26"/>
        <v/>
      </c>
      <c r="BW19" s="8" t="str">
        <f t="shared" si="27"/>
        <v/>
      </c>
      <c r="BX19" s="8" t="str">
        <f t="shared" si="28"/>
        <v/>
      </c>
      <c r="BY19" s="8" t="str">
        <f t="shared" si="29"/>
        <v/>
      </c>
      <c r="BZ19" s="8" t="str">
        <f t="shared" si="30"/>
        <v/>
      </c>
      <c r="CA19" s="8" t="str">
        <f t="shared" si="31"/>
        <v/>
      </c>
      <c r="CB19" s="8" t="str">
        <f t="shared" si="32"/>
        <v/>
      </c>
      <c r="CC19" s="8" t="str">
        <f t="shared" si="83"/>
        <v/>
      </c>
      <c r="CD19" s="11" t="str">
        <f t="shared" si="84"/>
        <v/>
      </c>
      <c r="CE19" s="11" t="str">
        <f>IFERROR(SUM(CD19+0.0000006),"")</f>
        <v/>
      </c>
      <c r="CF19" s="11" t="str">
        <f t="shared" si="85"/>
        <v/>
      </c>
      <c r="CG19" s="11" t="str">
        <f>IFERROR(SUM(CF19+0.0000006),"")</f>
        <v/>
      </c>
      <c r="CH19" s="11" t="str">
        <f t="shared" si="86"/>
        <v/>
      </c>
      <c r="CI19" s="11" t="str">
        <f>IFERROR(SUM(CH19+0.0000006),"")</f>
        <v/>
      </c>
      <c r="CJ19" s="8">
        <f t="shared" si="0"/>
        <v>0</v>
      </c>
      <c r="CK19" s="8">
        <f t="shared" si="1"/>
        <v>0</v>
      </c>
      <c r="CL19" s="8" t="str">
        <f t="shared" si="33"/>
        <v/>
      </c>
      <c r="CM19" s="8" t="str">
        <f t="shared" si="34"/>
        <v/>
      </c>
      <c r="CN19" s="8" t="str">
        <f t="shared" si="35"/>
        <v/>
      </c>
      <c r="CO19" s="8" t="str">
        <f t="shared" si="36"/>
        <v/>
      </c>
      <c r="CP19" s="8">
        <f>IF(D19="",0,IF(D19=E19,0,IF(D19&lt;E19,0,IF('Equipes et choix des points'!$I$2=1,IF('Matchs et classements'!D19&gt;'Matchs et classements'!E19,3),IF('Equipes et choix des points'!$I$2=2,IF('Matchs et classements'!D19&gt;E19,4))))))</f>
        <v>0</v>
      </c>
      <c r="CQ19" s="8">
        <f>IF(E19="",0,IF(E19=D19,0,IF(E19&lt;D19,0,IF('Equipes et choix des points'!$I$2=1,IF('Matchs et classements'!E19&gt;'Matchs et classements'!D19,3),IF('Equipes et choix des points'!$I$2=2,IF('Matchs et classements'!E19&gt;'Matchs et classements'!D19,4))))))</f>
        <v>0</v>
      </c>
      <c r="CR19" s="8">
        <f>IF(D19="",0,IF(D19&gt;E19,0,IF(D19&lt;E19,0,IF('Equipes et choix des points'!$I$2=1,IF('Matchs et classements'!D19='Matchs et classements'!E19,1),IF('Equipes et choix des points'!$I$2=2,IF('Matchs et classements'!D19='Matchs et classements'!E19,2))))))</f>
        <v>0</v>
      </c>
      <c r="CS19" s="8">
        <f>IF(E19="",0,IF(E19&gt;D19,0,IF(E19&lt;D19,0,IF('Equipes et choix des points'!$I$2=1,IF('Matchs et classements'!E19='Matchs et classements'!D19,1),IF('Equipes et choix des points'!$I$2=2,IF('Matchs et classements'!E19='Matchs et classements'!D19,2))))))</f>
        <v>0</v>
      </c>
      <c r="CT19" s="8">
        <f>IF(D19="",0,IF(D19&gt;E19,0,IF(D19=E19,0,IF('Equipes et choix des points'!$I$2=1,IF('Matchs et classements'!D19&lt;'Matchs et classements'!E19,0),IF('Equipes et choix des points'!$I$2=2,IF('Matchs et classements'!D19&lt;'Matchs et classements'!E19,1))))))</f>
        <v>0</v>
      </c>
      <c r="CU19" s="8">
        <f>IF(E19="",0,IF(E19&gt;D19,0,IF(E19=D19,0,IF('Equipes et choix des points'!$I$2=1,IF('Matchs et classements'!E19&lt;'Matchs et classements'!D19,0),IF('Equipes et choix des points'!$I$2=2,IF('Matchs et classements'!E19&lt;'Matchs et classements'!D19,1))))))</f>
        <v>0</v>
      </c>
      <c r="CV19" s="8">
        <f t="shared" si="37"/>
        <v>0</v>
      </c>
      <c r="CW19" s="8">
        <f t="shared" si="38"/>
        <v>0</v>
      </c>
      <c r="CX19" s="8">
        <f t="shared" si="39"/>
        <v>0</v>
      </c>
      <c r="CY19" s="8">
        <f t="shared" si="40"/>
        <v>0</v>
      </c>
      <c r="CZ19" s="8" t="b">
        <f t="shared" si="2"/>
        <v>0</v>
      </c>
      <c r="DA19" s="8" t="b">
        <f t="shared" si="3"/>
        <v>0</v>
      </c>
      <c r="DB19" s="8" t="b">
        <f t="shared" si="4"/>
        <v>0</v>
      </c>
      <c r="DC19" s="8" t="b">
        <f t="shared" si="5"/>
        <v>0</v>
      </c>
      <c r="DD19" s="8" t="b">
        <f t="shared" si="6"/>
        <v>0</v>
      </c>
      <c r="DE19" s="8" t="b">
        <f t="shared" si="7"/>
        <v>0</v>
      </c>
      <c r="DF19" s="8">
        <f t="shared" si="8"/>
        <v>0</v>
      </c>
      <c r="DG19" s="8">
        <f t="shared" si="9"/>
        <v>0</v>
      </c>
      <c r="DH19" s="8">
        <f t="shared" si="10"/>
        <v>0</v>
      </c>
      <c r="DI19" s="8">
        <f t="shared" si="11"/>
        <v>0</v>
      </c>
      <c r="DJ19" s="9" t="str">
        <f t="shared" si="41"/>
        <v/>
      </c>
      <c r="DK19" s="11" t="str">
        <f>IFERROR(VLOOKUP(DJ19,AW$5:CD38,34,0),"")</f>
        <v/>
      </c>
      <c r="DL19" s="8" t="str">
        <f>IF(DJ19="","",RANK(DK19,DK5:DK24))</f>
        <v/>
      </c>
      <c r="DM19" s="9" t="str">
        <f t="shared" si="42"/>
        <v/>
      </c>
      <c r="DN19" s="9" t="str">
        <f t="shared" si="43"/>
        <v/>
      </c>
      <c r="DO19" s="11" t="str">
        <f t="shared" si="87"/>
        <v/>
      </c>
      <c r="DP19" s="8" t="str">
        <f>IF(DN19="","",RANK(DO19,DO5:DO24))</f>
        <v/>
      </c>
      <c r="DQ19" s="9" t="str">
        <f t="shared" si="44"/>
        <v/>
      </c>
      <c r="DR19" s="9" t="str">
        <f t="shared" si="45"/>
        <v/>
      </c>
      <c r="DS19" s="11" t="str">
        <f t="shared" si="88"/>
        <v/>
      </c>
      <c r="DT19" s="8" t="str">
        <f>IF(DR19="","",RANK(DS19,DS5:DS24))</f>
        <v/>
      </c>
      <c r="DU19" s="9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</row>
    <row r="20" spans="1:161" x14ac:dyDescent="0.25">
      <c r="A20" s="28"/>
      <c r="B20" s="71"/>
      <c r="C20" s="29"/>
      <c r="D20" s="30"/>
      <c r="E20" s="31"/>
      <c r="F20" s="32"/>
      <c r="G20" s="74"/>
      <c r="H20" s="33"/>
      <c r="I20" s="34"/>
      <c r="J20" s="35"/>
      <c r="K20" s="109"/>
      <c r="L20" s="44"/>
      <c r="M20" s="13" t="str">
        <f t="shared" si="46"/>
        <v/>
      </c>
      <c r="N20" s="14" t="str">
        <f t="shared" si="47"/>
        <v/>
      </c>
      <c r="O20" s="15" t="str">
        <f>IF('Equipes et choix des points'!A17="","",VLOOKUP('Matchs et classements'!AQ20,'Matchs et classements'!$AR$5:$AW$24,6,0))</f>
        <v/>
      </c>
      <c r="P20" s="16" t="str">
        <f t="shared" si="48"/>
        <v/>
      </c>
      <c r="Q20" s="16" t="str">
        <f t="shared" si="49"/>
        <v/>
      </c>
      <c r="R20" s="16" t="str">
        <f t="shared" si="50"/>
        <v/>
      </c>
      <c r="S20" s="16" t="str">
        <f t="shared" si="51"/>
        <v/>
      </c>
      <c r="T20" s="16" t="str">
        <f t="shared" si="52"/>
        <v/>
      </c>
      <c r="U20" s="16" t="str">
        <f t="shared" si="53"/>
        <v/>
      </c>
      <c r="V20" s="16" t="str">
        <f t="shared" si="54"/>
        <v/>
      </c>
      <c r="W20" s="13" t="str">
        <f t="shared" si="55"/>
        <v/>
      </c>
      <c r="X20" s="14" t="str">
        <f t="shared" si="56"/>
        <v/>
      </c>
      <c r="Y20" s="15" t="str">
        <f>IF('Equipes et choix des points'!A17="","",VLOOKUP('Matchs et classements'!AS20,'Matchs et classements'!$AT$5:$BH$24,15,0))</f>
        <v/>
      </c>
      <c r="Z20" s="17" t="str">
        <f t="shared" si="57"/>
        <v/>
      </c>
      <c r="AA20" s="17" t="str">
        <f t="shared" si="58"/>
        <v/>
      </c>
      <c r="AB20" s="17" t="str">
        <f t="shared" si="59"/>
        <v/>
      </c>
      <c r="AC20" s="17" t="str">
        <f t="shared" si="60"/>
        <v/>
      </c>
      <c r="AD20" s="17" t="str">
        <f t="shared" si="61"/>
        <v/>
      </c>
      <c r="AE20" s="17" t="str">
        <f t="shared" si="62"/>
        <v/>
      </c>
      <c r="AF20" s="17" t="str">
        <f t="shared" si="63"/>
        <v/>
      </c>
      <c r="AG20" s="13" t="str">
        <f t="shared" si="64"/>
        <v/>
      </c>
      <c r="AH20" s="14" t="str">
        <f t="shared" si="65"/>
        <v/>
      </c>
      <c r="AI20" s="15" t="str">
        <f>IF('Equipes et choix des points'!A17="","",VLOOKUP('Matchs et classements'!AU20,'Matchs et classements'!$AV$5:$BS$24,24,0))</f>
        <v/>
      </c>
      <c r="AJ20" s="17" t="str">
        <f t="shared" si="66"/>
        <v/>
      </c>
      <c r="AK20" s="17" t="str">
        <f t="shared" si="67"/>
        <v/>
      </c>
      <c r="AL20" s="17" t="str">
        <f t="shared" si="68"/>
        <v/>
      </c>
      <c r="AM20" s="17" t="str">
        <f t="shared" si="69"/>
        <v/>
      </c>
      <c r="AN20" s="17" t="str">
        <f t="shared" si="70"/>
        <v/>
      </c>
      <c r="AO20" s="17" t="str">
        <f t="shared" si="71"/>
        <v/>
      </c>
      <c r="AP20" s="17" t="str">
        <f t="shared" si="72"/>
        <v/>
      </c>
      <c r="AQ20" s="10">
        <v>16</v>
      </c>
      <c r="AR20" s="8" t="str">
        <f t="shared" si="73"/>
        <v/>
      </c>
      <c r="AS20" s="8">
        <v>16</v>
      </c>
      <c r="AT20" s="8" t="str">
        <f t="shared" si="74"/>
        <v/>
      </c>
      <c r="AU20" s="8">
        <v>16</v>
      </c>
      <c r="AV20" s="8" t="str">
        <f t="shared" si="75"/>
        <v/>
      </c>
      <c r="AW20" s="9" t="str">
        <f>IF('Equipes et choix des points'!$A$17&lt;&gt;"",'Equipes et choix des points'!$A$17,"")</f>
        <v/>
      </c>
      <c r="AX20" s="8" t="str">
        <f>IF('Equipes et choix des points'!A17="","",RANK(CD20,$CD$5:$CD$24))</f>
        <v/>
      </c>
      <c r="AY20" s="8" t="str">
        <f t="shared" si="76"/>
        <v/>
      </c>
      <c r="AZ20" s="8" t="str">
        <f t="shared" si="12"/>
        <v/>
      </c>
      <c r="BA20" s="8" t="str">
        <f t="shared" si="13"/>
        <v/>
      </c>
      <c r="BB20" s="8" t="str">
        <f t="shared" si="14"/>
        <v/>
      </c>
      <c r="BC20" s="8" t="str">
        <f t="shared" si="15"/>
        <v/>
      </c>
      <c r="BD20" s="8" t="str">
        <f t="shared" si="16"/>
        <v/>
      </c>
      <c r="BE20" s="8" t="str">
        <f t="shared" si="17"/>
        <v/>
      </c>
      <c r="BF20" s="8" t="str">
        <f t="shared" si="18"/>
        <v/>
      </c>
      <c r="BG20" s="8" t="str">
        <f t="shared" si="77"/>
        <v/>
      </c>
      <c r="BH20" s="9" t="str">
        <f>IF('Equipes et choix des points'!$A$17&lt;&gt;"",'Equipes et choix des points'!$A$17,"")</f>
        <v/>
      </c>
      <c r="BI20" s="8" t="str">
        <f t="shared" si="78"/>
        <v/>
      </c>
      <c r="BJ20" s="8" t="str">
        <f t="shared" si="79"/>
        <v/>
      </c>
      <c r="BK20" s="8" t="str">
        <f t="shared" si="19"/>
        <v/>
      </c>
      <c r="BL20" s="8" t="str">
        <f t="shared" si="20"/>
        <v/>
      </c>
      <c r="BM20" s="8" t="str">
        <f t="shared" si="21"/>
        <v/>
      </c>
      <c r="BN20" s="8" t="str">
        <f t="shared" si="22"/>
        <v/>
      </c>
      <c r="BO20" s="8" t="str">
        <f t="shared" si="23"/>
        <v/>
      </c>
      <c r="BP20" s="8" t="str">
        <f t="shared" si="24"/>
        <v/>
      </c>
      <c r="BQ20" s="8" t="str">
        <f t="shared" si="25"/>
        <v/>
      </c>
      <c r="BR20" s="8" t="str">
        <f t="shared" si="80"/>
        <v/>
      </c>
      <c r="BS20" s="9" t="str">
        <f>IF('Equipes et choix des points'!$A$17&lt;&gt;"",'Equipes et choix des points'!$A$17,"")</f>
        <v/>
      </c>
      <c r="BT20" s="8" t="str">
        <f t="shared" si="81"/>
        <v/>
      </c>
      <c r="BU20" s="8" t="str">
        <f t="shared" si="82"/>
        <v/>
      </c>
      <c r="BV20" s="8" t="str">
        <f t="shared" si="26"/>
        <v/>
      </c>
      <c r="BW20" s="8" t="str">
        <f t="shared" si="27"/>
        <v/>
      </c>
      <c r="BX20" s="8" t="str">
        <f t="shared" si="28"/>
        <v/>
      </c>
      <c r="BY20" s="8" t="str">
        <f t="shared" si="29"/>
        <v/>
      </c>
      <c r="BZ20" s="8" t="str">
        <f t="shared" si="30"/>
        <v/>
      </c>
      <c r="CA20" s="8" t="str">
        <f t="shared" si="31"/>
        <v/>
      </c>
      <c r="CB20" s="8" t="str">
        <f t="shared" si="32"/>
        <v/>
      </c>
      <c r="CC20" s="8" t="str">
        <f t="shared" si="83"/>
        <v/>
      </c>
      <c r="CD20" s="11" t="str">
        <f t="shared" si="84"/>
        <v/>
      </c>
      <c r="CE20" s="11" t="str">
        <f>IFERROR(SUM(CD20+0.0000005),"")</f>
        <v/>
      </c>
      <c r="CF20" s="11" t="str">
        <f t="shared" si="85"/>
        <v/>
      </c>
      <c r="CG20" s="11" t="str">
        <f>IFERROR(SUM(CF20+0.0000005),"")</f>
        <v/>
      </c>
      <c r="CH20" s="11" t="str">
        <f t="shared" si="86"/>
        <v/>
      </c>
      <c r="CI20" s="11" t="str">
        <f>IFERROR(SUM(CH20+0.0000005),"")</f>
        <v/>
      </c>
      <c r="CJ20" s="8">
        <f t="shared" si="0"/>
        <v>0</v>
      </c>
      <c r="CK20" s="8">
        <f t="shared" si="1"/>
        <v>0</v>
      </c>
      <c r="CL20" s="8" t="str">
        <f t="shared" si="33"/>
        <v/>
      </c>
      <c r="CM20" s="8" t="str">
        <f t="shared" si="34"/>
        <v/>
      </c>
      <c r="CN20" s="8" t="str">
        <f t="shared" si="35"/>
        <v/>
      </c>
      <c r="CO20" s="8" t="str">
        <f t="shared" si="36"/>
        <v/>
      </c>
      <c r="CP20" s="8">
        <f>IF(D20="",0,IF(D20=E20,0,IF(D20&lt;E20,0,IF('Equipes et choix des points'!$I$2=1,IF('Matchs et classements'!D20&gt;'Matchs et classements'!E20,3),IF('Equipes et choix des points'!$I$2=2,IF('Matchs et classements'!D20&gt;E20,4))))))</f>
        <v>0</v>
      </c>
      <c r="CQ20" s="8">
        <f>IF(E20="",0,IF(E20=D20,0,IF(E20&lt;D20,0,IF('Equipes et choix des points'!$I$2=1,IF('Matchs et classements'!E20&gt;'Matchs et classements'!D20,3),IF('Equipes et choix des points'!$I$2=2,IF('Matchs et classements'!E20&gt;'Matchs et classements'!D20,4))))))</f>
        <v>0</v>
      </c>
      <c r="CR20" s="8">
        <f>IF(D20="",0,IF(D20&gt;E20,0,IF(D20&lt;E20,0,IF('Equipes et choix des points'!$I$2=1,IF('Matchs et classements'!D20='Matchs et classements'!E20,1),IF('Equipes et choix des points'!$I$2=2,IF('Matchs et classements'!D20='Matchs et classements'!E20,2))))))</f>
        <v>0</v>
      </c>
      <c r="CS20" s="8">
        <f>IF(E20="",0,IF(E20&gt;D20,0,IF(E20&lt;D20,0,IF('Equipes et choix des points'!$I$2=1,IF('Matchs et classements'!E20='Matchs et classements'!D20,1),IF('Equipes et choix des points'!$I$2=2,IF('Matchs et classements'!E20='Matchs et classements'!D20,2))))))</f>
        <v>0</v>
      </c>
      <c r="CT20" s="8">
        <f>IF(D20="",0,IF(D20&gt;E20,0,IF(D20=E20,0,IF('Equipes et choix des points'!$I$2=1,IF('Matchs et classements'!D20&lt;'Matchs et classements'!E20,0),IF('Equipes et choix des points'!$I$2=2,IF('Matchs et classements'!D20&lt;'Matchs et classements'!E20,1))))))</f>
        <v>0</v>
      </c>
      <c r="CU20" s="8">
        <f>IF(E20="",0,IF(E20&gt;D20,0,IF(E20=D20,0,IF('Equipes et choix des points'!$I$2=1,IF('Matchs et classements'!E20&lt;'Matchs et classements'!D20,0),IF('Equipes et choix des points'!$I$2=2,IF('Matchs et classements'!E20&lt;'Matchs et classements'!D20,1))))))</f>
        <v>0</v>
      </c>
      <c r="CV20" s="8">
        <f t="shared" si="37"/>
        <v>0</v>
      </c>
      <c r="CW20" s="8">
        <f t="shared" si="38"/>
        <v>0</v>
      </c>
      <c r="CX20" s="8">
        <f t="shared" si="39"/>
        <v>0</v>
      </c>
      <c r="CY20" s="8">
        <f t="shared" si="40"/>
        <v>0</v>
      </c>
      <c r="CZ20" s="8" t="b">
        <f t="shared" si="2"/>
        <v>0</v>
      </c>
      <c r="DA20" s="8" t="b">
        <f t="shared" si="3"/>
        <v>0</v>
      </c>
      <c r="DB20" s="8" t="b">
        <f t="shared" si="4"/>
        <v>0</v>
      </c>
      <c r="DC20" s="8" t="b">
        <f t="shared" si="5"/>
        <v>0</v>
      </c>
      <c r="DD20" s="8" t="b">
        <f t="shared" si="6"/>
        <v>0</v>
      </c>
      <c r="DE20" s="8" t="b">
        <f t="shared" si="7"/>
        <v>0</v>
      </c>
      <c r="DF20" s="8">
        <f t="shared" si="8"/>
        <v>0</v>
      </c>
      <c r="DG20" s="8">
        <f t="shared" si="9"/>
        <v>0</v>
      </c>
      <c r="DH20" s="8">
        <f t="shared" si="10"/>
        <v>0</v>
      </c>
      <c r="DI20" s="8">
        <f t="shared" si="11"/>
        <v>0</v>
      </c>
      <c r="DJ20" s="9" t="str">
        <f t="shared" si="41"/>
        <v/>
      </c>
      <c r="DK20" s="11" t="str">
        <f>IFERROR(VLOOKUP(DJ20,AW$5:CD39,34,0),"")</f>
        <v/>
      </c>
      <c r="DL20" s="8" t="str">
        <f>IF(DJ20="","",RANK(DK20,DK5:DK24))</f>
        <v/>
      </c>
      <c r="DM20" s="9" t="str">
        <f t="shared" si="42"/>
        <v/>
      </c>
      <c r="DN20" s="9" t="str">
        <f t="shared" si="43"/>
        <v/>
      </c>
      <c r="DO20" s="11" t="str">
        <f t="shared" si="87"/>
        <v/>
      </c>
      <c r="DP20" s="8" t="str">
        <f>IF(DN20="","",RANK(DO20,DO5:DO24))</f>
        <v/>
      </c>
      <c r="DQ20" s="9" t="str">
        <f t="shared" si="44"/>
        <v/>
      </c>
      <c r="DR20" s="9" t="str">
        <f t="shared" si="45"/>
        <v/>
      </c>
      <c r="DS20" s="11" t="str">
        <f t="shared" si="88"/>
        <v/>
      </c>
      <c r="DT20" s="8" t="str">
        <f>IF(DR20="","",RANK(DS20,DS5:DS24))</f>
        <v/>
      </c>
      <c r="DU20" s="9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</row>
    <row r="21" spans="1:161" x14ac:dyDescent="0.25">
      <c r="A21" s="28"/>
      <c r="B21" s="71"/>
      <c r="C21" s="29"/>
      <c r="D21" s="30"/>
      <c r="E21" s="31"/>
      <c r="F21" s="32"/>
      <c r="G21" s="74"/>
      <c r="H21" s="33"/>
      <c r="I21" s="34"/>
      <c r="J21" s="35"/>
      <c r="K21" s="109"/>
      <c r="L21" s="44"/>
      <c r="M21" s="13" t="str">
        <f t="shared" si="46"/>
        <v/>
      </c>
      <c r="N21" s="14" t="str">
        <f t="shared" si="47"/>
        <v/>
      </c>
      <c r="O21" s="15" t="str">
        <f>IF('Equipes et choix des points'!A18="","",VLOOKUP('Matchs et classements'!AQ21,'Matchs et classements'!$AR$5:$AW$24,6,0))</f>
        <v/>
      </c>
      <c r="P21" s="16" t="str">
        <f t="shared" si="48"/>
        <v/>
      </c>
      <c r="Q21" s="16" t="str">
        <f t="shared" si="49"/>
        <v/>
      </c>
      <c r="R21" s="16" t="str">
        <f t="shared" si="50"/>
        <v/>
      </c>
      <c r="S21" s="16" t="str">
        <f t="shared" si="51"/>
        <v/>
      </c>
      <c r="T21" s="16" t="str">
        <f t="shared" si="52"/>
        <v/>
      </c>
      <c r="U21" s="16" t="str">
        <f t="shared" si="53"/>
        <v/>
      </c>
      <c r="V21" s="16" t="str">
        <f t="shared" si="54"/>
        <v/>
      </c>
      <c r="W21" s="13" t="str">
        <f t="shared" si="55"/>
        <v/>
      </c>
      <c r="X21" s="14" t="str">
        <f t="shared" si="56"/>
        <v/>
      </c>
      <c r="Y21" s="15" t="str">
        <f>IF('Equipes et choix des points'!A18="","",VLOOKUP('Matchs et classements'!AS21,'Matchs et classements'!$AT$5:$BH$24,15,0))</f>
        <v/>
      </c>
      <c r="Z21" s="17" t="str">
        <f t="shared" si="57"/>
        <v/>
      </c>
      <c r="AA21" s="17" t="str">
        <f t="shared" si="58"/>
        <v/>
      </c>
      <c r="AB21" s="17" t="str">
        <f t="shared" si="59"/>
        <v/>
      </c>
      <c r="AC21" s="17" t="str">
        <f t="shared" si="60"/>
        <v/>
      </c>
      <c r="AD21" s="17" t="str">
        <f t="shared" si="61"/>
        <v/>
      </c>
      <c r="AE21" s="17" t="str">
        <f t="shared" si="62"/>
        <v/>
      </c>
      <c r="AF21" s="17" t="str">
        <f t="shared" si="63"/>
        <v/>
      </c>
      <c r="AG21" s="13" t="str">
        <f t="shared" si="64"/>
        <v/>
      </c>
      <c r="AH21" s="14" t="str">
        <f t="shared" si="65"/>
        <v/>
      </c>
      <c r="AI21" s="15" t="str">
        <f>IF('Equipes et choix des points'!A18="","",VLOOKUP('Matchs et classements'!AU21,'Matchs et classements'!$AV$5:$BS$24,24,0))</f>
        <v/>
      </c>
      <c r="AJ21" s="17" t="str">
        <f t="shared" si="66"/>
        <v/>
      </c>
      <c r="AK21" s="17" t="str">
        <f t="shared" si="67"/>
        <v/>
      </c>
      <c r="AL21" s="17" t="str">
        <f t="shared" si="68"/>
        <v/>
      </c>
      <c r="AM21" s="17" t="str">
        <f t="shared" si="69"/>
        <v/>
      </c>
      <c r="AN21" s="17" t="str">
        <f t="shared" si="70"/>
        <v/>
      </c>
      <c r="AO21" s="17" t="str">
        <f t="shared" si="71"/>
        <v/>
      </c>
      <c r="AP21" s="17" t="str">
        <f t="shared" si="72"/>
        <v/>
      </c>
      <c r="AQ21" s="10">
        <v>17</v>
      </c>
      <c r="AR21" s="8" t="str">
        <f t="shared" si="73"/>
        <v/>
      </c>
      <c r="AS21" s="8">
        <v>17</v>
      </c>
      <c r="AT21" s="8" t="str">
        <f t="shared" si="74"/>
        <v/>
      </c>
      <c r="AU21" s="8">
        <v>17</v>
      </c>
      <c r="AV21" s="8" t="str">
        <f t="shared" si="75"/>
        <v/>
      </c>
      <c r="AW21" s="9" t="str">
        <f>IF('Equipes et choix des points'!$A$18&lt;&gt;"",'Equipes et choix des points'!$A$18,"")</f>
        <v/>
      </c>
      <c r="AX21" s="8" t="str">
        <f>IF('Equipes et choix des points'!A18="","",RANK(CD21,$CD$5:$CD$24))</f>
        <v/>
      </c>
      <c r="AY21" s="8" t="str">
        <f t="shared" si="76"/>
        <v/>
      </c>
      <c r="AZ21" s="8" t="str">
        <f t="shared" si="12"/>
        <v/>
      </c>
      <c r="BA21" s="8" t="str">
        <f t="shared" si="13"/>
        <v/>
      </c>
      <c r="BB21" s="8" t="str">
        <f t="shared" si="14"/>
        <v/>
      </c>
      <c r="BC21" s="8" t="str">
        <f t="shared" si="15"/>
        <v/>
      </c>
      <c r="BD21" s="8" t="str">
        <f t="shared" si="16"/>
        <v/>
      </c>
      <c r="BE21" s="8" t="str">
        <f t="shared" si="17"/>
        <v/>
      </c>
      <c r="BF21" s="8" t="str">
        <f t="shared" si="18"/>
        <v/>
      </c>
      <c r="BG21" s="8" t="str">
        <f t="shared" si="77"/>
        <v/>
      </c>
      <c r="BH21" s="9" t="str">
        <f>IF('Equipes et choix des points'!$A$18&lt;&gt;"",'Equipes et choix des points'!$A$18,"")</f>
        <v/>
      </c>
      <c r="BI21" s="8" t="str">
        <f t="shared" si="78"/>
        <v/>
      </c>
      <c r="BJ21" s="8" t="str">
        <f t="shared" si="79"/>
        <v/>
      </c>
      <c r="BK21" s="8" t="str">
        <f t="shared" si="19"/>
        <v/>
      </c>
      <c r="BL21" s="8" t="str">
        <f t="shared" si="20"/>
        <v/>
      </c>
      <c r="BM21" s="8" t="str">
        <f t="shared" si="21"/>
        <v/>
      </c>
      <c r="BN21" s="8" t="str">
        <f t="shared" si="22"/>
        <v/>
      </c>
      <c r="BO21" s="8" t="str">
        <f t="shared" si="23"/>
        <v/>
      </c>
      <c r="BP21" s="8" t="str">
        <f t="shared" si="24"/>
        <v/>
      </c>
      <c r="BQ21" s="8" t="str">
        <f t="shared" si="25"/>
        <v/>
      </c>
      <c r="BR21" s="8" t="str">
        <f t="shared" si="80"/>
        <v/>
      </c>
      <c r="BS21" s="9" t="str">
        <f>IF('Equipes et choix des points'!$A$18&lt;&gt;"",'Equipes et choix des points'!$A$18,"")</f>
        <v/>
      </c>
      <c r="BT21" s="8" t="str">
        <f t="shared" si="81"/>
        <v/>
      </c>
      <c r="BU21" s="8" t="str">
        <f t="shared" si="82"/>
        <v/>
      </c>
      <c r="BV21" s="8" t="str">
        <f t="shared" si="26"/>
        <v/>
      </c>
      <c r="BW21" s="8" t="str">
        <f t="shared" si="27"/>
        <v/>
      </c>
      <c r="BX21" s="8" t="str">
        <f t="shared" si="28"/>
        <v/>
      </c>
      <c r="BY21" s="8" t="str">
        <f t="shared" si="29"/>
        <v/>
      </c>
      <c r="BZ21" s="8" t="str">
        <f t="shared" si="30"/>
        <v/>
      </c>
      <c r="CA21" s="8" t="str">
        <f t="shared" si="31"/>
        <v/>
      </c>
      <c r="CB21" s="8" t="str">
        <f t="shared" si="32"/>
        <v/>
      </c>
      <c r="CC21" s="8" t="str">
        <f t="shared" si="83"/>
        <v/>
      </c>
      <c r="CD21" s="11" t="str">
        <f t="shared" si="84"/>
        <v/>
      </c>
      <c r="CE21" s="11" t="str">
        <f>IFERROR(SUM(CD21+0.0000004),"")</f>
        <v/>
      </c>
      <c r="CF21" s="11" t="str">
        <f t="shared" si="85"/>
        <v/>
      </c>
      <c r="CG21" s="11" t="str">
        <f>IFERROR(SUM(CF21+0.0000004),"")</f>
        <v/>
      </c>
      <c r="CH21" s="11" t="str">
        <f t="shared" si="86"/>
        <v/>
      </c>
      <c r="CI21" s="11" t="str">
        <f>IFERROR(SUM(CH21+0.0000004),"")</f>
        <v/>
      </c>
      <c r="CJ21" s="8">
        <f t="shared" si="0"/>
        <v>0</v>
      </c>
      <c r="CK21" s="8">
        <f t="shared" si="1"/>
        <v>0</v>
      </c>
      <c r="CL21" s="8" t="str">
        <f t="shared" si="33"/>
        <v/>
      </c>
      <c r="CM21" s="8" t="str">
        <f t="shared" si="34"/>
        <v/>
      </c>
      <c r="CN21" s="8" t="str">
        <f t="shared" si="35"/>
        <v/>
      </c>
      <c r="CO21" s="8" t="str">
        <f t="shared" si="36"/>
        <v/>
      </c>
      <c r="CP21" s="8">
        <f>IF(D21="",0,IF(D21=E21,0,IF(D21&lt;E21,0,IF('Equipes et choix des points'!$I$2=1,IF('Matchs et classements'!D21&gt;'Matchs et classements'!E21,3),IF('Equipes et choix des points'!$I$2=2,IF('Matchs et classements'!D21&gt;E21,4))))))</f>
        <v>0</v>
      </c>
      <c r="CQ21" s="8">
        <f>IF(E21="",0,IF(E21=D21,0,IF(E21&lt;D21,0,IF('Equipes et choix des points'!$I$2=1,IF('Matchs et classements'!E21&gt;'Matchs et classements'!D21,3),IF('Equipes et choix des points'!$I$2=2,IF('Matchs et classements'!E21&gt;'Matchs et classements'!D21,4))))))</f>
        <v>0</v>
      </c>
      <c r="CR21" s="8">
        <f>IF(D21="",0,IF(D21&gt;E21,0,IF(D21&lt;E21,0,IF('Equipes et choix des points'!$I$2=1,IF('Matchs et classements'!D21='Matchs et classements'!E21,1),IF('Equipes et choix des points'!$I$2=2,IF('Matchs et classements'!D21='Matchs et classements'!E21,2))))))</f>
        <v>0</v>
      </c>
      <c r="CS21" s="8">
        <f>IF(E21="",0,IF(E21&gt;D21,0,IF(E21&lt;D21,0,IF('Equipes et choix des points'!$I$2=1,IF('Matchs et classements'!E21='Matchs et classements'!D21,1),IF('Equipes et choix des points'!$I$2=2,IF('Matchs et classements'!E21='Matchs et classements'!D21,2))))))</f>
        <v>0</v>
      </c>
      <c r="CT21" s="8">
        <f>IF(D21="",0,IF(D21&gt;E21,0,IF(D21=E21,0,IF('Equipes et choix des points'!$I$2=1,IF('Matchs et classements'!D21&lt;'Matchs et classements'!E21,0),IF('Equipes et choix des points'!$I$2=2,IF('Matchs et classements'!D21&lt;'Matchs et classements'!E21,1))))))</f>
        <v>0</v>
      </c>
      <c r="CU21" s="8">
        <f>IF(E21="",0,IF(E21&gt;D21,0,IF(E21=D21,0,IF('Equipes et choix des points'!$I$2=1,IF('Matchs et classements'!E21&lt;'Matchs et classements'!D21,0),IF('Equipes et choix des points'!$I$2=2,IF('Matchs et classements'!E21&lt;'Matchs et classements'!D21,1))))))</f>
        <v>0</v>
      </c>
      <c r="CV21" s="8">
        <f t="shared" si="37"/>
        <v>0</v>
      </c>
      <c r="CW21" s="8">
        <f t="shared" si="38"/>
        <v>0</v>
      </c>
      <c r="CX21" s="8">
        <f t="shared" si="39"/>
        <v>0</v>
      </c>
      <c r="CY21" s="8">
        <f t="shared" si="40"/>
        <v>0</v>
      </c>
      <c r="CZ21" s="8" t="b">
        <f t="shared" si="2"/>
        <v>0</v>
      </c>
      <c r="DA21" s="8" t="b">
        <f t="shared" si="3"/>
        <v>0</v>
      </c>
      <c r="DB21" s="8" t="b">
        <f t="shared" si="4"/>
        <v>0</v>
      </c>
      <c r="DC21" s="8" t="b">
        <f t="shared" si="5"/>
        <v>0</v>
      </c>
      <c r="DD21" s="8" t="b">
        <f t="shared" si="6"/>
        <v>0</v>
      </c>
      <c r="DE21" s="8" t="b">
        <f t="shared" si="7"/>
        <v>0</v>
      </c>
      <c r="DF21" s="8">
        <f t="shared" si="8"/>
        <v>0</v>
      </c>
      <c r="DG21" s="8">
        <f t="shared" si="9"/>
        <v>0</v>
      </c>
      <c r="DH21" s="8">
        <f t="shared" si="10"/>
        <v>0</v>
      </c>
      <c r="DI21" s="8">
        <f t="shared" si="11"/>
        <v>0</v>
      </c>
      <c r="DJ21" s="9" t="str">
        <f t="shared" si="41"/>
        <v/>
      </c>
      <c r="DK21" s="11" t="str">
        <f>IFERROR(VLOOKUP(DJ21,AW$5:CD40,34,0),"")</f>
        <v/>
      </c>
      <c r="DL21" s="8" t="str">
        <f>IF(DJ21="","",RANK(DK21,DK5:DK24))</f>
        <v/>
      </c>
      <c r="DM21" s="9" t="str">
        <f t="shared" si="42"/>
        <v/>
      </c>
      <c r="DN21" s="9" t="str">
        <f t="shared" si="43"/>
        <v/>
      </c>
      <c r="DO21" s="11" t="str">
        <f t="shared" si="87"/>
        <v/>
      </c>
      <c r="DP21" s="8" t="str">
        <f>IF(DN21="","",RANK(DO21,DO5:DO24))</f>
        <v/>
      </c>
      <c r="DQ21" s="9" t="str">
        <f t="shared" si="44"/>
        <v/>
      </c>
      <c r="DR21" s="9" t="str">
        <f t="shared" si="45"/>
        <v/>
      </c>
      <c r="DS21" s="11" t="str">
        <f t="shared" si="88"/>
        <v/>
      </c>
      <c r="DT21" s="8" t="str">
        <f>IF(DR21="","",RANK(DS21,DS5:DS24))</f>
        <v/>
      </c>
      <c r="DU21" s="9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</row>
    <row r="22" spans="1:161" x14ac:dyDescent="0.25">
      <c r="A22" s="28"/>
      <c r="B22" s="71"/>
      <c r="C22" s="29"/>
      <c r="D22" s="30"/>
      <c r="E22" s="31"/>
      <c r="F22" s="32"/>
      <c r="G22" s="74"/>
      <c r="H22" s="33"/>
      <c r="I22" s="34"/>
      <c r="J22" s="35"/>
      <c r="K22" s="109"/>
      <c r="L22" s="44"/>
      <c r="M22" s="13" t="str">
        <f t="shared" si="46"/>
        <v/>
      </c>
      <c r="N22" s="14" t="str">
        <f t="shared" si="47"/>
        <v/>
      </c>
      <c r="O22" s="15" t="str">
        <f>IF('Equipes et choix des points'!A19="","",VLOOKUP('Matchs et classements'!AQ22,'Matchs et classements'!$AR$5:$AW$24,6,0))</f>
        <v/>
      </c>
      <c r="P22" s="16" t="str">
        <f t="shared" si="48"/>
        <v/>
      </c>
      <c r="Q22" s="16" t="str">
        <f t="shared" si="49"/>
        <v/>
      </c>
      <c r="R22" s="16" t="str">
        <f t="shared" si="50"/>
        <v/>
      </c>
      <c r="S22" s="16" t="str">
        <f t="shared" si="51"/>
        <v/>
      </c>
      <c r="T22" s="16" t="str">
        <f t="shared" si="52"/>
        <v/>
      </c>
      <c r="U22" s="16" t="str">
        <f t="shared" si="53"/>
        <v/>
      </c>
      <c r="V22" s="16" t="str">
        <f t="shared" si="54"/>
        <v/>
      </c>
      <c r="W22" s="13" t="str">
        <f t="shared" si="55"/>
        <v/>
      </c>
      <c r="X22" s="14" t="str">
        <f t="shared" si="56"/>
        <v/>
      </c>
      <c r="Y22" s="15" t="str">
        <f>IF('Equipes et choix des points'!A19="","",VLOOKUP('Matchs et classements'!AS22,'Matchs et classements'!$AT$5:$BH$24,15,0))</f>
        <v/>
      </c>
      <c r="Z22" s="17" t="str">
        <f t="shared" si="57"/>
        <v/>
      </c>
      <c r="AA22" s="17" t="str">
        <f t="shared" si="58"/>
        <v/>
      </c>
      <c r="AB22" s="17" t="str">
        <f t="shared" si="59"/>
        <v/>
      </c>
      <c r="AC22" s="17" t="str">
        <f t="shared" si="60"/>
        <v/>
      </c>
      <c r="AD22" s="17" t="str">
        <f t="shared" si="61"/>
        <v/>
      </c>
      <c r="AE22" s="17" t="str">
        <f t="shared" si="62"/>
        <v/>
      </c>
      <c r="AF22" s="17" t="str">
        <f t="shared" si="63"/>
        <v/>
      </c>
      <c r="AG22" s="13" t="str">
        <f t="shared" si="64"/>
        <v/>
      </c>
      <c r="AH22" s="14" t="str">
        <f t="shared" si="65"/>
        <v/>
      </c>
      <c r="AI22" s="15" t="str">
        <f>IF('Equipes et choix des points'!A19="","",VLOOKUP('Matchs et classements'!AU22,'Matchs et classements'!$AV$5:$BS$24,24,0))</f>
        <v/>
      </c>
      <c r="AJ22" s="17" t="str">
        <f t="shared" si="66"/>
        <v/>
      </c>
      <c r="AK22" s="17" t="str">
        <f t="shared" si="67"/>
        <v/>
      </c>
      <c r="AL22" s="17" t="str">
        <f t="shared" si="68"/>
        <v/>
      </c>
      <c r="AM22" s="17" t="str">
        <f t="shared" si="69"/>
        <v/>
      </c>
      <c r="AN22" s="17" t="str">
        <f t="shared" si="70"/>
        <v/>
      </c>
      <c r="AO22" s="17" t="str">
        <f t="shared" si="71"/>
        <v/>
      </c>
      <c r="AP22" s="17" t="str">
        <f t="shared" si="72"/>
        <v/>
      </c>
      <c r="AQ22" s="10">
        <v>18</v>
      </c>
      <c r="AR22" s="8" t="str">
        <f t="shared" si="73"/>
        <v/>
      </c>
      <c r="AS22" s="8">
        <v>18</v>
      </c>
      <c r="AT22" s="8" t="str">
        <f t="shared" si="74"/>
        <v/>
      </c>
      <c r="AU22" s="8">
        <v>18</v>
      </c>
      <c r="AV22" s="8" t="str">
        <f t="shared" si="75"/>
        <v/>
      </c>
      <c r="AW22" s="9" t="str">
        <f>IF('Equipes et choix des points'!$A$19&lt;&gt;"",'Equipes et choix des points'!$A$19,"")</f>
        <v/>
      </c>
      <c r="AX22" s="8" t="str">
        <f>IF('Equipes et choix des points'!A19="","",RANK(CD22,$CD$5:$CD$24))</f>
        <v/>
      </c>
      <c r="AY22" s="8" t="str">
        <f t="shared" si="76"/>
        <v/>
      </c>
      <c r="AZ22" s="8" t="str">
        <f t="shared" si="12"/>
        <v/>
      </c>
      <c r="BA22" s="8" t="str">
        <f t="shared" si="13"/>
        <v/>
      </c>
      <c r="BB22" s="8" t="str">
        <f t="shared" si="14"/>
        <v/>
      </c>
      <c r="BC22" s="8" t="str">
        <f t="shared" si="15"/>
        <v/>
      </c>
      <c r="BD22" s="8" t="str">
        <f t="shared" si="16"/>
        <v/>
      </c>
      <c r="BE22" s="8" t="str">
        <f t="shared" si="17"/>
        <v/>
      </c>
      <c r="BF22" s="8" t="str">
        <f t="shared" si="18"/>
        <v/>
      </c>
      <c r="BG22" s="8" t="str">
        <f t="shared" si="77"/>
        <v/>
      </c>
      <c r="BH22" s="9" t="str">
        <f>IF('Equipes et choix des points'!$A$19&lt;&gt;"",'Equipes et choix des points'!$A$19,"")</f>
        <v/>
      </c>
      <c r="BI22" s="8" t="str">
        <f t="shared" si="78"/>
        <v/>
      </c>
      <c r="BJ22" s="8" t="str">
        <f t="shared" si="79"/>
        <v/>
      </c>
      <c r="BK22" s="8" t="str">
        <f t="shared" si="19"/>
        <v/>
      </c>
      <c r="BL22" s="8" t="str">
        <f t="shared" si="20"/>
        <v/>
      </c>
      <c r="BM22" s="8" t="str">
        <f t="shared" si="21"/>
        <v/>
      </c>
      <c r="BN22" s="8" t="str">
        <f t="shared" si="22"/>
        <v/>
      </c>
      <c r="BO22" s="8" t="str">
        <f t="shared" si="23"/>
        <v/>
      </c>
      <c r="BP22" s="8" t="str">
        <f t="shared" si="24"/>
        <v/>
      </c>
      <c r="BQ22" s="8" t="str">
        <f t="shared" si="25"/>
        <v/>
      </c>
      <c r="BR22" s="8" t="str">
        <f t="shared" si="80"/>
        <v/>
      </c>
      <c r="BS22" s="9" t="str">
        <f>IF('Equipes et choix des points'!$A$19&lt;&gt;"",'Equipes et choix des points'!$A$19,"")</f>
        <v/>
      </c>
      <c r="BT22" s="8" t="str">
        <f t="shared" si="81"/>
        <v/>
      </c>
      <c r="BU22" s="8" t="str">
        <f t="shared" si="82"/>
        <v/>
      </c>
      <c r="BV22" s="8" t="str">
        <f t="shared" si="26"/>
        <v/>
      </c>
      <c r="BW22" s="8" t="str">
        <f t="shared" si="27"/>
        <v/>
      </c>
      <c r="BX22" s="8" t="str">
        <f t="shared" si="28"/>
        <v/>
      </c>
      <c r="BY22" s="8" t="str">
        <f t="shared" si="29"/>
        <v/>
      </c>
      <c r="BZ22" s="8" t="str">
        <f t="shared" si="30"/>
        <v/>
      </c>
      <c r="CA22" s="8" t="str">
        <f t="shared" si="31"/>
        <v/>
      </c>
      <c r="CB22" s="8" t="str">
        <f t="shared" si="32"/>
        <v/>
      </c>
      <c r="CC22" s="8" t="str">
        <f t="shared" si="83"/>
        <v/>
      </c>
      <c r="CD22" s="11" t="str">
        <f t="shared" si="84"/>
        <v/>
      </c>
      <c r="CE22" s="11" t="str">
        <f>IFERROR(SUM(CD22+0.0000003),"")</f>
        <v/>
      </c>
      <c r="CF22" s="11" t="str">
        <f t="shared" si="85"/>
        <v/>
      </c>
      <c r="CG22" s="11" t="str">
        <f>IFERROR(SUM(CF22+0.0000003),"")</f>
        <v/>
      </c>
      <c r="CH22" s="11" t="str">
        <f t="shared" si="86"/>
        <v/>
      </c>
      <c r="CI22" s="11" t="str">
        <f>IFERROR(SUM(CH22+0.0000003),"")</f>
        <v/>
      </c>
      <c r="CJ22" s="8">
        <f t="shared" si="0"/>
        <v>0</v>
      </c>
      <c r="CK22" s="8">
        <f t="shared" si="1"/>
        <v>0</v>
      </c>
      <c r="CL22" s="8" t="str">
        <f t="shared" si="33"/>
        <v/>
      </c>
      <c r="CM22" s="8" t="str">
        <f t="shared" si="34"/>
        <v/>
      </c>
      <c r="CN22" s="8" t="str">
        <f t="shared" si="35"/>
        <v/>
      </c>
      <c r="CO22" s="8" t="str">
        <f t="shared" si="36"/>
        <v/>
      </c>
      <c r="CP22" s="8">
        <f>IF(D22="",0,IF(D22=E22,0,IF(D22&lt;E22,0,IF('Equipes et choix des points'!$I$2=1,IF('Matchs et classements'!D22&gt;'Matchs et classements'!E22,3),IF('Equipes et choix des points'!$I$2=2,IF('Matchs et classements'!D22&gt;E22,4))))))</f>
        <v>0</v>
      </c>
      <c r="CQ22" s="8">
        <f>IF(E22="",0,IF(E22=D22,0,IF(E22&lt;D22,0,IF('Equipes et choix des points'!$I$2=1,IF('Matchs et classements'!E22&gt;'Matchs et classements'!D22,3),IF('Equipes et choix des points'!$I$2=2,IF('Matchs et classements'!E22&gt;'Matchs et classements'!D22,4))))))</f>
        <v>0</v>
      </c>
      <c r="CR22" s="8">
        <f>IF(D22="",0,IF(D22&gt;E22,0,IF(D22&lt;E22,0,IF('Equipes et choix des points'!$I$2=1,IF('Matchs et classements'!D22='Matchs et classements'!E22,1),IF('Equipes et choix des points'!$I$2=2,IF('Matchs et classements'!D22='Matchs et classements'!E22,2))))))</f>
        <v>0</v>
      </c>
      <c r="CS22" s="8">
        <f>IF(E22="",0,IF(E22&gt;D22,0,IF(E22&lt;D22,0,IF('Equipes et choix des points'!$I$2=1,IF('Matchs et classements'!E22='Matchs et classements'!D22,1),IF('Equipes et choix des points'!$I$2=2,IF('Matchs et classements'!E22='Matchs et classements'!D22,2))))))</f>
        <v>0</v>
      </c>
      <c r="CT22" s="8">
        <f>IF(D22="",0,IF(D22&gt;E22,0,IF(D22=E22,0,IF('Equipes et choix des points'!$I$2=1,IF('Matchs et classements'!D22&lt;'Matchs et classements'!E22,0),IF('Equipes et choix des points'!$I$2=2,IF('Matchs et classements'!D22&lt;'Matchs et classements'!E22,1))))))</f>
        <v>0</v>
      </c>
      <c r="CU22" s="8">
        <f>IF(E22="",0,IF(E22&gt;D22,0,IF(E22=D22,0,IF('Equipes et choix des points'!$I$2=1,IF('Matchs et classements'!E22&lt;'Matchs et classements'!D22,0),IF('Equipes et choix des points'!$I$2=2,IF('Matchs et classements'!E22&lt;'Matchs et classements'!D22,1))))))</f>
        <v>0</v>
      </c>
      <c r="CV22" s="8">
        <f t="shared" si="37"/>
        <v>0</v>
      </c>
      <c r="CW22" s="8">
        <f t="shared" si="38"/>
        <v>0</v>
      </c>
      <c r="CX22" s="8">
        <f t="shared" si="39"/>
        <v>0</v>
      </c>
      <c r="CY22" s="8">
        <f t="shared" si="40"/>
        <v>0</v>
      </c>
      <c r="CZ22" s="8" t="b">
        <f t="shared" si="2"/>
        <v>0</v>
      </c>
      <c r="DA22" s="8" t="b">
        <f t="shared" si="3"/>
        <v>0</v>
      </c>
      <c r="DB22" s="8" t="b">
        <f t="shared" si="4"/>
        <v>0</v>
      </c>
      <c r="DC22" s="8" t="b">
        <f t="shared" si="5"/>
        <v>0</v>
      </c>
      <c r="DD22" s="8" t="b">
        <f t="shared" si="6"/>
        <v>0</v>
      </c>
      <c r="DE22" s="8" t="b">
        <f t="shared" si="7"/>
        <v>0</v>
      </c>
      <c r="DF22" s="8">
        <f t="shared" si="8"/>
        <v>0</v>
      </c>
      <c r="DG22" s="8">
        <f t="shared" si="9"/>
        <v>0</v>
      </c>
      <c r="DH22" s="8">
        <f t="shared" si="10"/>
        <v>0</v>
      </c>
      <c r="DI22" s="8">
        <f t="shared" si="11"/>
        <v>0</v>
      </c>
      <c r="DJ22" s="9" t="str">
        <f t="shared" si="41"/>
        <v/>
      </c>
      <c r="DK22" s="11" t="str">
        <f>IFERROR(VLOOKUP(DJ22,AW$5:CD41,34,0),"")</f>
        <v/>
      </c>
      <c r="DL22" s="8" t="str">
        <f>IF(DJ22="","",RANK(DK22,DK5:DK24))</f>
        <v/>
      </c>
      <c r="DM22" s="9" t="str">
        <f t="shared" si="42"/>
        <v/>
      </c>
      <c r="DN22" s="9" t="str">
        <f t="shared" si="43"/>
        <v/>
      </c>
      <c r="DO22" s="11" t="str">
        <f t="shared" si="87"/>
        <v/>
      </c>
      <c r="DP22" s="8" t="str">
        <f>IF(DN22="","",RANK(DO22,DO5:DO24))</f>
        <v/>
      </c>
      <c r="DQ22" s="9" t="str">
        <f t="shared" si="44"/>
        <v/>
      </c>
      <c r="DR22" s="9" t="str">
        <f t="shared" si="45"/>
        <v/>
      </c>
      <c r="DS22" s="11" t="str">
        <f t="shared" si="88"/>
        <v/>
      </c>
      <c r="DT22" s="8" t="str">
        <f>IF(DR22="","",RANK(DS22,DS5:DS24))</f>
        <v/>
      </c>
      <c r="DU22" s="9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</row>
    <row r="23" spans="1:161" ht="15.75" thickBot="1" x14ac:dyDescent="0.3">
      <c r="A23" s="36"/>
      <c r="B23" s="72"/>
      <c r="C23" s="37"/>
      <c r="D23" s="38"/>
      <c r="E23" s="39"/>
      <c r="F23" s="40"/>
      <c r="G23" s="75"/>
      <c r="H23" s="41"/>
      <c r="I23" s="42"/>
      <c r="J23" s="43"/>
      <c r="K23" s="110"/>
      <c r="L23" s="44"/>
      <c r="M23" s="13" t="str">
        <f t="shared" si="46"/>
        <v/>
      </c>
      <c r="N23" s="14" t="str">
        <f t="shared" si="47"/>
        <v/>
      </c>
      <c r="O23" s="15" t="str">
        <f>IF('Equipes et choix des points'!A20="","",VLOOKUP('Matchs et classements'!AQ23,'Matchs et classements'!$AR$5:$AW$24,6,0))</f>
        <v/>
      </c>
      <c r="P23" s="16" t="str">
        <f t="shared" si="48"/>
        <v/>
      </c>
      <c r="Q23" s="16" t="str">
        <f t="shared" si="49"/>
        <v/>
      </c>
      <c r="R23" s="16" t="str">
        <f t="shared" si="50"/>
        <v/>
      </c>
      <c r="S23" s="16" t="str">
        <f t="shared" si="51"/>
        <v/>
      </c>
      <c r="T23" s="16" t="str">
        <f t="shared" si="52"/>
        <v/>
      </c>
      <c r="U23" s="16" t="str">
        <f t="shared" si="53"/>
        <v/>
      </c>
      <c r="V23" s="16" t="str">
        <f t="shared" si="54"/>
        <v/>
      </c>
      <c r="W23" s="13" t="str">
        <f t="shared" si="55"/>
        <v/>
      </c>
      <c r="X23" s="14" t="str">
        <f t="shared" si="56"/>
        <v/>
      </c>
      <c r="Y23" s="15" t="str">
        <f>IF('Equipes et choix des points'!A20="","",VLOOKUP('Matchs et classements'!AS23,'Matchs et classements'!$AT$5:$BH$24,15,0))</f>
        <v/>
      </c>
      <c r="Z23" s="17" t="str">
        <f t="shared" si="57"/>
        <v/>
      </c>
      <c r="AA23" s="17" t="str">
        <f t="shared" si="58"/>
        <v/>
      </c>
      <c r="AB23" s="17" t="str">
        <f t="shared" si="59"/>
        <v/>
      </c>
      <c r="AC23" s="17" t="str">
        <f t="shared" si="60"/>
        <v/>
      </c>
      <c r="AD23" s="17" t="str">
        <f t="shared" si="61"/>
        <v/>
      </c>
      <c r="AE23" s="17" t="str">
        <f t="shared" si="62"/>
        <v/>
      </c>
      <c r="AF23" s="17" t="str">
        <f t="shared" si="63"/>
        <v/>
      </c>
      <c r="AG23" s="13" t="str">
        <f t="shared" si="64"/>
        <v/>
      </c>
      <c r="AH23" s="14" t="str">
        <f t="shared" si="65"/>
        <v/>
      </c>
      <c r="AI23" s="15" t="str">
        <f>IF('Equipes et choix des points'!A20="","",VLOOKUP('Matchs et classements'!AU23,'Matchs et classements'!$AV$5:$BS$24,24,0))</f>
        <v/>
      </c>
      <c r="AJ23" s="17" t="str">
        <f t="shared" si="66"/>
        <v/>
      </c>
      <c r="AK23" s="17" t="str">
        <f t="shared" si="67"/>
        <v/>
      </c>
      <c r="AL23" s="17" t="str">
        <f t="shared" si="68"/>
        <v/>
      </c>
      <c r="AM23" s="17" t="str">
        <f t="shared" si="69"/>
        <v/>
      </c>
      <c r="AN23" s="17" t="str">
        <f t="shared" si="70"/>
        <v/>
      </c>
      <c r="AO23" s="17" t="str">
        <f t="shared" si="71"/>
        <v/>
      </c>
      <c r="AP23" s="17" t="str">
        <f t="shared" si="72"/>
        <v/>
      </c>
      <c r="AQ23" s="10">
        <v>19</v>
      </c>
      <c r="AR23" s="8" t="str">
        <f t="shared" si="73"/>
        <v/>
      </c>
      <c r="AS23" s="8">
        <v>19</v>
      </c>
      <c r="AT23" s="8" t="str">
        <f t="shared" si="74"/>
        <v/>
      </c>
      <c r="AU23" s="8">
        <v>19</v>
      </c>
      <c r="AV23" s="8" t="str">
        <f t="shared" si="75"/>
        <v/>
      </c>
      <c r="AW23" s="9" t="str">
        <f>IF('Equipes et choix des points'!$A$20&lt;&gt;"",'Equipes et choix des points'!$A$20,"")</f>
        <v/>
      </c>
      <c r="AX23" s="8" t="str">
        <f>IF('Equipes et choix des points'!A20="","",RANK(CD23,$CD$5:$CD$24))</f>
        <v/>
      </c>
      <c r="AY23" s="8" t="str">
        <f t="shared" si="76"/>
        <v/>
      </c>
      <c r="AZ23" s="8" t="str">
        <f t="shared" si="12"/>
        <v/>
      </c>
      <c r="BA23" s="8" t="str">
        <f t="shared" si="13"/>
        <v/>
      </c>
      <c r="BB23" s="8" t="str">
        <f t="shared" si="14"/>
        <v/>
      </c>
      <c r="BC23" s="8" t="str">
        <f t="shared" si="15"/>
        <v/>
      </c>
      <c r="BD23" s="8" t="str">
        <f t="shared" si="16"/>
        <v/>
      </c>
      <c r="BE23" s="8" t="str">
        <f t="shared" si="17"/>
        <v/>
      </c>
      <c r="BF23" s="8" t="str">
        <f t="shared" si="18"/>
        <v/>
      </c>
      <c r="BG23" s="8" t="str">
        <f t="shared" si="77"/>
        <v/>
      </c>
      <c r="BH23" s="9" t="str">
        <f>IF('Equipes et choix des points'!$A$20&lt;&gt;"",'Equipes et choix des points'!$A$20,"")</f>
        <v/>
      </c>
      <c r="BI23" s="8" t="str">
        <f t="shared" si="78"/>
        <v/>
      </c>
      <c r="BJ23" s="8" t="str">
        <f t="shared" si="79"/>
        <v/>
      </c>
      <c r="BK23" s="8" t="str">
        <f t="shared" si="19"/>
        <v/>
      </c>
      <c r="BL23" s="8" t="str">
        <f t="shared" si="20"/>
        <v/>
      </c>
      <c r="BM23" s="8" t="str">
        <f t="shared" si="21"/>
        <v/>
      </c>
      <c r="BN23" s="8" t="str">
        <f t="shared" si="22"/>
        <v/>
      </c>
      <c r="BO23" s="8" t="str">
        <f t="shared" si="23"/>
        <v/>
      </c>
      <c r="BP23" s="8" t="str">
        <f t="shared" si="24"/>
        <v/>
      </c>
      <c r="BQ23" s="8" t="str">
        <f t="shared" si="25"/>
        <v/>
      </c>
      <c r="BR23" s="8" t="str">
        <f t="shared" si="80"/>
        <v/>
      </c>
      <c r="BS23" s="9" t="str">
        <f>IF('Equipes et choix des points'!$A$20&lt;&gt;"",'Equipes et choix des points'!$A$20,"")</f>
        <v/>
      </c>
      <c r="BT23" s="8" t="str">
        <f t="shared" si="81"/>
        <v/>
      </c>
      <c r="BU23" s="8" t="str">
        <f t="shared" si="82"/>
        <v/>
      </c>
      <c r="BV23" s="8" t="str">
        <f t="shared" si="26"/>
        <v/>
      </c>
      <c r="BW23" s="8" t="str">
        <f t="shared" si="27"/>
        <v/>
      </c>
      <c r="BX23" s="8" t="str">
        <f t="shared" si="28"/>
        <v/>
      </c>
      <c r="BY23" s="8" t="str">
        <f t="shared" si="29"/>
        <v/>
      </c>
      <c r="BZ23" s="8" t="str">
        <f t="shared" si="30"/>
        <v/>
      </c>
      <c r="CA23" s="8" t="str">
        <f t="shared" si="31"/>
        <v/>
      </c>
      <c r="CB23" s="8" t="str">
        <f t="shared" si="32"/>
        <v/>
      </c>
      <c r="CC23" s="8" t="str">
        <f t="shared" si="83"/>
        <v/>
      </c>
      <c r="CD23" s="11" t="str">
        <f t="shared" si="84"/>
        <v/>
      </c>
      <c r="CE23" s="11" t="str">
        <f>IFERROR(SUM(CD23+0.0000002),"")</f>
        <v/>
      </c>
      <c r="CF23" s="11" t="str">
        <f t="shared" si="85"/>
        <v/>
      </c>
      <c r="CG23" s="11" t="str">
        <f>IFERROR(SUM(CF23+0.0000002),"")</f>
        <v/>
      </c>
      <c r="CH23" s="11" t="str">
        <f t="shared" si="86"/>
        <v/>
      </c>
      <c r="CI23" s="11" t="str">
        <f>IFERROR(SUM(CH23+0.0000002),"")</f>
        <v/>
      </c>
      <c r="CJ23" s="8">
        <f t="shared" si="0"/>
        <v>0</v>
      </c>
      <c r="CK23" s="8">
        <f t="shared" si="1"/>
        <v>0</v>
      </c>
      <c r="CL23" s="8" t="str">
        <f t="shared" si="33"/>
        <v/>
      </c>
      <c r="CM23" s="8" t="str">
        <f t="shared" si="34"/>
        <v/>
      </c>
      <c r="CN23" s="8" t="str">
        <f t="shared" si="35"/>
        <v/>
      </c>
      <c r="CO23" s="8" t="str">
        <f t="shared" si="36"/>
        <v/>
      </c>
      <c r="CP23" s="8">
        <f>IF(D23="",0,IF(D23=E23,0,IF(D23&lt;E23,0,IF('Equipes et choix des points'!$I$2=1,IF('Matchs et classements'!D23&gt;'Matchs et classements'!E23,3),IF('Equipes et choix des points'!$I$2=2,IF('Matchs et classements'!D23&gt;E23,4))))))</f>
        <v>0</v>
      </c>
      <c r="CQ23" s="8">
        <f>IF(E23="",0,IF(E23=D23,0,IF(E23&lt;D23,0,IF('Equipes et choix des points'!$I$2=1,IF('Matchs et classements'!E23&gt;'Matchs et classements'!D23,3),IF('Equipes et choix des points'!$I$2=2,IF('Matchs et classements'!E23&gt;'Matchs et classements'!D23,4))))))</f>
        <v>0</v>
      </c>
      <c r="CR23" s="8">
        <f>IF(D23="",0,IF(D23&gt;E23,0,IF(D23&lt;E23,0,IF('Equipes et choix des points'!$I$2=1,IF('Matchs et classements'!D23='Matchs et classements'!E23,1),IF('Equipes et choix des points'!$I$2=2,IF('Matchs et classements'!D23='Matchs et classements'!E23,2))))))</f>
        <v>0</v>
      </c>
      <c r="CS23" s="8">
        <f>IF(E23="",0,IF(E23&gt;D23,0,IF(E23&lt;D23,0,IF('Equipes et choix des points'!$I$2=1,IF('Matchs et classements'!E23='Matchs et classements'!D23,1),IF('Equipes et choix des points'!$I$2=2,IF('Matchs et classements'!E23='Matchs et classements'!D23,2))))))</f>
        <v>0</v>
      </c>
      <c r="CT23" s="8">
        <f>IF(D23="",0,IF(D23&gt;E23,0,IF(D23=E23,0,IF('Equipes et choix des points'!$I$2=1,IF('Matchs et classements'!D23&lt;'Matchs et classements'!E23,0),IF('Equipes et choix des points'!$I$2=2,IF('Matchs et classements'!D23&lt;'Matchs et classements'!E23,1))))))</f>
        <v>0</v>
      </c>
      <c r="CU23" s="8">
        <f>IF(E23="",0,IF(E23&gt;D23,0,IF(E23=D23,0,IF('Equipes et choix des points'!$I$2=1,IF('Matchs et classements'!E23&lt;'Matchs et classements'!D23,0),IF('Equipes et choix des points'!$I$2=2,IF('Matchs et classements'!E23&lt;'Matchs et classements'!D23,1))))))</f>
        <v>0</v>
      </c>
      <c r="CV23" s="8">
        <f t="shared" si="37"/>
        <v>0</v>
      </c>
      <c r="CW23" s="8">
        <f t="shared" si="38"/>
        <v>0</v>
      </c>
      <c r="CX23" s="8">
        <f t="shared" si="39"/>
        <v>0</v>
      </c>
      <c r="CY23" s="8">
        <f t="shared" si="40"/>
        <v>0</v>
      </c>
      <c r="CZ23" s="8" t="b">
        <f t="shared" si="2"/>
        <v>0</v>
      </c>
      <c r="DA23" s="8" t="b">
        <f t="shared" si="3"/>
        <v>0</v>
      </c>
      <c r="DB23" s="8" t="b">
        <f t="shared" si="4"/>
        <v>0</v>
      </c>
      <c r="DC23" s="8" t="b">
        <f t="shared" si="5"/>
        <v>0</v>
      </c>
      <c r="DD23" s="8" t="b">
        <f t="shared" si="6"/>
        <v>0</v>
      </c>
      <c r="DE23" s="8" t="b">
        <f t="shared" si="7"/>
        <v>0</v>
      </c>
      <c r="DF23" s="8">
        <f t="shared" si="8"/>
        <v>0</v>
      </c>
      <c r="DG23" s="8">
        <f t="shared" si="9"/>
        <v>0</v>
      </c>
      <c r="DH23" s="8">
        <f t="shared" si="10"/>
        <v>0</v>
      </c>
      <c r="DI23" s="8">
        <f t="shared" si="11"/>
        <v>0</v>
      </c>
      <c r="DJ23" s="9" t="str">
        <f t="shared" si="41"/>
        <v/>
      </c>
      <c r="DK23" s="11" t="str">
        <f>IFERROR(VLOOKUP(DJ23,AW$5:CD42,34,0),"")</f>
        <v/>
      </c>
      <c r="DL23" s="8" t="str">
        <f>IF(DJ23="","",RANK(DK23,DK5:DK24))</f>
        <v/>
      </c>
      <c r="DM23" s="9" t="str">
        <f t="shared" si="42"/>
        <v/>
      </c>
      <c r="DN23" s="9" t="str">
        <f t="shared" si="43"/>
        <v/>
      </c>
      <c r="DO23" s="11" t="str">
        <f t="shared" si="87"/>
        <v/>
      </c>
      <c r="DP23" s="8" t="str">
        <f>IF(DN23="","",RANK(DO23,DO5:DO24))</f>
        <v/>
      </c>
      <c r="DQ23" s="9" t="str">
        <f t="shared" si="44"/>
        <v/>
      </c>
      <c r="DR23" s="9" t="str">
        <f t="shared" si="45"/>
        <v/>
      </c>
      <c r="DS23" s="11" t="str">
        <f t="shared" si="88"/>
        <v/>
      </c>
      <c r="DT23" s="8" t="str">
        <f>IF(DR23="","",RANK(DS23,DS5:DS24))</f>
        <v/>
      </c>
      <c r="DU23" s="9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</row>
    <row r="24" spans="1:161" x14ac:dyDescent="0.25">
      <c r="A24" s="20"/>
      <c r="B24" s="70"/>
      <c r="C24" s="21"/>
      <c r="D24" s="22"/>
      <c r="E24" s="23"/>
      <c r="F24" s="24"/>
      <c r="G24" s="73"/>
      <c r="H24" s="25"/>
      <c r="I24" s="26"/>
      <c r="J24" s="27"/>
      <c r="K24" s="108">
        <v>3</v>
      </c>
      <c r="L24" s="44"/>
      <c r="M24" s="13" t="str">
        <f t="shared" si="46"/>
        <v/>
      </c>
      <c r="N24" s="14" t="str">
        <f t="shared" si="47"/>
        <v/>
      </c>
      <c r="O24" s="15" t="str">
        <f>IF('Equipes et choix des points'!A21="","",VLOOKUP('Matchs et classements'!AQ24,'Matchs et classements'!$AR$5:$AW$24,6,0))</f>
        <v/>
      </c>
      <c r="P24" s="16" t="str">
        <f t="shared" si="48"/>
        <v/>
      </c>
      <c r="Q24" s="16" t="str">
        <f t="shared" si="49"/>
        <v/>
      </c>
      <c r="R24" s="16" t="str">
        <f t="shared" si="50"/>
        <v/>
      </c>
      <c r="S24" s="16" t="str">
        <f t="shared" si="51"/>
        <v/>
      </c>
      <c r="T24" s="16" t="str">
        <f t="shared" si="52"/>
        <v/>
      </c>
      <c r="U24" s="16" t="str">
        <f t="shared" si="53"/>
        <v/>
      </c>
      <c r="V24" s="16" t="str">
        <f t="shared" si="54"/>
        <v/>
      </c>
      <c r="W24" s="13" t="str">
        <f t="shared" si="55"/>
        <v/>
      </c>
      <c r="X24" s="14" t="str">
        <f t="shared" si="56"/>
        <v/>
      </c>
      <c r="Y24" s="15" t="str">
        <f>IF('Equipes et choix des points'!A21="","",VLOOKUP('Matchs et classements'!AS24,'Matchs et classements'!$AT$5:$BH$24,15,0))</f>
        <v/>
      </c>
      <c r="Z24" s="17" t="str">
        <f t="shared" si="57"/>
        <v/>
      </c>
      <c r="AA24" s="17" t="str">
        <f t="shared" si="58"/>
        <v/>
      </c>
      <c r="AB24" s="17" t="str">
        <f t="shared" si="59"/>
        <v/>
      </c>
      <c r="AC24" s="17" t="str">
        <f t="shared" si="60"/>
        <v/>
      </c>
      <c r="AD24" s="17" t="str">
        <f t="shared" si="61"/>
        <v/>
      </c>
      <c r="AE24" s="17" t="str">
        <f t="shared" si="62"/>
        <v/>
      </c>
      <c r="AF24" s="17" t="str">
        <f t="shared" si="63"/>
        <v/>
      </c>
      <c r="AG24" s="13" t="str">
        <f t="shared" si="64"/>
        <v/>
      </c>
      <c r="AH24" s="14" t="str">
        <f t="shared" si="65"/>
        <v/>
      </c>
      <c r="AI24" s="15" t="str">
        <f>IF('Equipes et choix des points'!A21="","",VLOOKUP('Matchs et classements'!AU24,'Matchs et classements'!$AV$5:$BS$24,24,0))</f>
        <v/>
      </c>
      <c r="AJ24" s="17" t="str">
        <f t="shared" si="66"/>
        <v/>
      </c>
      <c r="AK24" s="17" t="str">
        <f t="shared" si="67"/>
        <v/>
      </c>
      <c r="AL24" s="17" t="str">
        <f t="shared" si="68"/>
        <v/>
      </c>
      <c r="AM24" s="17" t="str">
        <f t="shared" si="69"/>
        <v/>
      </c>
      <c r="AN24" s="17" t="str">
        <f t="shared" si="70"/>
        <v/>
      </c>
      <c r="AO24" s="17" t="str">
        <f t="shared" si="71"/>
        <v/>
      </c>
      <c r="AP24" s="17" t="str">
        <f t="shared" si="72"/>
        <v/>
      </c>
      <c r="AQ24" s="10">
        <v>20</v>
      </c>
      <c r="AR24" s="8" t="str">
        <f t="shared" si="73"/>
        <v/>
      </c>
      <c r="AS24" s="8">
        <v>20</v>
      </c>
      <c r="AT24" s="8" t="str">
        <f t="shared" si="74"/>
        <v/>
      </c>
      <c r="AU24" s="8">
        <v>20</v>
      </c>
      <c r="AV24" s="8" t="str">
        <f t="shared" si="75"/>
        <v/>
      </c>
      <c r="AW24" s="9" t="str">
        <f>IF('Equipes et choix des points'!$A$21&lt;&gt;"",'Equipes et choix des points'!$A$21,"")</f>
        <v/>
      </c>
      <c r="AX24" s="8" t="str">
        <f>IF('Equipes et choix des points'!A21="","",RANK(CD24,$CD$5:$CD$24))</f>
        <v/>
      </c>
      <c r="AY24" s="8" t="str">
        <f t="shared" si="76"/>
        <v/>
      </c>
      <c r="AZ24" s="8" t="str">
        <f t="shared" si="12"/>
        <v/>
      </c>
      <c r="BA24" s="8" t="str">
        <f t="shared" si="13"/>
        <v/>
      </c>
      <c r="BB24" s="8" t="str">
        <f t="shared" si="14"/>
        <v/>
      </c>
      <c r="BC24" s="8" t="str">
        <f t="shared" si="15"/>
        <v/>
      </c>
      <c r="BD24" s="8" t="str">
        <f t="shared" si="16"/>
        <v/>
      </c>
      <c r="BE24" s="8" t="str">
        <f t="shared" si="17"/>
        <v/>
      </c>
      <c r="BF24" s="8" t="str">
        <f t="shared" si="18"/>
        <v/>
      </c>
      <c r="BG24" s="8" t="str">
        <f t="shared" si="77"/>
        <v/>
      </c>
      <c r="BH24" s="9" t="str">
        <f>IF('Equipes et choix des points'!$A$21&lt;&gt;"",'Equipes et choix des points'!$A$21,"")</f>
        <v/>
      </c>
      <c r="BI24" s="8" t="str">
        <f t="shared" si="78"/>
        <v/>
      </c>
      <c r="BJ24" s="8" t="str">
        <f t="shared" si="79"/>
        <v/>
      </c>
      <c r="BK24" s="8" t="str">
        <f t="shared" si="19"/>
        <v/>
      </c>
      <c r="BL24" s="8" t="str">
        <f t="shared" si="20"/>
        <v/>
      </c>
      <c r="BM24" s="8" t="str">
        <f t="shared" si="21"/>
        <v/>
      </c>
      <c r="BN24" s="8" t="str">
        <f t="shared" si="22"/>
        <v/>
      </c>
      <c r="BO24" s="8" t="str">
        <f t="shared" si="23"/>
        <v/>
      </c>
      <c r="BP24" s="8" t="str">
        <f t="shared" si="24"/>
        <v/>
      </c>
      <c r="BQ24" s="8" t="str">
        <f t="shared" si="25"/>
        <v/>
      </c>
      <c r="BR24" s="8" t="str">
        <f t="shared" si="80"/>
        <v/>
      </c>
      <c r="BS24" s="9" t="str">
        <f>IF('Equipes et choix des points'!$A$21&lt;&gt;"",'Equipes et choix des points'!$A$21,"")</f>
        <v/>
      </c>
      <c r="BT24" s="8" t="str">
        <f t="shared" si="81"/>
        <v/>
      </c>
      <c r="BU24" s="8" t="str">
        <f t="shared" si="82"/>
        <v/>
      </c>
      <c r="BV24" s="8" t="str">
        <f t="shared" si="26"/>
        <v/>
      </c>
      <c r="BW24" s="8" t="str">
        <f t="shared" si="27"/>
        <v/>
      </c>
      <c r="BX24" s="8" t="str">
        <f t="shared" si="28"/>
        <v/>
      </c>
      <c r="BY24" s="8" t="str">
        <f t="shared" si="29"/>
        <v/>
      </c>
      <c r="BZ24" s="8" t="str">
        <f t="shared" si="30"/>
        <v/>
      </c>
      <c r="CA24" s="8" t="str">
        <f t="shared" si="31"/>
        <v/>
      </c>
      <c r="CB24" s="8" t="str">
        <f t="shared" si="32"/>
        <v/>
      </c>
      <c r="CC24" s="8" t="str">
        <f t="shared" si="83"/>
        <v/>
      </c>
      <c r="CD24" s="11" t="str">
        <f t="shared" si="84"/>
        <v/>
      </c>
      <c r="CE24" s="11" t="str">
        <f>IFERROR(SUM(CD24+0.0000001),"")</f>
        <v/>
      </c>
      <c r="CF24" s="11" t="str">
        <f t="shared" si="85"/>
        <v/>
      </c>
      <c r="CG24" s="11" t="str">
        <f>IFERROR(SUM(CF24+0.0000001),"")</f>
        <v/>
      </c>
      <c r="CH24" s="11" t="str">
        <f t="shared" si="86"/>
        <v/>
      </c>
      <c r="CI24" s="11" t="str">
        <f>IFERROR(SUM(CH24+0.0000001),"")</f>
        <v/>
      </c>
      <c r="CJ24" s="8">
        <f t="shared" si="0"/>
        <v>0</v>
      </c>
      <c r="CK24" s="8">
        <f t="shared" si="1"/>
        <v>0</v>
      </c>
      <c r="CL24" s="8" t="str">
        <f t="shared" si="33"/>
        <v/>
      </c>
      <c r="CM24" s="8" t="str">
        <f t="shared" si="34"/>
        <v/>
      </c>
      <c r="CN24" s="8" t="str">
        <f t="shared" si="35"/>
        <v/>
      </c>
      <c r="CO24" s="8" t="str">
        <f t="shared" si="36"/>
        <v/>
      </c>
      <c r="CP24" s="8">
        <f>IF(D24="",0,IF(D24=E24,0,IF(D24&lt;E24,0,IF('Equipes et choix des points'!$I$2=1,IF('Matchs et classements'!D24&gt;'Matchs et classements'!E24,3),IF('Equipes et choix des points'!$I$2=2,IF('Matchs et classements'!D24&gt;E24,4))))))</f>
        <v>0</v>
      </c>
      <c r="CQ24" s="8">
        <f>IF(E24="",0,IF(E24=D24,0,IF(E24&lt;D24,0,IF('Equipes et choix des points'!$I$2=1,IF('Matchs et classements'!E24&gt;'Matchs et classements'!D24,3),IF('Equipes et choix des points'!$I$2=2,IF('Matchs et classements'!E24&gt;'Matchs et classements'!D24,4))))))</f>
        <v>0</v>
      </c>
      <c r="CR24" s="8">
        <f>IF(D24="",0,IF(D24&gt;E24,0,IF(D24&lt;E24,0,IF('Equipes et choix des points'!$I$2=1,IF('Matchs et classements'!D24='Matchs et classements'!E24,1),IF('Equipes et choix des points'!$I$2=2,IF('Matchs et classements'!D24='Matchs et classements'!E24,2))))))</f>
        <v>0</v>
      </c>
      <c r="CS24" s="8">
        <f>IF(E24="",0,IF(E24&gt;D24,0,IF(E24&lt;D24,0,IF('Equipes et choix des points'!$I$2=1,IF('Matchs et classements'!E24='Matchs et classements'!D24,1),IF('Equipes et choix des points'!$I$2=2,IF('Matchs et classements'!E24='Matchs et classements'!D24,2))))))</f>
        <v>0</v>
      </c>
      <c r="CT24" s="8">
        <f>IF(D24="",0,IF(D24&gt;E24,0,IF(D24=E24,0,IF('Equipes et choix des points'!$I$2=1,IF('Matchs et classements'!D24&lt;'Matchs et classements'!E24,0),IF('Equipes et choix des points'!$I$2=2,IF('Matchs et classements'!D24&lt;'Matchs et classements'!E24,1))))))</f>
        <v>0</v>
      </c>
      <c r="CU24" s="8">
        <f>IF(E24="",0,IF(E24&gt;D24,0,IF(E24=D24,0,IF('Equipes et choix des points'!$I$2=1,IF('Matchs et classements'!E24&lt;'Matchs et classements'!D24,0),IF('Equipes et choix des points'!$I$2=2,IF('Matchs et classements'!E24&lt;'Matchs et classements'!D24,1))))))</f>
        <v>0</v>
      </c>
      <c r="CV24" s="8">
        <f t="shared" si="37"/>
        <v>0</v>
      </c>
      <c r="CW24" s="8">
        <f t="shared" si="38"/>
        <v>0</v>
      </c>
      <c r="CX24" s="8">
        <f t="shared" si="39"/>
        <v>0</v>
      </c>
      <c r="CY24" s="8">
        <f t="shared" si="40"/>
        <v>0</v>
      </c>
      <c r="CZ24" s="8" t="b">
        <f t="shared" si="2"/>
        <v>0</v>
      </c>
      <c r="DA24" s="8" t="b">
        <f t="shared" si="3"/>
        <v>0</v>
      </c>
      <c r="DB24" s="8" t="b">
        <f t="shared" si="4"/>
        <v>0</v>
      </c>
      <c r="DC24" s="8" t="b">
        <f t="shared" si="5"/>
        <v>0</v>
      </c>
      <c r="DD24" s="8" t="b">
        <f t="shared" si="6"/>
        <v>0</v>
      </c>
      <c r="DE24" s="8" t="b">
        <f t="shared" si="7"/>
        <v>0</v>
      </c>
      <c r="DF24" s="8">
        <f t="shared" si="8"/>
        <v>0</v>
      </c>
      <c r="DG24" s="8">
        <f t="shared" si="9"/>
        <v>0</v>
      </c>
      <c r="DH24" s="8">
        <f t="shared" si="10"/>
        <v>0</v>
      </c>
      <c r="DI24" s="8">
        <f t="shared" si="11"/>
        <v>0</v>
      </c>
      <c r="DJ24" s="9" t="str">
        <f t="shared" si="41"/>
        <v/>
      </c>
      <c r="DK24" s="11" t="str">
        <f>IFERROR(VLOOKUP(DJ24,AW$5:CD43,34,0),"")</f>
        <v/>
      </c>
      <c r="DL24" s="8" t="str">
        <f>IF(DJ24="","",RANK(DK24,DK5:DK24))</f>
        <v/>
      </c>
      <c r="DM24" s="9" t="str">
        <f t="shared" si="42"/>
        <v/>
      </c>
      <c r="DN24" s="9" t="str">
        <f t="shared" si="43"/>
        <v/>
      </c>
      <c r="DO24" s="11" t="str">
        <f t="shared" si="87"/>
        <v/>
      </c>
      <c r="DP24" s="8" t="str">
        <f>IF(DN24="","",RANK(DO24,DO5:DO24))</f>
        <v/>
      </c>
      <c r="DQ24" s="9" t="str">
        <f t="shared" si="44"/>
        <v/>
      </c>
      <c r="DR24" s="9" t="str">
        <f t="shared" si="45"/>
        <v/>
      </c>
      <c r="DS24" s="11" t="str">
        <f t="shared" si="88"/>
        <v/>
      </c>
      <c r="DT24" s="8" t="str">
        <f>IF(DR24="","",RANK(DS24,DS5:DS24))</f>
        <v/>
      </c>
      <c r="DU24" s="9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</row>
    <row r="25" spans="1:161" x14ac:dyDescent="0.25">
      <c r="A25" s="28"/>
      <c r="B25" s="71"/>
      <c r="C25" s="29"/>
      <c r="D25" s="30"/>
      <c r="E25" s="31"/>
      <c r="F25" s="32"/>
      <c r="G25" s="74"/>
      <c r="H25" s="33"/>
      <c r="I25" s="34"/>
      <c r="J25" s="35"/>
      <c r="K25" s="109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9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9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9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8">
        <f t="shared" si="0"/>
        <v>0</v>
      </c>
      <c r="CK25" s="8">
        <f t="shared" si="1"/>
        <v>0</v>
      </c>
      <c r="CL25" s="8" t="str">
        <f t="shared" si="33"/>
        <v/>
      </c>
      <c r="CM25" s="8" t="str">
        <f t="shared" si="34"/>
        <v/>
      </c>
      <c r="CN25" s="8" t="str">
        <f t="shared" si="35"/>
        <v/>
      </c>
      <c r="CO25" s="8" t="str">
        <f t="shared" si="36"/>
        <v/>
      </c>
      <c r="CP25" s="8">
        <f>IF(D25="",0,IF(D25=E25,0,IF(D25&lt;E25,0,IF('Equipes et choix des points'!$I$2=1,IF('Matchs et classements'!D25&gt;'Matchs et classements'!E25,3),IF('Equipes et choix des points'!$I$2=2,IF('Matchs et classements'!D25&gt;E25,4))))))</f>
        <v>0</v>
      </c>
      <c r="CQ25" s="8">
        <f>IF(E25="",0,IF(E25=D25,0,IF(E25&lt;D25,0,IF('Equipes et choix des points'!$I$2=1,IF('Matchs et classements'!E25&gt;'Matchs et classements'!D25,3),IF('Equipes et choix des points'!$I$2=2,IF('Matchs et classements'!E25&gt;'Matchs et classements'!D25,4))))))</f>
        <v>0</v>
      </c>
      <c r="CR25" s="8">
        <f>IF(D25="",0,IF(D25&gt;E25,0,IF(D25&lt;E25,0,IF('Equipes et choix des points'!$I$2=1,IF('Matchs et classements'!D25='Matchs et classements'!E25,1),IF('Equipes et choix des points'!$I$2=2,IF('Matchs et classements'!D25='Matchs et classements'!E25,2))))))</f>
        <v>0</v>
      </c>
      <c r="CS25" s="8">
        <f>IF(E25="",0,IF(E25&gt;D25,0,IF(E25&lt;D25,0,IF('Equipes et choix des points'!$I$2=1,IF('Matchs et classements'!E25='Matchs et classements'!D25,1),IF('Equipes et choix des points'!$I$2=2,IF('Matchs et classements'!E25='Matchs et classements'!D25,2))))))</f>
        <v>0</v>
      </c>
      <c r="CT25" s="8">
        <f>IF(D25="",0,IF(D25&gt;E25,0,IF(D25=E25,0,IF('Equipes et choix des points'!$I$2=1,IF('Matchs et classements'!D25&lt;'Matchs et classements'!E25,0),IF('Equipes et choix des points'!$I$2=2,IF('Matchs et classements'!D25&lt;'Matchs et classements'!E25,1))))))</f>
        <v>0</v>
      </c>
      <c r="CU25" s="8">
        <f>IF(E25="",0,IF(E25&gt;D25,0,IF(E25=D25,0,IF('Equipes et choix des points'!$I$2=1,IF('Matchs et classements'!E25&lt;'Matchs et classements'!D25,0),IF('Equipes et choix des points'!$I$2=2,IF('Matchs et classements'!E25&lt;'Matchs et classements'!D25,1))))))</f>
        <v>0</v>
      </c>
      <c r="CV25" s="8">
        <f t="shared" si="37"/>
        <v>0</v>
      </c>
      <c r="CW25" s="8">
        <f t="shared" si="38"/>
        <v>0</v>
      </c>
      <c r="CX25" s="8">
        <f t="shared" si="39"/>
        <v>0</v>
      </c>
      <c r="CY25" s="8">
        <f t="shared" si="40"/>
        <v>0</v>
      </c>
      <c r="CZ25" s="8" t="b">
        <f t="shared" si="2"/>
        <v>0</v>
      </c>
      <c r="DA25" s="8" t="b">
        <f t="shared" si="3"/>
        <v>0</v>
      </c>
      <c r="DB25" s="8" t="b">
        <f t="shared" si="4"/>
        <v>0</v>
      </c>
      <c r="DC25" s="8" t="b">
        <f t="shared" si="5"/>
        <v>0</v>
      </c>
      <c r="DD25" s="8" t="b">
        <f t="shared" si="6"/>
        <v>0</v>
      </c>
      <c r="DE25" s="8" t="b">
        <f t="shared" si="7"/>
        <v>0</v>
      </c>
      <c r="DF25" s="8">
        <f t="shared" si="8"/>
        <v>0</v>
      </c>
      <c r="DG25" s="8">
        <f t="shared" si="9"/>
        <v>0</v>
      </c>
      <c r="DH25" s="8">
        <f t="shared" si="10"/>
        <v>0</v>
      </c>
      <c r="DI25" s="8">
        <f t="shared" si="11"/>
        <v>0</v>
      </c>
      <c r="DJ25" s="19"/>
      <c r="DK25" s="18"/>
      <c r="DL25" s="18"/>
      <c r="DM25" s="19"/>
      <c r="DN25" s="19"/>
      <c r="DO25" s="18"/>
      <c r="DP25" s="18"/>
      <c r="DQ25" s="19"/>
      <c r="DR25" s="19"/>
      <c r="DS25" s="18"/>
      <c r="DT25" s="18"/>
      <c r="DU25" s="19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</row>
    <row r="26" spans="1:161" x14ac:dyDescent="0.25">
      <c r="A26" s="28"/>
      <c r="B26" s="71"/>
      <c r="C26" s="29"/>
      <c r="D26" s="30"/>
      <c r="E26" s="31"/>
      <c r="F26" s="32"/>
      <c r="G26" s="74"/>
      <c r="H26" s="33"/>
      <c r="I26" s="34"/>
      <c r="J26" s="35"/>
      <c r="K26" s="109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9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9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9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8">
        <f t="shared" si="0"/>
        <v>0</v>
      </c>
      <c r="CK26" s="8">
        <f t="shared" si="1"/>
        <v>0</v>
      </c>
      <c r="CL26" s="8" t="str">
        <f t="shared" si="33"/>
        <v/>
      </c>
      <c r="CM26" s="8" t="str">
        <f t="shared" si="34"/>
        <v/>
      </c>
      <c r="CN26" s="8" t="str">
        <f t="shared" si="35"/>
        <v/>
      </c>
      <c r="CO26" s="8" t="str">
        <f t="shared" si="36"/>
        <v/>
      </c>
      <c r="CP26" s="8">
        <f>IF(D26="",0,IF(D26=E26,0,IF(D26&lt;E26,0,IF('Equipes et choix des points'!$I$2=1,IF('Matchs et classements'!D26&gt;'Matchs et classements'!E26,3),IF('Equipes et choix des points'!$I$2=2,IF('Matchs et classements'!D26&gt;E26,4))))))</f>
        <v>0</v>
      </c>
      <c r="CQ26" s="8">
        <f>IF(E26="",0,IF(E26=D26,0,IF(E26&lt;D26,0,IF('Equipes et choix des points'!$I$2=1,IF('Matchs et classements'!E26&gt;'Matchs et classements'!D26,3),IF('Equipes et choix des points'!$I$2=2,IF('Matchs et classements'!E26&gt;'Matchs et classements'!D26,4))))))</f>
        <v>0</v>
      </c>
      <c r="CR26" s="8">
        <f>IF(D26="",0,IF(D26&gt;E26,0,IF(D26&lt;E26,0,IF('Equipes et choix des points'!$I$2=1,IF('Matchs et classements'!D26='Matchs et classements'!E26,1),IF('Equipes et choix des points'!$I$2=2,IF('Matchs et classements'!D26='Matchs et classements'!E26,2))))))</f>
        <v>0</v>
      </c>
      <c r="CS26" s="8">
        <f>IF(E26="",0,IF(E26&gt;D26,0,IF(E26&lt;D26,0,IF('Equipes et choix des points'!$I$2=1,IF('Matchs et classements'!E26='Matchs et classements'!D26,1),IF('Equipes et choix des points'!$I$2=2,IF('Matchs et classements'!E26='Matchs et classements'!D26,2))))))</f>
        <v>0</v>
      </c>
      <c r="CT26" s="8">
        <f>IF(D26="",0,IF(D26&gt;E26,0,IF(D26=E26,0,IF('Equipes et choix des points'!$I$2=1,IF('Matchs et classements'!D26&lt;'Matchs et classements'!E26,0),IF('Equipes et choix des points'!$I$2=2,IF('Matchs et classements'!D26&lt;'Matchs et classements'!E26,1))))))</f>
        <v>0</v>
      </c>
      <c r="CU26" s="8">
        <f>IF(E26="",0,IF(E26&gt;D26,0,IF(E26=D26,0,IF('Equipes et choix des points'!$I$2=1,IF('Matchs et classements'!E26&lt;'Matchs et classements'!D26,0),IF('Equipes et choix des points'!$I$2=2,IF('Matchs et classements'!E26&lt;'Matchs et classements'!D26,1))))))</f>
        <v>0</v>
      </c>
      <c r="CV26" s="8">
        <f t="shared" si="37"/>
        <v>0</v>
      </c>
      <c r="CW26" s="8">
        <f t="shared" si="38"/>
        <v>0</v>
      </c>
      <c r="CX26" s="8">
        <f t="shared" si="39"/>
        <v>0</v>
      </c>
      <c r="CY26" s="8">
        <f t="shared" si="40"/>
        <v>0</v>
      </c>
      <c r="CZ26" s="8" t="b">
        <f t="shared" si="2"/>
        <v>0</v>
      </c>
      <c r="DA26" s="8" t="b">
        <f t="shared" si="3"/>
        <v>0</v>
      </c>
      <c r="DB26" s="8" t="b">
        <f t="shared" si="4"/>
        <v>0</v>
      </c>
      <c r="DC26" s="8" t="b">
        <f t="shared" si="5"/>
        <v>0</v>
      </c>
      <c r="DD26" s="8" t="b">
        <f t="shared" si="6"/>
        <v>0</v>
      </c>
      <c r="DE26" s="8" t="b">
        <f t="shared" si="7"/>
        <v>0</v>
      </c>
      <c r="DF26" s="8">
        <f t="shared" si="8"/>
        <v>0</v>
      </c>
      <c r="DG26" s="8">
        <f t="shared" si="9"/>
        <v>0</v>
      </c>
      <c r="DH26" s="8">
        <f t="shared" si="10"/>
        <v>0</v>
      </c>
      <c r="DI26" s="8">
        <f t="shared" si="11"/>
        <v>0</v>
      </c>
      <c r="DJ26" s="19"/>
      <c r="DK26" s="18"/>
      <c r="DL26" s="18"/>
      <c r="DM26" s="19"/>
      <c r="DN26" s="19"/>
      <c r="DO26" s="18"/>
      <c r="DP26" s="18"/>
      <c r="DQ26" s="19"/>
      <c r="DR26" s="19"/>
      <c r="DS26" s="18"/>
      <c r="DT26" s="18"/>
      <c r="DU26" s="19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</row>
    <row r="27" spans="1:161" x14ac:dyDescent="0.25">
      <c r="A27" s="28"/>
      <c r="B27" s="71"/>
      <c r="C27" s="29"/>
      <c r="D27" s="30"/>
      <c r="E27" s="31"/>
      <c r="F27" s="32"/>
      <c r="G27" s="74"/>
      <c r="H27" s="33"/>
      <c r="I27" s="34"/>
      <c r="J27" s="35"/>
      <c r="K27" s="109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9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9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9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8">
        <f t="shared" si="0"/>
        <v>0</v>
      </c>
      <c r="CK27" s="8">
        <f t="shared" si="1"/>
        <v>0</v>
      </c>
      <c r="CL27" s="8" t="str">
        <f t="shared" si="33"/>
        <v/>
      </c>
      <c r="CM27" s="8" t="str">
        <f t="shared" si="34"/>
        <v/>
      </c>
      <c r="CN27" s="8" t="str">
        <f t="shared" si="35"/>
        <v/>
      </c>
      <c r="CO27" s="8" t="str">
        <f t="shared" si="36"/>
        <v/>
      </c>
      <c r="CP27" s="8">
        <f>IF(D27="",0,IF(D27=E27,0,IF(D27&lt;E27,0,IF('Equipes et choix des points'!$I$2=1,IF('Matchs et classements'!D27&gt;'Matchs et classements'!E27,3),IF('Equipes et choix des points'!$I$2=2,IF('Matchs et classements'!D27&gt;E27,4))))))</f>
        <v>0</v>
      </c>
      <c r="CQ27" s="8">
        <f>IF(E27="",0,IF(E27=D27,0,IF(E27&lt;D27,0,IF('Equipes et choix des points'!$I$2=1,IF('Matchs et classements'!E27&gt;'Matchs et classements'!D27,3),IF('Equipes et choix des points'!$I$2=2,IF('Matchs et classements'!E27&gt;'Matchs et classements'!D27,4))))))</f>
        <v>0</v>
      </c>
      <c r="CR27" s="8">
        <f>IF(D27="",0,IF(D27&gt;E27,0,IF(D27&lt;E27,0,IF('Equipes et choix des points'!$I$2=1,IF('Matchs et classements'!D27='Matchs et classements'!E27,1),IF('Equipes et choix des points'!$I$2=2,IF('Matchs et classements'!D27='Matchs et classements'!E27,2))))))</f>
        <v>0</v>
      </c>
      <c r="CS27" s="8">
        <f>IF(E27="",0,IF(E27&gt;D27,0,IF(E27&lt;D27,0,IF('Equipes et choix des points'!$I$2=1,IF('Matchs et classements'!E27='Matchs et classements'!D27,1),IF('Equipes et choix des points'!$I$2=2,IF('Matchs et classements'!E27='Matchs et classements'!D27,2))))))</f>
        <v>0</v>
      </c>
      <c r="CT27" s="8">
        <f>IF(D27="",0,IF(D27&gt;E27,0,IF(D27=E27,0,IF('Equipes et choix des points'!$I$2=1,IF('Matchs et classements'!D27&lt;'Matchs et classements'!E27,0),IF('Equipes et choix des points'!$I$2=2,IF('Matchs et classements'!D27&lt;'Matchs et classements'!E27,1))))))</f>
        <v>0</v>
      </c>
      <c r="CU27" s="8">
        <f>IF(E27="",0,IF(E27&gt;D27,0,IF(E27=D27,0,IF('Equipes et choix des points'!$I$2=1,IF('Matchs et classements'!E27&lt;'Matchs et classements'!D27,0),IF('Equipes et choix des points'!$I$2=2,IF('Matchs et classements'!E27&lt;'Matchs et classements'!D27,1))))))</f>
        <v>0</v>
      </c>
      <c r="CV27" s="8">
        <f t="shared" si="37"/>
        <v>0</v>
      </c>
      <c r="CW27" s="8">
        <f t="shared" si="38"/>
        <v>0</v>
      </c>
      <c r="CX27" s="8">
        <f t="shared" si="39"/>
        <v>0</v>
      </c>
      <c r="CY27" s="8">
        <f t="shared" si="40"/>
        <v>0</v>
      </c>
      <c r="CZ27" s="8" t="b">
        <f t="shared" si="2"/>
        <v>0</v>
      </c>
      <c r="DA27" s="8" t="b">
        <f t="shared" si="3"/>
        <v>0</v>
      </c>
      <c r="DB27" s="8" t="b">
        <f t="shared" si="4"/>
        <v>0</v>
      </c>
      <c r="DC27" s="8" t="b">
        <f t="shared" si="5"/>
        <v>0</v>
      </c>
      <c r="DD27" s="8" t="b">
        <f t="shared" si="6"/>
        <v>0</v>
      </c>
      <c r="DE27" s="8" t="b">
        <f t="shared" si="7"/>
        <v>0</v>
      </c>
      <c r="DF27" s="8">
        <f t="shared" si="8"/>
        <v>0</v>
      </c>
      <c r="DG27" s="8">
        <f t="shared" si="9"/>
        <v>0</v>
      </c>
      <c r="DH27" s="8">
        <f t="shared" si="10"/>
        <v>0</v>
      </c>
      <c r="DI27" s="8">
        <f t="shared" si="11"/>
        <v>0</v>
      </c>
      <c r="DJ27" s="19"/>
      <c r="DK27" s="18"/>
      <c r="DL27" s="18"/>
      <c r="DM27" s="19"/>
      <c r="DN27" s="19"/>
      <c r="DO27" s="18"/>
      <c r="DP27" s="18"/>
      <c r="DQ27" s="19"/>
      <c r="DR27" s="19"/>
      <c r="DS27" s="18"/>
      <c r="DT27" s="18"/>
      <c r="DU27" s="19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</row>
    <row r="28" spans="1:161" x14ac:dyDescent="0.25">
      <c r="A28" s="28"/>
      <c r="B28" s="71"/>
      <c r="C28" s="29"/>
      <c r="D28" s="30"/>
      <c r="E28" s="31"/>
      <c r="F28" s="32"/>
      <c r="G28" s="74"/>
      <c r="H28" s="33"/>
      <c r="I28" s="34"/>
      <c r="J28" s="35"/>
      <c r="K28" s="109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9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9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9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8">
        <f t="shared" si="0"/>
        <v>0</v>
      </c>
      <c r="CK28" s="8">
        <f t="shared" si="1"/>
        <v>0</v>
      </c>
      <c r="CL28" s="8" t="str">
        <f t="shared" si="33"/>
        <v/>
      </c>
      <c r="CM28" s="8" t="str">
        <f t="shared" si="34"/>
        <v/>
      </c>
      <c r="CN28" s="8" t="str">
        <f t="shared" si="35"/>
        <v/>
      </c>
      <c r="CO28" s="8" t="str">
        <f t="shared" si="36"/>
        <v/>
      </c>
      <c r="CP28" s="8">
        <f>IF(D28="",0,IF(D28=E28,0,IF(D28&lt;E28,0,IF('Equipes et choix des points'!$I$2=1,IF('Matchs et classements'!D28&gt;'Matchs et classements'!E28,3),IF('Equipes et choix des points'!$I$2=2,IF('Matchs et classements'!D28&gt;E28,4))))))</f>
        <v>0</v>
      </c>
      <c r="CQ28" s="8">
        <f>IF(E28="",0,IF(E28=D28,0,IF(E28&lt;D28,0,IF('Equipes et choix des points'!$I$2=1,IF('Matchs et classements'!E28&gt;'Matchs et classements'!D28,3),IF('Equipes et choix des points'!$I$2=2,IF('Matchs et classements'!E28&gt;'Matchs et classements'!D28,4))))))</f>
        <v>0</v>
      </c>
      <c r="CR28" s="8">
        <f>IF(D28="",0,IF(D28&gt;E28,0,IF(D28&lt;E28,0,IF('Equipes et choix des points'!$I$2=1,IF('Matchs et classements'!D28='Matchs et classements'!E28,1),IF('Equipes et choix des points'!$I$2=2,IF('Matchs et classements'!D28='Matchs et classements'!E28,2))))))</f>
        <v>0</v>
      </c>
      <c r="CS28" s="8">
        <f>IF(E28="",0,IF(E28&gt;D28,0,IF(E28&lt;D28,0,IF('Equipes et choix des points'!$I$2=1,IF('Matchs et classements'!E28='Matchs et classements'!D28,1),IF('Equipes et choix des points'!$I$2=2,IF('Matchs et classements'!E28='Matchs et classements'!D28,2))))))</f>
        <v>0</v>
      </c>
      <c r="CT28" s="8">
        <f>IF(D28="",0,IF(D28&gt;E28,0,IF(D28=E28,0,IF('Equipes et choix des points'!$I$2=1,IF('Matchs et classements'!D28&lt;'Matchs et classements'!E28,0),IF('Equipes et choix des points'!$I$2=2,IF('Matchs et classements'!D28&lt;'Matchs et classements'!E28,1))))))</f>
        <v>0</v>
      </c>
      <c r="CU28" s="8">
        <f>IF(E28="",0,IF(E28&gt;D28,0,IF(E28=D28,0,IF('Equipes et choix des points'!$I$2=1,IF('Matchs et classements'!E28&lt;'Matchs et classements'!D28,0),IF('Equipes et choix des points'!$I$2=2,IF('Matchs et classements'!E28&lt;'Matchs et classements'!D28,1))))))</f>
        <v>0</v>
      </c>
      <c r="CV28" s="8">
        <f t="shared" si="37"/>
        <v>0</v>
      </c>
      <c r="CW28" s="8">
        <f t="shared" si="38"/>
        <v>0</v>
      </c>
      <c r="CX28" s="8">
        <f t="shared" si="39"/>
        <v>0</v>
      </c>
      <c r="CY28" s="8">
        <f t="shared" si="40"/>
        <v>0</v>
      </c>
      <c r="CZ28" s="8" t="b">
        <f t="shared" si="2"/>
        <v>0</v>
      </c>
      <c r="DA28" s="8" t="b">
        <f t="shared" si="3"/>
        <v>0</v>
      </c>
      <c r="DB28" s="8" t="b">
        <f t="shared" si="4"/>
        <v>0</v>
      </c>
      <c r="DC28" s="8" t="b">
        <f t="shared" si="5"/>
        <v>0</v>
      </c>
      <c r="DD28" s="8" t="b">
        <f t="shared" si="6"/>
        <v>0</v>
      </c>
      <c r="DE28" s="8" t="b">
        <f t="shared" si="7"/>
        <v>0</v>
      </c>
      <c r="DF28" s="8">
        <f t="shared" si="8"/>
        <v>0</v>
      </c>
      <c r="DG28" s="8">
        <f t="shared" si="9"/>
        <v>0</v>
      </c>
      <c r="DH28" s="8">
        <f t="shared" si="10"/>
        <v>0</v>
      </c>
      <c r="DI28" s="8">
        <f t="shared" si="11"/>
        <v>0</v>
      </c>
      <c r="DJ28" s="19"/>
      <c r="DK28" s="18"/>
      <c r="DL28" s="18"/>
      <c r="DM28" s="19"/>
      <c r="DN28" s="19"/>
      <c r="DO28" s="18"/>
      <c r="DP28" s="18"/>
      <c r="DQ28" s="19"/>
      <c r="DR28" s="19"/>
      <c r="DS28" s="18"/>
      <c r="DT28" s="18"/>
      <c r="DU28" s="19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</row>
    <row r="29" spans="1:161" x14ac:dyDescent="0.25">
      <c r="A29" s="28"/>
      <c r="B29" s="71"/>
      <c r="C29" s="29"/>
      <c r="D29" s="30"/>
      <c r="E29" s="31"/>
      <c r="F29" s="32"/>
      <c r="G29" s="74"/>
      <c r="H29" s="33"/>
      <c r="I29" s="34"/>
      <c r="J29" s="35"/>
      <c r="K29" s="109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9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9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9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8">
        <f t="shared" si="0"/>
        <v>0</v>
      </c>
      <c r="CK29" s="8">
        <f t="shared" si="1"/>
        <v>0</v>
      </c>
      <c r="CL29" s="8" t="str">
        <f t="shared" si="33"/>
        <v/>
      </c>
      <c r="CM29" s="8" t="str">
        <f t="shared" si="34"/>
        <v/>
      </c>
      <c r="CN29" s="8" t="str">
        <f t="shared" si="35"/>
        <v/>
      </c>
      <c r="CO29" s="8" t="str">
        <f t="shared" si="36"/>
        <v/>
      </c>
      <c r="CP29" s="8">
        <f>IF(D29="",0,IF(D29=E29,0,IF(D29&lt;E29,0,IF('Equipes et choix des points'!$I$2=1,IF('Matchs et classements'!D29&gt;'Matchs et classements'!E29,3),IF('Equipes et choix des points'!$I$2=2,IF('Matchs et classements'!D29&gt;E29,4))))))</f>
        <v>0</v>
      </c>
      <c r="CQ29" s="8">
        <f>IF(E29="",0,IF(E29=D29,0,IF(E29&lt;D29,0,IF('Equipes et choix des points'!$I$2=1,IF('Matchs et classements'!E29&gt;'Matchs et classements'!D29,3),IF('Equipes et choix des points'!$I$2=2,IF('Matchs et classements'!E29&gt;'Matchs et classements'!D29,4))))))</f>
        <v>0</v>
      </c>
      <c r="CR29" s="8">
        <f>IF(D29="",0,IF(D29&gt;E29,0,IF(D29&lt;E29,0,IF('Equipes et choix des points'!$I$2=1,IF('Matchs et classements'!D29='Matchs et classements'!E29,1),IF('Equipes et choix des points'!$I$2=2,IF('Matchs et classements'!D29='Matchs et classements'!E29,2))))))</f>
        <v>0</v>
      </c>
      <c r="CS29" s="8">
        <f>IF(E29="",0,IF(E29&gt;D29,0,IF(E29&lt;D29,0,IF('Equipes et choix des points'!$I$2=1,IF('Matchs et classements'!E29='Matchs et classements'!D29,1),IF('Equipes et choix des points'!$I$2=2,IF('Matchs et classements'!E29='Matchs et classements'!D29,2))))))</f>
        <v>0</v>
      </c>
      <c r="CT29" s="8">
        <f>IF(D29="",0,IF(D29&gt;E29,0,IF(D29=E29,0,IF('Equipes et choix des points'!$I$2=1,IF('Matchs et classements'!D29&lt;'Matchs et classements'!E29,0),IF('Equipes et choix des points'!$I$2=2,IF('Matchs et classements'!D29&lt;'Matchs et classements'!E29,1))))))</f>
        <v>0</v>
      </c>
      <c r="CU29" s="8">
        <f>IF(E29="",0,IF(E29&gt;D29,0,IF(E29=D29,0,IF('Equipes et choix des points'!$I$2=1,IF('Matchs et classements'!E29&lt;'Matchs et classements'!D29,0),IF('Equipes et choix des points'!$I$2=2,IF('Matchs et classements'!E29&lt;'Matchs et classements'!D29,1))))))</f>
        <v>0</v>
      </c>
      <c r="CV29" s="8">
        <f t="shared" si="37"/>
        <v>0</v>
      </c>
      <c r="CW29" s="8">
        <f t="shared" si="38"/>
        <v>0</v>
      </c>
      <c r="CX29" s="8">
        <f t="shared" si="39"/>
        <v>0</v>
      </c>
      <c r="CY29" s="8">
        <f t="shared" si="40"/>
        <v>0</v>
      </c>
      <c r="CZ29" s="8" t="b">
        <f t="shared" si="2"/>
        <v>0</v>
      </c>
      <c r="DA29" s="8" t="b">
        <f t="shared" si="3"/>
        <v>0</v>
      </c>
      <c r="DB29" s="8" t="b">
        <f t="shared" si="4"/>
        <v>0</v>
      </c>
      <c r="DC29" s="8" t="b">
        <f t="shared" si="5"/>
        <v>0</v>
      </c>
      <c r="DD29" s="8" t="b">
        <f t="shared" si="6"/>
        <v>0</v>
      </c>
      <c r="DE29" s="8" t="b">
        <f t="shared" si="7"/>
        <v>0</v>
      </c>
      <c r="DF29" s="8">
        <f t="shared" si="8"/>
        <v>0</v>
      </c>
      <c r="DG29" s="8">
        <f t="shared" si="9"/>
        <v>0</v>
      </c>
      <c r="DH29" s="8">
        <f t="shared" si="10"/>
        <v>0</v>
      </c>
      <c r="DI29" s="8">
        <f t="shared" si="11"/>
        <v>0</v>
      </c>
      <c r="DJ29" s="19"/>
      <c r="DK29" s="18"/>
      <c r="DL29" s="18"/>
      <c r="DM29" s="19"/>
      <c r="DN29" s="19"/>
      <c r="DO29" s="18"/>
      <c r="DP29" s="18"/>
      <c r="DQ29" s="19"/>
      <c r="DR29" s="19"/>
      <c r="DS29" s="18"/>
      <c r="DT29" s="18"/>
      <c r="DU29" s="19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</row>
    <row r="30" spans="1:161" x14ac:dyDescent="0.25">
      <c r="A30" s="28"/>
      <c r="B30" s="71"/>
      <c r="C30" s="29"/>
      <c r="D30" s="30"/>
      <c r="E30" s="31"/>
      <c r="F30" s="32"/>
      <c r="G30" s="74"/>
      <c r="H30" s="33"/>
      <c r="I30" s="34"/>
      <c r="J30" s="35"/>
      <c r="K30" s="109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9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9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9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8">
        <f t="shared" si="0"/>
        <v>0</v>
      </c>
      <c r="CK30" s="8">
        <f t="shared" si="1"/>
        <v>0</v>
      </c>
      <c r="CL30" s="8" t="str">
        <f t="shared" si="33"/>
        <v/>
      </c>
      <c r="CM30" s="8" t="str">
        <f t="shared" si="34"/>
        <v/>
      </c>
      <c r="CN30" s="8" t="str">
        <f t="shared" si="35"/>
        <v/>
      </c>
      <c r="CO30" s="8" t="str">
        <f t="shared" si="36"/>
        <v/>
      </c>
      <c r="CP30" s="8">
        <f>IF(D30="",0,IF(D30=E30,0,IF(D30&lt;E30,0,IF('Equipes et choix des points'!$I$2=1,IF('Matchs et classements'!D30&gt;'Matchs et classements'!E30,3),IF('Equipes et choix des points'!$I$2=2,IF('Matchs et classements'!D30&gt;E30,4))))))</f>
        <v>0</v>
      </c>
      <c r="CQ30" s="8">
        <f>IF(E30="",0,IF(E30=D30,0,IF(E30&lt;D30,0,IF('Equipes et choix des points'!$I$2=1,IF('Matchs et classements'!E30&gt;'Matchs et classements'!D30,3),IF('Equipes et choix des points'!$I$2=2,IF('Matchs et classements'!E30&gt;'Matchs et classements'!D30,4))))))</f>
        <v>0</v>
      </c>
      <c r="CR30" s="8">
        <f>IF(D30="",0,IF(D30&gt;E30,0,IF(D30&lt;E30,0,IF('Equipes et choix des points'!$I$2=1,IF('Matchs et classements'!D30='Matchs et classements'!E30,1),IF('Equipes et choix des points'!$I$2=2,IF('Matchs et classements'!D30='Matchs et classements'!E30,2))))))</f>
        <v>0</v>
      </c>
      <c r="CS30" s="8">
        <f>IF(E30="",0,IF(E30&gt;D30,0,IF(E30&lt;D30,0,IF('Equipes et choix des points'!$I$2=1,IF('Matchs et classements'!E30='Matchs et classements'!D30,1),IF('Equipes et choix des points'!$I$2=2,IF('Matchs et classements'!E30='Matchs et classements'!D30,2))))))</f>
        <v>0</v>
      </c>
      <c r="CT30" s="8">
        <f>IF(D30="",0,IF(D30&gt;E30,0,IF(D30=E30,0,IF('Equipes et choix des points'!$I$2=1,IF('Matchs et classements'!D30&lt;'Matchs et classements'!E30,0),IF('Equipes et choix des points'!$I$2=2,IF('Matchs et classements'!D30&lt;'Matchs et classements'!E30,1))))))</f>
        <v>0</v>
      </c>
      <c r="CU30" s="8">
        <f>IF(E30="",0,IF(E30&gt;D30,0,IF(E30=D30,0,IF('Equipes et choix des points'!$I$2=1,IF('Matchs et classements'!E30&lt;'Matchs et classements'!D30,0),IF('Equipes et choix des points'!$I$2=2,IF('Matchs et classements'!E30&lt;'Matchs et classements'!D30,1))))))</f>
        <v>0</v>
      </c>
      <c r="CV30" s="8">
        <f t="shared" si="37"/>
        <v>0</v>
      </c>
      <c r="CW30" s="8">
        <f t="shared" si="38"/>
        <v>0</v>
      </c>
      <c r="CX30" s="8">
        <f t="shared" si="39"/>
        <v>0</v>
      </c>
      <c r="CY30" s="8">
        <f t="shared" si="40"/>
        <v>0</v>
      </c>
      <c r="CZ30" s="8" t="b">
        <f t="shared" si="2"/>
        <v>0</v>
      </c>
      <c r="DA30" s="8" t="b">
        <f t="shared" si="3"/>
        <v>0</v>
      </c>
      <c r="DB30" s="8" t="b">
        <f t="shared" si="4"/>
        <v>0</v>
      </c>
      <c r="DC30" s="8" t="b">
        <f t="shared" si="5"/>
        <v>0</v>
      </c>
      <c r="DD30" s="8" t="b">
        <f t="shared" si="6"/>
        <v>0</v>
      </c>
      <c r="DE30" s="8" t="b">
        <f t="shared" si="7"/>
        <v>0</v>
      </c>
      <c r="DF30" s="8">
        <f t="shared" si="8"/>
        <v>0</v>
      </c>
      <c r="DG30" s="8">
        <f t="shared" si="9"/>
        <v>0</v>
      </c>
      <c r="DH30" s="8">
        <f t="shared" si="10"/>
        <v>0</v>
      </c>
      <c r="DI30" s="8">
        <f t="shared" si="11"/>
        <v>0</v>
      </c>
      <c r="DJ30" s="19"/>
      <c r="DK30" s="18"/>
      <c r="DL30" s="18"/>
      <c r="DM30" s="19"/>
      <c r="DN30" s="19"/>
      <c r="DO30" s="18"/>
      <c r="DP30" s="18"/>
      <c r="DQ30" s="19"/>
      <c r="DR30" s="19"/>
      <c r="DS30" s="18"/>
      <c r="DT30" s="18"/>
      <c r="DU30" s="19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</row>
    <row r="31" spans="1:161" x14ac:dyDescent="0.25">
      <c r="A31" s="28"/>
      <c r="B31" s="71"/>
      <c r="C31" s="29"/>
      <c r="D31" s="30"/>
      <c r="E31" s="31"/>
      <c r="F31" s="32"/>
      <c r="G31" s="74"/>
      <c r="H31" s="33"/>
      <c r="I31" s="34"/>
      <c r="J31" s="35"/>
      <c r="K31" s="109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9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9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9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8">
        <f t="shared" si="0"/>
        <v>0</v>
      </c>
      <c r="CK31" s="8">
        <f t="shared" si="1"/>
        <v>0</v>
      </c>
      <c r="CL31" s="8" t="str">
        <f t="shared" si="33"/>
        <v/>
      </c>
      <c r="CM31" s="8" t="str">
        <f t="shared" si="34"/>
        <v/>
      </c>
      <c r="CN31" s="8" t="str">
        <f t="shared" si="35"/>
        <v/>
      </c>
      <c r="CO31" s="8" t="str">
        <f t="shared" si="36"/>
        <v/>
      </c>
      <c r="CP31" s="8">
        <f>IF(D31="",0,IF(D31=E31,0,IF(D31&lt;E31,0,IF('Equipes et choix des points'!$I$2=1,IF('Matchs et classements'!D31&gt;'Matchs et classements'!E31,3),IF('Equipes et choix des points'!$I$2=2,IF('Matchs et classements'!D31&gt;E31,4))))))</f>
        <v>0</v>
      </c>
      <c r="CQ31" s="8">
        <f>IF(E31="",0,IF(E31=D31,0,IF(E31&lt;D31,0,IF('Equipes et choix des points'!$I$2=1,IF('Matchs et classements'!E31&gt;'Matchs et classements'!D31,3),IF('Equipes et choix des points'!$I$2=2,IF('Matchs et classements'!E31&gt;'Matchs et classements'!D31,4))))))</f>
        <v>0</v>
      </c>
      <c r="CR31" s="8">
        <f>IF(D31="",0,IF(D31&gt;E31,0,IF(D31&lt;E31,0,IF('Equipes et choix des points'!$I$2=1,IF('Matchs et classements'!D31='Matchs et classements'!E31,1),IF('Equipes et choix des points'!$I$2=2,IF('Matchs et classements'!D31='Matchs et classements'!E31,2))))))</f>
        <v>0</v>
      </c>
      <c r="CS31" s="8">
        <f>IF(E31="",0,IF(E31&gt;D31,0,IF(E31&lt;D31,0,IF('Equipes et choix des points'!$I$2=1,IF('Matchs et classements'!E31='Matchs et classements'!D31,1),IF('Equipes et choix des points'!$I$2=2,IF('Matchs et classements'!E31='Matchs et classements'!D31,2))))))</f>
        <v>0</v>
      </c>
      <c r="CT31" s="8">
        <f>IF(D31="",0,IF(D31&gt;E31,0,IF(D31=E31,0,IF('Equipes et choix des points'!$I$2=1,IF('Matchs et classements'!D31&lt;'Matchs et classements'!E31,0),IF('Equipes et choix des points'!$I$2=2,IF('Matchs et classements'!D31&lt;'Matchs et classements'!E31,1))))))</f>
        <v>0</v>
      </c>
      <c r="CU31" s="8">
        <f>IF(E31="",0,IF(E31&gt;D31,0,IF(E31=D31,0,IF('Equipes et choix des points'!$I$2=1,IF('Matchs et classements'!E31&lt;'Matchs et classements'!D31,0),IF('Equipes et choix des points'!$I$2=2,IF('Matchs et classements'!E31&lt;'Matchs et classements'!D31,1))))))</f>
        <v>0</v>
      </c>
      <c r="CV31" s="8">
        <f t="shared" si="37"/>
        <v>0</v>
      </c>
      <c r="CW31" s="8">
        <f t="shared" si="38"/>
        <v>0</v>
      </c>
      <c r="CX31" s="8">
        <f t="shared" si="39"/>
        <v>0</v>
      </c>
      <c r="CY31" s="8">
        <f t="shared" si="40"/>
        <v>0</v>
      </c>
      <c r="CZ31" s="8" t="b">
        <f t="shared" si="2"/>
        <v>0</v>
      </c>
      <c r="DA31" s="8" t="b">
        <f t="shared" si="3"/>
        <v>0</v>
      </c>
      <c r="DB31" s="8" t="b">
        <f t="shared" si="4"/>
        <v>0</v>
      </c>
      <c r="DC31" s="8" t="b">
        <f t="shared" si="5"/>
        <v>0</v>
      </c>
      <c r="DD31" s="8" t="b">
        <f t="shared" si="6"/>
        <v>0</v>
      </c>
      <c r="DE31" s="8" t="b">
        <f t="shared" si="7"/>
        <v>0</v>
      </c>
      <c r="DF31" s="8">
        <f t="shared" si="8"/>
        <v>0</v>
      </c>
      <c r="DG31" s="8">
        <f t="shared" si="9"/>
        <v>0</v>
      </c>
      <c r="DH31" s="8">
        <f t="shared" si="10"/>
        <v>0</v>
      </c>
      <c r="DI31" s="8">
        <f t="shared" si="11"/>
        <v>0</v>
      </c>
      <c r="DJ31" s="19"/>
      <c r="DK31" s="18"/>
      <c r="DL31" s="18"/>
      <c r="DM31" s="19"/>
      <c r="DN31" s="19"/>
      <c r="DO31" s="18"/>
      <c r="DP31" s="18"/>
      <c r="DQ31" s="19"/>
      <c r="DR31" s="19"/>
      <c r="DS31" s="18"/>
      <c r="DT31" s="18"/>
      <c r="DU31" s="19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</row>
    <row r="32" spans="1:161" x14ac:dyDescent="0.25">
      <c r="A32" s="28"/>
      <c r="B32" s="71"/>
      <c r="C32" s="29"/>
      <c r="D32" s="30"/>
      <c r="E32" s="31"/>
      <c r="F32" s="32"/>
      <c r="G32" s="74"/>
      <c r="H32" s="33"/>
      <c r="I32" s="34"/>
      <c r="J32" s="35"/>
      <c r="K32" s="109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9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9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9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8">
        <f t="shared" si="0"/>
        <v>0</v>
      </c>
      <c r="CK32" s="8">
        <f t="shared" si="1"/>
        <v>0</v>
      </c>
      <c r="CL32" s="8" t="str">
        <f t="shared" si="33"/>
        <v/>
      </c>
      <c r="CM32" s="8" t="str">
        <f t="shared" si="34"/>
        <v/>
      </c>
      <c r="CN32" s="8" t="str">
        <f t="shared" si="35"/>
        <v/>
      </c>
      <c r="CO32" s="8" t="str">
        <f t="shared" si="36"/>
        <v/>
      </c>
      <c r="CP32" s="8">
        <f>IF(D32="",0,IF(D32=E32,0,IF(D32&lt;E32,0,IF('Equipes et choix des points'!$I$2=1,IF('Matchs et classements'!D32&gt;'Matchs et classements'!E32,3),IF('Equipes et choix des points'!$I$2=2,IF('Matchs et classements'!D32&gt;E32,4))))))</f>
        <v>0</v>
      </c>
      <c r="CQ32" s="8">
        <f>IF(E32="",0,IF(E32=D32,0,IF(E32&lt;D32,0,IF('Equipes et choix des points'!$I$2=1,IF('Matchs et classements'!E32&gt;'Matchs et classements'!D32,3),IF('Equipes et choix des points'!$I$2=2,IF('Matchs et classements'!E32&gt;'Matchs et classements'!D32,4))))))</f>
        <v>0</v>
      </c>
      <c r="CR32" s="8">
        <f>IF(D32="",0,IF(D32&gt;E32,0,IF(D32&lt;E32,0,IF('Equipes et choix des points'!$I$2=1,IF('Matchs et classements'!D32='Matchs et classements'!E32,1),IF('Equipes et choix des points'!$I$2=2,IF('Matchs et classements'!D32='Matchs et classements'!E32,2))))))</f>
        <v>0</v>
      </c>
      <c r="CS32" s="8">
        <f>IF(E32="",0,IF(E32&gt;D32,0,IF(E32&lt;D32,0,IF('Equipes et choix des points'!$I$2=1,IF('Matchs et classements'!E32='Matchs et classements'!D32,1),IF('Equipes et choix des points'!$I$2=2,IF('Matchs et classements'!E32='Matchs et classements'!D32,2))))))</f>
        <v>0</v>
      </c>
      <c r="CT32" s="8">
        <f>IF(D32="",0,IF(D32&gt;E32,0,IF(D32=E32,0,IF('Equipes et choix des points'!$I$2=1,IF('Matchs et classements'!D32&lt;'Matchs et classements'!E32,0),IF('Equipes et choix des points'!$I$2=2,IF('Matchs et classements'!D32&lt;'Matchs et classements'!E32,1))))))</f>
        <v>0</v>
      </c>
      <c r="CU32" s="8">
        <f>IF(E32="",0,IF(E32&gt;D32,0,IF(E32=D32,0,IF('Equipes et choix des points'!$I$2=1,IF('Matchs et classements'!E32&lt;'Matchs et classements'!D32,0),IF('Equipes et choix des points'!$I$2=2,IF('Matchs et classements'!E32&lt;'Matchs et classements'!D32,1))))))</f>
        <v>0</v>
      </c>
      <c r="CV32" s="8">
        <f t="shared" si="37"/>
        <v>0</v>
      </c>
      <c r="CW32" s="8">
        <f t="shared" si="38"/>
        <v>0</v>
      </c>
      <c r="CX32" s="8">
        <f t="shared" si="39"/>
        <v>0</v>
      </c>
      <c r="CY32" s="8">
        <f t="shared" si="40"/>
        <v>0</v>
      </c>
      <c r="CZ32" s="8" t="b">
        <f t="shared" si="2"/>
        <v>0</v>
      </c>
      <c r="DA32" s="8" t="b">
        <f t="shared" si="3"/>
        <v>0</v>
      </c>
      <c r="DB32" s="8" t="b">
        <f t="shared" si="4"/>
        <v>0</v>
      </c>
      <c r="DC32" s="8" t="b">
        <f t="shared" si="5"/>
        <v>0</v>
      </c>
      <c r="DD32" s="8" t="b">
        <f t="shared" si="6"/>
        <v>0</v>
      </c>
      <c r="DE32" s="8" t="b">
        <f t="shared" si="7"/>
        <v>0</v>
      </c>
      <c r="DF32" s="8">
        <f t="shared" si="8"/>
        <v>0</v>
      </c>
      <c r="DG32" s="8">
        <f t="shared" si="9"/>
        <v>0</v>
      </c>
      <c r="DH32" s="8">
        <f t="shared" si="10"/>
        <v>0</v>
      </c>
      <c r="DI32" s="8">
        <f t="shared" si="11"/>
        <v>0</v>
      </c>
      <c r="DJ32" s="19"/>
      <c r="DK32" s="18"/>
      <c r="DL32" s="18"/>
      <c r="DM32" s="19"/>
      <c r="DN32" s="19"/>
      <c r="DO32" s="18"/>
      <c r="DP32" s="18"/>
      <c r="DQ32" s="19"/>
      <c r="DR32" s="19"/>
      <c r="DS32" s="18"/>
      <c r="DT32" s="18"/>
      <c r="DU32" s="19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</row>
    <row r="33" spans="1:161" ht="15.75" thickBot="1" x14ac:dyDescent="0.3">
      <c r="A33" s="36"/>
      <c r="B33" s="72"/>
      <c r="C33" s="37"/>
      <c r="D33" s="38"/>
      <c r="E33" s="39"/>
      <c r="F33" s="40"/>
      <c r="G33" s="75"/>
      <c r="H33" s="41"/>
      <c r="I33" s="42"/>
      <c r="J33" s="43"/>
      <c r="K33" s="110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9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9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9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8">
        <f t="shared" si="0"/>
        <v>0</v>
      </c>
      <c r="CK33" s="8">
        <f t="shared" si="1"/>
        <v>0</v>
      </c>
      <c r="CL33" s="8" t="str">
        <f t="shared" si="33"/>
        <v/>
      </c>
      <c r="CM33" s="8" t="str">
        <f t="shared" si="34"/>
        <v/>
      </c>
      <c r="CN33" s="8" t="str">
        <f t="shared" si="35"/>
        <v/>
      </c>
      <c r="CO33" s="8" t="str">
        <f t="shared" si="36"/>
        <v/>
      </c>
      <c r="CP33" s="8">
        <f>IF(D33="",0,IF(D33=E33,0,IF(D33&lt;E33,0,IF('Equipes et choix des points'!$I$2=1,IF('Matchs et classements'!D33&gt;'Matchs et classements'!E33,3),IF('Equipes et choix des points'!$I$2=2,IF('Matchs et classements'!D33&gt;E33,4))))))</f>
        <v>0</v>
      </c>
      <c r="CQ33" s="8">
        <f>IF(E33="",0,IF(E33=D33,0,IF(E33&lt;D33,0,IF('Equipes et choix des points'!$I$2=1,IF('Matchs et classements'!E33&gt;'Matchs et classements'!D33,3),IF('Equipes et choix des points'!$I$2=2,IF('Matchs et classements'!E33&gt;'Matchs et classements'!D33,4))))))</f>
        <v>0</v>
      </c>
      <c r="CR33" s="8">
        <f>IF(D33="",0,IF(D33&gt;E33,0,IF(D33&lt;E33,0,IF('Equipes et choix des points'!$I$2=1,IF('Matchs et classements'!D33='Matchs et classements'!E33,1),IF('Equipes et choix des points'!$I$2=2,IF('Matchs et classements'!D33='Matchs et classements'!E33,2))))))</f>
        <v>0</v>
      </c>
      <c r="CS33" s="8">
        <f>IF(E33="",0,IF(E33&gt;D33,0,IF(E33&lt;D33,0,IF('Equipes et choix des points'!$I$2=1,IF('Matchs et classements'!E33='Matchs et classements'!D33,1),IF('Equipes et choix des points'!$I$2=2,IF('Matchs et classements'!E33='Matchs et classements'!D33,2))))))</f>
        <v>0</v>
      </c>
      <c r="CT33" s="8">
        <f>IF(D33="",0,IF(D33&gt;E33,0,IF(D33=E33,0,IF('Equipes et choix des points'!$I$2=1,IF('Matchs et classements'!D33&lt;'Matchs et classements'!E33,0),IF('Equipes et choix des points'!$I$2=2,IF('Matchs et classements'!D33&lt;'Matchs et classements'!E33,1))))))</f>
        <v>0</v>
      </c>
      <c r="CU33" s="8">
        <f>IF(E33="",0,IF(E33&gt;D33,0,IF(E33=D33,0,IF('Equipes et choix des points'!$I$2=1,IF('Matchs et classements'!E33&lt;'Matchs et classements'!D33,0),IF('Equipes et choix des points'!$I$2=2,IF('Matchs et classements'!E33&lt;'Matchs et classements'!D33,1))))))</f>
        <v>0</v>
      </c>
      <c r="CV33" s="8">
        <f t="shared" si="37"/>
        <v>0</v>
      </c>
      <c r="CW33" s="8">
        <f t="shared" si="38"/>
        <v>0</v>
      </c>
      <c r="CX33" s="8">
        <f t="shared" si="39"/>
        <v>0</v>
      </c>
      <c r="CY33" s="8">
        <f t="shared" si="40"/>
        <v>0</v>
      </c>
      <c r="CZ33" s="8" t="b">
        <f t="shared" si="2"/>
        <v>0</v>
      </c>
      <c r="DA33" s="8" t="b">
        <f t="shared" si="3"/>
        <v>0</v>
      </c>
      <c r="DB33" s="8" t="b">
        <f t="shared" si="4"/>
        <v>0</v>
      </c>
      <c r="DC33" s="8" t="b">
        <f t="shared" si="5"/>
        <v>0</v>
      </c>
      <c r="DD33" s="8" t="b">
        <f t="shared" si="6"/>
        <v>0</v>
      </c>
      <c r="DE33" s="8" t="b">
        <f t="shared" si="7"/>
        <v>0</v>
      </c>
      <c r="DF33" s="8">
        <f t="shared" si="8"/>
        <v>0</v>
      </c>
      <c r="DG33" s="8">
        <f t="shared" si="9"/>
        <v>0</v>
      </c>
      <c r="DH33" s="8">
        <f t="shared" si="10"/>
        <v>0</v>
      </c>
      <c r="DI33" s="8">
        <f t="shared" si="11"/>
        <v>0</v>
      </c>
      <c r="DJ33" s="19"/>
      <c r="DK33" s="18"/>
      <c r="DL33" s="18"/>
      <c r="DM33" s="19"/>
      <c r="DN33" s="19"/>
      <c r="DO33" s="18"/>
      <c r="DP33" s="18"/>
      <c r="DQ33" s="19"/>
      <c r="DR33" s="19"/>
      <c r="DS33" s="18"/>
      <c r="DT33" s="18"/>
      <c r="DU33" s="19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</row>
    <row r="34" spans="1:161" x14ac:dyDescent="0.25">
      <c r="A34" s="20"/>
      <c r="B34" s="70"/>
      <c r="C34" s="21"/>
      <c r="D34" s="22"/>
      <c r="E34" s="23"/>
      <c r="F34" s="24"/>
      <c r="G34" s="73"/>
      <c r="H34" s="25"/>
      <c r="I34" s="26"/>
      <c r="J34" s="27"/>
      <c r="K34" s="108">
        <v>4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9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9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9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8">
        <f t="shared" si="0"/>
        <v>0</v>
      </c>
      <c r="CK34" s="8">
        <f t="shared" si="1"/>
        <v>0</v>
      </c>
      <c r="CL34" s="8" t="str">
        <f t="shared" si="33"/>
        <v/>
      </c>
      <c r="CM34" s="8" t="str">
        <f t="shared" si="34"/>
        <v/>
      </c>
      <c r="CN34" s="8" t="str">
        <f t="shared" si="35"/>
        <v/>
      </c>
      <c r="CO34" s="8" t="str">
        <f t="shared" si="36"/>
        <v/>
      </c>
      <c r="CP34" s="8">
        <f>IF(D34="",0,IF(D34=E34,0,IF(D34&lt;E34,0,IF('Equipes et choix des points'!$I$2=1,IF('Matchs et classements'!D34&gt;'Matchs et classements'!E34,3),IF('Equipes et choix des points'!$I$2=2,IF('Matchs et classements'!D34&gt;E34,4))))))</f>
        <v>0</v>
      </c>
      <c r="CQ34" s="8">
        <f>IF(E34="",0,IF(E34=D34,0,IF(E34&lt;D34,0,IF('Equipes et choix des points'!$I$2=1,IF('Matchs et classements'!E34&gt;'Matchs et classements'!D34,3),IF('Equipes et choix des points'!$I$2=2,IF('Matchs et classements'!E34&gt;'Matchs et classements'!D34,4))))))</f>
        <v>0</v>
      </c>
      <c r="CR34" s="8">
        <f>IF(D34="",0,IF(D34&gt;E34,0,IF(D34&lt;E34,0,IF('Equipes et choix des points'!$I$2=1,IF('Matchs et classements'!D34='Matchs et classements'!E34,1),IF('Equipes et choix des points'!$I$2=2,IF('Matchs et classements'!D34='Matchs et classements'!E34,2))))))</f>
        <v>0</v>
      </c>
      <c r="CS34" s="8">
        <f>IF(E34="",0,IF(E34&gt;D34,0,IF(E34&lt;D34,0,IF('Equipes et choix des points'!$I$2=1,IF('Matchs et classements'!E34='Matchs et classements'!D34,1),IF('Equipes et choix des points'!$I$2=2,IF('Matchs et classements'!E34='Matchs et classements'!D34,2))))))</f>
        <v>0</v>
      </c>
      <c r="CT34" s="8">
        <f>IF(D34="",0,IF(D34&gt;E34,0,IF(D34=E34,0,IF('Equipes et choix des points'!$I$2=1,IF('Matchs et classements'!D34&lt;'Matchs et classements'!E34,0),IF('Equipes et choix des points'!$I$2=2,IF('Matchs et classements'!D34&lt;'Matchs et classements'!E34,1))))))</f>
        <v>0</v>
      </c>
      <c r="CU34" s="8">
        <f>IF(E34="",0,IF(E34&gt;D34,0,IF(E34=D34,0,IF('Equipes et choix des points'!$I$2=1,IF('Matchs et classements'!E34&lt;'Matchs et classements'!D34,0),IF('Equipes et choix des points'!$I$2=2,IF('Matchs et classements'!E34&lt;'Matchs et classements'!D34,1))))))</f>
        <v>0</v>
      </c>
      <c r="CV34" s="8">
        <f t="shared" si="37"/>
        <v>0</v>
      </c>
      <c r="CW34" s="8">
        <f t="shared" si="38"/>
        <v>0</v>
      </c>
      <c r="CX34" s="8">
        <f t="shared" si="39"/>
        <v>0</v>
      </c>
      <c r="CY34" s="8">
        <f t="shared" si="40"/>
        <v>0</v>
      </c>
      <c r="CZ34" s="8" t="b">
        <f t="shared" si="2"/>
        <v>0</v>
      </c>
      <c r="DA34" s="8" t="b">
        <f t="shared" si="3"/>
        <v>0</v>
      </c>
      <c r="DB34" s="8" t="b">
        <f t="shared" si="4"/>
        <v>0</v>
      </c>
      <c r="DC34" s="8" t="b">
        <f t="shared" si="5"/>
        <v>0</v>
      </c>
      <c r="DD34" s="8" t="b">
        <f t="shared" si="6"/>
        <v>0</v>
      </c>
      <c r="DE34" s="8" t="b">
        <f t="shared" si="7"/>
        <v>0</v>
      </c>
      <c r="DF34" s="8">
        <f t="shared" si="8"/>
        <v>0</v>
      </c>
      <c r="DG34" s="8">
        <f t="shared" si="9"/>
        <v>0</v>
      </c>
      <c r="DH34" s="8">
        <f t="shared" si="10"/>
        <v>0</v>
      </c>
      <c r="DI34" s="8">
        <f t="shared" si="11"/>
        <v>0</v>
      </c>
      <c r="DJ34" s="19"/>
      <c r="DK34" s="18"/>
      <c r="DL34" s="18"/>
      <c r="DM34" s="19"/>
      <c r="DN34" s="19"/>
      <c r="DO34" s="18"/>
      <c r="DP34" s="18"/>
      <c r="DQ34" s="19"/>
      <c r="DR34" s="19"/>
      <c r="DS34" s="18"/>
      <c r="DT34" s="18"/>
      <c r="DU34" s="19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</row>
    <row r="35" spans="1:161" x14ac:dyDescent="0.25">
      <c r="A35" s="28"/>
      <c r="B35" s="71"/>
      <c r="C35" s="29"/>
      <c r="D35" s="30"/>
      <c r="E35" s="31"/>
      <c r="F35" s="32"/>
      <c r="G35" s="74"/>
      <c r="H35" s="33"/>
      <c r="I35" s="34"/>
      <c r="J35" s="35"/>
      <c r="K35" s="109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9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9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9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8">
        <f t="shared" si="0"/>
        <v>0</v>
      </c>
      <c r="CK35" s="8">
        <f t="shared" si="1"/>
        <v>0</v>
      </c>
      <c r="CL35" s="8" t="str">
        <f t="shared" si="33"/>
        <v/>
      </c>
      <c r="CM35" s="8" t="str">
        <f t="shared" si="34"/>
        <v/>
      </c>
      <c r="CN35" s="8" t="str">
        <f t="shared" si="35"/>
        <v/>
      </c>
      <c r="CO35" s="8" t="str">
        <f t="shared" si="36"/>
        <v/>
      </c>
      <c r="CP35" s="8">
        <f>IF(D35="",0,IF(D35=E35,0,IF(D35&lt;E35,0,IF('Equipes et choix des points'!$I$2=1,IF('Matchs et classements'!D35&gt;'Matchs et classements'!E35,3),IF('Equipes et choix des points'!$I$2=2,IF('Matchs et classements'!D35&gt;E35,4))))))</f>
        <v>0</v>
      </c>
      <c r="CQ35" s="8">
        <f>IF(E35="",0,IF(E35=D35,0,IF(E35&lt;D35,0,IF('Equipes et choix des points'!$I$2=1,IF('Matchs et classements'!E35&gt;'Matchs et classements'!D35,3),IF('Equipes et choix des points'!$I$2=2,IF('Matchs et classements'!E35&gt;'Matchs et classements'!D35,4))))))</f>
        <v>0</v>
      </c>
      <c r="CR35" s="8">
        <f>IF(D35="",0,IF(D35&gt;E35,0,IF(D35&lt;E35,0,IF('Equipes et choix des points'!$I$2=1,IF('Matchs et classements'!D35='Matchs et classements'!E35,1),IF('Equipes et choix des points'!$I$2=2,IF('Matchs et classements'!D35='Matchs et classements'!E35,2))))))</f>
        <v>0</v>
      </c>
      <c r="CS35" s="8">
        <f>IF(E35="",0,IF(E35&gt;D35,0,IF(E35&lt;D35,0,IF('Equipes et choix des points'!$I$2=1,IF('Matchs et classements'!E35='Matchs et classements'!D35,1),IF('Equipes et choix des points'!$I$2=2,IF('Matchs et classements'!E35='Matchs et classements'!D35,2))))))</f>
        <v>0</v>
      </c>
      <c r="CT35" s="8">
        <f>IF(D35="",0,IF(D35&gt;E35,0,IF(D35=E35,0,IF('Equipes et choix des points'!$I$2=1,IF('Matchs et classements'!D35&lt;'Matchs et classements'!E35,0),IF('Equipes et choix des points'!$I$2=2,IF('Matchs et classements'!D35&lt;'Matchs et classements'!E35,1))))))</f>
        <v>0</v>
      </c>
      <c r="CU35" s="8">
        <f>IF(E35="",0,IF(E35&gt;D35,0,IF(E35=D35,0,IF('Equipes et choix des points'!$I$2=1,IF('Matchs et classements'!E35&lt;'Matchs et classements'!D35,0),IF('Equipes et choix des points'!$I$2=2,IF('Matchs et classements'!E35&lt;'Matchs et classements'!D35,1))))))</f>
        <v>0</v>
      </c>
      <c r="CV35" s="8">
        <f t="shared" si="37"/>
        <v>0</v>
      </c>
      <c r="CW35" s="8">
        <f t="shared" si="38"/>
        <v>0</v>
      </c>
      <c r="CX35" s="8">
        <f t="shared" si="39"/>
        <v>0</v>
      </c>
      <c r="CY35" s="8">
        <f t="shared" si="40"/>
        <v>0</v>
      </c>
      <c r="CZ35" s="8" t="b">
        <f t="shared" si="2"/>
        <v>0</v>
      </c>
      <c r="DA35" s="8" t="b">
        <f t="shared" si="3"/>
        <v>0</v>
      </c>
      <c r="DB35" s="8" t="b">
        <f t="shared" si="4"/>
        <v>0</v>
      </c>
      <c r="DC35" s="8" t="b">
        <f t="shared" si="5"/>
        <v>0</v>
      </c>
      <c r="DD35" s="8" t="b">
        <f t="shared" si="6"/>
        <v>0</v>
      </c>
      <c r="DE35" s="8" t="b">
        <f t="shared" si="7"/>
        <v>0</v>
      </c>
      <c r="DF35" s="8">
        <f t="shared" si="8"/>
        <v>0</v>
      </c>
      <c r="DG35" s="8">
        <f t="shared" si="9"/>
        <v>0</v>
      </c>
      <c r="DH35" s="8">
        <f t="shared" si="10"/>
        <v>0</v>
      </c>
      <c r="DI35" s="8">
        <f t="shared" si="11"/>
        <v>0</v>
      </c>
      <c r="DJ35" s="19"/>
      <c r="DK35" s="18"/>
      <c r="DL35" s="18"/>
      <c r="DM35" s="19"/>
      <c r="DN35" s="19"/>
      <c r="DO35" s="18"/>
      <c r="DP35" s="18"/>
      <c r="DQ35" s="19"/>
      <c r="DR35" s="19"/>
      <c r="DS35" s="18"/>
      <c r="DT35" s="18"/>
      <c r="DU35" s="19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</row>
    <row r="36" spans="1:161" x14ac:dyDescent="0.25">
      <c r="A36" s="28"/>
      <c r="B36" s="71"/>
      <c r="C36" s="29"/>
      <c r="D36" s="30"/>
      <c r="E36" s="31"/>
      <c r="F36" s="32"/>
      <c r="G36" s="74"/>
      <c r="H36" s="33"/>
      <c r="I36" s="34"/>
      <c r="J36" s="35"/>
      <c r="K36" s="109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9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9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9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8">
        <f t="shared" si="0"/>
        <v>0</v>
      </c>
      <c r="CK36" s="8">
        <f t="shared" si="1"/>
        <v>0</v>
      </c>
      <c r="CL36" s="8" t="str">
        <f t="shared" si="33"/>
        <v/>
      </c>
      <c r="CM36" s="8" t="str">
        <f t="shared" si="34"/>
        <v/>
      </c>
      <c r="CN36" s="8" t="str">
        <f t="shared" si="35"/>
        <v/>
      </c>
      <c r="CO36" s="8" t="str">
        <f t="shared" si="36"/>
        <v/>
      </c>
      <c r="CP36" s="8">
        <f>IF(D36="",0,IF(D36=E36,0,IF(D36&lt;E36,0,IF('Equipes et choix des points'!$I$2=1,IF('Matchs et classements'!D36&gt;'Matchs et classements'!E36,3),IF('Equipes et choix des points'!$I$2=2,IF('Matchs et classements'!D36&gt;E36,4))))))</f>
        <v>0</v>
      </c>
      <c r="CQ36" s="8">
        <f>IF(E36="",0,IF(E36=D36,0,IF(E36&lt;D36,0,IF('Equipes et choix des points'!$I$2=1,IF('Matchs et classements'!E36&gt;'Matchs et classements'!D36,3),IF('Equipes et choix des points'!$I$2=2,IF('Matchs et classements'!E36&gt;'Matchs et classements'!D36,4))))))</f>
        <v>0</v>
      </c>
      <c r="CR36" s="8">
        <f>IF(D36="",0,IF(D36&gt;E36,0,IF(D36&lt;E36,0,IF('Equipes et choix des points'!$I$2=1,IF('Matchs et classements'!D36='Matchs et classements'!E36,1),IF('Equipes et choix des points'!$I$2=2,IF('Matchs et classements'!D36='Matchs et classements'!E36,2))))))</f>
        <v>0</v>
      </c>
      <c r="CS36" s="8">
        <f>IF(E36="",0,IF(E36&gt;D36,0,IF(E36&lt;D36,0,IF('Equipes et choix des points'!$I$2=1,IF('Matchs et classements'!E36='Matchs et classements'!D36,1),IF('Equipes et choix des points'!$I$2=2,IF('Matchs et classements'!E36='Matchs et classements'!D36,2))))))</f>
        <v>0</v>
      </c>
      <c r="CT36" s="8">
        <f>IF(D36="",0,IF(D36&gt;E36,0,IF(D36=E36,0,IF('Equipes et choix des points'!$I$2=1,IF('Matchs et classements'!D36&lt;'Matchs et classements'!E36,0),IF('Equipes et choix des points'!$I$2=2,IF('Matchs et classements'!D36&lt;'Matchs et classements'!E36,1))))))</f>
        <v>0</v>
      </c>
      <c r="CU36" s="8">
        <f>IF(E36="",0,IF(E36&gt;D36,0,IF(E36=D36,0,IF('Equipes et choix des points'!$I$2=1,IF('Matchs et classements'!E36&lt;'Matchs et classements'!D36,0),IF('Equipes et choix des points'!$I$2=2,IF('Matchs et classements'!E36&lt;'Matchs et classements'!D36,1))))))</f>
        <v>0</v>
      </c>
      <c r="CV36" s="8">
        <f t="shared" si="37"/>
        <v>0</v>
      </c>
      <c r="CW36" s="8">
        <f t="shared" si="38"/>
        <v>0</v>
      </c>
      <c r="CX36" s="8">
        <f t="shared" si="39"/>
        <v>0</v>
      </c>
      <c r="CY36" s="8">
        <f t="shared" si="40"/>
        <v>0</v>
      </c>
      <c r="CZ36" s="8" t="b">
        <f t="shared" si="2"/>
        <v>0</v>
      </c>
      <c r="DA36" s="8" t="b">
        <f t="shared" si="3"/>
        <v>0</v>
      </c>
      <c r="DB36" s="8" t="b">
        <f t="shared" si="4"/>
        <v>0</v>
      </c>
      <c r="DC36" s="8" t="b">
        <f t="shared" si="5"/>
        <v>0</v>
      </c>
      <c r="DD36" s="8" t="b">
        <f t="shared" si="6"/>
        <v>0</v>
      </c>
      <c r="DE36" s="8" t="b">
        <f t="shared" si="7"/>
        <v>0</v>
      </c>
      <c r="DF36" s="8">
        <f t="shared" si="8"/>
        <v>0</v>
      </c>
      <c r="DG36" s="8">
        <f t="shared" si="9"/>
        <v>0</v>
      </c>
      <c r="DH36" s="8">
        <f t="shared" si="10"/>
        <v>0</v>
      </c>
      <c r="DI36" s="8">
        <f t="shared" si="11"/>
        <v>0</v>
      </c>
      <c r="DJ36" s="19"/>
      <c r="DK36" s="18"/>
      <c r="DL36" s="18"/>
      <c r="DM36" s="19"/>
      <c r="DN36" s="19"/>
      <c r="DO36" s="18"/>
      <c r="DP36" s="18"/>
      <c r="DQ36" s="19"/>
      <c r="DR36" s="19"/>
      <c r="DS36" s="18"/>
      <c r="DT36" s="18"/>
      <c r="DU36" s="19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</row>
    <row r="37" spans="1:161" x14ac:dyDescent="0.25">
      <c r="A37" s="28"/>
      <c r="B37" s="71"/>
      <c r="C37" s="29"/>
      <c r="D37" s="30"/>
      <c r="E37" s="31"/>
      <c r="F37" s="32"/>
      <c r="G37" s="74"/>
      <c r="H37" s="33"/>
      <c r="I37" s="34"/>
      <c r="J37" s="35"/>
      <c r="K37" s="109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9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9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9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8">
        <f t="shared" si="0"/>
        <v>0</v>
      </c>
      <c r="CK37" s="8">
        <f t="shared" si="1"/>
        <v>0</v>
      </c>
      <c r="CL37" s="8" t="str">
        <f t="shared" si="33"/>
        <v/>
      </c>
      <c r="CM37" s="8" t="str">
        <f t="shared" si="34"/>
        <v/>
      </c>
      <c r="CN37" s="8" t="str">
        <f t="shared" si="35"/>
        <v/>
      </c>
      <c r="CO37" s="8" t="str">
        <f t="shared" si="36"/>
        <v/>
      </c>
      <c r="CP37" s="8">
        <f>IF(D37="",0,IF(D37=E37,0,IF(D37&lt;E37,0,IF('Equipes et choix des points'!$I$2=1,IF('Matchs et classements'!D37&gt;'Matchs et classements'!E37,3),IF('Equipes et choix des points'!$I$2=2,IF('Matchs et classements'!D37&gt;E37,4))))))</f>
        <v>0</v>
      </c>
      <c r="CQ37" s="8">
        <f>IF(E37="",0,IF(E37=D37,0,IF(E37&lt;D37,0,IF('Equipes et choix des points'!$I$2=1,IF('Matchs et classements'!E37&gt;'Matchs et classements'!D37,3),IF('Equipes et choix des points'!$I$2=2,IF('Matchs et classements'!E37&gt;'Matchs et classements'!D37,4))))))</f>
        <v>0</v>
      </c>
      <c r="CR37" s="8">
        <f>IF(D37="",0,IF(D37&gt;E37,0,IF(D37&lt;E37,0,IF('Equipes et choix des points'!$I$2=1,IF('Matchs et classements'!D37='Matchs et classements'!E37,1),IF('Equipes et choix des points'!$I$2=2,IF('Matchs et classements'!D37='Matchs et classements'!E37,2))))))</f>
        <v>0</v>
      </c>
      <c r="CS37" s="8">
        <f>IF(E37="",0,IF(E37&gt;D37,0,IF(E37&lt;D37,0,IF('Equipes et choix des points'!$I$2=1,IF('Matchs et classements'!E37='Matchs et classements'!D37,1),IF('Equipes et choix des points'!$I$2=2,IF('Matchs et classements'!E37='Matchs et classements'!D37,2))))))</f>
        <v>0</v>
      </c>
      <c r="CT37" s="8">
        <f>IF(D37="",0,IF(D37&gt;E37,0,IF(D37=E37,0,IF('Equipes et choix des points'!$I$2=1,IF('Matchs et classements'!D37&lt;'Matchs et classements'!E37,0),IF('Equipes et choix des points'!$I$2=2,IF('Matchs et classements'!D37&lt;'Matchs et classements'!E37,1))))))</f>
        <v>0</v>
      </c>
      <c r="CU37" s="8">
        <f>IF(E37="",0,IF(E37&gt;D37,0,IF(E37=D37,0,IF('Equipes et choix des points'!$I$2=1,IF('Matchs et classements'!E37&lt;'Matchs et classements'!D37,0),IF('Equipes et choix des points'!$I$2=2,IF('Matchs et classements'!E37&lt;'Matchs et classements'!D37,1))))))</f>
        <v>0</v>
      </c>
      <c r="CV37" s="8">
        <f t="shared" si="37"/>
        <v>0</v>
      </c>
      <c r="CW37" s="8">
        <f t="shared" si="38"/>
        <v>0</v>
      </c>
      <c r="CX37" s="8">
        <f t="shared" si="39"/>
        <v>0</v>
      </c>
      <c r="CY37" s="8">
        <f t="shared" si="40"/>
        <v>0</v>
      </c>
      <c r="CZ37" s="8" t="b">
        <f t="shared" si="2"/>
        <v>0</v>
      </c>
      <c r="DA37" s="8" t="b">
        <f t="shared" si="3"/>
        <v>0</v>
      </c>
      <c r="DB37" s="8" t="b">
        <f t="shared" si="4"/>
        <v>0</v>
      </c>
      <c r="DC37" s="8" t="b">
        <f t="shared" si="5"/>
        <v>0</v>
      </c>
      <c r="DD37" s="8" t="b">
        <f t="shared" si="6"/>
        <v>0</v>
      </c>
      <c r="DE37" s="8" t="b">
        <f t="shared" si="7"/>
        <v>0</v>
      </c>
      <c r="DF37" s="8">
        <f t="shared" si="8"/>
        <v>0</v>
      </c>
      <c r="DG37" s="8">
        <f t="shared" si="9"/>
        <v>0</v>
      </c>
      <c r="DH37" s="8">
        <f t="shared" si="10"/>
        <v>0</v>
      </c>
      <c r="DI37" s="8">
        <f t="shared" si="11"/>
        <v>0</v>
      </c>
      <c r="DJ37" s="19"/>
      <c r="DK37" s="18"/>
      <c r="DL37" s="18"/>
      <c r="DM37" s="19"/>
      <c r="DN37" s="19"/>
      <c r="DO37" s="18"/>
      <c r="DP37" s="18"/>
      <c r="DQ37" s="19"/>
      <c r="DR37" s="19"/>
      <c r="DS37" s="18"/>
      <c r="DT37" s="18"/>
      <c r="DU37" s="19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</row>
    <row r="38" spans="1:161" x14ac:dyDescent="0.25">
      <c r="A38" s="28"/>
      <c r="B38" s="71"/>
      <c r="C38" s="29"/>
      <c r="D38" s="30"/>
      <c r="E38" s="31"/>
      <c r="F38" s="32"/>
      <c r="G38" s="74"/>
      <c r="H38" s="33"/>
      <c r="I38" s="34"/>
      <c r="J38" s="35"/>
      <c r="K38" s="109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9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9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9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8">
        <f t="shared" si="0"/>
        <v>0</v>
      </c>
      <c r="CK38" s="8">
        <f t="shared" si="1"/>
        <v>0</v>
      </c>
      <c r="CL38" s="8" t="str">
        <f t="shared" si="33"/>
        <v/>
      </c>
      <c r="CM38" s="8" t="str">
        <f t="shared" si="34"/>
        <v/>
      </c>
      <c r="CN38" s="8" t="str">
        <f t="shared" si="35"/>
        <v/>
      </c>
      <c r="CO38" s="8" t="str">
        <f t="shared" si="36"/>
        <v/>
      </c>
      <c r="CP38" s="8">
        <f>IF(D38="",0,IF(D38=E38,0,IF(D38&lt;E38,0,IF('Equipes et choix des points'!$I$2=1,IF('Matchs et classements'!D38&gt;'Matchs et classements'!E38,3),IF('Equipes et choix des points'!$I$2=2,IF('Matchs et classements'!D38&gt;E38,4))))))</f>
        <v>0</v>
      </c>
      <c r="CQ38" s="8">
        <f>IF(E38="",0,IF(E38=D38,0,IF(E38&lt;D38,0,IF('Equipes et choix des points'!$I$2=1,IF('Matchs et classements'!E38&gt;'Matchs et classements'!D38,3),IF('Equipes et choix des points'!$I$2=2,IF('Matchs et classements'!E38&gt;'Matchs et classements'!D38,4))))))</f>
        <v>0</v>
      </c>
      <c r="CR38" s="8">
        <f>IF(D38="",0,IF(D38&gt;E38,0,IF(D38&lt;E38,0,IF('Equipes et choix des points'!$I$2=1,IF('Matchs et classements'!D38='Matchs et classements'!E38,1),IF('Equipes et choix des points'!$I$2=2,IF('Matchs et classements'!D38='Matchs et classements'!E38,2))))))</f>
        <v>0</v>
      </c>
      <c r="CS38" s="8">
        <f>IF(E38="",0,IF(E38&gt;D38,0,IF(E38&lt;D38,0,IF('Equipes et choix des points'!$I$2=1,IF('Matchs et classements'!E38='Matchs et classements'!D38,1),IF('Equipes et choix des points'!$I$2=2,IF('Matchs et classements'!E38='Matchs et classements'!D38,2))))))</f>
        <v>0</v>
      </c>
      <c r="CT38" s="8">
        <f>IF(D38="",0,IF(D38&gt;E38,0,IF(D38=E38,0,IF('Equipes et choix des points'!$I$2=1,IF('Matchs et classements'!D38&lt;'Matchs et classements'!E38,0),IF('Equipes et choix des points'!$I$2=2,IF('Matchs et classements'!D38&lt;'Matchs et classements'!E38,1))))))</f>
        <v>0</v>
      </c>
      <c r="CU38" s="8">
        <f>IF(E38="",0,IF(E38&gt;D38,0,IF(E38=D38,0,IF('Equipes et choix des points'!$I$2=1,IF('Matchs et classements'!E38&lt;'Matchs et classements'!D38,0),IF('Equipes et choix des points'!$I$2=2,IF('Matchs et classements'!E38&lt;'Matchs et classements'!D38,1))))))</f>
        <v>0</v>
      </c>
      <c r="CV38" s="8">
        <f t="shared" si="37"/>
        <v>0</v>
      </c>
      <c r="CW38" s="8">
        <f t="shared" si="38"/>
        <v>0</v>
      </c>
      <c r="CX38" s="8">
        <f t="shared" si="39"/>
        <v>0</v>
      </c>
      <c r="CY38" s="8">
        <f t="shared" si="40"/>
        <v>0</v>
      </c>
      <c r="CZ38" s="8" t="b">
        <f t="shared" si="2"/>
        <v>0</v>
      </c>
      <c r="DA38" s="8" t="b">
        <f t="shared" si="3"/>
        <v>0</v>
      </c>
      <c r="DB38" s="8" t="b">
        <f t="shared" si="4"/>
        <v>0</v>
      </c>
      <c r="DC38" s="8" t="b">
        <f t="shared" si="5"/>
        <v>0</v>
      </c>
      <c r="DD38" s="8" t="b">
        <f t="shared" si="6"/>
        <v>0</v>
      </c>
      <c r="DE38" s="8" t="b">
        <f t="shared" si="7"/>
        <v>0</v>
      </c>
      <c r="DF38" s="8">
        <f t="shared" si="8"/>
        <v>0</v>
      </c>
      <c r="DG38" s="8">
        <f t="shared" si="9"/>
        <v>0</v>
      </c>
      <c r="DH38" s="8">
        <f t="shared" si="10"/>
        <v>0</v>
      </c>
      <c r="DI38" s="8">
        <f t="shared" si="11"/>
        <v>0</v>
      </c>
      <c r="DJ38" s="19"/>
      <c r="DK38" s="18"/>
      <c r="DL38" s="18"/>
      <c r="DM38" s="19"/>
      <c r="DN38" s="19"/>
      <c r="DO38" s="18"/>
      <c r="DP38" s="18"/>
      <c r="DQ38" s="19"/>
      <c r="DR38" s="19"/>
      <c r="DS38" s="18"/>
      <c r="DT38" s="18"/>
      <c r="DU38" s="19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</row>
    <row r="39" spans="1:161" x14ac:dyDescent="0.25">
      <c r="A39" s="28"/>
      <c r="B39" s="71"/>
      <c r="C39" s="29"/>
      <c r="D39" s="30"/>
      <c r="E39" s="31"/>
      <c r="F39" s="32"/>
      <c r="G39" s="74"/>
      <c r="H39" s="33"/>
      <c r="I39" s="34"/>
      <c r="J39" s="35"/>
      <c r="K39" s="109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9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9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9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8">
        <f t="shared" si="0"/>
        <v>0</v>
      </c>
      <c r="CK39" s="8">
        <f t="shared" si="1"/>
        <v>0</v>
      </c>
      <c r="CL39" s="8" t="str">
        <f t="shared" si="33"/>
        <v/>
      </c>
      <c r="CM39" s="8" t="str">
        <f t="shared" si="34"/>
        <v/>
      </c>
      <c r="CN39" s="8" t="str">
        <f t="shared" si="35"/>
        <v/>
      </c>
      <c r="CO39" s="8" t="str">
        <f t="shared" si="36"/>
        <v/>
      </c>
      <c r="CP39" s="8">
        <f>IF(D39="",0,IF(D39=E39,0,IF(D39&lt;E39,0,IF('Equipes et choix des points'!$I$2=1,IF('Matchs et classements'!D39&gt;'Matchs et classements'!E39,3),IF('Equipes et choix des points'!$I$2=2,IF('Matchs et classements'!D39&gt;E39,4))))))</f>
        <v>0</v>
      </c>
      <c r="CQ39" s="8">
        <f>IF(E39="",0,IF(E39=D39,0,IF(E39&lt;D39,0,IF('Equipes et choix des points'!$I$2=1,IF('Matchs et classements'!E39&gt;'Matchs et classements'!D39,3),IF('Equipes et choix des points'!$I$2=2,IF('Matchs et classements'!E39&gt;'Matchs et classements'!D39,4))))))</f>
        <v>0</v>
      </c>
      <c r="CR39" s="8">
        <f>IF(D39="",0,IF(D39&gt;E39,0,IF(D39&lt;E39,0,IF('Equipes et choix des points'!$I$2=1,IF('Matchs et classements'!D39='Matchs et classements'!E39,1),IF('Equipes et choix des points'!$I$2=2,IF('Matchs et classements'!D39='Matchs et classements'!E39,2))))))</f>
        <v>0</v>
      </c>
      <c r="CS39" s="8">
        <f>IF(E39="",0,IF(E39&gt;D39,0,IF(E39&lt;D39,0,IF('Equipes et choix des points'!$I$2=1,IF('Matchs et classements'!E39='Matchs et classements'!D39,1),IF('Equipes et choix des points'!$I$2=2,IF('Matchs et classements'!E39='Matchs et classements'!D39,2))))))</f>
        <v>0</v>
      </c>
      <c r="CT39" s="8">
        <f>IF(D39="",0,IF(D39&gt;E39,0,IF(D39=E39,0,IF('Equipes et choix des points'!$I$2=1,IF('Matchs et classements'!D39&lt;'Matchs et classements'!E39,0),IF('Equipes et choix des points'!$I$2=2,IF('Matchs et classements'!D39&lt;'Matchs et classements'!E39,1))))))</f>
        <v>0</v>
      </c>
      <c r="CU39" s="8">
        <f>IF(E39="",0,IF(E39&gt;D39,0,IF(E39=D39,0,IF('Equipes et choix des points'!$I$2=1,IF('Matchs et classements'!E39&lt;'Matchs et classements'!D39,0),IF('Equipes et choix des points'!$I$2=2,IF('Matchs et classements'!E39&lt;'Matchs et classements'!D39,1))))))</f>
        <v>0</v>
      </c>
      <c r="CV39" s="8">
        <f t="shared" si="37"/>
        <v>0</v>
      </c>
      <c r="CW39" s="8">
        <f t="shared" si="38"/>
        <v>0</v>
      </c>
      <c r="CX39" s="8">
        <f t="shared" si="39"/>
        <v>0</v>
      </c>
      <c r="CY39" s="8">
        <f t="shared" si="40"/>
        <v>0</v>
      </c>
      <c r="CZ39" s="8" t="b">
        <f t="shared" si="2"/>
        <v>0</v>
      </c>
      <c r="DA39" s="8" t="b">
        <f t="shared" si="3"/>
        <v>0</v>
      </c>
      <c r="DB39" s="8" t="b">
        <f t="shared" si="4"/>
        <v>0</v>
      </c>
      <c r="DC39" s="8" t="b">
        <f t="shared" si="5"/>
        <v>0</v>
      </c>
      <c r="DD39" s="8" t="b">
        <f t="shared" si="6"/>
        <v>0</v>
      </c>
      <c r="DE39" s="8" t="b">
        <f t="shared" si="7"/>
        <v>0</v>
      </c>
      <c r="DF39" s="8">
        <f t="shared" si="8"/>
        <v>0</v>
      </c>
      <c r="DG39" s="8">
        <f t="shared" si="9"/>
        <v>0</v>
      </c>
      <c r="DH39" s="8">
        <f t="shared" si="10"/>
        <v>0</v>
      </c>
      <c r="DI39" s="8">
        <f t="shared" si="11"/>
        <v>0</v>
      </c>
      <c r="DJ39" s="19"/>
      <c r="DK39" s="18"/>
      <c r="DL39" s="18"/>
      <c r="DM39" s="19"/>
      <c r="DN39" s="19"/>
      <c r="DO39" s="18"/>
      <c r="DP39" s="18"/>
      <c r="DQ39" s="19"/>
      <c r="DR39" s="19"/>
      <c r="DS39" s="18"/>
      <c r="DT39" s="18"/>
      <c r="DU39" s="19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</row>
    <row r="40" spans="1:161" x14ac:dyDescent="0.25">
      <c r="A40" s="28"/>
      <c r="B40" s="71"/>
      <c r="C40" s="29"/>
      <c r="D40" s="30"/>
      <c r="E40" s="31"/>
      <c r="F40" s="32"/>
      <c r="G40" s="74"/>
      <c r="H40" s="33"/>
      <c r="I40" s="34"/>
      <c r="J40" s="35"/>
      <c r="K40" s="109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9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9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9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8">
        <f t="shared" si="0"/>
        <v>0</v>
      </c>
      <c r="CK40" s="8">
        <f t="shared" si="1"/>
        <v>0</v>
      </c>
      <c r="CL40" s="8" t="str">
        <f t="shared" si="33"/>
        <v/>
      </c>
      <c r="CM40" s="8" t="str">
        <f t="shared" si="34"/>
        <v/>
      </c>
      <c r="CN40" s="8" t="str">
        <f t="shared" si="35"/>
        <v/>
      </c>
      <c r="CO40" s="8" t="str">
        <f t="shared" si="36"/>
        <v/>
      </c>
      <c r="CP40" s="8">
        <f>IF(D40="",0,IF(D40=E40,0,IF(D40&lt;E40,0,IF('Equipes et choix des points'!$I$2=1,IF('Matchs et classements'!D40&gt;'Matchs et classements'!E40,3),IF('Equipes et choix des points'!$I$2=2,IF('Matchs et classements'!D40&gt;E40,4))))))</f>
        <v>0</v>
      </c>
      <c r="CQ40" s="8">
        <f>IF(E40="",0,IF(E40=D40,0,IF(E40&lt;D40,0,IF('Equipes et choix des points'!$I$2=1,IF('Matchs et classements'!E40&gt;'Matchs et classements'!D40,3),IF('Equipes et choix des points'!$I$2=2,IF('Matchs et classements'!E40&gt;'Matchs et classements'!D40,4))))))</f>
        <v>0</v>
      </c>
      <c r="CR40" s="8">
        <f>IF(D40="",0,IF(D40&gt;E40,0,IF(D40&lt;E40,0,IF('Equipes et choix des points'!$I$2=1,IF('Matchs et classements'!D40='Matchs et classements'!E40,1),IF('Equipes et choix des points'!$I$2=2,IF('Matchs et classements'!D40='Matchs et classements'!E40,2))))))</f>
        <v>0</v>
      </c>
      <c r="CS40" s="8">
        <f>IF(E40="",0,IF(E40&gt;D40,0,IF(E40&lt;D40,0,IF('Equipes et choix des points'!$I$2=1,IF('Matchs et classements'!E40='Matchs et classements'!D40,1),IF('Equipes et choix des points'!$I$2=2,IF('Matchs et classements'!E40='Matchs et classements'!D40,2))))))</f>
        <v>0</v>
      </c>
      <c r="CT40" s="8">
        <f>IF(D40="",0,IF(D40&gt;E40,0,IF(D40=E40,0,IF('Equipes et choix des points'!$I$2=1,IF('Matchs et classements'!D40&lt;'Matchs et classements'!E40,0),IF('Equipes et choix des points'!$I$2=2,IF('Matchs et classements'!D40&lt;'Matchs et classements'!E40,1))))))</f>
        <v>0</v>
      </c>
      <c r="CU40" s="8">
        <f>IF(E40="",0,IF(E40&gt;D40,0,IF(E40=D40,0,IF('Equipes et choix des points'!$I$2=1,IF('Matchs et classements'!E40&lt;'Matchs et classements'!D40,0),IF('Equipes et choix des points'!$I$2=2,IF('Matchs et classements'!E40&lt;'Matchs et classements'!D40,1))))))</f>
        <v>0</v>
      </c>
      <c r="CV40" s="8">
        <f t="shared" si="37"/>
        <v>0</v>
      </c>
      <c r="CW40" s="8">
        <f t="shared" si="38"/>
        <v>0</v>
      </c>
      <c r="CX40" s="8">
        <f t="shared" si="39"/>
        <v>0</v>
      </c>
      <c r="CY40" s="8">
        <f t="shared" si="40"/>
        <v>0</v>
      </c>
      <c r="CZ40" s="8" t="b">
        <f t="shared" si="2"/>
        <v>0</v>
      </c>
      <c r="DA40" s="8" t="b">
        <f t="shared" si="3"/>
        <v>0</v>
      </c>
      <c r="DB40" s="8" t="b">
        <f t="shared" si="4"/>
        <v>0</v>
      </c>
      <c r="DC40" s="8" t="b">
        <f t="shared" si="5"/>
        <v>0</v>
      </c>
      <c r="DD40" s="8" t="b">
        <f t="shared" si="6"/>
        <v>0</v>
      </c>
      <c r="DE40" s="8" t="b">
        <f t="shared" si="7"/>
        <v>0</v>
      </c>
      <c r="DF40" s="8">
        <f t="shared" si="8"/>
        <v>0</v>
      </c>
      <c r="DG40" s="8">
        <f t="shared" si="9"/>
        <v>0</v>
      </c>
      <c r="DH40" s="8">
        <f t="shared" si="10"/>
        <v>0</v>
      </c>
      <c r="DI40" s="8">
        <f t="shared" si="11"/>
        <v>0</v>
      </c>
      <c r="DJ40" s="19"/>
      <c r="DK40" s="18"/>
      <c r="DL40" s="18"/>
      <c r="DM40" s="19"/>
      <c r="DN40" s="19"/>
      <c r="DO40" s="18"/>
      <c r="DP40" s="18"/>
      <c r="DQ40" s="19"/>
      <c r="DR40" s="19"/>
      <c r="DS40" s="18"/>
      <c r="DT40" s="18"/>
      <c r="DU40" s="19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</row>
    <row r="41" spans="1:161" x14ac:dyDescent="0.25">
      <c r="A41" s="28"/>
      <c r="B41" s="71"/>
      <c r="C41" s="29"/>
      <c r="D41" s="30"/>
      <c r="E41" s="31"/>
      <c r="F41" s="32"/>
      <c r="G41" s="74"/>
      <c r="H41" s="33"/>
      <c r="I41" s="34"/>
      <c r="J41" s="35"/>
      <c r="K41" s="10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9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9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9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8">
        <f t="shared" si="0"/>
        <v>0</v>
      </c>
      <c r="CK41" s="8">
        <f t="shared" si="1"/>
        <v>0</v>
      </c>
      <c r="CL41" s="8" t="str">
        <f t="shared" si="33"/>
        <v/>
      </c>
      <c r="CM41" s="8" t="str">
        <f t="shared" si="34"/>
        <v/>
      </c>
      <c r="CN41" s="8" t="str">
        <f t="shared" si="35"/>
        <v/>
      </c>
      <c r="CO41" s="8" t="str">
        <f t="shared" si="36"/>
        <v/>
      </c>
      <c r="CP41" s="8">
        <f>IF(D41="",0,IF(D41=E41,0,IF(D41&lt;E41,0,IF('Equipes et choix des points'!$I$2=1,IF('Matchs et classements'!D41&gt;'Matchs et classements'!E41,3),IF('Equipes et choix des points'!$I$2=2,IF('Matchs et classements'!D41&gt;E41,4))))))</f>
        <v>0</v>
      </c>
      <c r="CQ41" s="8">
        <f>IF(E41="",0,IF(E41=D41,0,IF(E41&lt;D41,0,IF('Equipes et choix des points'!$I$2=1,IF('Matchs et classements'!E41&gt;'Matchs et classements'!D41,3),IF('Equipes et choix des points'!$I$2=2,IF('Matchs et classements'!E41&gt;'Matchs et classements'!D41,4))))))</f>
        <v>0</v>
      </c>
      <c r="CR41" s="8">
        <f>IF(D41="",0,IF(D41&gt;E41,0,IF(D41&lt;E41,0,IF('Equipes et choix des points'!$I$2=1,IF('Matchs et classements'!D41='Matchs et classements'!E41,1),IF('Equipes et choix des points'!$I$2=2,IF('Matchs et classements'!D41='Matchs et classements'!E41,2))))))</f>
        <v>0</v>
      </c>
      <c r="CS41" s="8">
        <f>IF(E41="",0,IF(E41&gt;D41,0,IF(E41&lt;D41,0,IF('Equipes et choix des points'!$I$2=1,IF('Matchs et classements'!E41='Matchs et classements'!D41,1),IF('Equipes et choix des points'!$I$2=2,IF('Matchs et classements'!E41='Matchs et classements'!D41,2))))))</f>
        <v>0</v>
      </c>
      <c r="CT41" s="8">
        <f>IF(D41="",0,IF(D41&gt;E41,0,IF(D41=E41,0,IF('Equipes et choix des points'!$I$2=1,IF('Matchs et classements'!D41&lt;'Matchs et classements'!E41,0),IF('Equipes et choix des points'!$I$2=2,IF('Matchs et classements'!D41&lt;'Matchs et classements'!E41,1))))))</f>
        <v>0</v>
      </c>
      <c r="CU41" s="8">
        <f>IF(E41="",0,IF(E41&gt;D41,0,IF(E41=D41,0,IF('Equipes et choix des points'!$I$2=1,IF('Matchs et classements'!E41&lt;'Matchs et classements'!D41,0),IF('Equipes et choix des points'!$I$2=2,IF('Matchs et classements'!E41&lt;'Matchs et classements'!D41,1))))))</f>
        <v>0</v>
      </c>
      <c r="CV41" s="8">
        <f t="shared" si="37"/>
        <v>0</v>
      </c>
      <c r="CW41" s="8">
        <f t="shared" si="38"/>
        <v>0</v>
      </c>
      <c r="CX41" s="8">
        <f t="shared" si="39"/>
        <v>0</v>
      </c>
      <c r="CY41" s="8">
        <f t="shared" si="40"/>
        <v>0</v>
      </c>
      <c r="CZ41" s="8" t="b">
        <f t="shared" si="2"/>
        <v>0</v>
      </c>
      <c r="DA41" s="8" t="b">
        <f t="shared" si="3"/>
        <v>0</v>
      </c>
      <c r="DB41" s="8" t="b">
        <f t="shared" si="4"/>
        <v>0</v>
      </c>
      <c r="DC41" s="8" t="b">
        <f t="shared" si="5"/>
        <v>0</v>
      </c>
      <c r="DD41" s="8" t="b">
        <f t="shared" si="6"/>
        <v>0</v>
      </c>
      <c r="DE41" s="8" t="b">
        <f t="shared" si="7"/>
        <v>0</v>
      </c>
      <c r="DF41" s="8">
        <f t="shared" si="8"/>
        <v>0</v>
      </c>
      <c r="DG41" s="8">
        <f t="shared" si="9"/>
        <v>0</v>
      </c>
      <c r="DH41" s="8">
        <f t="shared" si="10"/>
        <v>0</v>
      </c>
      <c r="DI41" s="8">
        <f t="shared" si="11"/>
        <v>0</v>
      </c>
      <c r="DJ41" s="19"/>
      <c r="DK41" s="18"/>
      <c r="DL41" s="18"/>
      <c r="DM41" s="19"/>
      <c r="DN41" s="19"/>
      <c r="DO41" s="18"/>
      <c r="DP41" s="18"/>
      <c r="DQ41" s="19"/>
      <c r="DR41" s="19"/>
      <c r="DS41" s="18"/>
      <c r="DT41" s="18"/>
      <c r="DU41" s="19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</row>
    <row r="42" spans="1:161" x14ac:dyDescent="0.25">
      <c r="A42" s="28"/>
      <c r="B42" s="71"/>
      <c r="C42" s="29"/>
      <c r="D42" s="30"/>
      <c r="E42" s="31"/>
      <c r="F42" s="32"/>
      <c r="G42" s="74"/>
      <c r="H42" s="33"/>
      <c r="I42" s="34"/>
      <c r="J42" s="35"/>
      <c r="K42" s="109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9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9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9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8">
        <f t="shared" si="0"/>
        <v>0</v>
      </c>
      <c r="CK42" s="8">
        <f t="shared" si="1"/>
        <v>0</v>
      </c>
      <c r="CL42" s="8" t="str">
        <f t="shared" si="33"/>
        <v/>
      </c>
      <c r="CM42" s="8" t="str">
        <f t="shared" si="34"/>
        <v/>
      </c>
      <c r="CN42" s="8" t="str">
        <f t="shared" si="35"/>
        <v/>
      </c>
      <c r="CO42" s="8" t="str">
        <f t="shared" si="36"/>
        <v/>
      </c>
      <c r="CP42" s="8">
        <f>IF(D42="",0,IF(D42=E42,0,IF(D42&lt;E42,0,IF('Equipes et choix des points'!$I$2=1,IF('Matchs et classements'!D42&gt;'Matchs et classements'!E42,3),IF('Equipes et choix des points'!$I$2=2,IF('Matchs et classements'!D42&gt;E42,4))))))</f>
        <v>0</v>
      </c>
      <c r="CQ42" s="8">
        <f>IF(E42="",0,IF(E42=D42,0,IF(E42&lt;D42,0,IF('Equipes et choix des points'!$I$2=1,IF('Matchs et classements'!E42&gt;'Matchs et classements'!D42,3),IF('Equipes et choix des points'!$I$2=2,IF('Matchs et classements'!E42&gt;'Matchs et classements'!D42,4))))))</f>
        <v>0</v>
      </c>
      <c r="CR42" s="8">
        <f>IF(D42="",0,IF(D42&gt;E42,0,IF(D42&lt;E42,0,IF('Equipes et choix des points'!$I$2=1,IF('Matchs et classements'!D42='Matchs et classements'!E42,1),IF('Equipes et choix des points'!$I$2=2,IF('Matchs et classements'!D42='Matchs et classements'!E42,2))))))</f>
        <v>0</v>
      </c>
      <c r="CS42" s="8">
        <f>IF(E42="",0,IF(E42&gt;D42,0,IF(E42&lt;D42,0,IF('Equipes et choix des points'!$I$2=1,IF('Matchs et classements'!E42='Matchs et classements'!D42,1),IF('Equipes et choix des points'!$I$2=2,IF('Matchs et classements'!E42='Matchs et classements'!D42,2))))))</f>
        <v>0</v>
      </c>
      <c r="CT42" s="8">
        <f>IF(D42="",0,IF(D42&gt;E42,0,IF(D42=E42,0,IF('Equipes et choix des points'!$I$2=1,IF('Matchs et classements'!D42&lt;'Matchs et classements'!E42,0),IF('Equipes et choix des points'!$I$2=2,IF('Matchs et classements'!D42&lt;'Matchs et classements'!E42,1))))))</f>
        <v>0</v>
      </c>
      <c r="CU42" s="8">
        <f>IF(E42="",0,IF(E42&gt;D42,0,IF(E42=D42,0,IF('Equipes et choix des points'!$I$2=1,IF('Matchs et classements'!E42&lt;'Matchs et classements'!D42,0),IF('Equipes et choix des points'!$I$2=2,IF('Matchs et classements'!E42&lt;'Matchs et classements'!D42,1))))))</f>
        <v>0</v>
      </c>
      <c r="CV42" s="8">
        <f t="shared" si="37"/>
        <v>0</v>
      </c>
      <c r="CW42" s="8">
        <f t="shared" si="38"/>
        <v>0</v>
      </c>
      <c r="CX42" s="8">
        <f t="shared" si="39"/>
        <v>0</v>
      </c>
      <c r="CY42" s="8">
        <f t="shared" si="40"/>
        <v>0</v>
      </c>
      <c r="CZ42" s="8" t="b">
        <f t="shared" si="2"/>
        <v>0</v>
      </c>
      <c r="DA42" s="8" t="b">
        <f t="shared" si="3"/>
        <v>0</v>
      </c>
      <c r="DB42" s="8" t="b">
        <f t="shared" si="4"/>
        <v>0</v>
      </c>
      <c r="DC42" s="8" t="b">
        <f t="shared" si="5"/>
        <v>0</v>
      </c>
      <c r="DD42" s="8" t="b">
        <f t="shared" si="6"/>
        <v>0</v>
      </c>
      <c r="DE42" s="8" t="b">
        <f t="shared" si="7"/>
        <v>0</v>
      </c>
      <c r="DF42" s="8">
        <f t="shared" si="8"/>
        <v>0</v>
      </c>
      <c r="DG42" s="8">
        <f t="shared" si="9"/>
        <v>0</v>
      </c>
      <c r="DH42" s="8">
        <f t="shared" si="10"/>
        <v>0</v>
      </c>
      <c r="DI42" s="8">
        <f t="shared" si="11"/>
        <v>0</v>
      </c>
      <c r="DJ42" s="19"/>
      <c r="DK42" s="18"/>
      <c r="DL42" s="18"/>
      <c r="DM42" s="19"/>
      <c r="DN42" s="19"/>
      <c r="DO42" s="18"/>
      <c r="DP42" s="18"/>
      <c r="DQ42" s="19"/>
      <c r="DR42" s="19"/>
      <c r="DS42" s="18"/>
      <c r="DT42" s="18"/>
      <c r="DU42" s="19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</row>
    <row r="43" spans="1:161" ht="15.75" thickBot="1" x14ac:dyDescent="0.3">
      <c r="A43" s="36"/>
      <c r="B43" s="72"/>
      <c r="C43" s="37"/>
      <c r="D43" s="38"/>
      <c r="E43" s="39"/>
      <c r="F43" s="40"/>
      <c r="G43" s="75"/>
      <c r="H43" s="41"/>
      <c r="I43" s="42"/>
      <c r="J43" s="43"/>
      <c r="K43" s="110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9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9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9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8">
        <f t="shared" si="0"/>
        <v>0</v>
      </c>
      <c r="CK43" s="8">
        <f t="shared" si="1"/>
        <v>0</v>
      </c>
      <c r="CL43" s="8" t="str">
        <f t="shared" si="33"/>
        <v/>
      </c>
      <c r="CM43" s="8" t="str">
        <f t="shared" si="34"/>
        <v/>
      </c>
      <c r="CN43" s="8" t="str">
        <f t="shared" si="35"/>
        <v/>
      </c>
      <c r="CO43" s="8" t="str">
        <f t="shared" si="36"/>
        <v/>
      </c>
      <c r="CP43" s="8">
        <f>IF(D43="",0,IF(D43=E43,0,IF(D43&lt;E43,0,IF('Equipes et choix des points'!$I$2=1,IF('Matchs et classements'!D43&gt;'Matchs et classements'!E43,3),IF('Equipes et choix des points'!$I$2=2,IF('Matchs et classements'!D43&gt;E43,4))))))</f>
        <v>0</v>
      </c>
      <c r="CQ43" s="8">
        <f>IF(E43="",0,IF(E43=D43,0,IF(E43&lt;D43,0,IF('Equipes et choix des points'!$I$2=1,IF('Matchs et classements'!E43&gt;'Matchs et classements'!D43,3),IF('Equipes et choix des points'!$I$2=2,IF('Matchs et classements'!E43&gt;'Matchs et classements'!D43,4))))))</f>
        <v>0</v>
      </c>
      <c r="CR43" s="8">
        <f>IF(D43="",0,IF(D43&gt;E43,0,IF(D43&lt;E43,0,IF('Equipes et choix des points'!$I$2=1,IF('Matchs et classements'!D43='Matchs et classements'!E43,1),IF('Equipes et choix des points'!$I$2=2,IF('Matchs et classements'!D43='Matchs et classements'!E43,2))))))</f>
        <v>0</v>
      </c>
      <c r="CS43" s="8">
        <f>IF(E43="",0,IF(E43&gt;D43,0,IF(E43&lt;D43,0,IF('Equipes et choix des points'!$I$2=1,IF('Matchs et classements'!E43='Matchs et classements'!D43,1),IF('Equipes et choix des points'!$I$2=2,IF('Matchs et classements'!E43='Matchs et classements'!D43,2))))))</f>
        <v>0</v>
      </c>
      <c r="CT43" s="8">
        <f>IF(D43="",0,IF(D43&gt;E43,0,IF(D43=E43,0,IF('Equipes et choix des points'!$I$2=1,IF('Matchs et classements'!D43&lt;'Matchs et classements'!E43,0),IF('Equipes et choix des points'!$I$2=2,IF('Matchs et classements'!D43&lt;'Matchs et classements'!E43,1))))))</f>
        <v>0</v>
      </c>
      <c r="CU43" s="8">
        <f>IF(E43="",0,IF(E43&gt;D43,0,IF(E43=D43,0,IF('Equipes et choix des points'!$I$2=1,IF('Matchs et classements'!E43&lt;'Matchs et classements'!D43,0),IF('Equipes et choix des points'!$I$2=2,IF('Matchs et classements'!E43&lt;'Matchs et classements'!D43,1))))))</f>
        <v>0</v>
      </c>
      <c r="CV43" s="8">
        <f t="shared" si="37"/>
        <v>0</v>
      </c>
      <c r="CW43" s="8">
        <f t="shared" si="38"/>
        <v>0</v>
      </c>
      <c r="CX43" s="8">
        <f t="shared" si="39"/>
        <v>0</v>
      </c>
      <c r="CY43" s="8">
        <f t="shared" si="40"/>
        <v>0</v>
      </c>
      <c r="CZ43" s="8" t="b">
        <f t="shared" si="2"/>
        <v>0</v>
      </c>
      <c r="DA43" s="8" t="b">
        <f t="shared" si="3"/>
        <v>0</v>
      </c>
      <c r="DB43" s="8" t="b">
        <f t="shared" si="4"/>
        <v>0</v>
      </c>
      <c r="DC43" s="8" t="b">
        <f t="shared" si="5"/>
        <v>0</v>
      </c>
      <c r="DD43" s="8" t="b">
        <f t="shared" si="6"/>
        <v>0</v>
      </c>
      <c r="DE43" s="8" t="b">
        <f t="shared" si="7"/>
        <v>0</v>
      </c>
      <c r="DF43" s="8">
        <f t="shared" si="8"/>
        <v>0</v>
      </c>
      <c r="DG43" s="8">
        <f t="shared" si="9"/>
        <v>0</v>
      </c>
      <c r="DH43" s="8">
        <f t="shared" si="10"/>
        <v>0</v>
      </c>
      <c r="DI43" s="8">
        <f t="shared" si="11"/>
        <v>0</v>
      </c>
      <c r="DJ43" s="19"/>
      <c r="DK43" s="18"/>
      <c r="DL43" s="18"/>
      <c r="DM43" s="19"/>
      <c r="DN43" s="19"/>
      <c r="DO43" s="18"/>
      <c r="DP43" s="18"/>
      <c r="DQ43" s="19"/>
      <c r="DR43" s="19"/>
      <c r="DS43" s="18"/>
      <c r="DT43" s="18"/>
      <c r="DU43" s="19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</row>
    <row r="44" spans="1:161" x14ac:dyDescent="0.25">
      <c r="A44" s="20"/>
      <c r="B44" s="70"/>
      <c r="C44" s="21"/>
      <c r="D44" s="22"/>
      <c r="E44" s="23"/>
      <c r="F44" s="24"/>
      <c r="G44" s="73"/>
      <c r="H44" s="25"/>
      <c r="I44" s="26"/>
      <c r="J44" s="27"/>
      <c r="K44" s="108">
        <v>5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9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9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9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8">
        <f t="shared" si="0"/>
        <v>0</v>
      </c>
      <c r="CK44" s="8">
        <f t="shared" si="1"/>
        <v>0</v>
      </c>
      <c r="CL44" s="8" t="str">
        <f t="shared" si="33"/>
        <v/>
      </c>
      <c r="CM44" s="8" t="str">
        <f t="shared" si="34"/>
        <v/>
      </c>
      <c r="CN44" s="8" t="str">
        <f t="shared" si="35"/>
        <v/>
      </c>
      <c r="CO44" s="8" t="str">
        <f t="shared" si="36"/>
        <v/>
      </c>
      <c r="CP44" s="8">
        <f>IF(D44="",0,IF(D44=E44,0,IF(D44&lt;E44,0,IF('Equipes et choix des points'!$I$2=1,IF('Matchs et classements'!D44&gt;'Matchs et classements'!E44,3),IF('Equipes et choix des points'!$I$2=2,IF('Matchs et classements'!D44&gt;E44,4))))))</f>
        <v>0</v>
      </c>
      <c r="CQ44" s="8">
        <f>IF(E44="",0,IF(E44=D44,0,IF(E44&lt;D44,0,IF('Equipes et choix des points'!$I$2=1,IF('Matchs et classements'!E44&gt;'Matchs et classements'!D44,3),IF('Equipes et choix des points'!$I$2=2,IF('Matchs et classements'!E44&gt;'Matchs et classements'!D44,4))))))</f>
        <v>0</v>
      </c>
      <c r="CR44" s="8">
        <f>IF(D44="",0,IF(D44&gt;E44,0,IF(D44&lt;E44,0,IF('Equipes et choix des points'!$I$2=1,IF('Matchs et classements'!D44='Matchs et classements'!E44,1),IF('Equipes et choix des points'!$I$2=2,IF('Matchs et classements'!D44='Matchs et classements'!E44,2))))))</f>
        <v>0</v>
      </c>
      <c r="CS44" s="8">
        <f>IF(E44="",0,IF(E44&gt;D44,0,IF(E44&lt;D44,0,IF('Equipes et choix des points'!$I$2=1,IF('Matchs et classements'!E44='Matchs et classements'!D44,1),IF('Equipes et choix des points'!$I$2=2,IF('Matchs et classements'!E44='Matchs et classements'!D44,2))))))</f>
        <v>0</v>
      </c>
      <c r="CT44" s="8">
        <f>IF(D44="",0,IF(D44&gt;E44,0,IF(D44=E44,0,IF('Equipes et choix des points'!$I$2=1,IF('Matchs et classements'!D44&lt;'Matchs et classements'!E44,0),IF('Equipes et choix des points'!$I$2=2,IF('Matchs et classements'!D44&lt;'Matchs et classements'!E44,1))))))</f>
        <v>0</v>
      </c>
      <c r="CU44" s="8">
        <f>IF(E44="",0,IF(E44&gt;D44,0,IF(E44=D44,0,IF('Equipes et choix des points'!$I$2=1,IF('Matchs et classements'!E44&lt;'Matchs et classements'!D44,0),IF('Equipes et choix des points'!$I$2=2,IF('Matchs et classements'!E44&lt;'Matchs et classements'!D44,1))))))</f>
        <v>0</v>
      </c>
      <c r="CV44" s="8">
        <f t="shared" si="37"/>
        <v>0</v>
      </c>
      <c r="CW44" s="8">
        <f t="shared" si="38"/>
        <v>0</v>
      </c>
      <c r="CX44" s="8">
        <f t="shared" si="39"/>
        <v>0</v>
      </c>
      <c r="CY44" s="8">
        <f t="shared" si="40"/>
        <v>0</v>
      </c>
      <c r="CZ44" s="8" t="b">
        <f t="shared" si="2"/>
        <v>0</v>
      </c>
      <c r="DA44" s="8" t="b">
        <f t="shared" si="3"/>
        <v>0</v>
      </c>
      <c r="DB44" s="8" t="b">
        <f t="shared" si="4"/>
        <v>0</v>
      </c>
      <c r="DC44" s="8" t="b">
        <f t="shared" si="5"/>
        <v>0</v>
      </c>
      <c r="DD44" s="8" t="b">
        <f t="shared" si="6"/>
        <v>0</v>
      </c>
      <c r="DE44" s="8" t="b">
        <f t="shared" si="7"/>
        <v>0</v>
      </c>
      <c r="DF44" s="8">
        <f t="shared" si="8"/>
        <v>0</v>
      </c>
      <c r="DG44" s="8">
        <f t="shared" si="9"/>
        <v>0</v>
      </c>
      <c r="DH44" s="8">
        <f t="shared" si="10"/>
        <v>0</v>
      </c>
      <c r="DI44" s="8">
        <f t="shared" si="11"/>
        <v>0</v>
      </c>
      <c r="DJ44" s="19"/>
      <c r="DK44" s="18"/>
      <c r="DL44" s="18"/>
      <c r="DM44" s="19"/>
      <c r="DN44" s="19"/>
      <c r="DO44" s="18"/>
      <c r="DP44" s="18"/>
      <c r="DQ44" s="19"/>
      <c r="DR44" s="19"/>
      <c r="DS44" s="18"/>
      <c r="DT44" s="18"/>
      <c r="DU44" s="19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</row>
    <row r="45" spans="1:161" x14ac:dyDescent="0.25">
      <c r="A45" s="28"/>
      <c r="B45" s="71"/>
      <c r="C45" s="29"/>
      <c r="D45" s="30"/>
      <c r="E45" s="31"/>
      <c r="F45" s="32"/>
      <c r="G45" s="74"/>
      <c r="H45" s="33"/>
      <c r="I45" s="34"/>
      <c r="J45" s="35"/>
      <c r="K45" s="109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9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9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9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8">
        <f t="shared" si="0"/>
        <v>0</v>
      </c>
      <c r="CK45" s="8">
        <f t="shared" si="1"/>
        <v>0</v>
      </c>
      <c r="CL45" s="8" t="str">
        <f t="shared" si="33"/>
        <v/>
      </c>
      <c r="CM45" s="8" t="str">
        <f t="shared" si="34"/>
        <v/>
      </c>
      <c r="CN45" s="8" t="str">
        <f t="shared" si="35"/>
        <v/>
      </c>
      <c r="CO45" s="8" t="str">
        <f t="shared" si="36"/>
        <v/>
      </c>
      <c r="CP45" s="8">
        <f>IF(D45="",0,IF(D45=E45,0,IF(D45&lt;E45,0,IF('Equipes et choix des points'!$I$2=1,IF('Matchs et classements'!D45&gt;'Matchs et classements'!E45,3),IF('Equipes et choix des points'!$I$2=2,IF('Matchs et classements'!D45&gt;E45,4))))))</f>
        <v>0</v>
      </c>
      <c r="CQ45" s="8">
        <f>IF(E45="",0,IF(E45=D45,0,IF(E45&lt;D45,0,IF('Equipes et choix des points'!$I$2=1,IF('Matchs et classements'!E45&gt;'Matchs et classements'!D45,3),IF('Equipes et choix des points'!$I$2=2,IF('Matchs et classements'!E45&gt;'Matchs et classements'!D45,4))))))</f>
        <v>0</v>
      </c>
      <c r="CR45" s="8">
        <f>IF(D45="",0,IF(D45&gt;E45,0,IF(D45&lt;E45,0,IF('Equipes et choix des points'!$I$2=1,IF('Matchs et classements'!D45='Matchs et classements'!E45,1),IF('Equipes et choix des points'!$I$2=2,IF('Matchs et classements'!D45='Matchs et classements'!E45,2))))))</f>
        <v>0</v>
      </c>
      <c r="CS45" s="8">
        <f>IF(E45="",0,IF(E45&gt;D45,0,IF(E45&lt;D45,0,IF('Equipes et choix des points'!$I$2=1,IF('Matchs et classements'!E45='Matchs et classements'!D45,1),IF('Equipes et choix des points'!$I$2=2,IF('Matchs et classements'!E45='Matchs et classements'!D45,2))))))</f>
        <v>0</v>
      </c>
      <c r="CT45" s="8">
        <f>IF(D45="",0,IF(D45&gt;E45,0,IF(D45=E45,0,IF('Equipes et choix des points'!$I$2=1,IF('Matchs et classements'!D45&lt;'Matchs et classements'!E45,0),IF('Equipes et choix des points'!$I$2=2,IF('Matchs et classements'!D45&lt;'Matchs et classements'!E45,1))))))</f>
        <v>0</v>
      </c>
      <c r="CU45" s="8">
        <f>IF(E45="",0,IF(E45&gt;D45,0,IF(E45=D45,0,IF('Equipes et choix des points'!$I$2=1,IF('Matchs et classements'!E45&lt;'Matchs et classements'!D45,0),IF('Equipes et choix des points'!$I$2=2,IF('Matchs et classements'!E45&lt;'Matchs et classements'!D45,1))))))</f>
        <v>0</v>
      </c>
      <c r="CV45" s="8">
        <f t="shared" si="37"/>
        <v>0</v>
      </c>
      <c r="CW45" s="8">
        <f t="shared" si="38"/>
        <v>0</v>
      </c>
      <c r="CX45" s="8">
        <f t="shared" si="39"/>
        <v>0</v>
      </c>
      <c r="CY45" s="8">
        <f t="shared" si="40"/>
        <v>0</v>
      </c>
      <c r="CZ45" s="8" t="b">
        <f t="shared" si="2"/>
        <v>0</v>
      </c>
      <c r="DA45" s="8" t="b">
        <f t="shared" si="3"/>
        <v>0</v>
      </c>
      <c r="DB45" s="8" t="b">
        <f t="shared" si="4"/>
        <v>0</v>
      </c>
      <c r="DC45" s="8" t="b">
        <f t="shared" si="5"/>
        <v>0</v>
      </c>
      <c r="DD45" s="8" t="b">
        <f t="shared" si="6"/>
        <v>0</v>
      </c>
      <c r="DE45" s="8" t="b">
        <f t="shared" si="7"/>
        <v>0</v>
      </c>
      <c r="DF45" s="8">
        <f t="shared" si="8"/>
        <v>0</v>
      </c>
      <c r="DG45" s="8">
        <f t="shared" si="9"/>
        <v>0</v>
      </c>
      <c r="DH45" s="8">
        <f t="shared" si="10"/>
        <v>0</v>
      </c>
      <c r="DI45" s="8">
        <f t="shared" si="11"/>
        <v>0</v>
      </c>
      <c r="DJ45" s="19"/>
      <c r="DK45" s="18"/>
      <c r="DL45" s="18"/>
      <c r="DM45" s="19"/>
      <c r="DN45" s="19"/>
      <c r="DO45" s="18"/>
      <c r="DP45" s="18"/>
      <c r="DQ45" s="19"/>
      <c r="DR45" s="19"/>
      <c r="DS45" s="18"/>
      <c r="DT45" s="18"/>
      <c r="DU45" s="19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</row>
    <row r="46" spans="1:161" x14ac:dyDescent="0.25">
      <c r="A46" s="28"/>
      <c r="B46" s="71"/>
      <c r="C46" s="29"/>
      <c r="D46" s="30"/>
      <c r="E46" s="31"/>
      <c r="F46" s="32"/>
      <c r="G46" s="74"/>
      <c r="H46" s="33"/>
      <c r="I46" s="34"/>
      <c r="J46" s="35"/>
      <c r="K46" s="109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9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9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9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8">
        <f t="shared" si="0"/>
        <v>0</v>
      </c>
      <c r="CK46" s="8">
        <f t="shared" si="1"/>
        <v>0</v>
      </c>
      <c r="CL46" s="8" t="str">
        <f t="shared" si="33"/>
        <v/>
      </c>
      <c r="CM46" s="8" t="str">
        <f t="shared" si="34"/>
        <v/>
      </c>
      <c r="CN46" s="8" t="str">
        <f t="shared" si="35"/>
        <v/>
      </c>
      <c r="CO46" s="8" t="str">
        <f t="shared" si="36"/>
        <v/>
      </c>
      <c r="CP46" s="8">
        <f>IF(D46="",0,IF(D46=E46,0,IF(D46&lt;E46,0,IF('Equipes et choix des points'!$I$2=1,IF('Matchs et classements'!D46&gt;'Matchs et classements'!E46,3),IF('Equipes et choix des points'!$I$2=2,IF('Matchs et classements'!D46&gt;E46,4))))))</f>
        <v>0</v>
      </c>
      <c r="CQ46" s="8">
        <f>IF(E46="",0,IF(E46=D46,0,IF(E46&lt;D46,0,IF('Equipes et choix des points'!$I$2=1,IF('Matchs et classements'!E46&gt;'Matchs et classements'!D46,3),IF('Equipes et choix des points'!$I$2=2,IF('Matchs et classements'!E46&gt;'Matchs et classements'!D46,4))))))</f>
        <v>0</v>
      </c>
      <c r="CR46" s="8">
        <f>IF(D46="",0,IF(D46&gt;E46,0,IF(D46&lt;E46,0,IF('Equipes et choix des points'!$I$2=1,IF('Matchs et classements'!D46='Matchs et classements'!E46,1),IF('Equipes et choix des points'!$I$2=2,IF('Matchs et classements'!D46='Matchs et classements'!E46,2))))))</f>
        <v>0</v>
      </c>
      <c r="CS46" s="8">
        <f>IF(E46="",0,IF(E46&gt;D46,0,IF(E46&lt;D46,0,IF('Equipes et choix des points'!$I$2=1,IF('Matchs et classements'!E46='Matchs et classements'!D46,1),IF('Equipes et choix des points'!$I$2=2,IF('Matchs et classements'!E46='Matchs et classements'!D46,2))))))</f>
        <v>0</v>
      </c>
      <c r="CT46" s="8">
        <f>IF(D46="",0,IF(D46&gt;E46,0,IF(D46=E46,0,IF('Equipes et choix des points'!$I$2=1,IF('Matchs et classements'!D46&lt;'Matchs et classements'!E46,0),IF('Equipes et choix des points'!$I$2=2,IF('Matchs et classements'!D46&lt;'Matchs et classements'!E46,1))))))</f>
        <v>0</v>
      </c>
      <c r="CU46" s="8">
        <f>IF(E46="",0,IF(E46&gt;D46,0,IF(E46=D46,0,IF('Equipes et choix des points'!$I$2=1,IF('Matchs et classements'!E46&lt;'Matchs et classements'!D46,0),IF('Equipes et choix des points'!$I$2=2,IF('Matchs et classements'!E46&lt;'Matchs et classements'!D46,1))))))</f>
        <v>0</v>
      </c>
      <c r="CV46" s="8">
        <f t="shared" si="37"/>
        <v>0</v>
      </c>
      <c r="CW46" s="8">
        <f t="shared" si="38"/>
        <v>0</v>
      </c>
      <c r="CX46" s="8">
        <f t="shared" si="39"/>
        <v>0</v>
      </c>
      <c r="CY46" s="8">
        <f t="shared" si="40"/>
        <v>0</v>
      </c>
      <c r="CZ46" s="8" t="b">
        <f t="shared" si="2"/>
        <v>0</v>
      </c>
      <c r="DA46" s="8" t="b">
        <f t="shared" si="3"/>
        <v>0</v>
      </c>
      <c r="DB46" s="8" t="b">
        <f t="shared" si="4"/>
        <v>0</v>
      </c>
      <c r="DC46" s="8" t="b">
        <f t="shared" si="5"/>
        <v>0</v>
      </c>
      <c r="DD46" s="8" t="b">
        <f t="shared" si="6"/>
        <v>0</v>
      </c>
      <c r="DE46" s="8" t="b">
        <f t="shared" si="7"/>
        <v>0</v>
      </c>
      <c r="DF46" s="8">
        <f t="shared" si="8"/>
        <v>0</v>
      </c>
      <c r="DG46" s="8">
        <f t="shared" si="9"/>
        <v>0</v>
      </c>
      <c r="DH46" s="8">
        <f t="shared" si="10"/>
        <v>0</v>
      </c>
      <c r="DI46" s="8">
        <f t="shared" si="11"/>
        <v>0</v>
      </c>
      <c r="DJ46" s="19"/>
      <c r="DK46" s="18"/>
      <c r="DL46" s="18"/>
      <c r="DM46" s="19"/>
      <c r="DN46" s="19"/>
      <c r="DO46" s="18"/>
      <c r="DP46" s="18"/>
      <c r="DQ46" s="19"/>
      <c r="DR46" s="19"/>
      <c r="DS46" s="18"/>
      <c r="DT46" s="18"/>
      <c r="DU46" s="19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</row>
    <row r="47" spans="1:161" x14ac:dyDescent="0.25">
      <c r="A47" s="28"/>
      <c r="B47" s="71"/>
      <c r="C47" s="29"/>
      <c r="D47" s="30"/>
      <c r="E47" s="31"/>
      <c r="F47" s="32"/>
      <c r="G47" s="74"/>
      <c r="H47" s="33"/>
      <c r="I47" s="34"/>
      <c r="J47" s="35"/>
      <c r="K47" s="109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9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9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9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8">
        <f t="shared" si="0"/>
        <v>0</v>
      </c>
      <c r="CK47" s="8">
        <f t="shared" si="1"/>
        <v>0</v>
      </c>
      <c r="CL47" s="8" t="str">
        <f t="shared" si="33"/>
        <v/>
      </c>
      <c r="CM47" s="8" t="str">
        <f t="shared" si="34"/>
        <v/>
      </c>
      <c r="CN47" s="8" t="str">
        <f t="shared" si="35"/>
        <v/>
      </c>
      <c r="CO47" s="8" t="str">
        <f t="shared" si="36"/>
        <v/>
      </c>
      <c r="CP47" s="8">
        <f>IF(D47="",0,IF(D47=E47,0,IF(D47&lt;E47,0,IF('Equipes et choix des points'!$I$2=1,IF('Matchs et classements'!D47&gt;'Matchs et classements'!E47,3),IF('Equipes et choix des points'!$I$2=2,IF('Matchs et classements'!D47&gt;E47,4))))))</f>
        <v>0</v>
      </c>
      <c r="CQ47" s="8">
        <f>IF(E47="",0,IF(E47=D47,0,IF(E47&lt;D47,0,IF('Equipes et choix des points'!$I$2=1,IF('Matchs et classements'!E47&gt;'Matchs et classements'!D47,3),IF('Equipes et choix des points'!$I$2=2,IF('Matchs et classements'!E47&gt;'Matchs et classements'!D47,4))))))</f>
        <v>0</v>
      </c>
      <c r="CR47" s="8">
        <f>IF(D47="",0,IF(D47&gt;E47,0,IF(D47&lt;E47,0,IF('Equipes et choix des points'!$I$2=1,IF('Matchs et classements'!D47='Matchs et classements'!E47,1),IF('Equipes et choix des points'!$I$2=2,IF('Matchs et classements'!D47='Matchs et classements'!E47,2))))))</f>
        <v>0</v>
      </c>
      <c r="CS47" s="8">
        <f>IF(E47="",0,IF(E47&gt;D47,0,IF(E47&lt;D47,0,IF('Equipes et choix des points'!$I$2=1,IF('Matchs et classements'!E47='Matchs et classements'!D47,1),IF('Equipes et choix des points'!$I$2=2,IF('Matchs et classements'!E47='Matchs et classements'!D47,2))))))</f>
        <v>0</v>
      </c>
      <c r="CT47" s="8">
        <f>IF(D47="",0,IF(D47&gt;E47,0,IF(D47=E47,0,IF('Equipes et choix des points'!$I$2=1,IF('Matchs et classements'!D47&lt;'Matchs et classements'!E47,0),IF('Equipes et choix des points'!$I$2=2,IF('Matchs et classements'!D47&lt;'Matchs et classements'!E47,1))))))</f>
        <v>0</v>
      </c>
      <c r="CU47" s="8">
        <f>IF(E47="",0,IF(E47&gt;D47,0,IF(E47=D47,0,IF('Equipes et choix des points'!$I$2=1,IF('Matchs et classements'!E47&lt;'Matchs et classements'!D47,0),IF('Equipes et choix des points'!$I$2=2,IF('Matchs et classements'!E47&lt;'Matchs et classements'!D47,1))))))</f>
        <v>0</v>
      </c>
      <c r="CV47" s="8">
        <f t="shared" si="37"/>
        <v>0</v>
      </c>
      <c r="CW47" s="8">
        <f t="shared" si="38"/>
        <v>0</v>
      </c>
      <c r="CX47" s="8">
        <f t="shared" si="39"/>
        <v>0</v>
      </c>
      <c r="CY47" s="8">
        <f t="shared" si="40"/>
        <v>0</v>
      </c>
      <c r="CZ47" s="8" t="b">
        <f t="shared" si="2"/>
        <v>0</v>
      </c>
      <c r="DA47" s="8" t="b">
        <f t="shared" si="3"/>
        <v>0</v>
      </c>
      <c r="DB47" s="8" t="b">
        <f t="shared" si="4"/>
        <v>0</v>
      </c>
      <c r="DC47" s="8" t="b">
        <f t="shared" si="5"/>
        <v>0</v>
      </c>
      <c r="DD47" s="8" t="b">
        <f t="shared" si="6"/>
        <v>0</v>
      </c>
      <c r="DE47" s="8" t="b">
        <f t="shared" si="7"/>
        <v>0</v>
      </c>
      <c r="DF47" s="8">
        <f t="shared" si="8"/>
        <v>0</v>
      </c>
      <c r="DG47" s="8">
        <f t="shared" si="9"/>
        <v>0</v>
      </c>
      <c r="DH47" s="8">
        <f t="shared" si="10"/>
        <v>0</v>
      </c>
      <c r="DI47" s="8">
        <f t="shared" si="11"/>
        <v>0</v>
      </c>
      <c r="DJ47" s="19"/>
      <c r="DK47" s="18"/>
      <c r="DL47" s="18"/>
      <c r="DM47" s="19"/>
      <c r="DN47" s="19"/>
      <c r="DO47" s="18"/>
      <c r="DP47" s="18"/>
      <c r="DQ47" s="19"/>
      <c r="DR47" s="19"/>
      <c r="DS47" s="18"/>
      <c r="DT47" s="18"/>
      <c r="DU47" s="19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</row>
    <row r="48" spans="1:161" x14ac:dyDescent="0.25">
      <c r="A48" s="28"/>
      <c r="B48" s="71"/>
      <c r="C48" s="29"/>
      <c r="D48" s="30"/>
      <c r="E48" s="31"/>
      <c r="F48" s="32"/>
      <c r="G48" s="74"/>
      <c r="H48" s="33"/>
      <c r="I48" s="34"/>
      <c r="J48" s="35"/>
      <c r="K48" s="109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9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9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9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8">
        <f t="shared" si="0"/>
        <v>0</v>
      </c>
      <c r="CK48" s="8">
        <f t="shared" si="1"/>
        <v>0</v>
      </c>
      <c r="CL48" s="8" t="str">
        <f t="shared" si="33"/>
        <v/>
      </c>
      <c r="CM48" s="8" t="str">
        <f t="shared" si="34"/>
        <v/>
      </c>
      <c r="CN48" s="8" t="str">
        <f t="shared" si="35"/>
        <v/>
      </c>
      <c r="CO48" s="8" t="str">
        <f t="shared" si="36"/>
        <v/>
      </c>
      <c r="CP48" s="8">
        <f>IF(D48="",0,IF(D48=E48,0,IF(D48&lt;E48,0,IF('Equipes et choix des points'!$I$2=1,IF('Matchs et classements'!D48&gt;'Matchs et classements'!E48,3),IF('Equipes et choix des points'!$I$2=2,IF('Matchs et classements'!D48&gt;E48,4))))))</f>
        <v>0</v>
      </c>
      <c r="CQ48" s="8">
        <f>IF(E48="",0,IF(E48=D48,0,IF(E48&lt;D48,0,IF('Equipes et choix des points'!$I$2=1,IF('Matchs et classements'!E48&gt;'Matchs et classements'!D48,3),IF('Equipes et choix des points'!$I$2=2,IF('Matchs et classements'!E48&gt;'Matchs et classements'!D48,4))))))</f>
        <v>0</v>
      </c>
      <c r="CR48" s="8">
        <f>IF(D48="",0,IF(D48&gt;E48,0,IF(D48&lt;E48,0,IF('Equipes et choix des points'!$I$2=1,IF('Matchs et classements'!D48='Matchs et classements'!E48,1),IF('Equipes et choix des points'!$I$2=2,IF('Matchs et classements'!D48='Matchs et classements'!E48,2))))))</f>
        <v>0</v>
      </c>
      <c r="CS48" s="8">
        <f>IF(E48="",0,IF(E48&gt;D48,0,IF(E48&lt;D48,0,IF('Equipes et choix des points'!$I$2=1,IF('Matchs et classements'!E48='Matchs et classements'!D48,1),IF('Equipes et choix des points'!$I$2=2,IF('Matchs et classements'!E48='Matchs et classements'!D48,2))))))</f>
        <v>0</v>
      </c>
      <c r="CT48" s="8">
        <f>IF(D48="",0,IF(D48&gt;E48,0,IF(D48=E48,0,IF('Equipes et choix des points'!$I$2=1,IF('Matchs et classements'!D48&lt;'Matchs et classements'!E48,0),IF('Equipes et choix des points'!$I$2=2,IF('Matchs et classements'!D48&lt;'Matchs et classements'!E48,1))))))</f>
        <v>0</v>
      </c>
      <c r="CU48" s="8">
        <f>IF(E48="",0,IF(E48&gt;D48,0,IF(E48=D48,0,IF('Equipes et choix des points'!$I$2=1,IF('Matchs et classements'!E48&lt;'Matchs et classements'!D48,0),IF('Equipes et choix des points'!$I$2=2,IF('Matchs et classements'!E48&lt;'Matchs et classements'!D48,1))))))</f>
        <v>0</v>
      </c>
      <c r="CV48" s="8">
        <f t="shared" si="37"/>
        <v>0</v>
      </c>
      <c r="CW48" s="8">
        <f t="shared" si="38"/>
        <v>0</v>
      </c>
      <c r="CX48" s="8">
        <f t="shared" si="39"/>
        <v>0</v>
      </c>
      <c r="CY48" s="8">
        <f t="shared" si="40"/>
        <v>0</v>
      </c>
      <c r="CZ48" s="8" t="b">
        <f t="shared" si="2"/>
        <v>0</v>
      </c>
      <c r="DA48" s="8" t="b">
        <f t="shared" si="3"/>
        <v>0</v>
      </c>
      <c r="DB48" s="8" t="b">
        <f t="shared" si="4"/>
        <v>0</v>
      </c>
      <c r="DC48" s="8" t="b">
        <f t="shared" si="5"/>
        <v>0</v>
      </c>
      <c r="DD48" s="8" t="b">
        <f t="shared" si="6"/>
        <v>0</v>
      </c>
      <c r="DE48" s="8" t="b">
        <f t="shared" si="7"/>
        <v>0</v>
      </c>
      <c r="DF48" s="8">
        <f t="shared" si="8"/>
        <v>0</v>
      </c>
      <c r="DG48" s="8">
        <f t="shared" si="9"/>
        <v>0</v>
      </c>
      <c r="DH48" s="8">
        <f t="shared" si="10"/>
        <v>0</v>
      </c>
      <c r="DI48" s="8">
        <f t="shared" si="11"/>
        <v>0</v>
      </c>
      <c r="DJ48" s="19"/>
      <c r="DK48" s="18"/>
      <c r="DL48" s="18"/>
      <c r="DM48" s="19"/>
      <c r="DN48" s="19"/>
      <c r="DO48" s="18"/>
      <c r="DP48" s="18"/>
      <c r="DQ48" s="19"/>
      <c r="DR48" s="19"/>
      <c r="DS48" s="18"/>
      <c r="DT48" s="18"/>
      <c r="DU48" s="19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</row>
    <row r="49" spans="1:161" x14ac:dyDescent="0.25">
      <c r="A49" s="28"/>
      <c r="B49" s="71"/>
      <c r="C49" s="29"/>
      <c r="D49" s="30"/>
      <c r="E49" s="31"/>
      <c r="F49" s="32"/>
      <c r="G49" s="74"/>
      <c r="H49" s="33"/>
      <c r="I49" s="34"/>
      <c r="J49" s="35"/>
      <c r="K49" s="109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9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9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9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8">
        <f t="shared" si="0"/>
        <v>0</v>
      </c>
      <c r="CK49" s="8">
        <f t="shared" si="1"/>
        <v>0</v>
      </c>
      <c r="CL49" s="8" t="str">
        <f t="shared" si="33"/>
        <v/>
      </c>
      <c r="CM49" s="8" t="str">
        <f t="shared" si="34"/>
        <v/>
      </c>
      <c r="CN49" s="8" t="str">
        <f t="shared" si="35"/>
        <v/>
      </c>
      <c r="CO49" s="8" t="str">
        <f t="shared" si="36"/>
        <v/>
      </c>
      <c r="CP49" s="8">
        <f>IF(D49="",0,IF(D49=E49,0,IF(D49&lt;E49,0,IF('Equipes et choix des points'!$I$2=1,IF('Matchs et classements'!D49&gt;'Matchs et classements'!E49,3),IF('Equipes et choix des points'!$I$2=2,IF('Matchs et classements'!D49&gt;E49,4))))))</f>
        <v>0</v>
      </c>
      <c r="CQ49" s="8">
        <f>IF(E49="",0,IF(E49=D49,0,IF(E49&lt;D49,0,IF('Equipes et choix des points'!$I$2=1,IF('Matchs et classements'!E49&gt;'Matchs et classements'!D49,3),IF('Equipes et choix des points'!$I$2=2,IF('Matchs et classements'!E49&gt;'Matchs et classements'!D49,4))))))</f>
        <v>0</v>
      </c>
      <c r="CR49" s="8">
        <f>IF(D49="",0,IF(D49&gt;E49,0,IF(D49&lt;E49,0,IF('Equipes et choix des points'!$I$2=1,IF('Matchs et classements'!D49='Matchs et classements'!E49,1),IF('Equipes et choix des points'!$I$2=2,IF('Matchs et classements'!D49='Matchs et classements'!E49,2))))))</f>
        <v>0</v>
      </c>
      <c r="CS49" s="8">
        <f>IF(E49="",0,IF(E49&gt;D49,0,IF(E49&lt;D49,0,IF('Equipes et choix des points'!$I$2=1,IF('Matchs et classements'!E49='Matchs et classements'!D49,1),IF('Equipes et choix des points'!$I$2=2,IF('Matchs et classements'!E49='Matchs et classements'!D49,2))))))</f>
        <v>0</v>
      </c>
      <c r="CT49" s="8">
        <f>IF(D49="",0,IF(D49&gt;E49,0,IF(D49=E49,0,IF('Equipes et choix des points'!$I$2=1,IF('Matchs et classements'!D49&lt;'Matchs et classements'!E49,0),IF('Equipes et choix des points'!$I$2=2,IF('Matchs et classements'!D49&lt;'Matchs et classements'!E49,1))))))</f>
        <v>0</v>
      </c>
      <c r="CU49" s="8">
        <f>IF(E49="",0,IF(E49&gt;D49,0,IF(E49=D49,0,IF('Equipes et choix des points'!$I$2=1,IF('Matchs et classements'!E49&lt;'Matchs et classements'!D49,0),IF('Equipes et choix des points'!$I$2=2,IF('Matchs et classements'!E49&lt;'Matchs et classements'!D49,1))))))</f>
        <v>0</v>
      </c>
      <c r="CV49" s="8">
        <f t="shared" si="37"/>
        <v>0</v>
      </c>
      <c r="CW49" s="8">
        <f t="shared" si="38"/>
        <v>0</v>
      </c>
      <c r="CX49" s="8">
        <f t="shared" si="39"/>
        <v>0</v>
      </c>
      <c r="CY49" s="8">
        <f t="shared" si="40"/>
        <v>0</v>
      </c>
      <c r="CZ49" s="8" t="b">
        <f t="shared" si="2"/>
        <v>0</v>
      </c>
      <c r="DA49" s="8" t="b">
        <f t="shared" si="3"/>
        <v>0</v>
      </c>
      <c r="DB49" s="8" t="b">
        <f t="shared" si="4"/>
        <v>0</v>
      </c>
      <c r="DC49" s="8" t="b">
        <f t="shared" si="5"/>
        <v>0</v>
      </c>
      <c r="DD49" s="8" t="b">
        <f t="shared" si="6"/>
        <v>0</v>
      </c>
      <c r="DE49" s="8" t="b">
        <f t="shared" si="7"/>
        <v>0</v>
      </c>
      <c r="DF49" s="8">
        <f t="shared" si="8"/>
        <v>0</v>
      </c>
      <c r="DG49" s="8">
        <f t="shared" si="9"/>
        <v>0</v>
      </c>
      <c r="DH49" s="8">
        <f t="shared" si="10"/>
        <v>0</v>
      </c>
      <c r="DI49" s="8">
        <f t="shared" si="11"/>
        <v>0</v>
      </c>
      <c r="DJ49" s="19"/>
      <c r="DK49" s="18"/>
      <c r="DL49" s="18"/>
      <c r="DM49" s="19"/>
      <c r="DN49" s="19"/>
      <c r="DO49" s="18"/>
      <c r="DP49" s="18"/>
      <c r="DQ49" s="19"/>
      <c r="DR49" s="19"/>
      <c r="DS49" s="18"/>
      <c r="DT49" s="18"/>
      <c r="DU49" s="19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</row>
    <row r="50" spans="1:161" x14ac:dyDescent="0.25">
      <c r="A50" s="28"/>
      <c r="B50" s="71"/>
      <c r="C50" s="29"/>
      <c r="D50" s="30"/>
      <c r="E50" s="31"/>
      <c r="F50" s="32"/>
      <c r="G50" s="74"/>
      <c r="H50" s="33"/>
      <c r="I50" s="34"/>
      <c r="J50" s="35"/>
      <c r="K50" s="109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9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9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9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8">
        <f t="shared" si="0"/>
        <v>0</v>
      </c>
      <c r="CK50" s="8">
        <f t="shared" si="1"/>
        <v>0</v>
      </c>
      <c r="CL50" s="8" t="str">
        <f t="shared" si="33"/>
        <v/>
      </c>
      <c r="CM50" s="8" t="str">
        <f t="shared" si="34"/>
        <v/>
      </c>
      <c r="CN50" s="8" t="str">
        <f t="shared" si="35"/>
        <v/>
      </c>
      <c r="CO50" s="8" t="str">
        <f t="shared" si="36"/>
        <v/>
      </c>
      <c r="CP50" s="8">
        <f>IF(D50="",0,IF(D50=E50,0,IF(D50&lt;E50,0,IF('Equipes et choix des points'!$I$2=1,IF('Matchs et classements'!D50&gt;'Matchs et classements'!E50,3),IF('Equipes et choix des points'!$I$2=2,IF('Matchs et classements'!D50&gt;E50,4))))))</f>
        <v>0</v>
      </c>
      <c r="CQ50" s="8">
        <f>IF(E50="",0,IF(E50=D50,0,IF(E50&lt;D50,0,IF('Equipes et choix des points'!$I$2=1,IF('Matchs et classements'!E50&gt;'Matchs et classements'!D50,3),IF('Equipes et choix des points'!$I$2=2,IF('Matchs et classements'!E50&gt;'Matchs et classements'!D50,4))))))</f>
        <v>0</v>
      </c>
      <c r="CR50" s="8">
        <f>IF(D50="",0,IF(D50&gt;E50,0,IF(D50&lt;E50,0,IF('Equipes et choix des points'!$I$2=1,IF('Matchs et classements'!D50='Matchs et classements'!E50,1),IF('Equipes et choix des points'!$I$2=2,IF('Matchs et classements'!D50='Matchs et classements'!E50,2))))))</f>
        <v>0</v>
      </c>
      <c r="CS50" s="8">
        <f>IF(E50="",0,IF(E50&gt;D50,0,IF(E50&lt;D50,0,IF('Equipes et choix des points'!$I$2=1,IF('Matchs et classements'!E50='Matchs et classements'!D50,1),IF('Equipes et choix des points'!$I$2=2,IF('Matchs et classements'!E50='Matchs et classements'!D50,2))))))</f>
        <v>0</v>
      </c>
      <c r="CT50" s="8">
        <f>IF(D50="",0,IF(D50&gt;E50,0,IF(D50=E50,0,IF('Equipes et choix des points'!$I$2=1,IF('Matchs et classements'!D50&lt;'Matchs et classements'!E50,0),IF('Equipes et choix des points'!$I$2=2,IF('Matchs et classements'!D50&lt;'Matchs et classements'!E50,1))))))</f>
        <v>0</v>
      </c>
      <c r="CU50" s="8">
        <f>IF(E50="",0,IF(E50&gt;D50,0,IF(E50=D50,0,IF('Equipes et choix des points'!$I$2=1,IF('Matchs et classements'!E50&lt;'Matchs et classements'!D50,0),IF('Equipes et choix des points'!$I$2=2,IF('Matchs et classements'!E50&lt;'Matchs et classements'!D50,1))))))</f>
        <v>0</v>
      </c>
      <c r="CV50" s="8">
        <f t="shared" si="37"/>
        <v>0</v>
      </c>
      <c r="CW50" s="8">
        <f t="shared" si="38"/>
        <v>0</v>
      </c>
      <c r="CX50" s="8">
        <f t="shared" si="39"/>
        <v>0</v>
      </c>
      <c r="CY50" s="8">
        <f t="shared" si="40"/>
        <v>0</v>
      </c>
      <c r="CZ50" s="8" t="b">
        <f t="shared" si="2"/>
        <v>0</v>
      </c>
      <c r="DA50" s="8" t="b">
        <f t="shared" si="3"/>
        <v>0</v>
      </c>
      <c r="DB50" s="8" t="b">
        <f t="shared" si="4"/>
        <v>0</v>
      </c>
      <c r="DC50" s="8" t="b">
        <f t="shared" si="5"/>
        <v>0</v>
      </c>
      <c r="DD50" s="8" t="b">
        <f t="shared" si="6"/>
        <v>0</v>
      </c>
      <c r="DE50" s="8" t="b">
        <f t="shared" si="7"/>
        <v>0</v>
      </c>
      <c r="DF50" s="8">
        <f t="shared" si="8"/>
        <v>0</v>
      </c>
      <c r="DG50" s="8">
        <f t="shared" si="9"/>
        <v>0</v>
      </c>
      <c r="DH50" s="8">
        <f t="shared" si="10"/>
        <v>0</v>
      </c>
      <c r="DI50" s="8">
        <f t="shared" si="11"/>
        <v>0</v>
      </c>
      <c r="DJ50" s="19"/>
      <c r="DK50" s="18"/>
      <c r="DL50" s="18"/>
      <c r="DM50" s="19"/>
      <c r="DN50" s="19"/>
      <c r="DO50" s="18"/>
      <c r="DP50" s="18"/>
      <c r="DQ50" s="19"/>
      <c r="DR50" s="19"/>
      <c r="DS50" s="18"/>
      <c r="DT50" s="18"/>
      <c r="DU50" s="19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</row>
    <row r="51" spans="1:161" x14ac:dyDescent="0.25">
      <c r="A51" s="28"/>
      <c r="B51" s="71"/>
      <c r="C51" s="29"/>
      <c r="D51" s="30"/>
      <c r="E51" s="31"/>
      <c r="F51" s="32"/>
      <c r="G51" s="74"/>
      <c r="H51" s="33"/>
      <c r="I51" s="34"/>
      <c r="J51" s="35"/>
      <c r="K51" s="109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9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9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9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8">
        <f t="shared" si="0"/>
        <v>0</v>
      </c>
      <c r="CK51" s="8">
        <f t="shared" si="1"/>
        <v>0</v>
      </c>
      <c r="CL51" s="8" t="str">
        <f t="shared" si="33"/>
        <v/>
      </c>
      <c r="CM51" s="8" t="str">
        <f t="shared" si="34"/>
        <v/>
      </c>
      <c r="CN51" s="8" t="str">
        <f t="shared" si="35"/>
        <v/>
      </c>
      <c r="CO51" s="8" t="str">
        <f t="shared" si="36"/>
        <v/>
      </c>
      <c r="CP51" s="8">
        <f>IF(D51="",0,IF(D51=E51,0,IF(D51&lt;E51,0,IF('Equipes et choix des points'!$I$2=1,IF('Matchs et classements'!D51&gt;'Matchs et classements'!E51,3),IF('Equipes et choix des points'!$I$2=2,IF('Matchs et classements'!D51&gt;E51,4))))))</f>
        <v>0</v>
      </c>
      <c r="CQ51" s="8">
        <f>IF(E51="",0,IF(E51=D51,0,IF(E51&lt;D51,0,IF('Equipes et choix des points'!$I$2=1,IF('Matchs et classements'!E51&gt;'Matchs et classements'!D51,3),IF('Equipes et choix des points'!$I$2=2,IF('Matchs et classements'!E51&gt;'Matchs et classements'!D51,4))))))</f>
        <v>0</v>
      </c>
      <c r="CR51" s="8">
        <f>IF(D51="",0,IF(D51&gt;E51,0,IF(D51&lt;E51,0,IF('Equipes et choix des points'!$I$2=1,IF('Matchs et classements'!D51='Matchs et classements'!E51,1),IF('Equipes et choix des points'!$I$2=2,IF('Matchs et classements'!D51='Matchs et classements'!E51,2))))))</f>
        <v>0</v>
      </c>
      <c r="CS51" s="8">
        <f>IF(E51="",0,IF(E51&gt;D51,0,IF(E51&lt;D51,0,IF('Equipes et choix des points'!$I$2=1,IF('Matchs et classements'!E51='Matchs et classements'!D51,1),IF('Equipes et choix des points'!$I$2=2,IF('Matchs et classements'!E51='Matchs et classements'!D51,2))))))</f>
        <v>0</v>
      </c>
      <c r="CT51" s="8">
        <f>IF(D51="",0,IF(D51&gt;E51,0,IF(D51=E51,0,IF('Equipes et choix des points'!$I$2=1,IF('Matchs et classements'!D51&lt;'Matchs et classements'!E51,0),IF('Equipes et choix des points'!$I$2=2,IF('Matchs et classements'!D51&lt;'Matchs et classements'!E51,1))))))</f>
        <v>0</v>
      </c>
      <c r="CU51" s="8">
        <f>IF(E51="",0,IF(E51&gt;D51,0,IF(E51=D51,0,IF('Equipes et choix des points'!$I$2=1,IF('Matchs et classements'!E51&lt;'Matchs et classements'!D51,0),IF('Equipes et choix des points'!$I$2=2,IF('Matchs et classements'!E51&lt;'Matchs et classements'!D51,1))))))</f>
        <v>0</v>
      </c>
      <c r="CV51" s="8">
        <f t="shared" si="37"/>
        <v>0</v>
      </c>
      <c r="CW51" s="8">
        <f t="shared" si="38"/>
        <v>0</v>
      </c>
      <c r="CX51" s="8">
        <f t="shared" si="39"/>
        <v>0</v>
      </c>
      <c r="CY51" s="8">
        <f t="shared" si="40"/>
        <v>0</v>
      </c>
      <c r="CZ51" s="8" t="b">
        <f t="shared" si="2"/>
        <v>0</v>
      </c>
      <c r="DA51" s="8" t="b">
        <f t="shared" si="3"/>
        <v>0</v>
      </c>
      <c r="DB51" s="8" t="b">
        <f t="shared" si="4"/>
        <v>0</v>
      </c>
      <c r="DC51" s="8" t="b">
        <f t="shared" si="5"/>
        <v>0</v>
      </c>
      <c r="DD51" s="8" t="b">
        <f t="shared" si="6"/>
        <v>0</v>
      </c>
      <c r="DE51" s="8" t="b">
        <f t="shared" si="7"/>
        <v>0</v>
      </c>
      <c r="DF51" s="8">
        <f t="shared" si="8"/>
        <v>0</v>
      </c>
      <c r="DG51" s="8">
        <f t="shared" si="9"/>
        <v>0</v>
      </c>
      <c r="DH51" s="8">
        <f t="shared" si="10"/>
        <v>0</v>
      </c>
      <c r="DI51" s="8">
        <f t="shared" si="11"/>
        <v>0</v>
      </c>
      <c r="DJ51" s="19"/>
      <c r="DK51" s="18"/>
      <c r="DL51" s="18"/>
      <c r="DM51" s="19"/>
      <c r="DN51" s="19"/>
      <c r="DO51" s="18"/>
      <c r="DP51" s="18"/>
      <c r="DQ51" s="19"/>
      <c r="DR51" s="19"/>
      <c r="DS51" s="18"/>
      <c r="DT51" s="18"/>
      <c r="DU51" s="19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</row>
    <row r="52" spans="1:161" x14ac:dyDescent="0.25">
      <c r="A52" s="28"/>
      <c r="B52" s="71"/>
      <c r="C52" s="29"/>
      <c r="D52" s="30"/>
      <c r="E52" s="31"/>
      <c r="F52" s="32"/>
      <c r="G52" s="74"/>
      <c r="H52" s="33"/>
      <c r="I52" s="34"/>
      <c r="J52" s="35"/>
      <c r="K52" s="109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9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9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9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8">
        <f t="shared" si="0"/>
        <v>0</v>
      </c>
      <c r="CK52" s="8">
        <f t="shared" si="1"/>
        <v>0</v>
      </c>
      <c r="CL52" s="8" t="str">
        <f t="shared" si="33"/>
        <v/>
      </c>
      <c r="CM52" s="8" t="str">
        <f t="shared" si="34"/>
        <v/>
      </c>
      <c r="CN52" s="8" t="str">
        <f t="shared" si="35"/>
        <v/>
      </c>
      <c r="CO52" s="8" t="str">
        <f t="shared" si="36"/>
        <v/>
      </c>
      <c r="CP52" s="8">
        <f>IF(D52="",0,IF(D52=E52,0,IF(D52&lt;E52,0,IF('Equipes et choix des points'!$I$2=1,IF('Matchs et classements'!D52&gt;'Matchs et classements'!E52,3),IF('Equipes et choix des points'!$I$2=2,IF('Matchs et classements'!D52&gt;E52,4))))))</f>
        <v>0</v>
      </c>
      <c r="CQ52" s="8">
        <f>IF(E52="",0,IF(E52=D52,0,IF(E52&lt;D52,0,IF('Equipes et choix des points'!$I$2=1,IF('Matchs et classements'!E52&gt;'Matchs et classements'!D52,3),IF('Equipes et choix des points'!$I$2=2,IF('Matchs et classements'!E52&gt;'Matchs et classements'!D52,4))))))</f>
        <v>0</v>
      </c>
      <c r="CR52" s="8">
        <f>IF(D52="",0,IF(D52&gt;E52,0,IF(D52&lt;E52,0,IF('Equipes et choix des points'!$I$2=1,IF('Matchs et classements'!D52='Matchs et classements'!E52,1),IF('Equipes et choix des points'!$I$2=2,IF('Matchs et classements'!D52='Matchs et classements'!E52,2))))))</f>
        <v>0</v>
      </c>
      <c r="CS52" s="8">
        <f>IF(E52="",0,IF(E52&gt;D52,0,IF(E52&lt;D52,0,IF('Equipes et choix des points'!$I$2=1,IF('Matchs et classements'!E52='Matchs et classements'!D52,1),IF('Equipes et choix des points'!$I$2=2,IF('Matchs et classements'!E52='Matchs et classements'!D52,2))))))</f>
        <v>0</v>
      </c>
      <c r="CT52" s="8">
        <f>IF(D52="",0,IF(D52&gt;E52,0,IF(D52=E52,0,IF('Equipes et choix des points'!$I$2=1,IF('Matchs et classements'!D52&lt;'Matchs et classements'!E52,0),IF('Equipes et choix des points'!$I$2=2,IF('Matchs et classements'!D52&lt;'Matchs et classements'!E52,1))))))</f>
        <v>0</v>
      </c>
      <c r="CU52" s="8">
        <f>IF(E52="",0,IF(E52&gt;D52,0,IF(E52=D52,0,IF('Equipes et choix des points'!$I$2=1,IF('Matchs et classements'!E52&lt;'Matchs et classements'!D52,0),IF('Equipes et choix des points'!$I$2=2,IF('Matchs et classements'!E52&lt;'Matchs et classements'!D52,1))))))</f>
        <v>0</v>
      </c>
      <c r="CV52" s="8">
        <f t="shared" si="37"/>
        <v>0</v>
      </c>
      <c r="CW52" s="8">
        <f t="shared" si="38"/>
        <v>0</v>
      </c>
      <c r="CX52" s="8">
        <f t="shared" si="39"/>
        <v>0</v>
      </c>
      <c r="CY52" s="8">
        <f t="shared" si="40"/>
        <v>0</v>
      </c>
      <c r="CZ52" s="8" t="b">
        <f t="shared" si="2"/>
        <v>0</v>
      </c>
      <c r="DA52" s="8" t="b">
        <f t="shared" si="3"/>
        <v>0</v>
      </c>
      <c r="DB52" s="8" t="b">
        <f t="shared" si="4"/>
        <v>0</v>
      </c>
      <c r="DC52" s="8" t="b">
        <f t="shared" si="5"/>
        <v>0</v>
      </c>
      <c r="DD52" s="8" t="b">
        <f t="shared" si="6"/>
        <v>0</v>
      </c>
      <c r="DE52" s="8" t="b">
        <f t="shared" si="7"/>
        <v>0</v>
      </c>
      <c r="DF52" s="8">
        <f t="shared" si="8"/>
        <v>0</v>
      </c>
      <c r="DG52" s="8">
        <f t="shared" si="9"/>
        <v>0</v>
      </c>
      <c r="DH52" s="8">
        <f t="shared" si="10"/>
        <v>0</v>
      </c>
      <c r="DI52" s="8">
        <f t="shared" si="11"/>
        <v>0</v>
      </c>
      <c r="DJ52" s="19"/>
      <c r="DK52" s="18"/>
      <c r="DL52" s="18"/>
      <c r="DM52" s="19"/>
      <c r="DN52" s="19"/>
      <c r="DO52" s="18"/>
      <c r="DP52" s="18"/>
      <c r="DQ52" s="19"/>
      <c r="DR52" s="19"/>
      <c r="DS52" s="18"/>
      <c r="DT52" s="18"/>
      <c r="DU52" s="19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</row>
    <row r="53" spans="1:161" ht="15.75" thickBot="1" x14ac:dyDescent="0.3">
      <c r="A53" s="36"/>
      <c r="B53" s="72"/>
      <c r="C53" s="37"/>
      <c r="D53" s="38"/>
      <c r="E53" s="39"/>
      <c r="F53" s="40"/>
      <c r="G53" s="75"/>
      <c r="H53" s="41"/>
      <c r="I53" s="42"/>
      <c r="J53" s="43"/>
      <c r="K53" s="110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9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9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9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8">
        <f t="shared" si="0"/>
        <v>0</v>
      </c>
      <c r="CK53" s="8">
        <f t="shared" si="1"/>
        <v>0</v>
      </c>
      <c r="CL53" s="8" t="str">
        <f t="shared" si="33"/>
        <v/>
      </c>
      <c r="CM53" s="8" t="str">
        <f t="shared" si="34"/>
        <v/>
      </c>
      <c r="CN53" s="8" t="str">
        <f t="shared" si="35"/>
        <v/>
      </c>
      <c r="CO53" s="8" t="str">
        <f t="shared" si="36"/>
        <v/>
      </c>
      <c r="CP53" s="8">
        <f>IF(D53="",0,IF(D53=E53,0,IF(D53&lt;E53,0,IF('Equipes et choix des points'!$I$2=1,IF('Matchs et classements'!D53&gt;'Matchs et classements'!E53,3),IF('Equipes et choix des points'!$I$2=2,IF('Matchs et classements'!D53&gt;E53,4))))))</f>
        <v>0</v>
      </c>
      <c r="CQ53" s="8">
        <f>IF(E53="",0,IF(E53=D53,0,IF(E53&lt;D53,0,IF('Equipes et choix des points'!$I$2=1,IF('Matchs et classements'!E53&gt;'Matchs et classements'!D53,3),IF('Equipes et choix des points'!$I$2=2,IF('Matchs et classements'!E53&gt;'Matchs et classements'!D53,4))))))</f>
        <v>0</v>
      </c>
      <c r="CR53" s="8">
        <f>IF(D53="",0,IF(D53&gt;E53,0,IF(D53&lt;E53,0,IF('Equipes et choix des points'!$I$2=1,IF('Matchs et classements'!D53='Matchs et classements'!E53,1),IF('Equipes et choix des points'!$I$2=2,IF('Matchs et classements'!D53='Matchs et classements'!E53,2))))))</f>
        <v>0</v>
      </c>
      <c r="CS53" s="8">
        <f>IF(E53="",0,IF(E53&gt;D53,0,IF(E53&lt;D53,0,IF('Equipes et choix des points'!$I$2=1,IF('Matchs et classements'!E53='Matchs et classements'!D53,1),IF('Equipes et choix des points'!$I$2=2,IF('Matchs et classements'!E53='Matchs et classements'!D53,2))))))</f>
        <v>0</v>
      </c>
      <c r="CT53" s="8">
        <f>IF(D53="",0,IF(D53&gt;E53,0,IF(D53=E53,0,IF('Equipes et choix des points'!$I$2=1,IF('Matchs et classements'!D53&lt;'Matchs et classements'!E53,0),IF('Equipes et choix des points'!$I$2=2,IF('Matchs et classements'!D53&lt;'Matchs et classements'!E53,1))))))</f>
        <v>0</v>
      </c>
      <c r="CU53" s="8">
        <f>IF(E53="",0,IF(E53&gt;D53,0,IF(E53=D53,0,IF('Equipes et choix des points'!$I$2=1,IF('Matchs et classements'!E53&lt;'Matchs et classements'!D53,0),IF('Equipes et choix des points'!$I$2=2,IF('Matchs et classements'!E53&lt;'Matchs et classements'!D53,1))))))</f>
        <v>0</v>
      </c>
      <c r="CV53" s="8">
        <f t="shared" si="37"/>
        <v>0</v>
      </c>
      <c r="CW53" s="8">
        <f t="shared" si="38"/>
        <v>0</v>
      </c>
      <c r="CX53" s="8">
        <f t="shared" si="39"/>
        <v>0</v>
      </c>
      <c r="CY53" s="8">
        <f t="shared" si="40"/>
        <v>0</v>
      </c>
      <c r="CZ53" s="8" t="b">
        <f t="shared" si="2"/>
        <v>0</v>
      </c>
      <c r="DA53" s="8" t="b">
        <f t="shared" si="3"/>
        <v>0</v>
      </c>
      <c r="DB53" s="8" t="b">
        <f t="shared" si="4"/>
        <v>0</v>
      </c>
      <c r="DC53" s="8" t="b">
        <f t="shared" si="5"/>
        <v>0</v>
      </c>
      <c r="DD53" s="8" t="b">
        <f t="shared" si="6"/>
        <v>0</v>
      </c>
      <c r="DE53" s="8" t="b">
        <f t="shared" si="7"/>
        <v>0</v>
      </c>
      <c r="DF53" s="8">
        <f t="shared" si="8"/>
        <v>0</v>
      </c>
      <c r="DG53" s="8">
        <f t="shared" si="9"/>
        <v>0</v>
      </c>
      <c r="DH53" s="8">
        <f t="shared" si="10"/>
        <v>0</v>
      </c>
      <c r="DI53" s="8">
        <f t="shared" si="11"/>
        <v>0</v>
      </c>
      <c r="DJ53" s="19"/>
      <c r="DK53" s="18"/>
      <c r="DL53" s="18"/>
      <c r="DM53" s="19"/>
      <c r="DN53" s="19"/>
      <c r="DO53" s="18"/>
      <c r="DP53" s="18"/>
      <c r="DQ53" s="19"/>
      <c r="DR53" s="19"/>
      <c r="DS53" s="18"/>
      <c r="DT53" s="18"/>
      <c r="DU53" s="19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</row>
    <row r="54" spans="1:161" x14ac:dyDescent="0.25">
      <c r="A54" s="20"/>
      <c r="B54" s="70"/>
      <c r="C54" s="21"/>
      <c r="D54" s="22"/>
      <c r="E54" s="23"/>
      <c r="F54" s="24"/>
      <c r="G54" s="73"/>
      <c r="H54" s="25"/>
      <c r="I54" s="26"/>
      <c r="J54" s="27"/>
      <c r="K54" s="108">
        <v>6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9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9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9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8">
        <f t="shared" si="0"/>
        <v>0</v>
      </c>
      <c r="CK54" s="8">
        <f t="shared" si="1"/>
        <v>0</v>
      </c>
      <c r="CL54" s="8" t="str">
        <f t="shared" si="33"/>
        <v/>
      </c>
      <c r="CM54" s="8" t="str">
        <f t="shared" si="34"/>
        <v/>
      </c>
      <c r="CN54" s="8" t="str">
        <f t="shared" si="35"/>
        <v/>
      </c>
      <c r="CO54" s="8" t="str">
        <f t="shared" si="36"/>
        <v/>
      </c>
      <c r="CP54" s="8">
        <f>IF(D54="",0,IF(D54=E54,0,IF(D54&lt;E54,0,IF('Equipes et choix des points'!$I$2=1,IF('Matchs et classements'!D54&gt;'Matchs et classements'!E54,3),IF('Equipes et choix des points'!$I$2=2,IF('Matchs et classements'!D54&gt;E54,4))))))</f>
        <v>0</v>
      </c>
      <c r="CQ54" s="8">
        <f>IF(E54="",0,IF(E54=D54,0,IF(E54&lt;D54,0,IF('Equipes et choix des points'!$I$2=1,IF('Matchs et classements'!E54&gt;'Matchs et classements'!D54,3),IF('Equipes et choix des points'!$I$2=2,IF('Matchs et classements'!E54&gt;'Matchs et classements'!D54,4))))))</f>
        <v>0</v>
      </c>
      <c r="CR54" s="8">
        <f>IF(D54="",0,IF(D54&gt;E54,0,IF(D54&lt;E54,0,IF('Equipes et choix des points'!$I$2=1,IF('Matchs et classements'!D54='Matchs et classements'!E54,1),IF('Equipes et choix des points'!$I$2=2,IF('Matchs et classements'!D54='Matchs et classements'!E54,2))))))</f>
        <v>0</v>
      </c>
      <c r="CS54" s="8">
        <f>IF(E54="",0,IF(E54&gt;D54,0,IF(E54&lt;D54,0,IF('Equipes et choix des points'!$I$2=1,IF('Matchs et classements'!E54='Matchs et classements'!D54,1),IF('Equipes et choix des points'!$I$2=2,IF('Matchs et classements'!E54='Matchs et classements'!D54,2))))))</f>
        <v>0</v>
      </c>
      <c r="CT54" s="8">
        <f>IF(D54="",0,IF(D54&gt;E54,0,IF(D54=E54,0,IF('Equipes et choix des points'!$I$2=1,IF('Matchs et classements'!D54&lt;'Matchs et classements'!E54,0),IF('Equipes et choix des points'!$I$2=2,IF('Matchs et classements'!D54&lt;'Matchs et classements'!E54,1))))))</f>
        <v>0</v>
      </c>
      <c r="CU54" s="8">
        <f>IF(E54="",0,IF(E54&gt;D54,0,IF(E54=D54,0,IF('Equipes et choix des points'!$I$2=1,IF('Matchs et classements'!E54&lt;'Matchs et classements'!D54,0),IF('Equipes et choix des points'!$I$2=2,IF('Matchs et classements'!E54&lt;'Matchs et classements'!D54,1))))))</f>
        <v>0</v>
      </c>
      <c r="CV54" s="8">
        <f t="shared" si="37"/>
        <v>0</v>
      </c>
      <c r="CW54" s="8">
        <f t="shared" si="38"/>
        <v>0</v>
      </c>
      <c r="CX54" s="8">
        <f t="shared" si="39"/>
        <v>0</v>
      </c>
      <c r="CY54" s="8">
        <f t="shared" si="40"/>
        <v>0</v>
      </c>
      <c r="CZ54" s="8" t="b">
        <f t="shared" si="2"/>
        <v>0</v>
      </c>
      <c r="DA54" s="8" t="b">
        <f t="shared" si="3"/>
        <v>0</v>
      </c>
      <c r="DB54" s="8" t="b">
        <f t="shared" si="4"/>
        <v>0</v>
      </c>
      <c r="DC54" s="8" t="b">
        <f t="shared" si="5"/>
        <v>0</v>
      </c>
      <c r="DD54" s="8" t="b">
        <f t="shared" si="6"/>
        <v>0</v>
      </c>
      <c r="DE54" s="8" t="b">
        <f t="shared" si="7"/>
        <v>0</v>
      </c>
      <c r="DF54" s="8">
        <f t="shared" si="8"/>
        <v>0</v>
      </c>
      <c r="DG54" s="8">
        <f t="shared" si="9"/>
        <v>0</v>
      </c>
      <c r="DH54" s="8">
        <f t="shared" si="10"/>
        <v>0</v>
      </c>
      <c r="DI54" s="8">
        <f t="shared" si="11"/>
        <v>0</v>
      </c>
      <c r="DJ54" s="19"/>
      <c r="DK54" s="18"/>
      <c r="DL54" s="18"/>
      <c r="DM54" s="19"/>
      <c r="DN54" s="19"/>
      <c r="DO54" s="18"/>
      <c r="DP54" s="18"/>
      <c r="DQ54" s="19"/>
      <c r="DR54" s="19"/>
      <c r="DS54" s="18"/>
      <c r="DT54" s="18"/>
      <c r="DU54" s="19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</row>
    <row r="55" spans="1:161" x14ac:dyDescent="0.25">
      <c r="A55" s="28"/>
      <c r="B55" s="71"/>
      <c r="C55" s="29"/>
      <c r="D55" s="30"/>
      <c r="E55" s="31"/>
      <c r="F55" s="32"/>
      <c r="G55" s="74"/>
      <c r="H55" s="33"/>
      <c r="I55" s="34"/>
      <c r="J55" s="35"/>
      <c r="K55" s="109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9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9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9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8">
        <f t="shared" si="0"/>
        <v>0</v>
      </c>
      <c r="CK55" s="8">
        <f t="shared" si="1"/>
        <v>0</v>
      </c>
      <c r="CL55" s="8" t="str">
        <f t="shared" si="33"/>
        <v/>
      </c>
      <c r="CM55" s="8" t="str">
        <f t="shared" si="34"/>
        <v/>
      </c>
      <c r="CN55" s="8" t="str">
        <f t="shared" si="35"/>
        <v/>
      </c>
      <c r="CO55" s="8" t="str">
        <f t="shared" si="36"/>
        <v/>
      </c>
      <c r="CP55" s="8">
        <f>IF(D55="",0,IF(D55=E55,0,IF(D55&lt;E55,0,IF('Equipes et choix des points'!$I$2=1,IF('Matchs et classements'!D55&gt;'Matchs et classements'!E55,3),IF('Equipes et choix des points'!$I$2=2,IF('Matchs et classements'!D55&gt;E55,4))))))</f>
        <v>0</v>
      </c>
      <c r="CQ55" s="8">
        <f>IF(E55="",0,IF(E55=D55,0,IF(E55&lt;D55,0,IF('Equipes et choix des points'!$I$2=1,IF('Matchs et classements'!E55&gt;'Matchs et classements'!D55,3),IF('Equipes et choix des points'!$I$2=2,IF('Matchs et classements'!E55&gt;'Matchs et classements'!D55,4))))))</f>
        <v>0</v>
      </c>
      <c r="CR55" s="8">
        <f>IF(D55="",0,IF(D55&gt;E55,0,IF(D55&lt;E55,0,IF('Equipes et choix des points'!$I$2=1,IF('Matchs et classements'!D55='Matchs et classements'!E55,1),IF('Equipes et choix des points'!$I$2=2,IF('Matchs et classements'!D55='Matchs et classements'!E55,2))))))</f>
        <v>0</v>
      </c>
      <c r="CS55" s="8">
        <f>IF(E55="",0,IF(E55&gt;D55,0,IF(E55&lt;D55,0,IF('Equipes et choix des points'!$I$2=1,IF('Matchs et classements'!E55='Matchs et classements'!D55,1),IF('Equipes et choix des points'!$I$2=2,IF('Matchs et classements'!E55='Matchs et classements'!D55,2))))))</f>
        <v>0</v>
      </c>
      <c r="CT55" s="8">
        <f>IF(D55="",0,IF(D55&gt;E55,0,IF(D55=E55,0,IF('Equipes et choix des points'!$I$2=1,IF('Matchs et classements'!D55&lt;'Matchs et classements'!E55,0),IF('Equipes et choix des points'!$I$2=2,IF('Matchs et classements'!D55&lt;'Matchs et classements'!E55,1))))))</f>
        <v>0</v>
      </c>
      <c r="CU55" s="8">
        <f>IF(E55="",0,IF(E55&gt;D55,0,IF(E55=D55,0,IF('Equipes et choix des points'!$I$2=1,IF('Matchs et classements'!E55&lt;'Matchs et classements'!D55,0),IF('Equipes et choix des points'!$I$2=2,IF('Matchs et classements'!E55&lt;'Matchs et classements'!D55,1))))))</f>
        <v>0</v>
      </c>
      <c r="CV55" s="8">
        <f t="shared" si="37"/>
        <v>0</v>
      </c>
      <c r="CW55" s="8">
        <f t="shared" si="38"/>
        <v>0</v>
      </c>
      <c r="CX55" s="8">
        <f t="shared" si="39"/>
        <v>0</v>
      </c>
      <c r="CY55" s="8">
        <f t="shared" si="40"/>
        <v>0</v>
      </c>
      <c r="CZ55" s="8" t="b">
        <f t="shared" si="2"/>
        <v>0</v>
      </c>
      <c r="DA55" s="8" t="b">
        <f t="shared" si="3"/>
        <v>0</v>
      </c>
      <c r="DB55" s="8" t="b">
        <f t="shared" si="4"/>
        <v>0</v>
      </c>
      <c r="DC55" s="8" t="b">
        <f t="shared" si="5"/>
        <v>0</v>
      </c>
      <c r="DD55" s="8" t="b">
        <f t="shared" si="6"/>
        <v>0</v>
      </c>
      <c r="DE55" s="8" t="b">
        <f t="shared" si="7"/>
        <v>0</v>
      </c>
      <c r="DF55" s="8">
        <f t="shared" si="8"/>
        <v>0</v>
      </c>
      <c r="DG55" s="8">
        <f t="shared" si="9"/>
        <v>0</v>
      </c>
      <c r="DH55" s="8">
        <f t="shared" si="10"/>
        <v>0</v>
      </c>
      <c r="DI55" s="8">
        <f t="shared" si="11"/>
        <v>0</v>
      </c>
      <c r="DJ55" s="19"/>
      <c r="DK55" s="18"/>
      <c r="DL55" s="18"/>
      <c r="DM55" s="19"/>
      <c r="DN55" s="19"/>
      <c r="DO55" s="18"/>
      <c r="DP55" s="18"/>
      <c r="DQ55" s="19"/>
      <c r="DR55" s="19"/>
      <c r="DS55" s="18"/>
      <c r="DT55" s="18"/>
      <c r="DU55" s="19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</row>
    <row r="56" spans="1:161" x14ac:dyDescent="0.25">
      <c r="A56" s="28"/>
      <c r="B56" s="71"/>
      <c r="C56" s="29"/>
      <c r="D56" s="30"/>
      <c r="E56" s="31"/>
      <c r="F56" s="32"/>
      <c r="G56" s="74"/>
      <c r="H56" s="33"/>
      <c r="I56" s="34"/>
      <c r="J56" s="35"/>
      <c r="K56" s="10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9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9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9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8">
        <f t="shared" si="0"/>
        <v>0</v>
      </c>
      <c r="CK56" s="8">
        <f t="shared" si="1"/>
        <v>0</v>
      </c>
      <c r="CL56" s="8" t="str">
        <f t="shared" si="33"/>
        <v/>
      </c>
      <c r="CM56" s="8" t="str">
        <f t="shared" si="34"/>
        <v/>
      </c>
      <c r="CN56" s="8" t="str">
        <f t="shared" si="35"/>
        <v/>
      </c>
      <c r="CO56" s="8" t="str">
        <f t="shared" si="36"/>
        <v/>
      </c>
      <c r="CP56" s="8">
        <f>IF(D56="",0,IF(D56=E56,0,IF(D56&lt;E56,0,IF('Equipes et choix des points'!$I$2=1,IF('Matchs et classements'!D56&gt;'Matchs et classements'!E56,3),IF('Equipes et choix des points'!$I$2=2,IF('Matchs et classements'!D56&gt;E56,4))))))</f>
        <v>0</v>
      </c>
      <c r="CQ56" s="8">
        <f>IF(E56="",0,IF(E56=D56,0,IF(E56&lt;D56,0,IF('Equipes et choix des points'!$I$2=1,IF('Matchs et classements'!E56&gt;'Matchs et classements'!D56,3),IF('Equipes et choix des points'!$I$2=2,IF('Matchs et classements'!E56&gt;'Matchs et classements'!D56,4))))))</f>
        <v>0</v>
      </c>
      <c r="CR56" s="8">
        <f>IF(D56="",0,IF(D56&gt;E56,0,IF(D56&lt;E56,0,IF('Equipes et choix des points'!$I$2=1,IF('Matchs et classements'!D56='Matchs et classements'!E56,1),IF('Equipes et choix des points'!$I$2=2,IF('Matchs et classements'!D56='Matchs et classements'!E56,2))))))</f>
        <v>0</v>
      </c>
      <c r="CS56" s="8">
        <f>IF(E56="",0,IF(E56&gt;D56,0,IF(E56&lt;D56,0,IF('Equipes et choix des points'!$I$2=1,IF('Matchs et classements'!E56='Matchs et classements'!D56,1),IF('Equipes et choix des points'!$I$2=2,IF('Matchs et classements'!E56='Matchs et classements'!D56,2))))))</f>
        <v>0</v>
      </c>
      <c r="CT56" s="8">
        <f>IF(D56="",0,IF(D56&gt;E56,0,IF(D56=E56,0,IF('Equipes et choix des points'!$I$2=1,IF('Matchs et classements'!D56&lt;'Matchs et classements'!E56,0),IF('Equipes et choix des points'!$I$2=2,IF('Matchs et classements'!D56&lt;'Matchs et classements'!E56,1))))))</f>
        <v>0</v>
      </c>
      <c r="CU56" s="8">
        <f>IF(E56="",0,IF(E56&gt;D56,0,IF(E56=D56,0,IF('Equipes et choix des points'!$I$2=1,IF('Matchs et classements'!E56&lt;'Matchs et classements'!D56,0),IF('Equipes et choix des points'!$I$2=2,IF('Matchs et classements'!E56&lt;'Matchs et classements'!D56,1))))))</f>
        <v>0</v>
      </c>
      <c r="CV56" s="8">
        <f t="shared" si="37"/>
        <v>0</v>
      </c>
      <c r="CW56" s="8">
        <f t="shared" si="38"/>
        <v>0</v>
      </c>
      <c r="CX56" s="8">
        <f t="shared" si="39"/>
        <v>0</v>
      </c>
      <c r="CY56" s="8">
        <f t="shared" si="40"/>
        <v>0</v>
      </c>
      <c r="CZ56" s="8" t="b">
        <f t="shared" si="2"/>
        <v>0</v>
      </c>
      <c r="DA56" s="8" t="b">
        <f t="shared" si="3"/>
        <v>0</v>
      </c>
      <c r="DB56" s="8" t="b">
        <f t="shared" si="4"/>
        <v>0</v>
      </c>
      <c r="DC56" s="8" t="b">
        <f t="shared" si="5"/>
        <v>0</v>
      </c>
      <c r="DD56" s="8" t="b">
        <f t="shared" si="6"/>
        <v>0</v>
      </c>
      <c r="DE56" s="8" t="b">
        <f t="shared" si="7"/>
        <v>0</v>
      </c>
      <c r="DF56" s="8">
        <f t="shared" si="8"/>
        <v>0</v>
      </c>
      <c r="DG56" s="8">
        <f t="shared" si="9"/>
        <v>0</v>
      </c>
      <c r="DH56" s="8">
        <f t="shared" si="10"/>
        <v>0</v>
      </c>
      <c r="DI56" s="8">
        <f t="shared" si="11"/>
        <v>0</v>
      </c>
      <c r="DJ56" s="19"/>
      <c r="DK56" s="18"/>
      <c r="DL56" s="18"/>
      <c r="DM56" s="19"/>
      <c r="DN56" s="19"/>
      <c r="DO56" s="18"/>
      <c r="DP56" s="18"/>
      <c r="DQ56" s="19"/>
      <c r="DR56" s="19"/>
      <c r="DS56" s="18"/>
      <c r="DT56" s="18"/>
      <c r="DU56" s="19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</row>
    <row r="57" spans="1:161" x14ac:dyDescent="0.25">
      <c r="A57" s="28"/>
      <c r="B57" s="71"/>
      <c r="C57" s="29"/>
      <c r="D57" s="30"/>
      <c r="E57" s="31"/>
      <c r="F57" s="32"/>
      <c r="G57" s="74"/>
      <c r="H57" s="33"/>
      <c r="I57" s="34"/>
      <c r="J57" s="35"/>
      <c r="K57" s="109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9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9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9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8">
        <f t="shared" si="0"/>
        <v>0</v>
      </c>
      <c r="CK57" s="8">
        <f t="shared" si="1"/>
        <v>0</v>
      </c>
      <c r="CL57" s="8" t="str">
        <f t="shared" si="33"/>
        <v/>
      </c>
      <c r="CM57" s="8" t="str">
        <f t="shared" si="34"/>
        <v/>
      </c>
      <c r="CN57" s="8" t="str">
        <f t="shared" si="35"/>
        <v/>
      </c>
      <c r="CO57" s="8" t="str">
        <f t="shared" si="36"/>
        <v/>
      </c>
      <c r="CP57" s="8">
        <f>IF(D57="",0,IF(D57=E57,0,IF(D57&lt;E57,0,IF('Equipes et choix des points'!$I$2=1,IF('Matchs et classements'!D57&gt;'Matchs et classements'!E57,3),IF('Equipes et choix des points'!$I$2=2,IF('Matchs et classements'!D57&gt;E57,4))))))</f>
        <v>0</v>
      </c>
      <c r="CQ57" s="8">
        <f>IF(E57="",0,IF(E57=D57,0,IF(E57&lt;D57,0,IF('Equipes et choix des points'!$I$2=1,IF('Matchs et classements'!E57&gt;'Matchs et classements'!D57,3),IF('Equipes et choix des points'!$I$2=2,IF('Matchs et classements'!E57&gt;'Matchs et classements'!D57,4))))))</f>
        <v>0</v>
      </c>
      <c r="CR57" s="8">
        <f>IF(D57="",0,IF(D57&gt;E57,0,IF(D57&lt;E57,0,IF('Equipes et choix des points'!$I$2=1,IF('Matchs et classements'!D57='Matchs et classements'!E57,1),IF('Equipes et choix des points'!$I$2=2,IF('Matchs et classements'!D57='Matchs et classements'!E57,2))))))</f>
        <v>0</v>
      </c>
      <c r="CS57" s="8">
        <f>IF(E57="",0,IF(E57&gt;D57,0,IF(E57&lt;D57,0,IF('Equipes et choix des points'!$I$2=1,IF('Matchs et classements'!E57='Matchs et classements'!D57,1),IF('Equipes et choix des points'!$I$2=2,IF('Matchs et classements'!E57='Matchs et classements'!D57,2))))))</f>
        <v>0</v>
      </c>
      <c r="CT57" s="8">
        <f>IF(D57="",0,IF(D57&gt;E57,0,IF(D57=E57,0,IF('Equipes et choix des points'!$I$2=1,IF('Matchs et classements'!D57&lt;'Matchs et classements'!E57,0),IF('Equipes et choix des points'!$I$2=2,IF('Matchs et classements'!D57&lt;'Matchs et classements'!E57,1))))))</f>
        <v>0</v>
      </c>
      <c r="CU57" s="8">
        <f>IF(E57="",0,IF(E57&gt;D57,0,IF(E57=D57,0,IF('Equipes et choix des points'!$I$2=1,IF('Matchs et classements'!E57&lt;'Matchs et classements'!D57,0),IF('Equipes et choix des points'!$I$2=2,IF('Matchs et classements'!E57&lt;'Matchs et classements'!D57,1))))))</f>
        <v>0</v>
      </c>
      <c r="CV57" s="8">
        <f t="shared" si="37"/>
        <v>0</v>
      </c>
      <c r="CW57" s="8">
        <f t="shared" si="38"/>
        <v>0</v>
      </c>
      <c r="CX57" s="8">
        <f t="shared" si="39"/>
        <v>0</v>
      </c>
      <c r="CY57" s="8">
        <f t="shared" si="40"/>
        <v>0</v>
      </c>
      <c r="CZ57" s="8" t="b">
        <f t="shared" si="2"/>
        <v>0</v>
      </c>
      <c r="DA57" s="8" t="b">
        <f t="shared" si="3"/>
        <v>0</v>
      </c>
      <c r="DB57" s="8" t="b">
        <f t="shared" si="4"/>
        <v>0</v>
      </c>
      <c r="DC57" s="8" t="b">
        <f t="shared" si="5"/>
        <v>0</v>
      </c>
      <c r="DD57" s="8" t="b">
        <f t="shared" si="6"/>
        <v>0</v>
      </c>
      <c r="DE57" s="8" t="b">
        <f t="shared" si="7"/>
        <v>0</v>
      </c>
      <c r="DF57" s="8">
        <f t="shared" si="8"/>
        <v>0</v>
      </c>
      <c r="DG57" s="8">
        <f t="shared" si="9"/>
        <v>0</v>
      </c>
      <c r="DH57" s="8">
        <f t="shared" si="10"/>
        <v>0</v>
      </c>
      <c r="DI57" s="8">
        <f t="shared" si="11"/>
        <v>0</v>
      </c>
      <c r="DJ57" s="19"/>
      <c r="DK57" s="18"/>
      <c r="DL57" s="18"/>
      <c r="DM57" s="19"/>
      <c r="DN57" s="19"/>
      <c r="DO57" s="18"/>
      <c r="DP57" s="18"/>
      <c r="DQ57" s="19"/>
      <c r="DR57" s="19"/>
      <c r="DS57" s="18"/>
      <c r="DT57" s="18"/>
      <c r="DU57" s="19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</row>
    <row r="58" spans="1:161" x14ac:dyDescent="0.25">
      <c r="A58" s="28"/>
      <c r="B58" s="71"/>
      <c r="C58" s="29"/>
      <c r="D58" s="30"/>
      <c r="E58" s="31"/>
      <c r="F58" s="32"/>
      <c r="G58" s="74"/>
      <c r="H58" s="33"/>
      <c r="I58" s="34"/>
      <c r="J58" s="35"/>
      <c r="K58" s="109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9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9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9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8">
        <f t="shared" si="0"/>
        <v>0</v>
      </c>
      <c r="CK58" s="8">
        <f t="shared" si="1"/>
        <v>0</v>
      </c>
      <c r="CL58" s="8" t="str">
        <f t="shared" si="33"/>
        <v/>
      </c>
      <c r="CM58" s="8" t="str">
        <f t="shared" si="34"/>
        <v/>
      </c>
      <c r="CN58" s="8" t="str">
        <f t="shared" si="35"/>
        <v/>
      </c>
      <c r="CO58" s="8" t="str">
        <f t="shared" si="36"/>
        <v/>
      </c>
      <c r="CP58" s="8">
        <f>IF(D58="",0,IF(D58=E58,0,IF(D58&lt;E58,0,IF('Equipes et choix des points'!$I$2=1,IF('Matchs et classements'!D58&gt;'Matchs et classements'!E58,3),IF('Equipes et choix des points'!$I$2=2,IF('Matchs et classements'!D58&gt;E58,4))))))</f>
        <v>0</v>
      </c>
      <c r="CQ58" s="8">
        <f>IF(E58="",0,IF(E58=D58,0,IF(E58&lt;D58,0,IF('Equipes et choix des points'!$I$2=1,IF('Matchs et classements'!E58&gt;'Matchs et classements'!D58,3),IF('Equipes et choix des points'!$I$2=2,IF('Matchs et classements'!E58&gt;'Matchs et classements'!D58,4))))))</f>
        <v>0</v>
      </c>
      <c r="CR58" s="8">
        <f>IF(D58="",0,IF(D58&gt;E58,0,IF(D58&lt;E58,0,IF('Equipes et choix des points'!$I$2=1,IF('Matchs et classements'!D58='Matchs et classements'!E58,1),IF('Equipes et choix des points'!$I$2=2,IF('Matchs et classements'!D58='Matchs et classements'!E58,2))))))</f>
        <v>0</v>
      </c>
      <c r="CS58" s="8">
        <f>IF(E58="",0,IF(E58&gt;D58,0,IF(E58&lt;D58,0,IF('Equipes et choix des points'!$I$2=1,IF('Matchs et classements'!E58='Matchs et classements'!D58,1),IF('Equipes et choix des points'!$I$2=2,IF('Matchs et classements'!E58='Matchs et classements'!D58,2))))))</f>
        <v>0</v>
      </c>
      <c r="CT58" s="8">
        <f>IF(D58="",0,IF(D58&gt;E58,0,IF(D58=E58,0,IF('Equipes et choix des points'!$I$2=1,IF('Matchs et classements'!D58&lt;'Matchs et classements'!E58,0),IF('Equipes et choix des points'!$I$2=2,IF('Matchs et classements'!D58&lt;'Matchs et classements'!E58,1))))))</f>
        <v>0</v>
      </c>
      <c r="CU58" s="8">
        <f>IF(E58="",0,IF(E58&gt;D58,0,IF(E58=D58,0,IF('Equipes et choix des points'!$I$2=1,IF('Matchs et classements'!E58&lt;'Matchs et classements'!D58,0),IF('Equipes et choix des points'!$I$2=2,IF('Matchs et classements'!E58&lt;'Matchs et classements'!D58,1))))))</f>
        <v>0</v>
      </c>
      <c r="CV58" s="8">
        <f t="shared" si="37"/>
        <v>0</v>
      </c>
      <c r="CW58" s="8">
        <f t="shared" si="38"/>
        <v>0</v>
      </c>
      <c r="CX58" s="8">
        <f t="shared" si="39"/>
        <v>0</v>
      </c>
      <c r="CY58" s="8">
        <f t="shared" si="40"/>
        <v>0</v>
      </c>
      <c r="CZ58" s="8" t="b">
        <f t="shared" si="2"/>
        <v>0</v>
      </c>
      <c r="DA58" s="8" t="b">
        <f t="shared" si="3"/>
        <v>0</v>
      </c>
      <c r="DB58" s="8" t="b">
        <f t="shared" si="4"/>
        <v>0</v>
      </c>
      <c r="DC58" s="8" t="b">
        <f t="shared" si="5"/>
        <v>0</v>
      </c>
      <c r="DD58" s="8" t="b">
        <f t="shared" si="6"/>
        <v>0</v>
      </c>
      <c r="DE58" s="8" t="b">
        <f t="shared" si="7"/>
        <v>0</v>
      </c>
      <c r="DF58" s="8">
        <f t="shared" si="8"/>
        <v>0</v>
      </c>
      <c r="DG58" s="8">
        <f t="shared" si="9"/>
        <v>0</v>
      </c>
      <c r="DH58" s="8">
        <f t="shared" si="10"/>
        <v>0</v>
      </c>
      <c r="DI58" s="8">
        <f t="shared" si="11"/>
        <v>0</v>
      </c>
      <c r="DJ58" s="19"/>
      <c r="DK58" s="18"/>
      <c r="DL58" s="18"/>
      <c r="DM58" s="19"/>
      <c r="DN58" s="19"/>
      <c r="DO58" s="18"/>
      <c r="DP58" s="18"/>
      <c r="DQ58" s="19"/>
      <c r="DR58" s="19"/>
      <c r="DS58" s="18"/>
      <c r="DT58" s="18"/>
      <c r="DU58" s="19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</row>
    <row r="59" spans="1:161" x14ac:dyDescent="0.25">
      <c r="A59" s="28"/>
      <c r="B59" s="71"/>
      <c r="C59" s="29"/>
      <c r="D59" s="30"/>
      <c r="E59" s="31"/>
      <c r="F59" s="32"/>
      <c r="G59" s="74"/>
      <c r="H59" s="33"/>
      <c r="I59" s="34"/>
      <c r="J59" s="35"/>
      <c r="K59" s="109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9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9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9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8">
        <f t="shared" si="0"/>
        <v>0</v>
      </c>
      <c r="CK59" s="8">
        <f t="shared" si="1"/>
        <v>0</v>
      </c>
      <c r="CL59" s="8" t="str">
        <f t="shared" si="33"/>
        <v/>
      </c>
      <c r="CM59" s="8" t="str">
        <f t="shared" si="34"/>
        <v/>
      </c>
      <c r="CN59" s="8" t="str">
        <f t="shared" si="35"/>
        <v/>
      </c>
      <c r="CO59" s="8" t="str">
        <f t="shared" si="36"/>
        <v/>
      </c>
      <c r="CP59" s="8">
        <f>IF(D59="",0,IF(D59=E59,0,IF(D59&lt;E59,0,IF('Equipes et choix des points'!$I$2=1,IF('Matchs et classements'!D59&gt;'Matchs et classements'!E59,3),IF('Equipes et choix des points'!$I$2=2,IF('Matchs et classements'!D59&gt;E59,4))))))</f>
        <v>0</v>
      </c>
      <c r="CQ59" s="8">
        <f>IF(E59="",0,IF(E59=D59,0,IF(E59&lt;D59,0,IF('Equipes et choix des points'!$I$2=1,IF('Matchs et classements'!E59&gt;'Matchs et classements'!D59,3),IF('Equipes et choix des points'!$I$2=2,IF('Matchs et classements'!E59&gt;'Matchs et classements'!D59,4))))))</f>
        <v>0</v>
      </c>
      <c r="CR59" s="8">
        <f>IF(D59="",0,IF(D59&gt;E59,0,IF(D59&lt;E59,0,IF('Equipes et choix des points'!$I$2=1,IF('Matchs et classements'!D59='Matchs et classements'!E59,1),IF('Equipes et choix des points'!$I$2=2,IF('Matchs et classements'!D59='Matchs et classements'!E59,2))))))</f>
        <v>0</v>
      </c>
      <c r="CS59" s="8">
        <f>IF(E59="",0,IF(E59&gt;D59,0,IF(E59&lt;D59,0,IF('Equipes et choix des points'!$I$2=1,IF('Matchs et classements'!E59='Matchs et classements'!D59,1),IF('Equipes et choix des points'!$I$2=2,IF('Matchs et classements'!E59='Matchs et classements'!D59,2))))))</f>
        <v>0</v>
      </c>
      <c r="CT59" s="8">
        <f>IF(D59="",0,IF(D59&gt;E59,0,IF(D59=E59,0,IF('Equipes et choix des points'!$I$2=1,IF('Matchs et classements'!D59&lt;'Matchs et classements'!E59,0),IF('Equipes et choix des points'!$I$2=2,IF('Matchs et classements'!D59&lt;'Matchs et classements'!E59,1))))))</f>
        <v>0</v>
      </c>
      <c r="CU59" s="8">
        <f>IF(E59="",0,IF(E59&gt;D59,0,IF(E59=D59,0,IF('Equipes et choix des points'!$I$2=1,IF('Matchs et classements'!E59&lt;'Matchs et classements'!D59,0),IF('Equipes et choix des points'!$I$2=2,IF('Matchs et classements'!E59&lt;'Matchs et classements'!D59,1))))))</f>
        <v>0</v>
      </c>
      <c r="CV59" s="8">
        <f t="shared" si="37"/>
        <v>0</v>
      </c>
      <c r="CW59" s="8">
        <f t="shared" si="38"/>
        <v>0</v>
      </c>
      <c r="CX59" s="8">
        <f t="shared" si="39"/>
        <v>0</v>
      </c>
      <c r="CY59" s="8">
        <f t="shared" si="40"/>
        <v>0</v>
      </c>
      <c r="CZ59" s="8" t="b">
        <f t="shared" si="2"/>
        <v>0</v>
      </c>
      <c r="DA59" s="8" t="b">
        <f t="shared" si="3"/>
        <v>0</v>
      </c>
      <c r="DB59" s="8" t="b">
        <f t="shared" si="4"/>
        <v>0</v>
      </c>
      <c r="DC59" s="8" t="b">
        <f t="shared" si="5"/>
        <v>0</v>
      </c>
      <c r="DD59" s="8" t="b">
        <f t="shared" si="6"/>
        <v>0</v>
      </c>
      <c r="DE59" s="8" t="b">
        <f t="shared" si="7"/>
        <v>0</v>
      </c>
      <c r="DF59" s="8">
        <f t="shared" si="8"/>
        <v>0</v>
      </c>
      <c r="DG59" s="8">
        <f t="shared" si="9"/>
        <v>0</v>
      </c>
      <c r="DH59" s="8">
        <f t="shared" si="10"/>
        <v>0</v>
      </c>
      <c r="DI59" s="8">
        <f t="shared" si="11"/>
        <v>0</v>
      </c>
      <c r="DJ59" s="19"/>
      <c r="DK59" s="18"/>
      <c r="DL59" s="18"/>
      <c r="DM59" s="19"/>
      <c r="DN59" s="19"/>
      <c r="DO59" s="18"/>
      <c r="DP59" s="18"/>
      <c r="DQ59" s="19"/>
      <c r="DR59" s="19"/>
      <c r="DS59" s="18"/>
      <c r="DT59" s="18"/>
      <c r="DU59" s="19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</row>
    <row r="60" spans="1:161" x14ac:dyDescent="0.25">
      <c r="A60" s="28"/>
      <c r="B60" s="71"/>
      <c r="C60" s="29"/>
      <c r="D60" s="30"/>
      <c r="E60" s="31"/>
      <c r="F60" s="32"/>
      <c r="G60" s="74"/>
      <c r="H60" s="33"/>
      <c r="I60" s="34"/>
      <c r="J60" s="35"/>
      <c r="K60" s="109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9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9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9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8">
        <f t="shared" si="0"/>
        <v>0</v>
      </c>
      <c r="CK60" s="8">
        <f t="shared" si="1"/>
        <v>0</v>
      </c>
      <c r="CL60" s="8" t="str">
        <f t="shared" si="33"/>
        <v/>
      </c>
      <c r="CM60" s="8" t="str">
        <f t="shared" si="34"/>
        <v/>
      </c>
      <c r="CN60" s="8" t="str">
        <f t="shared" si="35"/>
        <v/>
      </c>
      <c r="CO60" s="8" t="str">
        <f t="shared" si="36"/>
        <v/>
      </c>
      <c r="CP60" s="8">
        <f>IF(D60="",0,IF(D60=E60,0,IF(D60&lt;E60,0,IF('Equipes et choix des points'!$I$2=1,IF('Matchs et classements'!D60&gt;'Matchs et classements'!E60,3),IF('Equipes et choix des points'!$I$2=2,IF('Matchs et classements'!D60&gt;E60,4))))))</f>
        <v>0</v>
      </c>
      <c r="CQ60" s="8">
        <f>IF(E60="",0,IF(E60=D60,0,IF(E60&lt;D60,0,IF('Equipes et choix des points'!$I$2=1,IF('Matchs et classements'!E60&gt;'Matchs et classements'!D60,3),IF('Equipes et choix des points'!$I$2=2,IF('Matchs et classements'!E60&gt;'Matchs et classements'!D60,4))))))</f>
        <v>0</v>
      </c>
      <c r="CR60" s="8">
        <f>IF(D60="",0,IF(D60&gt;E60,0,IF(D60&lt;E60,0,IF('Equipes et choix des points'!$I$2=1,IF('Matchs et classements'!D60='Matchs et classements'!E60,1),IF('Equipes et choix des points'!$I$2=2,IF('Matchs et classements'!D60='Matchs et classements'!E60,2))))))</f>
        <v>0</v>
      </c>
      <c r="CS60" s="8">
        <f>IF(E60="",0,IF(E60&gt;D60,0,IF(E60&lt;D60,0,IF('Equipes et choix des points'!$I$2=1,IF('Matchs et classements'!E60='Matchs et classements'!D60,1),IF('Equipes et choix des points'!$I$2=2,IF('Matchs et classements'!E60='Matchs et classements'!D60,2))))))</f>
        <v>0</v>
      </c>
      <c r="CT60" s="8">
        <f>IF(D60="",0,IF(D60&gt;E60,0,IF(D60=E60,0,IF('Equipes et choix des points'!$I$2=1,IF('Matchs et classements'!D60&lt;'Matchs et classements'!E60,0),IF('Equipes et choix des points'!$I$2=2,IF('Matchs et classements'!D60&lt;'Matchs et classements'!E60,1))))))</f>
        <v>0</v>
      </c>
      <c r="CU60" s="8">
        <f>IF(E60="",0,IF(E60&gt;D60,0,IF(E60=D60,0,IF('Equipes et choix des points'!$I$2=1,IF('Matchs et classements'!E60&lt;'Matchs et classements'!D60,0),IF('Equipes et choix des points'!$I$2=2,IF('Matchs et classements'!E60&lt;'Matchs et classements'!D60,1))))))</f>
        <v>0</v>
      </c>
      <c r="CV60" s="8">
        <f t="shared" si="37"/>
        <v>0</v>
      </c>
      <c r="CW60" s="8">
        <f t="shared" si="38"/>
        <v>0</v>
      </c>
      <c r="CX60" s="8">
        <f t="shared" si="39"/>
        <v>0</v>
      </c>
      <c r="CY60" s="8">
        <f t="shared" si="40"/>
        <v>0</v>
      </c>
      <c r="CZ60" s="8" t="b">
        <f t="shared" si="2"/>
        <v>0</v>
      </c>
      <c r="DA60" s="8" t="b">
        <f t="shared" si="3"/>
        <v>0</v>
      </c>
      <c r="DB60" s="8" t="b">
        <f t="shared" si="4"/>
        <v>0</v>
      </c>
      <c r="DC60" s="8" t="b">
        <f t="shared" si="5"/>
        <v>0</v>
      </c>
      <c r="DD60" s="8" t="b">
        <f t="shared" si="6"/>
        <v>0</v>
      </c>
      <c r="DE60" s="8" t="b">
        <f t="shared" si="7"/>
        <v>0</v>
      </c>
      <c r="DF60" s="8">
        <f t="shared" si="8"/>
        <v>0</v>
      </c>
      <c r="DG60" s="8">
        <f t="shared" si="9"/>
        <v>0</v>
      </c>
      <c r="DH60" s="8">
        <f t="shared" si="10"/>
        <v>0</v>
      </c>
      <c r="DI60" s="8">
        <f t="shared" si="11"/>
        <v>0</v>
      </c>
      <c r="DJ60" s="19"/>
      <c r="DK60" s="18"/>
      <c r="DL60" s="18"/>
      <c r="DM60" s="19"/>
      <c r="DN60" s="19"/>
      <c r="DO60" s="18"/>
      <c r="DP60" s="18"/>
      <c r="DQ60" s="19"/>
      <c r="DR60" s="19"/>
      <c r="DS60" s="18"/>
      <c r="DT60" s="18"/>
      <c r="DU60" s="19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</row>
    <row r="61" spans="1:161" x14ac:dyDescent="0.25">
      <c r="A61" s="28"/>
      <c r="B61" s="71"/>
      <c r="C61" s="29"/>
      <c r="D61" s="30"/>
      <c r="E61" s="31"/>
      <c r="F61" s="32"/>
      <c r="G61" s="74"/>
      <c r="H61" s="33"/>
      <c r="I61" s="34"/>
      <c r="J61" s="35"/>
      <c r="K61" s="109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9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9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9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8">
        <f t="shared" si="0"/>
        <v>0</v>
      </c>
      <c r="CK61" s="8">
        <f t="shared" si="1"/>
        <v>0</v>
      </c>
      <c r="CL61" s="8" t="str">
        <f t="shared" si="33"/>
        <v/>
      </c>
      <c r="CM61" s="8" t="str">
        <f t="shared" si="34"/>
        <v/>
      </c>
      <c r="CN61" s="8" t="str">
        <f t="shared" si="35"/>
        <v/>
      </c>
      <c r="CO61" s="8" t="str">
        <f t="shared" si="36"/>
        <v/>
      </c>
      <c r="CP61" s="8">
        <f>IF(D61="",0,IF(D61=E61,0,IF(D61&lt;E61,0,IF('Equipes et choix des points'!$I$2=1,IF('Matchs et classements'!D61&gt;'Matchs et classements'!E61,3),IF('Equipes et choix des points'!$I$2=2,IF('Matchs et classements'!D61&gt;E61,4))))))</f>
        <v>0</v>
      </c>
      <c r="CQ61" s="8">
        <f>IF(E61="",0,IF(E61=D61,0,IF(E61&lt;D61,0,IF('Equipes et choix des points'!$I$2=1,IF('Matchs et classements'!E61&gt;'Matchs et classements'!D61,3),IF('Equipes et choix des points'!$I$2=2,IF('Matchs et classements'!E61&gt;'Matchs et classements'!D61,4))))))</f>
        <v>0</v>
      </c>
      <c r="CR61" s="8">
        <f>IF(D61="",0,IF(D61&gt;E61,0,IF(D61&lt;E61,0,IF('Equipes et choix des points'!$I$2=1,IF('Matchs et classements'!D61='Matchs et classements'!E61,1),IF('Equipes et choix des points'!$I$2=2,IF('Matchs et classements'!D61='Matchs et classements'!E61,2))))))</f>
        <v>0</v>
      </c>
      <c r="CS61" s="8">
        <f>IF(E61="",0,IF(E61&gt;D61,0,IF(E61&lt;D61,0,IF('Equipes et choix des points'!$I$2=1,IF('Matchs et classements'!E61='Matchs et classements'!D61,1),IF('Equipes et choix des points'!$I$2=2,IF('Matchs et classements'!E61='Matchs et classements'!D61,2))))))</f>
        <v>0</v>
      </c>
      <c r="CT61" s="8">
        <f>IF(D61="",0,IF(D61&gt;E61,0,IF(D61=E61,0,IF('Equipes et choix des points'!$I$2=1,IF('Matchs et classements'!D61&lt;'Matchs et classements'!E61,0),IF('Equipes et choix des points'!$I$2=2,IF('Matchs et classements'!D61&lt;'Matchs et classements'!E61,1))))))</f>
        <v>0</v>
      </c>
      <c r="CU61" s="8">
        <f>IF(E61="",0,IF(E61&gt;D61,0,IF(E61=D61,0,IF('Equipes et choix des points'!$I$2=1,IF('Matchs et classements'!E61&lt;'Matchs et classements'!D61,0),IF('Equipes et choix des points'!$I$2=2,IF('Matchs et classements'!E61&lt;'Matchs et classements'!D61,1))))))</f>
        <v>0</v>
      </c>
      <c r="CV61" s="8">
        <f t="shared" si="37"/>
        <v>0</v>
      </c>
      <c r="CW61" s="8">
        <f t="shared" si="38"/>
        <v>0</v>
      </c>
      <c r="CX61" s="8">
        <f t="shared" si="39"/>
        <v>0</v>
      </c>
      <c r="CY61" s="8">
        <f t="shared" si="40"/>
        <v>0</v>
      </c>
      <c r="CZ61" s="8" t="b">
        <f t="shared" si="2"/>
        <v>0</v>
      </c>
      <c r="DA61" s="8" t="b">
        <f t="shared" si="3"/>
        <v>0</v>
      </c>
      <c r="DB61" s="8" t="b">
        <f t="shared" si="4"/>
        <v>0</v>
      </c>
      <c r="DC61" s="8" t="b">
        <f t="shared" si="5"/>
        <v>0</v>
      </c>
      <c r="DD61" s="8" t="b">
        <f t="shared" si="6"/>
        <v>0</v>
      </c>
      <c r="DE61" s="8" t="b">
        <f t="shared" si="7"/>
        <v>0</v>
      </c>
      <c r="DF61" s="8">
        <f t="shared" si="8"/>
        <v>0</v>
      </c>
      <c r="DG61" s="8">
        <f t="shared" si="9"/>
        <v>0</v>
      </c>
      <c r="DH61" s="8">
        <f t="shared" si="10"/>
        <v>0</v>
      </c>
      <c r="DI61" s="8">
        <f t="shared" si="11"/>
        <v>0</v>
      </c>
      <c r="DJ61" s="19"/>
      <c r="DK61" s="18"/>
      <c r="DL61" s="18"/>
      <c r="DM61" s="19"/>
      <c r="DN61" s="19"/>
      <c r="DO61" s="18"/>
      <c r="DP61" s="18"/>
      <c r="DQ61" s="19"/>
      <c r="DR61" s="19"/>
      <c r="DS61" s="18"/>
      <c r="DT61" s="18"/>
      <c r="DU61" s="19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</row>
    <row r="62" spans="1:161" x14ac:dyDescent="0.25">
      <c r="A62" s="28"/>
      <c r="B62" s="71"/>
      <c r="C62" s="29"/>
      <c r="D62" s="30"/>
      <c r="E62" s="31"/>
      <c r="F62" s="32"/>
      <c r="G62" s="74"/>
      <c r="H62" s="33"/>
      <c r="I62" s="34"/>
      <c r="J62" s="35"/>
      <c r="K62" s="109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9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9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9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8">
        <f t="shared" si="0"/>
        <v>0</v>
      </c>
      <c r="CK62" s="8">
        <f t="shared" si="1"/>
        <v>0</v>
      </c>
      <c r="CL62" s="8" t="str">
        <f t="shared" si="33"/>
        <v/>
      </c>
      <c r="CM62" s="8" t="str">
        <f t="shared" si="34"/>
        <v/>
      </c>
      <c r="CN62" s="8" t="str">
        <f t="shared" si="35"/>
        <v/>
      </c>
      <c r="CO62" s="8" t="str">
        <f t="shared" si="36"/>
        <v/>
      </c>
      <c r="CP62" s="8">
        <f>IF(D62="",0,IF(D62=E62,0,IF(D62&lt;E62,0,IF('Equipes et choix des points'!$I$2=1,IF('Matchs et classements'!D62&gt;'Matchs et classements'!E62,3),IF('Equipes et choix des points'!$I$2=2,IF('Matchs et classements'!D62&gt;E62,4))))))</f>
        <v>0</v>
      </c>
      <c r="CQ62" s="8">
        <f>IF(E62="",0,IF(E62=D62,0,IF(E62&lt;D62,0,IF('Equipes et choix des points'!$I$2=1,IF('Matchs et classements'!E62&gt;'Matchs et classements'!D62,3),IF('Equipes et choix des points'!$I$2=2,IF('Matchs et classements'!E62&gt;'Matchs et classements'!D62,4))))))</f>
        <v>0</v>
      </c>
      <c r="CR62" s="8">
        <f>IF(D62="",0,IF(D62&gt;E62,0,IF(D62&lt;E62,0,IF('Equipes et choix des points'!$I$2=1,IF('Matchs et classements'!D62='Matchs et classements'!E62,1),IF('Equipes et choix des points'!$I$2=2,IF('Matchs et classements'!D62='Matchs et classements'!E62,2))))))</f>
        <v>0</v>
      </c>
      <c r="CS62" s="8">
        <f>IF(E62="",0,IF(E62&gt;D62,0,IF(E62&lt;D62,0,IF('Equipes et choix des points'!$I$2=1,IF('Matchs et classements'!E62='Matchs et classements'!D62,1),IF('Equipes et choix des points'!$I$2=2,IF('Matchs et classements'!E62='Matchs et classements'!D62,2))))))</f>
        <v>0</v>
      </c>
      <c r="CT62" s="8">
        <f>IF(D62="",0,IF(D62&gt;E62,0,IF(D62=E62,0,IF('Equipes et choix des points'!$I$2=1,IF('Matchs et classements'!D62&lt;'Matchs et classements'!E62,0),IF('Equipes et choix des points'!$I$2=2,IF('Matchs et classements'!D62&lt;'Matchs et classements'!E62,1))))))</f>
        <v>0</v>
      </c>
      <c r="CU62" s="8">
        <f>IF(E62="",0,IF(E62&gt;D62,0,IF(E62=D62,0,IF('Equipes et choix des points'!$I$2=1,IF('Matchs et classements'!E62&lt;'Matchs et classements'!D62,0),IF('Equipes et choix des points'!$I$2=2,IF('Matchs et classements'!E62&lt;'Matchs et classements'!D62,1))))))</f>
        <v>0</v>
      </c>
      <c r="CV62" s="8">
        <f t="shared" si="37"/>
        <v>0</v>
      </c>
      <c r="CW62" s="8">
        <f t="shared" si="38"/>
        <v>0</v>
      </c>
      <c r="CX62" s="8">
        <f t="shared" si="39"/>
        <v>0</v>
      </c>
      <c r="CY62" s="8">
        <f t="shared" si="40"/>
        <v>0</v>
      </c>
      <c r="CZ62" s="8" t="b">
        <f t="shared" si="2"/>
        <v>0</v>
      </c>
      <c r="DA62" s="8" t="b">
        <f t="shared" si="3"/>
        <v>0</v>
      </c>
      <c r="DB62" s="8" t="b">
        <f t="shared" si="4"/>
        <v>0</v>
      </c>
      <c r="DC62" s="8" t="b">
        <f t="shared" si="5"/>
        <v>0</v>
      </c>
      <c r="DD62" s="8" t="b">
        <f t="shared" si="6"/>
        <v>0</v>
      </c>
      <c r="DE62" s="8" t="b">
        <f t="shared" si="7"/>
        <v>0</v>
      </c>
      <c r="DF62" s="8">
        <f t="shared" si="8"/>
        <v>0</v>
      </c>
      <c r="DG62" s="8">
        <f t="shared" si="9"/>
        <v>0</v>
      </c>
      <c r="DH62" s="8">
        <f t="shared" si="10"/>
        <v>0</v>
      </c>
      <c r="DI62" s="8">
        <f t="shared" si="11"/>
        <v>0</v>
      </c>
      <c r="DJ62" s="19"/>
      <c r="DK62" s="18"/>
      <c r="DL62" s="18"/>
      <c r="DM62" s="19"/>
      <c r="DN62" s="19"/>
      <c r="DO62" s="18"/>
      <c r="DP62" s="18"/>
      <c r="DQ62" s="19"/>
      <c r="DR62" s="19"/>
      <c r="DS62" s="18"/>
      <c r="DT62" s="18"/>
      <c r="DU62" s="19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</row>
    <row r="63" spans="1:161" ht="15.75" thickBot="1" x14ac:dyDescent="0.3">
      <c r="A63" s="36"/>
      <c r="B63" s="72"/>
      <c r="C63" s="37"/>
      <c r="D63" s="38"/>
      <c r="E63" s="39"/>
      <c r="F63" s="40"/>
      <c r="G63" s="75"/>
      <c r="H63" s="41"/>
      <c r="I63" s="42"/>
      <c r="J63" s="43"/>
      <c r="K63" s="110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9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9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9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8">
        <f t="shared" si="0"/>
        <v>0</v>
      </c>
      <c r="CK63" s="8">
        <f t="shared" si="1"/>
        <v>0</v>
      </c>
      <c r="CL63" s="8" t="str">
        <f t="shared" si="33"/>
        <v/>
      </c>
      <c r="CM63" s="8" t="str">
        <f t="shared" si="34"/>
        <v/>
      </c>
      <c r="CN63" s="8" t="str">
        <f t="shared" si="35"/>
        <v/>
      </c>
      <c r="CO63" s="8" t="str">
        <f t="shared" si="36"/>
        <v/>
      </c>
      <c r="CP63" s="8">
        <f>IF(D63="",0,IF(D63=E63,0,IF(D63&lt;E63,0,IF('Equipes et choix des points'!$I$2=1,IF('Matchs et classements'!D63&gt;'Matchs et classements'!E63,3),IF('Equipes et choix des points'!$I$2=2,IF('Matchs et classements'!D63&gt;E63,4))))))</f>
        <v>0</v>
      </c>
      <c r="CQ63" s="8">
        <f>IF(E63="",0,IF(E63=D63,0,IF(E63&lt;D63,0,IF('Equipes et choix des points'!$I$2=1,IF('Matchs et classements'!E63&gt;'Matchs et classements'!D63,3),IF('Equipes et choix des points'!$I$2=2,IF('Matchs et classements'!E63&gt;'Matchs et classements'!D63,4))))))</f>
        <v>0</v>
      </c>
      <c r="CR63" s="8">
        <f>IF(D63="",0,IF(D63&gt;E63,0,IF(D63&lt;E63,0,IF('Equipes et choix des points'!$I$2=1,IF('Matchs et classements'!D63='Matchs et classements'!E63,1),IF('Equipes et choix des points'!$I$2=2,IF('Matchs et classements'!D63='Matchs et classements'!E63,2))))))</f>
        <v>0</v>
      </c>
      <c r="CS63" s="8">
        <f>IF(E63="",0,IF(E63&gt;D63,0,IF(E63&lt;D63,0,IF('Equipes et choix des points'!$I$2=1,IF('Matchs et classements'!E63='Matchs et classements'!D63,1),IF('Equipes et choix des points'!$I$2=2,IF('Matchs et classements'!E63='Matchs et classements'!D63,2))))))</f>
        <v>0</v>
      </c>
      <c r="CT63" s="8">
        <f>IF(D63="",0,IF(D63&gt;E63,0,IF(D63=E63,0,IF('Equipes et choix des points'!$I$2=1,IF('Matchs et classements'!D63&lt;'Matchs et classements'!E63,0),IF('Equipes et choix des points'!$I$2=2,IF('Matchs et classements'!D63&lt;'Matchs et classements'!E63,1))))))</f>
        <v>0</v>
      </c>
      <c r="CU63" s="8">
        <f>IF(E63="",0,IF(E63&gt;D63,0,IF(E63=D63,0,IF('Equipes et choix des points'!$I$2=1,IF('Matchs et classements'!E63&lt;'Matchs et classements'!D63,0),IF('Equipes et choix des points'!$I$2=2,IF('Matchs et classements'!E63&lt;'Matchs et classements'!D63,1))))))</f>
        <v>0</v>
      </c>
      <c r="CV63" s="8">
        <f t="shared" si="37"/>
        <v>0</v>
      </c>
      <c r="CW63" s="8">
        <f t="shared" si="38"/>
        <v>0</v>
      </c>
      <c r="CX63" s="8">
        <f t="shared" si="39"/>
        <v>0</v>
      </c>
      <c r="CY63" s="8">
        <f t="shared" si="40"/>
        <v>0</v>
      </c>
      <c r="CZ63" s="8" t="b">
        <f t="shared" si="2"/>
        <v>0</v>
      </c>
      <c r="DA63" s="8" t="b">
        <f t="shared" si="3"/>
        <v>0</v>
      </c>
      <c r="DB63" s="8" t="b">
        <f t="shared" si="4"/>
        <v>0</v>
      </c>
      <c r="DC63" s="8" t="b">
        <f t="shared" si="5"/>
        <v>0</v>
      </c>
      <c r="DD63" s="8" t="b">
        <f t="shared" si="6"/>
        <v>0</v>
      </c>
      <c r="DE63" s="8" t="b">
        <f t="shared" si="7"/>
        <v>0</v>
      </c>
      <c r="DF63" s="8">
        <f t="shared" si="8"/>
        <v>0</v>
      </c>
      <c r="DG63" s="8">
        <f t="shared" si="9"/>
        <v>0</v>
      </c>
      <c r="DH63" s="8">
        <f t="shared" si="10"/>
        <v>0</v>
      </c>
      <c r="DI63" s="8">
        <f t="shared" si="11"/>
        <v>0</v>
      </c>
      <c r="DJ63" s="19"/>
      <c r="DK63" s="18"/>
      <c r="DL63" s="18"/>
      <c r="DM63" s="19"/>
      <c r="DN63" s="19"/>
      <c r="DO63" s="18"/>
      <c r="DP63" s="18"/>
      <c r="DQ63" s="19"/>
      <c r="DR63" s="19"/>
      <c r="DS63" s="18"/>
      <c r="DT63" s="18"/>
      <c r="DU63" s="19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</row>
    <row r="64" spans="1:161" x14ac:dyDescent="0.25">
      <c r="A64" s="20"/>
      <c r="B64" s="70"/>
      <c r="C64" s="21"/>
      <c r="D64" s="22"/>
      <c r="E64" s="23"/>
      <c r="F64" s="24"/>
      <c r="G64" s="73"/>
      <c r="H64" s="25"/>
      <c r="I64" s="26"/>
      <c r="J64" s="27"/>
      <c r="K64" s="108">
        <v>7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9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9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9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8">
        <f t="shared" si="0"/>
        <v>0</v>
      </c>
      <c r="CK64" s="8">
        <f t="shared" si="1"/>
        <v>0</v>
      </c>
      <c r="CL64" s="8" t="str">
        <f t="shared" si="33"/>
        <v/>
      </c>
      <c r="CM64" s="8" t="str">
        <f t="shared" si="34"/>
        <v/>
      </c>
      <c r="CN64" s="8" t="str">
        <f t="shared" si="35"/>
        <v/>
      </c>
      <c r="CO64" s="8" t="str">
        <f t="shared" si="36"/>
        <v/>
      </c>
      <c r="CP64" s="8">
        <f>IF(D64="",0,IF(D64=E64,0,IF(D64&lt;E64,0,IF('Equipes et choix des points'!$I$2=1,IF('Matchs et classements'!D64&gt;'Matchs et classements'!E64,3),IF('Equipes et choix des points'!$I$2=2,IF('Matchs et classements'!D64&gt;E64,4))))))</f>
        <v>0</v>
      </c>
      <c r="CQ64" s="8">
        <f>IF(E64="",0,IF(E64=D64,0,IF(E64&lt;D64,0,IF('Equipes et choix des points'!$I$2=1,IF('Matchs et classements'!E64&gt;'Matchs et classements'!D64,3),IF('Equipes et choix des points'!$I$2=2,IF('Matchs et classements'!E64&gt;'Matchs et classements'!D64,4))))))</f>
        <v>0</v>
      </c>
      <c r="CR64" s="8">
        <f>IF(D64="",0,IF(D64&gt;E64,0,IF(D64&lt;E64,0,IF('Equipes et choix des points'!$I$2=1,IF('Matchs et classements'!D64='Matchs et classements'!E64,1),IF('Equipes et choix des points'!$I$2=2,IF('Matchs et classements'!D64='Matchs et classements'!E64,2))))))</f>
        <v>0</v>
      </c>
      <c r="CS64" s="8">
        <f>IF(E64="",0,IF(E64&gt;D64,0,IF(E64&lt;D64,0,IF('Equipes et choix des points'!$I$2=1,IF('Matchs et classements'!E64='Matchs et classements'!D64,1),IF('Equipes et choix des points'!$I$2=2,IF('Matchs et classements'!E64='Matchs et classements'!D64,2))))))</f>
        <v>0</v>
      </c>
      <c r="CT64" s="8">
        <f>IF(D64="",0,IF(D64&gt;E64,0,IF(D64=E64,0,IF('Equipes et choix des points'!$I$2=1,IF('Matchs et classements'!D64&lt;'Matchs et classements'!E64,0),IF('Equipes et choix des points'!$I$2=2,IF('Matchs et classements'!D64&lt;'Matchs et classements'!E64,1))))))</f>
        <v>0</v>
      </c>
      <c r="CU64" s="8">
        <f>IF(E64="",0,IF(E64&gt;D64,0,IF(E64=D64,0,IF('Equipes et choix des points'!$I$2=1,IF('Matchs et classements'!E64&lt;'Matchs et classements'!D64,0),IF('Equipes et choix des points'!$I$2=2,IF('Matchs et classements'!E64&lt;'Matchs et classements'!D64,1))))))</f>
        <v>0</v>
      </c>
      <c r="CV64" s="8">
        <f t="shared" si="37"/>
        <v>0</v>
      </c>
      <c r="CW64" s="8">
        <f t="shared" si="38"/>
        <v>0</v>
      </c>
      <c r="CX64" s="8">
        <f t="shared" si="39"/>
        <v>0</v>
      </c>
      <c r="CY64" s="8">
        <f t="shared" si="40"/>
        <v>0</v>
      </c>
      <c r="CZ64" s="8" t="b">
        <f t="shared" si="2"/>
        <v>0</v>
      </c>
      <c r="DA64" s="8" t="b">
        <f t="shared" si="3"/>
        <v>0</v>
      </c>
      <c r="DB64" s="8" t="b">
        <f t="shared" si="4"/>
        <v>0</v>
      </c>
      <c r="DC64" s="8" t="b">
        <f t="shared" si="5"/>
        <v>0</v>
      </c>
      <c r="DD64" s="8" t="b">
        <f t="shared" si="6"/>
        <v>0</v>
      </c>
      <c r="DE64" s="8" t="b">
        <f t="shared" si="7"/>
        <v>0</v>
      </c>
      <c r="DF64" s="8">
        <f t="shared" si="8"/>
        <v>0</v>
      </c>
      <c r="DG64" s="8">
        <f t="shared" si="9"/>
        <v>0</v>
      </c>
      <c r="DH64" s="8">
        <f t="shared" si="10"/>
        <v>0</v>
      </c>
      <c r="DI64" s="8">
        <f t="shared" si="11"/>
        <v>0</v>
      </c>
      <c r="DJ64" s="19"/>
      <c r="DK64" s="18"/>
      <c r="DL64" s="18"/>
      <c r="DM64" s="19"/>
      <c r="DN64" s="19"/>
      <c r="DO64" s="18"/>
      <c r="DP64" s="18"/>
      <c r="DQ64" s="19"/>
      <c r="DR64" s="19"/>
      <c r="DS64" s="18"/>
      <c r="DT64" s="18"/>
      <c r="DU64" s="19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</row>
    <row r="65" spans="1:161" x14ac:dyDescent="0.25">
      <c r="A65" s="28"/>
      <c r="B65" s="71"/>
      <c r="C65" s="29"/>
      <c r="D65" s="30"/>
      <c r="E65" s="31"/>
      <c r="F65" s="32"/>
      <c r="G65" s="74"/>
      <c r="H65" s="33"/>
      <c r="I65" s="34"/>
      <c r="J65" s="35"/>
      <c r="K65" s="109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9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9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9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8">
        <f t="shared" si="0"/>
        <v>0</v>
      </c>
      <c r="CK65" s="8">
        <f t="shared" si="1"/>
        <v>0</v>
      </c>
      <c r="CL65" s="8" t="str">
        <f t="shared" si="33"/>
        <v/>
      </c>
      <c r="CM65" s="8" t="str">
        <f t="shared" si="34"/>
        <v/>
      </c>
      <c r="CN65" s="8" t="str">
        <f t="shared" si="35"/>
        <v/>
      </c>
      <c r="CO65" s="8" t="str">
        <f t="shared" si="36"/>
        <v/>
      </c>
      <c r="CP65" s="8">
        <f>IF(D65="",0,IF(D65=E65,0,IF(D65&lt;E65,0,IF('Equipes et choix des points'!$I$2=1,IF('Matchs et classements'!D65&gt;'Matchs et classements'!E65,3),IF('Equipes et choix des points'!$I$2=2,IF('Matchs et classements'!D65&gt;E65,4))))))</f>
        <v>0</v>
      </c>
      <c r="CQ65" s="8">
        <f>IF(E65="",0,IF(E65=D65,0,IF(E65&lt;D65,0,IF('Equipes et choix des points'!$I$2=1,IF('Matchs et classements'!E65&gt;'Matchs et classements'!D65,3),IF('Equipes et choix des points'!$I$2=2,IF('Matchs et classements'!E65&gt;'Matchs et classements'!D65,4))))))</f>
        <v>0</v>
      </c>
      <c r="CR65" s="8">
        <f>IF(D65="",0,IF(D65&gt;E65,0,IF(D65&lt;E65,0,IF('Equipes et choix des points'!$I$2=1,IF('Matchs et classements'!D65='Matchs et classements'!E65,1),IF('Equipes et choix des points'!$I$2=2,IF('Matchs et classements'!D65='Matchs et classements'!E65,2))))))</f>
        <v>0</v>
      </c>
      <c r="CS65" s="8">
        <f>IF(E65="",0,IF(E65&gt;D65,0,IF(E65&lt;D65,0,IF('Equipes et choix des points'!$I$2=1,IF('Matchs et classements'!E65='Matchs et classements'!D65,1),IF('Equipes et choix des points'!$I$2=2,IF('Matchs et classements'!E65='Matchs et classements'!D65,2))))))</f>
        <v>0</v>
      </c>
      <c r="CT65" s="8">
        <f>IF(D65="",0,IF(D65&gt;E65,0,IF(D65=E65,0,IF('Equipes et choix des points'!$I$2=1,IF('Matchs et classements'!D65&lt;'Matchs et classements'!E65,0),IF('Equipes et choix des points'!$I$2=2,IF('Matchs et classements'!D65&lt;'Matchs et classements'!E65,1))))))</f>
        <v>0</v>
      </c>
      <c r="CU65" s="8">
        <f>IF(E65="",0,IF(E65&gt;D65,0,IF(E65=D65,0,IF('Equipes et choix des points'!$I$2=1,IF('Matchs et classements'!E65&lt;'Matchs et classements'!D65,0),IF('Equipes et choix des points'!$I$2=2,IF('Matchs et classements'!E65&lt;'Matchs et classements'!D65,1))))))</f>
        <v>0</v>
      </c>
      <c r="CV65" s="8">
        <f t="shared" si="37"/>
        <v>0</v>
      </c>
      <c r="CW65" s="8">
        <f t="shared" si="38"/>
        <v>0</v>
      </c>
      <c r="CX65" s="8">
        <f t="shared" si="39"/>
        <v>0</v>
      </c>
      <c r="CY65" s="8">
        <f t="shared" si="40"/>
        <v>0</v>
      </c>
      <c r="CZ65" s="8" t="b">
        <f t="shared" si="2"/>
        <v>0</v>
      </c>
      <c r="DA65" s="8" t="b">
        <f t="shared" si="3"/>
        <v>0</v>
      </c>
      <c r="DB65" s="8" t="b">
        <f t="shared" si="4"/>
        <v>0</v>
      </c>
      <c r="DC65" s="8" t="b">
        <f t="shared" si="5"/>
        <v>0</v>
      </c>
      <c r="DD65" s="8" t="b">
        <f t="shared" si="6"/>
        <v>0</v>
      </c>
      <c r="DE65" s="8" t="b">
        <f t="shared" si="7"/>
        <v>0</v>
      </c>
      <c r="DF65" s="8">
        <f t="shared" si="8"/>
        <v>0</v>
      </c>
      <c r="DG65" s="8">
        <f t="shared" si="9"/>
        <v>0</v>
      </c>
      <c r="DH65" s="8">
        <f t="shared" si="10"/>
        <v>0</v>
      </c>
      <c r="DI65" s="8">
        <f t="shared" si="11"/>
        <v>0</v>
      </c>
      <c r="DJ65" s="19"/>
      <c r="DK65" s="18"/>
      <c r="DL65" s="18"/>
      <c r="DM65" s="19"/>
      <c r="DN65" s="19"/>
      <c r="DO65" s="18"/>
      <c r="DP65" s="18"/>
      <c r="DQ65" s="19"/>
      <c r="DR65" s="19"/>
      <c r="DS65" s="18"/>
      <c r="DT65" s="18"/>
      <c r="DU65" s="19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</row>
    <row r="66" spans="1:161" x14ac:dyDescent="0.25">
      <c r="A66" s="28"/>
      <c r="B66" s="71"/>
      <c r="C66" s="29"/>
      <c r="D66" s="30"/>
      <c r="E66" s="31"/>
      <c r="F66" s="32"/>
      <c r="G66" s="74"/>
      <c r="H66" s="33"/>
      <c r="I66" s="34"/>
      <c r="J66" s="35"/>
      <c r="K66" s="109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9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9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9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8">
        <f t="shared" si="0"/>
        <v>0</v>
      </c>
      <c r="CK66" s="8">
        <f t="shared" si="1"/>
        <v>0</v>
      </c>
      <c r="CL66" s="8" t="str">
        <f t="shared" si="33"/>
        <v/>
      </c>
      <c r="CM66" s="8" t="str">
        <f t="shared" si="34"/>
        <v/>
      </c>
      <c r="CN66" s="8" t="str">
        <f t="shared" si="35"/>
        <v/>
      </c>
      <c r="CO66" s="8" t="str">
        <f t="shared" si="36"/>
        <v/>
      </c>
      <c r="CP66" s="8">
        <f>IF(D66="",0,IF(D66=E66,0,IF(D66&lt;E66,0,IF('Equipes et choix des points'!$I$2=1,IF('Matchs et classements'!D66&gt;'Matchs et classements'!E66,3),IF('Equipes et choix des points'!$I$2=2,IF('Matchs et classements'!D66&gt;E66,4))))))</f>
        <v>0</v>
      </c>
      <c r="CQ66" s="8">
        <f>IF(E66="",0,IF(E66=D66,0,IF(E66&lt;D66,0,IF('Equipes et choix des points'!$I$2=1,IF('Matchs et classements'!E66&gt;'Matchs et classements'!D66,3),IF('Equipes et choix des points'!$I$2=2,IF('Matchs et classements'!E66&gt;'Matchs et classements'!D66,4))))))</f>
        <v>0</v>
      </c>
      <c r="CR66" s="8">
        <f>IF(D66="",0,IF(D66&gt;E66,0,IF(D66&lt;E66,0,IF('Equipes et choix des points'!$I$2=1,IF('Matchs et classements'!D66='Matchs et classements'!E66,1),IF('Equipes et choix des points'!$I$2=2,IF('Matchs et classements'!D66='Matchs et classements'!E66,2))))))</f>
        <v>0</v>
      </c>
      <c r="CS66" s="8">
        <f>IF(E66="",0,IF(E66&gt;D66,0,IF(E66&lt;D66,0,IF('Equipes et choix des points'!$I$2=1,IF('Matchs et classements'!E66='Matchs et classements'!D66,1),IF('Equipes et choix des points'!$I$2=2,IF('Matchs et classements'!E66='Matchs et classements'!D66,2))))))</f>
        <v>0</v>
      </c>
      <c r="CT66" s="8">
        <f>IF(D66="",0,IF(D66&gt;E66,0,IF(D66=E66,0,IF('Equipes et choix des points'!$I$2=1,IF('Matchs et classements'!D66&lt;'Matchs et classements'!E66,0),IF('Equipes et choix des points'!$I$2=2,IF('Matchs et classements'!D66&lt;'Matchs et classements'!E66,1))))))</f>
        <v>0</v>
      </c>
      <c r="CU66" s="8">
        <f>IF(E66="",0,IF(E66&gt;D66,0,IF(E66=D66,0,IF('Equipes et choix des points'!$I$2=1,IF('Matchs et classements'!E66&lt;'Matchs et classements'!D66,0),IF('Equipes et choix des points'!$I$2=2,IF('Matchs et classements'!E66&lt;'Matchs et classements'!D66,1))))))</f>
        <v>0</v>
      </c>
      <c r="CV66" s="8">
        <f t="shared" si="37"/>
        <v>0</v>
      </c>
      <c r="CW66" s="8">
        <f t="shared" si="38"/>
        <v>0</v>
      </c>
      <c r="CX66" s="8">
        <f t="shared" si="39"/>
        <v>0</v>
      </c>
      <c r="CY66" s="8">
        <f t="shared" si="40"/>
        <v>0</v>
      </c>
      <c r="CZ66" s="8" t="b">
        <f t="shared" si="2"/>
        <v>0</v>
      </c>
      <c r="DA66" s="8" t="b">
        <f t="shared" si="3"/>
        <v>0</v>
      </c>
      <c r="DB66" s="8" t="b">
        <f t="shared" si="4"/>
        <v>0</v>
      </c>
      <c r="DC66" s="8" t="b">
        <f t="shared" si="5"/>
        <v>0</v>
      </c>
      <c r="DD66" s="8" t="b">
        <f t="shared" si="6"/>
        <v>0</v>
      </c>
      <c r="DE66" s="8" t="b">
        <f t="shared" si="7"/>
        <v>0</v>
      </c>
      <c r="DF66" s="8">
        <f t="shared" si="8"/>
        <v>0</v>
      </c>
      <c r="DG66" s="8">
        <f t="shared" si="9"/>
        <v>0</v>
      </c>
      <c r="DH66" s="8">
        <f t="shared" si="10"/>
        <v>0</v>
      </c>
      <c r="DI66" s="8">
        <f t="shared" si="11"/>
        <v>0</v>
      </c>
      <c r="DJ66" s="19"/>
      <c r="DK66" s="18"/>
      <c r="DL66" s="18"/>
      <c r="DM66" s="19"/>
      <c r="DN66" s="19"/>
      <c r="DO66" s="18"/>
      <c r="DP66" s="18"/>
      <c r="DQ66" s="19"/>
      <c r="DR66" s="19"/>
      <c r="DS66" s="18"/>
      <c r="DT66" s="18"/>
      <c r="DU66" s="19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</row>
    <row r="67" spans="1:161" x14ac:dyDescent="0.25">
      <c r="A67" s="28"/>
      <c r="B67" s="71"/>
      <c r="C67" s="29"/>
      <c r="D67" s="30"/>
      <c r="E67" s="31"/>
      <c r="F67" s="32"/>
      <c r="G67" s="74"/>
      <c r="H67" s="33"/>
      <c r="I67" s="34"/>
      <c r="J67" s="35"/>
      <c r="K67" s="109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9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9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9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8">
        <f t="shared" si="0"/>
        <v>0</v>
      </c>
      <c r="CK67" s="8">
        <f t="shared" si="1"/>
        <v>0</v>
      </c>
      <c r="CL67" s="8" t="str">
        <f t="shared" si="33"/>
        <v/>
      </c>
      <c r="CM67" s="8" t="str">
        <f t="shared" si="34"/>
        <v/>
      </c>
      <c r="CN67" s="8" t="str">
        <f t="shared" si="35"/>
        <v/>
      </c>
      <c r="CO67" s="8" t="str">
        <f t="shared" si="36"/>
        <v/>
      </c>
      <c r="CP67" s="8">
        <f>IF(D67="",0,IF(D67=E67,0,IF(D67&lt;E67,0,IF('Equipes et choix des points'!$I$2=1,IF('Matchs et classements'!D67&gt;'Matchs et classements'!E67,3),IF('Equipes et choix des points'!$I$2=2,IF('Matchs et classements'!D67&gt;E67,4))))))</f>
        <v>0</v>
      </c>
      <c r="CQ67" s="8">
        <f>IF(E67="",0,IF(E67=D67,0,IF(E67&lt;D67,0,IF('Equipes et choix des points'!$I$2=1,IF('Matchs et classements'!E67&gt;'Matchs et classements'!D67,3),IF('Equipes et choix des points'!$I$2=2,IF('Matchs et classements'!E67&gt;'Matchs et classements'!D67,4))))))</f>
        <v>0</v>
      </c>
      <c r="CR67" s="8">
        <f>IF(D67="",0,IF(D67&gt;E67,0,IF(D67&lt;E67,0,IF('Equipes et choix des points'!$I$2=1,IF('Matchs et classements'!D67='Matchs et classements'!E67,1),IF('Equipes et choix des points'!$I$2=2,IF('Matchs et classements'!D67='Matchs et classements'!E67,2))))))</f>
        <v>0</v>
      </c>
      <c r="CS67" s="8">
        <f>IF(E67="",0,IF(E67&gt;D67,0,IF(E67&lt;D67,0,IF('Equipes et choix des points'!$I$2=1,IF('Matchs et classements'!E67='Matchs et classements'!D67,1),IF('Equipes et choix des points'!$I$2=2,IF('Matchs et classements'!E67='Matchs et classements'!D67,2))))))</f>
        <v>0</v>
      </c>
      <c r="CT67" s="8">
        <f>IF(D67="",0,IF(D67&gt;E67,0,IF(D67=E67,0,IF('Equipes et choix des points'!$I$2=1,IF('Matchs et classements'!D67&lt;'Matchs et classements'!E67,0),IF('Equipes et choix des points'!$I$2=2,IF('Matchs et classements'!D67&lt;'Matchs et classements'!E67,1))))))</f>
        <v>0</v>
      </c>
      <c r="CU67" s="8">
        <f>IF(E67="",0,IF(E67&gt;D67,0,IF(E67=D67,0,IF('Equipes et choix des points'!$I$2=1,IF('Matchs et classements'!E67&lt;'Matchs et classements'!D67,0),IF('Equipes et choix des points'!$I$2=2,IF('Matchs et classements'!E67&lt;'Matchs et classements'!D67,1))))))</f>
        <v>0</v>
      </c>
      <c r="CV67" s="8">
        <f t="shared" si="37"/>
        <v>0</v>
      </c>
      <c r="CW67" s="8">
        <f t="shared" si="38"/>
        <v>0</v>
      </c>
      <c r="CX67" s="8">
        <f t="shared" si="39"/>
        <v>0</v>
      </c>
      <c r="CY67" s="8">
        <f t="shared" si="40"/>
        <v>0</v>
      </c>
      <c r="CZ67" s="8" t="b">
        <f t="shared" si="2"/>
        <v>0</v>
      </c>
      <c r="DA67" s="8" t="b">
        <f t="shared" si="3"/>
        <v>0</v>
      </c>
      <c r="DB67" s="8" t="b">
        <f t="shared" si="4"/>
        <v>0</v>
      </c>
      <c r="DC67" s="8" t="b">
        <f t="shared" si="5"/>
        <v>0</v>
      </c>
      <c r="DD67" s="8" t="b">
        <f t="shared" si="6"/>
        <v>0</v>
      </c>
      <c r="DE67" s="8" t="b">
        <f t="shared" si="7"/>
        <v>0</v>
      </c>
      <c r="DF67" s="8">
        <f t="shared" si="8"/>
        <v>0</v>
      </c>
      <c r="DG67" s="8">
        <f t="shared" si="9"/>
        <v>0</v>
      </c>
      <c r="DH67" s="8">
        <f t="shared" si="10"/>
        <v>0</v>
      </c>
      <c r="DI67" s="8">
        <f t="shared" si="11"/>
        <v>0</v>
      </c>
      <c r="DJ67" s="19"/>
      <c r="DK67" s="18"/>
      <c r="DL67" s="18"/>
      <c r="DM67" s="19"/>
      <c r="DN67" s="19"/>
      <c r="DO67" s="18"/>
      <c r="DP67" s="18"/>
      <c r="DQ67" s="19"/>
      <c r="DR67" s="19"/>
      <c r="DS67" s="18"/>
      <c r="DT67" s="18"/>
      <c r="DU67" s="19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</row>
    <row r="68" spans="1:161" x14ac:dyDescent="0.25">
      <c r="A68" s="28"/>
      <c r="B68" s="71"/>
      <c r="C68" s="29"/>
      <c r="D68" s="30"/>
      <c r="E68" s="31"/>
      <c r="F68" s="32"/>
      <c r="G68" s="74"/>
      <c r="H68" s="33"/>
      <c r="I68" s="34"/>
      <c r="J68" s="35"/>
      <c r="K68" s="109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9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9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9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8">
        <f t="shared" ref="CJ68:CJ131" si="89">A68</f>
        <v>0</v>
      </c>
      <c r="CK68" s="8">
        <f t="shared" ref="CK68:CK131" si="90">H68</f>
        <v>0</v>
      </c>
      <c r="CL68" s="8" t="str">
        <f t="shared" si="33"/>
        <v/>
      </c>
      <c r="CM68" s="8" t="str">
        <f t="shared" si="34"/>
        <v/>
      </c>
      <c r="CN68" s="8" t="str">
        <f t="shared" si="35"/>
        <v/>
      </c>
      <c r="CO68" s="8" t="str">
        <f t="shared" si="36"/>
        <v/>
      </c>
      <c r="CP68" s="8">
        <f>IF(D68="",0,IF(D68=E68,0,IF(D68&lt;E68,0,IF('Equipes et choix des points'!$I$2=1,IF('Matchs et classements'!D68&gt;'Matchs et classements'!E68,3),IF('Equipes et choix des points'!$I$2=2,IF('Matchs et classements'!D68&gt;E68,4))))))</f>
        <v>0</v>
      </c>
      <c r="CQ68" s="8">
        <f>IF(E68="",0,IF(E68=D68,0,IF(E68&lt;D68,0,IF('Equipes et choix des points'!$I$2=1,IF('Matchs et classements'!E68&gt;'Matchs et classements'!D68,3),IF('Equipes et choix des points'!$I$2=2,IF('Matchs et classements'!E68&gt;'Matchs et classements'!D68,4))))))</f>
        <v>0</v>
      </c>
      <c r="CR68" s="8">
        <f>IF(D68="",0,IF(D68&gt;E68,0,IF(D68&lt;E68,0,IF('Equipes et choix des points'!$I$2=1,IF('Matchs et classements'!D68='Matchs et classements'!E68,1),IF('Equipes et choix des points'!$I$2=2,IF('Matchs et classements'!D68='Matchs et classements'!E68,2))))))</f>
        <v>0</v>
      </c>
      <c r="CS68" s="8">
        <f>IF(E68="",0,IF(E68&gt;D68,0,IF(E68&lt;D68,0,IF('Equipes et choix des points'!$I$2=1,IF('Matchs et classements'!E68='Matchs et classements'!D68,1),IF('Equipes et choix des points'!$I$2=2,IF('Matchs et classements'!E68='Matchs et classements'!D68,2))))))</f>
        <v>0</v>
      </c>
      <c r="CT68" s="8">
        <f>IF(D68="",0,IF(D68&gt;E68,0,IF(D68=E68,0,IF('Equipes et choix des points'!$I$2=1,IF('Matchs et classements'!D68&lt;'Matchs et classements'!E68,0),IF('Equipes et choix des points'!$I$2=2,IF('Matchs et classements'!D68&lt;'Matchs et classements'!E68,1))))))</f>
        <v>0</v>
      </c>
      <c r="CU68" s="8">
        <f>IF(E68="",0,IF(E68&gt;D68,0,IF(E68=D68,0,IF('Equipes et choix des points'!$I$2=1,IF('Matchs et classements'!E68&lt;'Matchs et classements'!D68,0),IF('Equipes et choix des points'!$I$2=2,IF('Matchs et classements'!E68&lt;'Matchs et classements'!D68,1))))))</f>
        <v>0</v>
      </c>
      <c r="CV68" s="8">
        <f t="shared" si="37"/>
        <v>0</v>
      </c>
      <c r="CW68" s="8">
        <f t="shared" si="38"/>
        <v>0</v>
      </c>
      <c r="CX68" s="8">
        <f t="shared" si="39"/>
        <v>0</v>
      </c>
      <c r="CY68" s="8">
        <f t="shared" si="40"/>
        <v>0</v>
      </c>
      <c r="CZ68" s="8" t="b">
        <f t="shared" ref="CZ68:CZ131" si="91">IF(D68&lt;&gt;"",IF(D68&gt;E68,1))</f>
        <v>0</v>
      </c>
      <c r="DA68" s="8" t="b">
        <f t="shared" ref="DA68:DA131" si="92">IF(E68&lt;&gt;"",IF(E68&gt;D68,1))</f>
        <v>0</v>
      </c>
      <c r="DB68" s="8" t="b">
        <f t="shared" ref="DB68:DB131" si="93">IF(D68&lt;&gt;"",IF(D68=E68,1))</f>
        <v>0</v>
      </c>
      <c r="DC68" s="8" t="b">
        <f t="shared" ref="DC68:DC131" si="94">IF(E68&lt;&gt;"",IF(E68=D68,1))</f>
        <v>0</v>
      </c>
      <c r="DD68" s="8" t="b">
        <f t="shared" ref="DD68:DD131" si="95">IF(D68&lt;&gt;"",IF(D68&lt;E68,1))</f>
        <v>0</v>
      </c>
      <c r="DE68" s="8" t="b">
        <f t="shared" ref="DE68:DE131" si="96">IF(E68&lt;&gt;"",IF(E68&lt;D68,1))</f>
        <v>0</v>
      </c>
      <c r="DF68" s="8">
        <f t="shared" ref="DF68:DF131" si="97">D68</f>
        <v>0</v>
      </c>
      <c r="DG68" s="8">
        <f t="shared" ref="DG68:DG131" si="98">E68</f>
        <v>0</v>
      </c>
      <c r="DH68" s="8">
        <f t="shared" ref="DH68:DH131" si="99">E68</f>
        <v>0</v>
      </c>
      <c r="DI68" s="8">
        <f t="shared" ref="DI68:DI131" si="100">D68</f>
        <v>0</v>
      </c>
      <c r="DJ68" s="19"/>
      <c r="DK68" s="18"/>
      <c r="DL68" s="18"/>
      <c r="DM68" s="19"/>
      <c r="DN68" s="19"/>
      <c r="DO68" s="18"/>
      <c r="DP68" s="18"/>
      <c r="DQ68" s="19"/>
      <c r="DR68" s="19"/>
      <c r="DS68" s="18"/>
      <c r="DT68" s="18"/>
      <c r="DU68" s="19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</row>
    <row r="69" spans="1:161" x14ac:dyDescent="0.25">
      <c r="A69" s="28"/>
      <c r="B69" s="71"/>
      <c r="C69" s="29"/>
      <c r="D69" s="30"/>
      <c r="E69" s="31"/>
      <c r="F69" s="32"/>
      <c r="G69" s="74"/>
      <c r="H69" s="33"/>
      <c r="I69" s="34"/>
      <c r="J69" s="35"/>
      <c r="K69" s="109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9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9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9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8">
        <f t="shared" si="89"/>
        <v>0</v>
      </c>
      <c r="CK69" s="8">
        <f t="shared" si="90"/>
        <v>0</v>
      </c>
      <c r="CL69" s="8" t="str">
        <f t="shared" ref="CL69:CL132" si="101">IF(B69="Forfait Perdant",3,"")</f>
        <v/>
      </c>
      <c r="CM69" s="8" t="str">
        <f t="shared" ref="CM69:CM132" si="102">IF(G69="Forfait Perdant",3,"")</f>
        <v/>
      </c>
      <c r="CN69" s="8" t="str">
        <f t="shared" ref="CN69:CN132" si="103">IF(B69="Forfait Gagnant",0,"")</f>
        <v/>
      </c>
      <c r="CO69" s="8" t="str">
        <f t="shared" ref="CO69:CO132" si="104">IF(G69="Forfait Gagnant",0,"")</f>
        <v/>
      </c>
      <c r="CP69" s="8">
        <f>IF(D69="",0,IF(D69=E69,0,IF(D69&lt;E69,0,IF('Equipes et choix des points'!$I$2=1,IF('Matchs et classements'!D69&gt;'Matchs et classements'!E69,3),IF('Equipes et choix des points'!$I$2=2,IF('Matchs et classements'!D69&gt;E69,4))))))</f>
        <v>0</v>
      </c>
      <c r="CQ69" s="8">
        <f>IF(E69="",0,IF(E69=D69,0,IF(E69&lt;D69,0,IF('Equipes et choix des points'!$I$2=1,IF('Matchs et classements'!E69&gt;'Matchs et classements'!D69,3),IF('Equipes et choix des points'!$I$2=2,IF('Matchs et classements'!E69&gt;'Matchs et classements'!D69,4))))))</f>
        <v>0</v>
      </c>
      <c r="CR69" s="8">
        <f>IF(D69="",0,IF(D69&gt;E69,0,IF(D69&lt;E69,0,IF('Equipes et choix des points'!$I$2=1,IF('Matchs et classements'!D69='Matchs et classements'!E69,1),IF('Equipes et choix des points'!$I$2=2,IF('Matchs et classements'!D69='Matchs et classements'!E69,2))))))</f>
        <v>0</v>
      </c>
      <c r="CS69" s="8">
        <f>IF(E69="",0,IF(E69&gt;D69,0,IF(E69&lt;D69,0,IF('Equipes et choix des points'!$I$2=1,IF('Matchs et classements'!E69='Matchs et classements'!D69,1),IF('Equipes et choix des points'!$I$2=2,IF('Matchs et classements'!E69='Matchs et classements'!D69,2))))))</f>
        <v>0</v>
      </c>
      <c r="CT69" s="8">
        <f>IF(D69="",0,IF(D69&gt;E69,0,IF(D69=E69,0,IF('Equipes et choix des points'!$I$2=1,IF('Matchs et classements'!D69&lt;'Matchs et classements'!E69,0),IF('Equipes et choix des points'!$I$2=2,IF('Matchs et classements'!D69&lt;'Matchs et classements'!E69,1))))))</f>
        <v>0</v>
      </c>
      <c r="CU69" s="8">
        <f>IF(E69="",0,IF(E69&gt;D69,0,IF(E69=D69,0,IF('Equipes et choix des points'!$I$2=1,IF('Matchs et classements'!E69&lt;'Matchs et classements'!D69,0),IF('Equipes et choix des points'!$I$2=2,IF('Matchs et classements'!E69&lt;'Matchs et classements'!D69,1))))))</f>
        <v>0</v>
      </c>
      <c r="CV69" s="8">
        <f t="shared" ref="CV69:CV132" si="105">SUM(CP69,CR69,CT69)-SUM(CJ69,CL69)</f>
        <v>0</v>
      </c>
      <c r="CW69" s="8">
        <f t="shared" ref="CW69:CW132" si="106">SUM(CO69,CQ69,CS69)-SUM(CK69,CM69)</f>
        <v>0</v>
      </c>
      <c r="CX69" s="8">
        <f t="shared" ref="CX69:CX132" si="107">IF(B69="Forfait perdant",0,IF(B69="Forfait Général",0,IF(D69="",0,1)))</f>
        <v>0</v>
      </c>
      <c r="CY69" s="8">
        <f t="shared" ref="CY69:CY132" si="108">IF(G69="Forfait Perdant",0,IF(G69="Forfait Général",0,IF(E69="",0,1)))</f>
        <v>0</v>
      </c>
      <c r="CZ69" s="8" t="b">
        <f t="shared" si="91"/>
        <v>0</v>
      </c>
      <c r="DA69" s="8" t="b">
        <f t="shared" si="92"/>
        <v>0</v>
      </c>
      <c r="DB69" s="8" t="b">
        <f t="shared" si="93"/>
        <v>0</v>
      </c>
      <c r="DC69" s="8" t="b">
        <f t="shared" si="94"/>
        <v>0</v>
      </c>
      <c r="DD69" s="8" t="b">
        <f t="shared" si="95"/>
        <v>0</v>
      </c>
      <c r="DE69" s="8" t="b">
        <f t="shared" si="96"/>
        <v>0</v>
      </c>
      <c r="DF69" s="8">
        <f t="shared" si="97"/>
        <v>0</v>
      </c>
      <c r="DG69" s="8">
        <f t="shared" si="98"/>
        <v>0</v>
      </c>
      <c r="DH69" s="8">
        <f t="shared" si="99"/>
        <v>0</v>
      </c>
      <c r="DI69" s="8">
        <f t="shared" si="100"/>
        <v>0</v>
      </c>
      <c r="DJ69" s="19"/>
      <c r="DK69" s="18"/>
      <c r="DL69" s="18"/>
      <c r="DM69" s="19"/>
      <c r="DN69" s="19"/>
      <c r="DO69" s="18"/>
      <c r="DP69" s="18"/>
      <c r="DQ69" s="19"/>
      <c r="DR69" s="19"/>
      <c r="DS69" s="18"/>
      <c r="DT69" s="18"/>
      <c r="DU69" s="19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</row>
    <row r="70" spans="1:161" x14ac:dyDescent="0.25">
      <c r="A70" s="28"/>
      <c r="B70" s="71"/>
      <c r="C70" s="29"/>
      <c r="D70" s="30"/>
      <c r="E70" s="31"/>
      <c r="F70" s="32"/>
      <c r="G70" s="74"/>
      <c r="H70" s="33"/>
      <c r="I70" s="34"/>
      <c r="J70" s="35"/>
      <c r="K70" s="109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9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9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9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8">
        <f t="shared" si="89"/>
        <v>0</v>
      </c>
      <c r="CK70" s="8">
        <f t="shared" si="90"/>
        <v>0</v>
      </c>
      <c r="CL70" s="8" t="str">
        <f t="shared" si="101"/>
        <v/>
      </c>
      <c r="CM70" s="8" t="str">
        <f t="shared" si="102"/>
        <v/>
      </c>
      <c r="CN70" s="8" t="str">
        <f t="shared" si="103"/>
        <v/>
      </c>
      <c r="CO70" s="8" t="str">
        <f t="shared" si="104"/>
        <v/>
      </c>
      <c r="CP70" s="8">
        <f>IF(D70="",0,IF(D70=E70,0,IF(D70&lt;E70,0,IF('Equipes et choix des points'!$I$2=1,IF('Matchs et classements'!D70&gt;'Matchs et classements'!E70,3),IF('Equipes et choix des points'!$I$2=2,IF('Matchs et classements'!D70&gt;E70,4))))))</f>
        <v>0</v>
      </c>
      <c r="CQ70" s="8">
        <f>IF(E70="",0,IF(E70=D70,0,IF(E70&lt;D70,0,IF('Equipes et choix des points'!$I$2=1,IF('Matchs et classements'!E70&gt;'Matchs et classements'!D70,3),IF('Equipes et choix des points'!$I$2=2,IF('Matchs et classements'!E70&gt;'Matchs et classements'!D70,4))))))</f>
        <v>0</v>
      </c>
      <c r="CR70" s="8">
        <f>IF(D70="",0,IF(D70&gt;E70,0,IF(D70&lt;E70,0,IF('Equipes et choix des points'!$I$2=1,IF('Matchs et classements'!D70='Matchs et classements'!E70,1),IF('Equipes et choix des points'!$I$2=2,IF('Matchs et classements'!D70='Matchs et classements'!E70,2))))))</f>
        <v>0</v>
      </c>
      <c r="CS70" s="8">
        <f>IF(E70="",0,IF(E70&gt;D70,0,IF(E70&lt;D70,0,IF('Equipes et choix des points'!$I$2=1,IF('Matchs et classements'!E70='Matchs et classements'!D70,1),IF('Equipes et choix des points'!$I$2=2,IF('Matchs et classements'!E70='Matchs et classements'!D70,2))))))</f>
        <v>0</v>
      </c>
      <c r="CT70" s="8">
        <f>IF(D70="",0,IF(D70&gt;E70,0,IF(D70=E70,0,IF('Equipes et choix des points'!$I$2=1,IF('Matchs et classements'!D70&lt;'Matchs et classements'!E70,0),IF('Equipes et choix des points'!$I$2=2,IF('Matchs et classements'!D70&lt;'Matchs et classements'!E70,1))))))</f>
        <v>0</v>
      </c>
      <c r="CU70" s="8">
        <f>IF(E70="",0,IF(E70&gt;D70,0,IF(E70=D70,0,IF('Equipes et choix des points'!$I$2=1,IF('Matchs et classements'!E70&lt;'Matchs et classements'!D70,0),IF('Equipes et choix des points'!$I$2=2,IF('Matchs et classements'!E70&lt;'Matchs et classements'!D70,1))))))</f>
        <v>0</v>
      </c>
      <c r="CV70" s="8">
        <f t="shared" si="105"/>
        <v>0</v>
      </c>
      <c r="CW70" s="8">
        <f t="shared" si="106"/>
        <v>0</v>
      </c>
      <c r="CX70" s="8">
        <f t="shared" si="107"/>
        <v>0</v>
      </c>
      <c r="CY70" s="8">
        <f t="shared" si="108"/>
        <v>0</v>
      </c>
      <c r="CZ70" s="8" t="b">
        <f t="shared" si="91"/>
        <v>0</v>
      </c>
      <c r="DA70" s="8" t="b">
        <f t="shared" si="92"/>
        <v>0</v>
      </c>
      <c r="DB70" s="8" t="b">
        <f t="shared" si="93"/>
        <v>0</v>
      </c>
      <c r="DC70" s="8" t="b">
        <f t="shared" si="94"/>
        <v>0</v>
      </c>
      <c r="DD70" s="8" t="b">
        <f t="shared" si="95"/>
        <v>0</v>
      </c>
      <c r="DE70" s="8" t="b">
        <f t="shared" si="96"/>
        <v>0</v>
      </c>
      <c r="DF70" s="8">
        <f t="shared" si="97"/>
        <v>0</v>
      </c>
      <c r="DG70" s="8">
        <f t="shared" si="98"/>
        <v>0</v>
      </c>
      <c r="DH70" s="8">
        <f t="shared" si="99"/>
        <v>0</v>
      </c>
      <c r="DI70" s="8">
        <f t="shared" si="100"/>
        <v>0</v>
      </c>
      <c r="DJ70" s="19"/>
      <c r="DK70" s="18"/>
      <c r="DL70" s="18"/>
      <c r="DM70" s="19"/>
      <c r="DN70" s="19"/>
      <c r="DO70" s="18"/>
      <c r="DP70" s="18"/>
      <c r="DQ70" s="19"/>
      <c r="DR70" s="19"/>
      <c r="DS70" s="18"/>
      <c r="DT70" s="18"/>
      <c r="DU70" s="19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</row>
    <row r="71" spans="1:161" x14ac:dyDescent="0.25">
      <c r="A71" s="28"/>
      <c r="B71" s="71"/>
      <c r="C71" s="29"/>
      <c r="D71" s="30"/>
      <c r="E71" s="31"/>
      <c r="F71" s="32"/>
      <c r="G71" s="74"/>
      <c r="H71" s="33"/>
      <c r="I71" s="34"/>
      <c r="J71" s="35"/>
      <c r="K71" s="10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9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9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9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8">
        <f t="shared" si="89"/>
        <v>0</v>
      </c>
      <c r="CK71" s="8">
        <f t="shared" si="90"/>
        <v>0</v>
      </c>
      <c r="CL71" s="8" t="str">
        <f t="shared" si="101"/>
        <v/>
      </c>
      <c r="CM71" s="8" t="str">
        <f t="shared" si="102"/>
        <v/>
      </c>
      <c r="CN71" s="8" t="str">
        <f t="shared" si="103"/>
        <v/>
      </c>
      <c r="CO71" s="8" t="str">
        <f t="shared" si="104"/>
        <v/>
      </c>
      <c r="CP71" s="8">
        <f>IF(D71="",0,IF(D71=E71,0,IF(D71&lt;E71,0,IF('Equipes et choix des points'!$I$2=1,IF('Matchs et classements'!D71&gt;'Matchs et classements'!E71,3),IF('Equipes et choix des points'!$I$2=2,IF('Matchs et classements'!D71&gt;E71,4))))))</f>
        <v>0</v>
      </c>
      <c r="CQ71" s="8">
        <f>IF(E71="",0,IF(E71=D71,0,IF(E71&lt;D71,0,IF('Equipes et choix des points'!$I$2=1,IF('Matchs et classements'!E71&gt;'Matchs et classements'!D71,3),IF('Equipes et choix des points'!$I$2=2,IF('Matchs et classements'!E71&gt;'Matchs et classements'!D71,4))))))</f>
        <v>0</v>
      </c>
      <c r="CR71" s="8">
        <f>IF(D71="",0,IF(D71&gt;E71,0,IF(D71&lt;E71,0,IF('Equipes et choix des points'!$I$2=1,IF('Matchs et classements'!D71='Matchs et classements'!E71,1),IF('Equipes et choix des points'!$I$2=2,IF('Matchs et classements'!D71='Matchs et classements'!E71,2))))))</f>
        <v>0</v>
      </c>
      <c r="CS71" s="8">
        <f>IF(E71="",0,IF(E71&gt;D71,0,IF(E71&lt;D71,0,IF('Equipes et choix des points'!$I$2=1,IF('Matchs et classements'!E71='Matchs et classements'!D71,1),IF('Equipes et choix des points'!$I$2=2,IF('Matchs et classements'!E71='Matchs et classements'!D71,2))))))</f>
        <v>0</v>
      </c>
      <c r="CT71" s="8">
        <f>IF(D71="",0,IF(D71&gt;E71,0,IF(D71=E71,0,IF('Equipes et choix des points'!$I$2=1,IF('Matchs et classements'!D71&lt;'Matchs et classements'!E71,0),IF('Equipes et choix des points'!$I$2=2,IF('Matchs et classements'!D71&lt;'Matchs et classements'!E71,1))))))</f>
        <v>0</v>
      </c>
      <c r="CU71" s="8">
        <f>IF(E71="",0,IF(E71&gt;D71,0,IF(E71=D71,0,IF('Equipes et choix des points'!$I$2=1,IF('Matchs et classements'!E71&lt;'Matchs et classements'!D71,0),IF('Equipes et choix des points'!$I$2=2,IF('Matchs et classements'!E71&lt;'Matchs et classements'!D71,1))))))</f>
        <v>0</v>
      </c>
      <c r="CV71" s="8">
        <f t="shared" si="105"/>
        <v>0</v>
      </c>
      <c r="CW71" s="8">
        <f t="shared" si="106"/>
        <v>0</v>
      </c>
      <c r="CX71" s="8">
        <f t="shared" si="107"/>
        <v>0</v>
      </c>
      <c r="CY71" s="8">
        <f t="shared" si="108"/>
        <v>0</v>
      </c>
      <c r="CZ71" s="8" t="b">
        <f t="shared" si="91"/>
        <v>0</v>
      </c>
      <c r="DA71" s="8" t="b">
        <f t="shared" si="92"/>
        <v>0</v>
      </c>
      <c r="DB71" s="8" t="b">
        <f t="shared" si="93"/>
        <v>0</v>
      </c>
      <c r="DC71" s="8" t="b">
        <f t="shared" si="94"/>
        <v>0</v>
      </c>
      <c r="DD71" s="8" t="b">
        <f t="shared" si="95"/>
        <v>0</v>
      </c>
      <c r="DE71" s="8" t="b">
        <f t="shared" si="96"/>
        <v>0</v>
      </c>
      <c r="DF71" s="8">
        <f t="shared" si="97"/>
        <v>0</v>
      </c>
      <c r="DG71" s="8">
        <f t="shared" si="98"/>
        <v>0</v>
      </c>
      <c r="DH71" s="8">
        <f t="shared" si="99"/>
        <v>0</v>
      </c>
      <c r="DI71" s="8">
        <f t="shared" si="100"/>
        <v>0</v>
      </c>
      <c r="DJ71" s="19"/>
      <c r="DK71" s="18"/>
      <c r="DL71" s="18"/>
      <c r="DM71" s="19"/>
      <c r="DN71" s="19"/>
      <c r="DO71" s="18"/>
      <c r="DP71" s="18"/>
      <c r="DQ71" s="19"/>
      <c r="DR71" s="19"/>
      <c r="DS71" s="18"/>
      <c r="DT71" s="18"/>
      <c r="DU71" s="19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</row>
    <row r="72" spans="1:161" x14ac:dyDescent="0.25">
      <c r="A72" s="28"/>
      <c r="B72" s="71"/>
      <c r="C72" s="29"/>
      <c r="D72" s="30"/>
      <c r="E72" s="31"/>
      <c r="F72" s="32"/>
      <c r="G72" s="74"/>
      <c r="H72" s="33"/>
      <c r="I72" s="34"/>
      <c r="J72" s="35"/>
      <c r="K72" s="10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9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9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9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8">
        <f t="shared" si="89"/>
        <v>0</v>
      </c>
      <c r="CK72" s="8">
        <f t="shared" si="90"/>
        <v>0</v>
      </c>
      <c r="CL72" s="8" t="str">
        <f t="shared" si="101"/>
        <v/>
      </c>
      <c r="CM72" s="8" t="str">
        <f t="shared" si="102"/>
        <v/>
      </c>
      <c r="CN72" s="8" t="str">
        <f t="shared" si="103"/>
        <v/>
      </c>
      <c r="CO72" s="8" t="str">
        <f t="shared" si="104"/>
        <v/>
      </c>
      <c r="CP72" s="8">
        <f>IF(D72="",0,IF(D72=E72,0,IF(D72&lt;E72,0,IF('Equipes et choix des points'!$I$2=1,IF('Matchs et classements'!D72&gt;'Matchs et classements'!E72,3),IF('Equipes et choix des points'!$I$2=2,IF('Matchs et classements'!D72&gt;E72,4))))))</f>
        <v>0</v>
      </c>
      <c r="CQ72" s="8">
        <f>IF(E72="",0,IF(E72=D72,0,IF(E72&lt;D72,0,IF('Equipes et choix des points'!$I$2=1,IF('Matchs et classements'!E72&gt;'Matchs et classements'!D72,3),IF('Equipes et choix des points'!$I$2=2,IF('Matchs et classements'!E72&gt;'Matchs et classements'!D72,4))))))</f>
        <v>0</v>
      </c>
      <c r="CR72" s="8">
        <f>IF(D72="",0,IF(D72&gt;E72,0,IF(D72&lt;E72,0,IF('Equipes et choix des points'!$I$2=1,IF('Matchs et classements'!D72='Matchs et classements'!E72,1),IF('Equipes et choix des points'!$I$2=2,IF('Matchs et classements'!D72='Matchs et classements'!E72,2))))))</f>
        <v>0</v>
      </c>
      <c r="CS72" s="8">
        <f>IF(E72="",0,IF(E72&gt;D72,0,IF(E72&lt;D72,0,IF('Equipes et choix des points'!$I$2=1,IF('Matchs et classements'!E72='Matchs et classements'!D72,1),IF('Equipes et choix des points'!$I$2=2,IF('Matchs et classements'!E72='Matchs et classements'!D72,2))))))</f>
        <v>0</v>
      </c>
      <c r="CT72" s="8">
        <f>IF(D72="",0,IF(D72&gt;E72,0,IF(D72=E72,0,IF('Equipes et choix des points'!$I$2=1,IF('Matchs et classements'!D72&lt;'Matchs et classements'!E72,0),IF('Equipes et choix des points'!$I$2=2,IF('Matchs et classements'!D72&lt;'Matchs et classements'!E72,1))))))</f>
        <v>0</v>
      </c>
      <c r="CU72" s="8">
        <f>IF(E72="",0,IF(E72&gt;D72,0,IF(E72=D72,0,IF('Equipes et choix des points'!$I$2=1,IF('Matchs et classements'!E72&lt;'Matchs et classements'!D72,0),IF('Equipes et choix des points'!$I$2=2,IF('Matchs et classements'!E72&lt;'Matchs et classements'!D72,1))))))</f>
        <v>0</v>
      </c>
      <c r="CV72" s="8">
        <f t="shared" si="105"/>
        <v>0</v>
      </c>
      <c r="CW72" s="8">
        <f t="shared" si="106"/>
        <v>0</v>
      </c>
      <c r="CX72" s="8">
        <f t="shared" si="107"/>
        <v>0</v>
      </c>
      <c r="CY72" s="8">
        <f t="shared" si="108"/>
        <v>0</v>
      </c>
      <c r="CZ72" s="8" t="b">
        <f t="shared" si="91"/>
        <v>0</v>
      </c>
      <c r="DA72" s="8" t="b">
        <f t="shared" si="92"/>
        <v>0</v>
      </c>
      <c r="DB72" s="8" t="b">
        <f t="shared" si="93"/>
        <v>0</v>
      </c>
      <c r="DC72" s="8" t="b">
        <f t="shared" si="94"/>
        <v>0</v>
      </c>
      <c r="DD72" s="8" t="b">
        <f t="shared" si="95"/>
        <v>0</v>
      </c>
      <c r="DE72" s="8" t="b">
        <f t="shared" si="96"/>
        <v>0</v>
      </c>
      <c r="DF72" s="8">
        <f t="shared" si="97"/>
        <v>0</v>
      </c>
      <c r="DG72" s="8">
        <f t="shared" si="98"/>
        <v>0</v>
      </c>
      <c r="DH72" s="8">
        <f t="shared" si="99"/>
        <v>0</v>
      </c>
      <c r="DI72" s="8">
        <f t="shared" si="100"/>
        <v>0</v>
      </c>
      <c r="DJ72" s="19"/>
      <c r="DK72" s="18"/>
      <c r="DL72" s="18"/>
      <c r="DM72" s="19"/>
      <c r="DN72" s="19"/>
      <c r="DO72" s="18"/>
      <c r="DP72" s="18"/>
      <c r="DQ72" s="19"/>
      <c r="DR72" s="19"/>
      <c r="DS72" s="18"/>
      <c r="DT72" s="18"/>
      <c r="DU72" s="19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</row>
    <row r="73" spans="1:161" ht="15.75" thickBot="1" x14ac:dyDescent="0.3">
      <c r="A73" s="36"/>
      <c r="B73" s="72"/>
      <c r="C73" s="37"/>
      <c r="D73" s="38"/>
      <c r="E73" s="39"/>
      <c r="F73" s="40"/>
      <c r="G73" s="75"/>
      <c r="H73" s="41"/>
      <c r="I73" s="42"/>
      <c r="J73" s="43"/>
      <c r="K73" s="110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9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9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8">
        <f t="shared" si="89"/>
        <v>0</v>
      </c>
      <c r="CK73" s="8">
        <f t="shared" si="90"/>
        <v>0</v>
      </c>
      <c r="CL73" s="8" t="str">
        <f t="shared" si="101"/>
        <v/>
      </c>
      <c r="CM73" s="8" t="str">
        <f t="shared" si="102"/>
        <v/>
      </c>
      <c r="CN73" s="8" t="str">
        <f t="shared" si="103"/>
        <v/>
      </c>
      <c r="CO73" s="8" t="str">
        <f t="shared" si="104"/>
        <v/>
      </c>
      <c r="CP73" s="8">
        <f>IF(D73="",0,IF(D73=E73,0,IF(D73&lt;E73,0,IF('Equipes et choix des points'!$I$2=1,IF('Matchs et classements'!D73&gt;'Matchs et classements'!E73,3),IF('Equipes et choix des points'!$I$2=2,IF('Matchs et classements'!D73&gt;E73,4))))))</f>
        <v>0</v>
      </c>
      <c r="CQ73" s="8">
        <f>IF(E73="",0,IF(E73=D73,0,IF(E73&lt;D73,0,IF('Equipes et choix des points'!$I$2=1,IF('Matchs et classements'!E73&gt;'Matchs et classements'!D73,3),IF('Equipes et choix des points'!$I$2=2,IF('Matchs et classements'!E73&gt;'Matchs et classements'!D73,4))))))</f>
        <v>0</v>
      </c>
      <c r="CR73" s="8">
        <f>IF(D73="",0,IF(D73&gt;E73,0,IF(D73&lt;E73,0,IF('Equipes et choix des points'!$I$2=1,IF('Matchs et classements'!D73='Matchs et classements'!E73,1),IF('Equipes et choix des points'!$I$2=2,IF('Matchs et classements'!D73='Matchs et classements'!E73,2))))))</f>
        <v>0</v>
      </c>
      <c r="CS73" s="8">
        <f>IF(E73="",0,IF(E73&gt;D73,0,IF(E73&lt;D73,0,IF('Equipes et choix des points'!$I$2=1,IF('Matchs et classements'!E73='Matchs et classements'!D73,1),IF('Equipes et choix des points'!$I$2=2,IF('Matchs et classements'!E73='Matchs et classements'!D73,2))))))</f>
        <v>0</v>
      </c>
      <c r="CT73" s="8">
        <f>IF(D73="",0,IF(D73&gt;E73,0,IF(D73=E73,0,IF('Equipes et choix des points'!$I$2=1,IF('Matchs et classements'!D73&lt;'Matchs et classements'!E73,0),IF('Equipes et choix des points'!$I$2=2,IF('Matchs et classements'!D73&lt;'Matchs et classements'!E73,1))))))</f>
        <v>0</v>
      </c>
      <c r="CU73" s="8">
        <f>IF(E73="",0,IF(E73&gt;D73,0,IF(E73=D73,0,IF('Equipes et choix des points'!$I$2=1,IF('Matchs et classements'!E73&lt;'Matchs et classements'!D73,0),IF('Equipes et choix des points'!$I$2=2,IF('Matchs et classements'!E73&lt;'Matchs et classements'!D73,1))))))</f>
        <v>0</v>
      </c>
      <c r="CV73" s="8">
        <f t="shared" si="105"/>
        <v>0</v>
      </c>
      <c r="CW73" s="8">
        <f t="shared" si="106"/>
        <v>0</v>
      </c>
      <c r="CX73" s="8">
        <f t="shared" si="107"/>
        <v>0</v>
      </c>
      <c r="CY73" s="8">
        <f t="shared" si="108"/>
        <v>0</v>
      </c>
      <c r="CZ73" s="8" t="b">
        <f t="shared" si="91"/>
        <v>0</v>
      </c>
      <c r="DA73" s="8" t="b">
        <f t="shared" si="92"/>
        <v>0</v>
      </c>
      <c r="DB73" s="8" t="b">
        <f t="shared" si="93"/>
        <v>0</v>
      </c>
      <c r="DC73" s="8" t="b">
        <f t="shared" si="94"/>
        <v>0</v>
      </c>
      <c r="DD73" s="8" t="b">
        <f t="shared" si="95"/>
        <v>0</v>
      </c>
      <c r="DE73" s="8" t="b">
        <f t="shared" si="96"/>
        <v>0</v>
      </c>
      <c r="DF73" s="8">
        <f t="shared" si="97"/>
        <v>0</v>
      </c>
      <c r="DG73" s="8">
        <f t="shared" si="98"/>
        <v>0</v>
      </c>
      <c r="DH73" s="8">
        <f t="shared" si="99"/>
        <v>0</v>
      </c>
      <c r="DI73" s="8">
        <f t="shared" si="100"/>
        <v>0</v>
      </c>
      <c r="DJ73" s="19"/>
      <c r="DK73" s="18"/>
      <c r="DL73" s="18"/>
      <c r="DM73" s="19"/>
      <c r="DN73" s="19"/>
      <c r="DO73" s="18"/>
      <c r="DP73" s="18"/>
      <c r="DQ73" s="19"/>
      <c r="DR73" s="19"/>
      <c r="DS73" s="18"/>
      <c r="DT73" s="18"/>
      <c r="DU73" s="19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</row>
    <row r="74" spans="1:161" x14ac:dyDescent="0.25">
      <c r="A74" s="20"/>
      <c r="B74" s="70"/>
      <c r="C74" s="21"/>
      <c r="D74" s="22"/>
      <c r="E74" s="23"/>
      <c r="F74" s="24"/>
      <c r="G74" s="73"/>
      <c r="H74" s="25"/>
      <c r="I74" s="26"/>
      <c r="J74" s="27"/>
      <c r="K74" s="108">
        <v>8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9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9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9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8">
        <f t="shared" si="89"/>
        <v>0</v>
      </c>
      <c r="CK74" s="8">
        <f t="shared" si="90"/>
        <v>0</v>
      </c>
      <c r="CL74" s="8" t="str">
        <f t="shared" si="101"/>
        <v/>
      </c>
      <c r="CM74" s="8" t="str">
        <f t="shared" si="102"/>
        <v/>
      </c>
      <c r="CN74" s="8" t="str">
        <f t="shared" si="103"/>
        <v/>
      </c>
      <c r="CO74" s="8" t="str">
        <f t="shared" si="104"/>
        <v/>
      </c>
      <c r="CP74" s="8">
        <f>IF(D74="",0,IF(D74=E74,0,IF(D74&lt;E74,0,IF('Equipes et choix des points'!$I$2=1,IF('Matchs et classements'!D74&gt;'Matchs et classements'!E74,3),IF('Equipes et choix des points'!$I$2=2,IF('Matchs et classements'!D74&gt;E74,4))))))</f>
        <v>0</v>
      </c>
      <c r="CQ74" s="8">
        <f>IF(E74="",0,IF(E74=D74,0,IF(E74&lt;D74,0,IF('Equipes et choix des points'!$I$2=1,IF('Matchs et classements'!E74&gt;'Matchs et classements'!D74,3),IF('Equipes et choix des points'!$I$2=2,IF('Matchs et classements'!E74&gt;'Matchs et classements'!D74,4))))))</f>
        <v>0</v>
      </c>
      <c r="CR74" s="8">
        <f>IF(D74="",0,IF(D74&gt;E74,0,IF(D74&lt;E74,0,IF('Equipes et choix des points'!$I$2=1,IF('Matchs et classements'!D74='Matchs et classements'!E74,1),IF('Equipes et choix des points'!$I$2=2,IF('Matchs et classements'!D74='Matchs et classements'!E74,2))))))</f>
        <v>0</v>
      </c>
      <c r="CS74" s="8">
        <f>IF(E74="",0,IF(E74&gt;D74,0,IF(E74&lt;D74,0,IF('Equipes et choix des points'!$I$2=1,IF('Matchs et classements'!E74='Matchs et classements'!D74,1),IF('Equipes et choix des points'!$I$2=2,IF('Matchs et classements'!E74='Matchs et classements'!D74,2))))))</f>
        <v>0</v>
      </c>
      <c r="CT74" s="8">
        <f>IF(D74="",0,IF(D74&gt;E74,0,IF(D74=E74,0,IF('Equipes et choix des points'!$I$2=1,IF('Matchs et classements'!D74&lt;'Matchs et classements'!E74,0),IF('Equipes et choix des points'!$I$2=2,IF('Matchs et classements'!D74&lt;'Matchs et classements'!E74,1))))))</f>
        <v>0</v>
      </c>
      <c r="CU74" s="8">
        <f>IF(E74="",0,IF(E74&gt;D74,0,IF(E74=D74,0,IF('Equipes et choix des points'!$I$2=1,IF('Matchs et classements'!E74&lt;'Matchs et classements'!D74,0),IF('Equipes et choix des points'!$I$2=2,IF('Matchs et classements'!E74&lt;'Matchs et classements'!D74,1))))))</f>
        <v>0</v>
      </c>
      <c r="CV74" s="8">
        <f t="shared" si="105"/>
        <v>0</v>
      </c>
      <c r="CW74" s="8">
        <f t="shared" si="106"/>
        <v>0</v>
      </c>
      <c r="CX74" s="8">
        <f t="shared" si="107"/>
        <v>0</v>
      </c>
      <c r="CY74" s="8">
        <f t="shared" si="108"/>
        <v>0</v>
      </c>
      <c r="CZ74" s="8" t="b">
        <f t="shared" si="91"/>
        <v>0</v>
      </c>
      <c r="DA74" s="8" t="b">
        <f t="shared" si="92"/>
        <v>0</v>
      </c>
      <c r="DB74" s="8" t="b">
        <f t="shared" si="93"/>
        <v>0</v>
      </c>
      <c r="DC74" s="8" t="b">
        <f t="shared" si="94"/>
        <v>0</v>
      </c>
      <c r="DD74" s="8" t="b">
        <f t="shared" si="95"/>
        <v>0</v>
      </c>
      <c r="DE74" s="8" t="b">
        <f t="shared" si="96"/>
        <v>0</v>
      </c>
      <c r="DF74" s="8">
        <f t="shared" si="97"/>
        <v>0</v>
      </c>
      <c r="DG74" s="8">
        <f t="shared" si="98"/>
        <v>0</v>
      </c>
      <c r="DH74" s="8">
        <f t="shared" si="99"/>
        <v>0</v>
      </c>
      <c r="DI74" s="8">
        <f t="shared" si="100"/>
        <v>0</v>
      </c>
      <c r="DJ74" s="19"/>
      <c r="DK74" s="18"/>
      <c r="DL74" s="18"/>
      <c r="DM74" s="19"/>
      <c r="DN74" s="19"/>
      <c r="DO74" s="18"/>
      <c r="DP74" s="18"/>
      <c r="DQ74" s="19"/>
      <c r="DR74" s="19"/>
      <c r="DS74" s="18"/>
      <c r="DT74" s="18"/>
      <c r="DU74" s="19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</row>
    <row r="75" spans="1:161" x14ac:dyDescent="0.25">
      <c r="A75" s="28"/>
      <c r="B75" s="71"/>
      <c r="C75" s="29"/>
      <c r="D75" s="30"/>
      <c r="E75" s="31"/>
      <c r="F75" s="32"/>
      <c r="G75" s="74"/>
      <c r="H75" s="33"/>
      <c r="I75" s="34"/>
      <c r="J75" s="35"/>
      <c r="K75" s="109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9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9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9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8">
        <f t="shared" si="89"/>
        <v>0</v>
      </c>
      <c r="CK75" s="8">
        <f t="shared" si="90"/>
        <v>0</v>
      </c>
      <c r="CL75" s="8" t="str">
        <f t="shared" si="101"/>
        <v/>
      </c>
      <c r="CM75" s="8" t="str">
        <f t="shared" si="102"/>
        <v/>
      </c>
      <c r="CN75" s="8" t="str">
        <f t="shared" si="103"/>
        <v/>
      </c>
      <c r="CO75" s="8" t="str">
        <f t="shared" si="104"/>
        <v/>
      </c>
      <c r="CP75" s="8">
        <f>IF(D75="",0,IF(D75=E75,0,IF(D75&lt;E75,0,IF('Equipes et choix des points'!$I$2=1,IF('Matchs et classements'!D75&gt;'Matchs et classements'!E75,3),IF('Equipes et choix des points'!$I$2=2,IF('Matchs et classements'!D75&gt;E75,4))))))</f>
        <v>0</v>
      </c>
      <c r="CQ75" s="8">
        <f>IF(E75="",0,IF(E75=D75,0,IF(E75&lt;D75,0,IF('Equipes et choix des points'!$I$2=1,IF('Matchs et classements'!E75&gt;'Matchs et classements'!D75,3),IF('Equipes et choix des points'!$I$2=2,IF('Matchs et classements'!E75&gt;'Matchs et classements'!D75,4))))))</f>
        <v>0</v>
      </c>
      <c r="CR75" s="8">
        <f>IF(D75="",0,IF(D75&gt;E75,0,IF(D75&lt;E75,0,IF('Equipes et choix des points'!$I$2=1,IF('Matchs et classements'!D75='Matchs et classements'!E75,1),IF('Equipes et choix des points'!$I$2=2,IF('Matchs et classements'!D75='Matchs et classements'!E75,2))))))</f>
        <v>0</v>
      </c>
      <c r="CS75" s="8">
        <f>IF(E75="",0,IF(E75&gt;D75,0,IF(E75&lt;D75,0,IF('Equipes et choix des points'!$I$2=1,IF('Matchs et classements'!E75='Matchs et classements'!D75,1),IF('Equipes et choix des points'!$I$2=2,IF('Matchs et classements'!E75='Matchs et classements'!D75,2))))))</f>
        <v>0</v>
      </c>
      <c r="CT75" s="8">
        <f>IF(D75="",0,IF(D75&gt;E75,0,IF(D75=E75,0,IF('Equipes et choix des points'!$I$2=1,IF('Matchs et classements'!D75&lt;'Matchs et classements'!E75,0),IF('Equipes et choix des points'!$I$2=2,IF('Matchs et classements'!D75&lt;'Matchs et classements'!E75,1))))))</f>
        <v>0</v>
      </c>
      <c r="CU75" s="8">
        <f>IF(E75="",0,IF(E75&gt;D75,0,IF(E75=D75,0,IF('Equipes et choix des points'!$I$2=1,IF('Matchs et classements'!E75&lt;'Matchs et classements'!D75,0),IF('Equipes et choix des points'!$I$2=2,IF('Matchs et classements'!E75&lt;'Matchs et classements'!D75,1))))))</f>
        <v>0</v>
      </c>
      <c r="CV75" s="8">
        <f t="shared" si="105"/>
        <v>0</v>
      </c>
      <c r="CW75" s="8">
        <f t="shared" si="106"/>
        <v>0</v>
      </c>
      <c r="CX75" s="8">
        <f t="shared" si="107"/>
        <v>0</v>
      </c>
      <c r="CY75" s="8">
        <f t="shared" si="108"/>
        <v>0</v>
      </c>
      <c r="CZ75" s="8" t="b">
        <f t="shared" si="91"/>
        <v>0</v>
      </c>
      <c r="DA75" s="8" t="b">
        <f t="shared" si="92"/>
        <v>0</v>
      </c>
      <c r="DB75" s="8" t="b">
        <f t="shared" si="93"/>
        <v>0</v>
      </c>
      <c r="DC75" s="8" t="b">
        <f t="shared" si="94"/>
        <v>0</v>
      </c>
      <c r="DD75" s="8" t="b">
        <f t="shared" si="95"/>
        <v>0</v>
      </c>
      <c r="DE75" s="8" t="b">
        <f t="shared" si="96"/>
        <v>0</v>
      </c>
      <c r="DF75" s="8">
        <f t="shared" si="97"/>
        <v>0</v>
      </c>
      <c r="DG75" s="8">
        <f t="shared" si="98"/>
        <v>0</v>
      </c>
      <c r="DH75" s="8">
        <f t="shared" si="99"/>
        <v>0</v>
      </c>
      <c r="DI75" s="8">
        <f t="shared" si="100"/>
        <v>0</v>
      </c>
      <c r="DJ75" s="19"/>
      <c r="DK75" s="18"/>
      <c r="DL75" s="18"/>
      <c r="DM75" s="19"/>
      <c r="DN75" s="19"/>
      <c r="DO75" s="18"/>
      <c r="DP75" s="18"/>
      <c r="DQ75" s="19"/>
      <c r="DR75" s="19"/>
      <c r="DS75" s="18"/>
      <c r="DT75" s="18"/>
      <c r="DU75" s="19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</row>
    <row r="76" spans="1:161" x14ac:dyDescent="0.25">
      <c r="A76" s="28"/>
      <c r="B76" s="71"/>
      <c r="C76" s="29"/>
      <c r="D76" s="30"/>
      <c r="E76" s="31"/>
      <c r="F76" s="32"/>
      <c r="G76" s="74"/>
      <c r="H76" s="33"/>
      <c r="I76" s="34"/>
      <c r="J76" s="35"/>
      <c r="K76" s="109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9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9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9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8">
        <f t="shared" si="89"/>
        <v>0</v>
      </c>
      <c r="CK76" s="8">
        <f t="shared" si="90"/>
        <v>0</v>
      </c>
      <c r="CL76" s="8" t="str">
        <f t="shared" si="101"/>
        <v/>
      </c>
      <c r="CM76" s="8" t="str">
        <f t="shared" si="102"/>
        <v/>
      </c>
      <c r="CN76" s="8" t="str">
        <f t="shared" si="103"/>
        <v/>
      </c>
      <c r="CO76" s="8" t="str">
        <f t="shared" si="104"/>
        <v/>
      </c>
      <c r="CP76" s="8">
        <f>IF(D76="",0,IF(D76=E76,0,IF(D76&lt;E76,0,IF('Equipes et choix des points'!$I$2=1,IF('Matchs et classements'!D76&gt;'Matchs et classements'!E76,3),IF('Equipes et choix des points'!$I$2=2,IF('Matchs et classements'!D76&gt;E76,4))))))</f>
        <v>0</v>
      </c>
      <c r="CQ76" s="8">
        <f>IF(E76="",0,IF(E76=D76,0,IF(E76&lt;D76,0,IF('Equipes et choix des points'!$I$2=1,IF('Matchs et classements'!E76&gt;'Matchs et classements'!D76,3),IF('Equipes et choix des points'!$I$2=2,IF('Matchs et classements'!E76&gt;'Matchs et classements'!D76,4))))))</f>
        <v>0</v>
      </c>
      <c r="CR76" s="8">
        <f>IF(D76="",0,IF(D76&gt;E76,0,IF(D76&lt;E76,0,IF('Equipes et choix des points'!$I$2=1,IF('Matchs et classements'!D76='Matchs et classements'!E76,1),IF('Equipes et choix des points'!$I$2=2,IF('Matchs et classements'!D76='Matchs et classements'!E76,2))))))</f>
        <v>0</v>
      </c>
      <c r="CS76" s="8">
        <f>IF(E76="",0,IF(E76&gt;D76,0,IF(E76&lt;D76,0,IF('Equipes et choix des points'!$I$2=1,IF('Matchs et classements'!E76='Matchs et classements'!D76,1),IF('Equipes et choix des points'!$I$2=2,IF('Matchs et classements'!E76='Matchs et classements'!D76,2))))))</f>
        <v>0</v>
      </c>
      <c r="CT76" s="8">
        <f>IF(D76="",0,IF(D76&gt;E76,0,IF(D76=E76,0,IF('Equipes et choix des points'!$I$2=1,IF('Matchs et classements'!D76&lt;'Matchs et classements'!E76,0),IF('Equipes et choix des points'!$I$2=2,IF('Matchs et classements'!D76&lt;'Matchs et classements'!E76,1))))))</f>
        <v>0</v>
      </c>
      <c r="CU76" s="8">
        <f>IF(E76="",0,IF(E76&gt;D76,0,IF(E76=D76,0,IF('Equipes et choix des points'!$I$2=1,IF('Matchs et classements'!E76&lt;'Matchs et classements'!D76,0),IF('Equipes et choix des points'!$I$2=2,IF('Matchs et classements'!E76&lt;'Matchs et classements'!D76,1))))))</f>
        <v>0</v>
      </c>
      <c r="CV76" s="8">
        <f t="shared" si="105"/>
        <v>0</v>
      </c>
      <c r="CW76" s="8">
        <f t="shared" si="106"/>
        <v>0</v>
      </c>
      <c r="CX76" s="8">
        <f t="shared" si="107"/>
        <v>0</v>
      </c>
      <c r="CY76" s="8">
        <f t="shared" si="108"/>
        <v>0</v>
      </c>
      <c r="CZ76" s="8" t="b">
        <f t="shared" si="91"/>
        <v>0</v>
      </c>
      <c r="DA76" s="8" t="b">
        <f t="shared" si="92"/>
        <v>0</v>
      </c>
      <c r="DB76" s="8" t="b">
        <f t="shared" si="93"/>
        <v>0</v>
      </c>
      <c r="DC76" s="8" t="b">
        <f t="shared" si="94"/>
        <v>0</v>
      </c>
      <c r="DD76" s="8" t="b">
        <f t="shared" si="95"/>
        <v>0</v>
      </c>
      <c r="DE76" s="8" t="b">
        <f t="shared" si="96"/>
        <v>0</v>
      </c>
      <c r="DF76" s="8">
        <f t="shared" si="97"/>
        <v>0</v>
      </c>
      <c r="DG76" s="8">
        <f t="shared" si="98"/>
        <v>0</v>
      </c>
      <c r="DH76" s="8">
        <f t="shared" si="99"/>
        <v>0</v>
      </c>
      <c r="DI76" s="8">
        <f t="shared" si="100"/>
        <v>0</v>
      </c>
      <c r="DJ76" s="19"/>
      <c r="DK76" s="18"/>
      <c r="DL76" s="18"/>
      <c r="DM76" s="19"/>
      <c r="DN76" s="19"/>
      <c r="DO76" s="18"/>
      <c r="DP76" s="18"/>
      <c r="DQ76" s="19"/>
      <c r="DR76" s="19"/>
      <c r="DS76" s="18"/>
      <c r="DT76" s="18"/>
      <c r="DU76" s="19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</row>
    <row r="77" spans="1:161" x14ac:dyDescent="0.25">
      <c r="A77" s="28"/>
      <c r="B77" s="71"/>
      <c r="C77" s="29"/>
      <c r="D77" s="30"/>
      <c r="E77" s="31"/>
      <c r="F77" s="32"/>
      <c r="G77" s="74"/>
      <c r="H77" s="33"/>
      <c r="I77" s="34"/>
      <c r="J77" s="35"/>
      <c r="K77" s="109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9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9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9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8">
        <f t="shared" si="89"/>
        <v>0</v>
      </c>
      <c r="CK77" s="8">
        <f t="shared" si="90"/>
        <v>0</v>
      </c>
      <c r="CL77" s="8" t="str">
        <f t="shared" si="101"/>
        <v/>
      </c>
      <c r="CM77" s="8" t="str">
        <f t="shared" si="102"/>
        <v/>
      </c>
      <c r="CN77" s="8" t="str">
        <f t="shared" si="103"/>
        <v/>
      </c>
      <c r="CO77" s="8" t="str">
        <f t="shared" si="104"/>
        <v/>
      </c>
      <c r="CP77" s="8">
        <f>IF(D77="",0,IF(D77=E77,0,IF(D77&lt;E77,0,IF('Equipes et choix des points'!$I$2=1,IF('Matchs et classements'!D77&gt;'Matchs et classements'!E77,3),IF('Equipes et choix des points'!$I$2=2,IF('Matchs et classements'!D77&gt;E77,4))))))</f>
        <v>0</v>
      </c>
      <c r="CQ77" s="8">
        <f>IF(E77="",0,IF(E77=D77,0,IF(E77&lt;D77,0,IF('Equipes et choix des points'!$I$2=1,IF('Matchs et classements'!E77&gt;'Matchs et classements'!D77,3),IF('Equipes et choix des points'!$I$2=2,IF('Matchs et classements'!E77&gt;'Matchs et classements'!D77,4))))))</f>
        <v>0</v>
      </c>
      <c r="CR77" s="8">
        <f>IF(D77="",0,IF(D77&gt;E77,0,IF(D77&lt;E77,0,IF('Equipes et choix des points'!$I$2=1,IF('Matchs et classements'!D77='Matchs et classements'!E77,1),IF('Equipes et choix des points'!$I$2=2,IF('Matchs et classements'!D77='Matchs et classements'!E77,2))))))</f>
        <v>0</v>
      </c>
      <c r="CS77" s="8">
        <f>IF(E77="",0,IF(E77&gt;D77,0,IF(E77&lt;D77,0,IF('Equipes et choix des points'!$I$2=1,IF('Matchs et classements'!E77='Matchs et classements'!D77,1),IF('Equipes et choix des points'!$I$2=2,IF('Matchs et classements'!E77='Matchs et classements'!D77,2))))))</f>
        <v>0</v>
      </c>
      <c r="CT77" s="8">
        <f>IF(D77="",0,IF(D77&gt;E77,0,IF(D77=E77,0,IF('Equipes et choix des points'!$I$2=1,IF('Matchs et classements'!D77&lt;'Matchs et classements'!E77,0),IF('Equipes et choix des points'!$I$2=2,IF('Matchs et classements'!D77&lt;'Matchs et classements'!E77,1))))))</f>
        <v>0</v>
      </c>
      <c r="CU77" s="8">
        <f>IF(E77="",0,IF(E77&gt;D77,0,IF(E77=D77,0,IF('Equipes et choix des points'!$I$2=1,IF('Matchs et classements'!E77&lt;'Matchs et classements'!D77,0),IF('Equipes et choix des points'!$I$2=2,IF('Matchs et classements'!E77&lt;'Matchs et classements'!D77,1))))))</f>
        <v>0</v>
      </c>
      <c r="CV77" s="8">
        <f t="shared" si="105"/>
        <v>0</v>
      </c>
      <c r="CW77" s="8">
        <f t="shared" si="106"/>
        <v>0</v>
      </c>
      <c r="CX77" s="8">
        <f t="shared" si="107"/>
        <v>0</v>
      </c>
      <c r="CY77" s="8">
        <f t="shared" si="108"/>
        <v>0</v>
      </c>
      <c r="CZ77" s="8" t="b">
        <f t="shared" si="91"/>
        <v>0</v>
      </c>
      <c r="DA77" s="8" t="b">
        <f t="shared" si="92"/>
        <v>0</v>
      </c>
      <c r="DB77" s="8" t="b">
        <f t="shared" si="93"/>
        <v>0</v>
      </c>
      <c r="DC77" s="8" t="b">
        <f t="shared" si="94"/>
        <v>0</v>
      </c>
      <c r="DD77" s="8" t="b">
        <f t="shared" si="95"/>
        <v>0</v>
      </c>
      <c r="DE77" s="8" t="b">
        <f t="shared" si="96"/>
        <v>0</v>
      </c>
      <c r="DF77" s="8">
        <f t="shared" si="97"/>
        <v>0</v>
      </c>
      <c r="DG77" s="8">
        <f t="shared" si="98"/>
        <v>0</v>
      </c>
      <c r="DH77" s="8">
        <f t="shared" si="99"/>
        <v>0</v>
      </c>
      <c r="DI77" s="8">
        <f t="shared" si="100"/>
        <v>0</v>
      </c>
      <c r="DJ77" s="19"/>
      <c r="DK77" s="18"/>
      <c r="DL77" s="18"/>
      <c r="DM77" s="19"/>
      <c r="DN77" s="19"/>
      <c r="DO77" s="18"/>
      <c r="DP77" s="18"/>
      <c r="DQ77" s="19"/>
      <c r="DR77" s="19"/>
      <c r="DS77" s="18"/>
      <c r="DT77" s="18"/>
      <c r="DU77" s="19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</row>
    <row r="78" spans="1:161" x14ac:dyDescent="0.25">
      <c r="A78" s="28"/>
      <c r="B78" s="71"/>
      <c r="C78" s="29"/>
      <c r="D78" s="30"/>
      <c r="E78" s="31"/>
      <c r="F78" s="32"/>
      <c r="G78" s="74"/>
      <c r="H78" s="33"/>
      <c r="I78" s="34"/>
      <c r="J78" s="35"/>
      <c r="K78" s="109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9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9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9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8">
        <f t="shared" si="89"/>
        <v>0</v>
      </c>
      <c r="CK78" s="8">
        <f t="shared" si="90"/>
        <v>0</v>
      </c>
      <c r="CL78" s="8" t="str">
        <f t="shared" si="101"/>
        <v/>
      </c>
      <c r="CM78" s="8" t="str">
        <f t="shared" si="102"/>
        <v/>
      </c>
      <c r="CN78" s="8" t="str">
        <f t="shared" si="103"/>
        <v/>
      </c>
      <c r="CO78" s="8" t="str">
        <f t="shared" si="104"/>
        <v/>
      </c>
      <c r="CP78" s="8">
        <f>IF(D78="",0,IF(D78=E78,0,IF(D78&lt;E78,0,IF('Equipes et choix des points'!$I$2=1,IF('Matchs et classements'!D78&gt;'Matchs et classements'!E78,3),IF('Equipes et choix des points'!$I$2=2,IF('Matchs et classements'!D78&gt;E78,4))))))</f>
        <v>0</v>
      </c>
      <c r="CQ78" s="8">
        <f>IF(E78="",0,IF(E78=D78,0,IF(E78&lt;D78,0,IF('Equipes et choix des points'!$I$2=1,IF('Matchs et classements'!E78&gt;'Matchs et classements'!D78,3),IF('Equipes et choix des points'!$I$2=2,IF('Matchs et classements'!E78&gt;'Matchs et classements'!D78,4))))))</f>
        <v>0</v>
      </c>
      <c r="CR78" s="8">
        <f>IF(D78="",0,IF(D78&gt;E78,0,IF(D78&lt;E78,0,IF('Equipes et choix des points'!$I$2=1,IF('Matchs et classements'!D78='Matchs et classements'!E78,1),IF('Equipes et choix des points'!$I$2=2,IF('Matchs et classements'!D78='Matchs et classements'!E78,2))))))</f>
        <v>0</v>
      </c>
      <c r="CS78" s="8">
        <f>IF(E78="",0,IF(E78&gt;D78,0,IF(E78&lt;D78,0,IF('Equipes et choix des points'!$I$2=1,IF('Matchs et classements'!E78='Matchs et classements'!D78,1),IF('Equipes et choix des points'!$I$2=2,IF('Matchs et classements'!E78='Matchs et classements'!D78,2))))))</f>
        <v>0</v>
      </c>
      <c r="CT78" s="8">
        <f>IF(D78="",0,IF(D78&gt;E78,0,IF(D78=E78,0,IF('Equipes et choix des points'!$I$2=1,IF('Matchs et classements'!D78&lt;'Matchs et classements'!E78,0),IF('Equipes et choix des points'!$I$2=2,IF('Matchs et classements'!D78&lt;'Matchs et classements'!E78,1))))))</f>
        <v>0</v>
      </c>
      <c r="CU78" s="8">
        <f>IF(E78="",0,IF(E78&gt;D78,0,IF(E78=D78,0,IF('Equipes et choix des points'!$I$2=1,IF('Matchs et classements'!E78&lt;'Matchs et classements'!D78,0),IF('Equipes et choix des points'!$I$2=2,IF('Matchs et classements'!E78&lt;'Matchs et classements'!D78,1))))))</f>
        <v>0</v>
      </c>
      <c r="CV78" s="8">
        <f t="shared" si="105"/>
        <v>0</v>
      </c>
      <c r="CW78" s="8">
        <f t="shared" si="106"/>
        <v>0</v>
      </c>
      <c r="CX78" s="8">
        <f t="shared" si="107"/>
        <v>0</v>
      </c>
      <c r="CY78" s="8">
        <f t="shared" si="108"/>
        <v>0</v>
      </c>
      <c r="CZ78" s="8" t="b">
        <f t="shared" si="91"/>
        <v>0</v>
      </c>
      <c r="DA78" s="8" t="b">
        <f t="shared" si="92"/>
        <v>0</v>
      </c>
      <c r="DB78" s="8" t="b">
        <f t="shared" si="93"/>
        <v>0</v>
      </c>
      <c r="DC78" s="8" t="b">
        <f t="shared" si="94"/>
        <v>0</v>
      </c>
      <c r="DD78" s="8" t="b">
        <f t="shared" si="95"/>
        <v>0</v>
      </c>
      <c r="DE78" s="8" t="b">
        <f t="shared" si="96"/>
        <v>0</v>
      </c>
      <c r="DF78" s="8">
        <f t="shared" si="97"/>
        <v>0</v>
      </c>
      <c r="DG78" s="8">
        <f t="shared" si="98"/>
        <v>0</v>
      </c>
      <c r="DH78" s="8">
        <f t="shared" si="99"/>
        <v>0</v>
      </c>
      <c r="DI78" s="8">
        <f t="shared" si="100"/>
        <v>0</v>
      </c>
      <c r="DJ78" s="19"/>
      <c r="DK78" s="18"/>
      <c r="DL78" s="18"/>
      <c r="DM78" s="19"/>
      <c r="DN78" s="19"/>
      <c r="DO78" s="18"/>
      <c r="DP78" s="18"/>
      <c r="DQ78" s="19"/>
      <c r="DR78" s="19"/>
      <c r="DS78" s="18"/>
      <c r="DT78" s="18"/>
      <c r="DU78" s="19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</row>
    <row r="79" spans="1:161" x14ac:dyDescent="0.25">
      <c r="A79" s="28"/>
      <c r="B79" s="71"/>
      <c r="C79" s="29"/>
      <c r="D79" s="30"/>
      <c r="E79" s="31"/>
      <c r="F79" s="32"/>
      <c r="G79" s="74"/>
      <c r="H79" s="33"/>
      <c r="I79" s="34"/>
      <c r="J79" s="35"/>
      <c r="K79" s="10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9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9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9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8">
        <f t="shared" si="89"/>
        <v>0</v>
      </c>
      <c r="CK79" s="8">
        <f t="shared" si="90"/>
        <v>0</v>
      </c>
      <c r="CL79" s="8" t="str">
        <f t="shared" si="101"/>
        <v/>
      </c>
      <c r="CM79" s="8" t="str">
        <f t="shared" si="102"/>
        <v/>
      </c>
      <c r="CN79" s="8" t="str">
        <f t="shared" si="103"/>
        <v/>
      </c>
      <c r="CO79" s="8" t="str">
        <f t="shared" si="104"/>
        <v/>
      </c>
      <c r="CP79" s="8">
        <f>IF(D79="",0,IF(D79=E79,0,IF(D79&lt;E79,0,IF('Equipes et choix des points'!$I$2=1,IF('Matchs et classements'!D79&gt;'Matchs et classements'!E79,3),IF('Equipes et choix des points'!$I$2=2,IF('Matchs et classements'!D79&gt;E79,4))))))</f>
        <v>0</v>
      </c>
      <c r="CQ79" s="8">
        <f>IF(E79="",0,IF(E79=D79,0,IF(E79&lt;D79,0,IF('Equipes et choix des points'!$I$2=1,IF('Matchs et classements'!E79&gt;'Matchs et classements'!D79,3),IF('Equipes et choix des points'!$I$2=2,IF('Matchs et classements'!E79&gt;'Matchs et classements'!D79,4))))))</f>
        <v>0</v>
      </c>
      <c r="CR79" s="8">
        <f>IF(D79="",0,IF(D79&gt;E79,0,IF(D79&lt;E79,0,IF('Equipes et choix des points'!$I$2=1,IF('Matchs et classements'!D79='Matchs et classements'!E79,1),IF('Equipes et choix des points'!$I$2=2,IF('Matchs et classements'!D79='Matchs et classements'!E79,2))))))</f>
        <v>0</v>
      </c>
      <c r="CS79" s="8">
        <f>IF(E79="",0,IF(E79&gt;D79,0,IF(E79&lt;D79,0,IF('Equipes et choix des points'!$I$2=1,IF('Matchs et classements'!E79='Matchs et classements'!D79,1),IF('Equipes et choix des points'!$I$2=2,IF('Matchs et classements'!E79='Matchs et classements'!D79,2))))))</f>
        <v>0</v>
      </c>
      <c r="CT79" s="8">
        <f>IF(D79="",0,IF(D79&gt;E79,0,IF(D79=E79,0,IF('Equipes et choix des points'!$I$2=1,IF('Matchs et classements'!D79&lt;'Matchs et classements'!E79,0),IF('Equipes et choix des points'!$I$2=2,IF('Matchs et classements'!D79&lt;'Matchs et classements'!E79,1))))))</f>
        <v>0</v>
      </c>
      <c r="CU79" s="8">
        <f>IF(E79="",0,IF(E79&gt;D79,0,IF(E79=D79,0,IF('Equipes et choix des points'!$I$2=1,IF('Matchs et classements'!E79&lt;'Matchs et classements'!D79,0),IF('Equipes et choix des points'!$I$2=2,IF('Matchs et classements'!E79&lt;'Matchs et classements'!D79,1))))))</f>
        <v>0</v>
      </c>
      <c r="CV79" s="8">
        <f t="shared" si="105"/>
        <v>0</v>
      </c>
      <c r="CW79" s="8">
        <f t="shared" si="106"/>
        <v>0</v>
      </c>
      <c r="CX79" s="8">
        <f t="shared" si="107"/>
        <v>0</v>
      </c>
      <c r="CY79" s="8">
        <f t="shared" si="108"/>
        <v>0</v>
      </c>
      <c r="CZ79" s="8" t="b">
        <f t="shared" si="91"/>
        <v>0</v>
      </c>
      <c r="DA79" s="8" t="b">
        <f t="shared" si="92"/>
        <v>0</v>
      </c>
      <c r="DB79" s="8" t="b">
        <f t="shared" si="93"/>
        <v>0</v>
      </c>
      <c r="DC79" s="8" t="b">
        <f t="shared" si="94"/>
        <v>0</v>
      </c>
      <c r="DD79" s="8" t="b">
        <f t="shared" si="95"/>
        <v>0</v>
      </c>
      <c r="DE79" s="8" t="b">
        <f t="shared" si="96"/>
        <v>0</v>
      </c>
      <c r="DF79" s="8">
        <f t="shared" si="97"/>
        <v>0</v>
      </c>
      <c r="DG79" s="8">
        <f t="shared" si="98"/>
        <v>0</v>
      </c>
      <c r="DH79" s="8">
        <f t="shared" si="99"/>
        <v>0</v>
      </c>
      <c r="DI79" s="8">
        <f t="shared" si="100"/>
        <v>0</v>
      </c>
      <c r="DJ79" s="19"/>
      <c r="DK79" s="18"/>
      <c r="DL79" s="18"/>
      <c r="DM79" s="19"/>
      <c r="DN79" s="19"/>
      <c r="DO79" s="18"/>
      <c r="DP79" s="18"/>
      <c r="DQ79" s="19"/>
      <c r="DR79" s="19"/>
      <c r="DS79" s="18"/>
      <c r="DT79" s="18"/>
      <c r="DU79" s="19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</row>
    <row r="80" spans="1:161" x14ac:dyDescent="0.25">
      <c r="A80" s="28"/>
      <c r="B80" s="71"/>
      <c r="C80" s="29"/>
      <c r="D80" s="30"/>
      <c r="E80" s="31"/>
      <c r="F80" s="32"/>
      <c r="G80" s="74"/>
      <c r="H80" s="33"/>
      <c r="I80" s="34"/>
      <c r="J80" s="35"/>
      <c r="K80" s="10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9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9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9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8">
        <f t="shared" si="89"/>
        <v>0</v>
      </c>
      <c r="CK80" s="8">
        <f t="shared" si="90"/>
        <v>0</v>
      </c>
      <c r="CL80" s="8" t="str">
        <f t="shared" si="101"/>
        <v/>
      </c>
      <c r="CM80" s="8" t="str">
        <f t="shared" si="102"/>
        <v/>
      </c>
      <c r="CN80" s="8" t="str">
        <f t="shared" si="103"/>
        <v/>
      </c>
      <c r="CO80" s="8" t="str">
        <f t="shared" si="104"/>
        <v/>
      </c>
      <c r="CP80" s="8">
        <f>IF(D80="",0,IF(D80=E80,0,IF(D80&lt;E80,0,IF('Equipes et choix des points'!$I$2=1,IF('Matchs et classements'!D80&gt;'Matchs et classements'!E80,3),IF('Equipes et choix des points'!$I$2=2,IF('Matchs et classements'!D80&gt;E80,4))))))</f>
        <v>0</v>
      </c>
      <c r="CQ80" s="8">
        <f>IF(E80="",0,IF(E80=D80,0,IF(E80&lt;D80,0,IF('Equipes et choix des points'!$I$2=1,IF('Matchs et classements'!E80&gt;'Matchs et classements'!D80,3),IF('Equipes et choix des points'!$I$2=2,IF('Matchs et classements'!E80&gt;'Matchs et classements'!D80,4))))))</f>
        <v>0</v>
      </c>
      <c r="CR80" s="8">
        <f>IF(D80="",0,IF(D80&gt;E80,0,IF(D80&lt;E80,0,IF('Equipes et choix des points'!$I$2=1,IF('Matchs et classements'!D80='Matchs et classements'!E80,1),IF('Equipes et choix des points'!$I$2=2,IF('Matchs et classements'!D80='Matchs et classements'!E80,2))))))</f>
        <v>0</v>
      </c>
      <c r="CS80" s="8">
        <f>IF(E80="",0,IF(E80&gt;D80,0,IF(E80&lt;D80,0,IF('Equipes et choix des points'!$I$2=1,IF('Matchs et classements'!E80='Matchs et classements'!D80,1),IF('Equipes et choix des points'!$I$2=2,IF('Matchs et classements'!E80='Matchs et classements'!D80,2))))))</f>
        <v>0</v>
      </c>
      <c r="CT80" s="8">
        <f>IF(D80="",0,IF(D80&gt;E80,0,IF(D80=E80,0,IF('Equipes et choix des points'!$I$2=1,IF('Matchs et classements'!D80&lt;'Matchs et classements'!E80,0),IF('Equipes et choix des points'!$I$2=2,IF('Matchs et classements'!D80&lt;'Matchs et classements'!E80,1))))))</f>
        <v>0</v>
      </c>
      <c r="CU80" s="8">
        <f>IF(E80="",0,IF(E80&gt;D80,0,IF(E80=D80,0,IF('Equipes et choix des points'!$I$2=1,IF('Matchs et classements'!E80&lt;'Matchs et classements'!D80,0),IF('Equipes et choix des points'!$I$2=2,IF('Matchs et classements'!E80&lt;'Matchs et classements'!D80,1))))))</f>
        <v>0</v>
      </c>
      <c r="CV80" s="8">
        <f t="shared" si="105"/>
        <v>0</v>
      </c>
      <c r="CW80" s="8">
        <f t="shared" si="106"/>
        <v>0</v>
      </c>
      <c r="CX80" s="8">
        <f t="shared" si="107"/>
        <v>0</v>
      </c>
      <c r="CY80" s="8">
        <f t="shared" si="108"/>
        <v>0</v>
      </c>
      <c r="CZ80" s="8" t="b">
        <f t="shared" si="91"/>
        <v>0</v>
      </c>
      <c r="DA80" s="8" t="b">
        <f t="shared" si="92"/>
        <v>0</v>
      </c>
      <c r="DB80" s="8" t="b">
        <f t="shared" si="93"/>
        <v>0</v>
      </c>
      <c r="DC80" s="8" t="b">
        <f t="shared" si="94"/>
        <v>0</v>
      </c>
      <c r="DD80" s="8" t="b">
        <f t="shared" si="95"/>
        <v>0</v>
      </c>
      <c r="DE80" s="8" t="b">
        <f t="shared" si="96"/>
        <v>0</v>
      </c>
      <c r="DF80" s="8">
        <f t="shared" si="97"/>
        <v>0</v>
      </c>
      <c r="DG80" s="8">
        <f t="shared" si="98"/>
        <v>0</v>
      </c>
      <c r="DH80" s="8">
        <f t="shared" si="99"/>
        <v>0</v>
      </c>
      <c r="DI80" s="8">
        <f t="shared" si="100"/>
        <v>0</v>
      </c>
      <c r="DJ80" s="19"/>
      <c r="DK80" s="18"/>
      <c r="DL80" s="18"/>
      <c r="DM80" s="19"/>
      <c r="DN80" s="19"/>
      <c r="DO80" s="18"/>
      <c r="DP80" s="18"/>
      <c r="DQ80" s="19"/>
      <c r="DR80" s="19"/>
      <c r="DS80" s="18"/>
      <c r="DT80" s="18"/>
      <c r="DU80" s="19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</row>
    <row r="81" spans="1:161" x14ac:dyDescent="0.25">
      <c r="A81" s="28"/>
      <c r="B81" s="71"/>
      <c r="C81" s="29"/>
      <c r="D81" s="30"/>
      <c r="E81" s="31"/>
      <c r="F81" s="32"/>
      <c r="G81" s="74"/>
      <c r="H81" s="33"/>
      <c r="I81" s="34"/>
      <c r="J81" s="35"/>
      <c r="K81" s="109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9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9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9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8">
        <f t="shared" si="89"/>
        <v>0</v>
      </c>
      <c r="CK81" s="8">
        <f t="shared" si="90"/>
        <v>0</v>
      </c>
      <c r="CL81" s="8" t="str">
        <f t="shared" si="101"/>
        <v/>
      </c>
      <c r="CM81" s="8" t="str">
        <f t="shared" si="102"/>
        <v/>
      </c>
      <c r="CN81" s="8" t="str">
        <f t="shared" si="103"/>
        <v/>
      </c>
      <c r="CO81" s="8" t="str">
        <f t="shared" si="104"/>
        <v/>
      </c>
      <c r="CP81" s="8">
        <f>IF(D81="",0,IF(D81=E81,0,IF(D81&lt;E81,0,IF('Equipes et choix des points'!$I$2=1,IF('Matchs et classements'!D81&gt;'Matchs et classements'!E81,3),IF('Equipes et choix des points'!$I$2=2,IF('Matchs et classements'!D81&gt;E81,4))))))</f>
        <v>0</v>
      </c>
      <c r="CQ81" s="8">
        <f>IF(E81="",0,IF(E81=D81,0,IF(E81&lt;D81,0,IF('Equipes et choix des points'!$I$2=1,IF('Matchs et classements'!E81&gt;'Matchs et classements'!D81,3),IF('Equipes et choix des points'!$I$2=2,IF('Matchs et classements'!E81&gt;'Matchs et classements'!D81,4))))))</f>
        <v>0</v>
      </c>
      <c r="CR81" s="8">
        <f>IF(D81="",0,IF(D81&gt;E81,0,IF(D81&lt;E81,0,IF('Equipes et choix des points'!$I$2=1,IF('Matchs et classements'!D81='Matchs et classements'!E81,1),IF('Equipes et choix des points'!$I$2=2,IF('Matchs et classements'!D81='Matchs et classements'!E81,2))))))</f>
        <v>0</v>
      </c>
      <c r="CS81" s="8">
        <f>IF(E81="",0,IF(E81&gt;D81,0,IF(E81&lt;D81,0,IF('Equipes et choix des points'!$I$2=1,IF('Matchs et classements'!E81='Matchs et classements'!D81,1),IF('Equipes et choix des points'!$I$2=2,IF('Matchs et classements'!E81='Matchs et classements'!D81,2))))))</f>
        <v>0</v>
      </c>
      <c r="CT81" s="8">
        <f>IF(D81="",0,IF(D81&gt;E81,0,IF(D81=E81,0,IF('Equipes et choix des points'!$I$2=1,IF('Matchs et classements'!D81&lt;'Matchs et classements'!E81,0),IF('Equipes et choix des points'!$I$2=2,IF('Matchs et classements'!D81&lt;'Matchs et classements'!E81,1))))))</f>
        <v>0</v>
      </c>
      <c r="CU81" s="8">
        <f>IF(E81="",0,IF(E81&gt;D81,0,IF(E81=D81,0,IF('Equipes et choix des points'!$I$2=1,IF('Matchs et classements'!E81&lt;'Matchs et classements'!D81,0),IF('Equipes et choix des points'!$I$2=2,IF('Matchs et classements'!E81&lt;'Matchs et classements'!D81,1))))))</f>
        <v>0</v>
      </c>
      <c r="CV81" s="8">
        <f t="shared" si="105"/>
        <v>0</v>
      </c>
      <c r="CW81" s="8">
        <f t="shared" si="106"/>
        <v>0</v>
      </c>
      <c r="CX81" s="8">
        <f t="shared" si="107"/>
        <v>0</v>
      </c>
      <c r="CY81" s="8">
        <f t="shared" si="108"/>
        <v>0</v>
      </c>
      <c r="CZ81" s="8" t="b">
        <f t="shared" si="91"/>
        <v>0</v>
      </c>
      <c r="DA81" s="8" t="b">
        <f t="shared" si="92"/>
        <v>0</v>
      </c>
      <c r="DB81" s="8" t="b">
        <f t="shared" si="93"/>
        <v>0</v>
      </c>
      <c r="DC81" s="8" t="b">
        <f t="shared" si="94"/>
        <v>0</v>
      </c>
      <c r="DD81" s="8" t="b">
        <f t="shared" si="95"/>
        <v>0</v>
      </c>
      <c r="DE81" s="8" t="b">
        <f t="shared" si="96"/>
        <v>0</v>
      </c>
      <c r="DF81" s="8">
        <f t="shared" si="97"/>
        <v>0</v>
      </c>
      <c r="DG81" s="8">
        <f t="shared" si="98"/>
        <v>0</v>
      </c>
      <c r="DH81" s="8">
        <f t="shared" si="99"/>
        <v>0</v>
      </c>
      <c r="DI81" s="8">
        <f t="shared" si="100"/>
        <v>0</v>
      </c>
      <c r="DJ81" s="19"/>
      <c r="DK81" s="18"/>
      <c r="DL81" s="18"/>
      <c r="DM81" s="19"/>
      <c r="DN81" s="19"/>
      <c r="DO81" s="18"/>
      <c r="DP81" s="18"/>
      <c r="DQ81" s="19"/>
      <c r="DR81" s="19"/>
      <c r="DS81" s="18"/>
      <c r="DT81" s="18"/>
      <c r="DU81" s="19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</row>
    <row r="82" spans="1:161" x14ac:dyDescent="0.25">
      <c r="A82" s="28"/>
      <c r="B82" s="71"/>
      <c r="C82" s="29"/>
      <c r="D82" s="30"/>
      <c r="E82" s="31"/>
      <c r="F82" s="32"/>
      <c r="G82" s="74"/>
      <c r="H82" s="33"/>
      <c r="I82" s="34"/>
      <c r="J82" s="35"/>
      <c r="K82" s="109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9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9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9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8">
        <f t="shared" si="89"/>
        <v>0</v>
      </c>
      <c r="CK82" s="8">
        <f t="shared" si="90"/>
        <v>0</v>
      </c>
      <c r="CL82" s="8" t="str">
        <f t="shared" si="101"/>
        <v/>
      </c>
      <c r="CM82" s="8" t="str">
        <f t="shared" si="102"/>
        <v/>
      </c>
      <c r="CN82" s="8" t="str">
        <f t="shared" si="103"/>
        <v/>
      </c>
      <c r="CO82" s="8" t="str">
        <f t="shared" si="104"/>
        <v/>
      </c>
      <c r="CP82" s="8">
        <f>IF(D82="",0,IF(D82=E82,0,IF(D82&lt;E82,0,IF('Equipes et choix des points'!$I$2=1,IF('Matchs et classements'!D82&gt;'Matchs et classements'!E82,3),IF('Equipes et choix des points'!$I$2=2,IF('Matchs et classements'!D82&gt;E82,4))))))</f>
        <v>0</v>
      </c>
      <c r="CQ82" s="8">
        <f>IF(E82="",0,IF(E82=D82,0,IF(E82&lt;D82,0,IF('Equipes et choix des points'!$I$2=1,IF('Matchs et classements'!E82&gt;'Matchs et classements'!D82,3),IF('Equipes et choix des points'!$I$2=2,IF('Matchs et classements'!E82&gt;'Matchs et classements'!D82,4))))))</f>
        <v>0</v>
      </c>
      <c r="CR82" s="8">
        <f>IF(D82="",0,IF(D82&gt;E82,0,IF(D82&lt;E82,0,IF('Equipes et choix des points'!$I$2=1,IF('Matchs et classements'!D82='Matchs et classements'!E82,1),IF('Equipes et choix des points'!$I$2=2,IF('Matchs et classements'!D82='Matchs et classements'!E82,2))))))</f>
        <v>0</v>
      </c>
      <c r="CS82" s="8">
        <f>IF(E82="",0,IF(E82&gt;D82,0,IF(E82&lt;D82,0,IF('Equipes et choix des points'!$I$2=1,IF('Matchs et classements'!E82='Matchs et classements'!D82,1),IF('Equipes et choix des points'!$I$2=2,IF('Matchs et classements'!E82='Matchs et classements'!D82,2))))))</f>
        <v>0</v>
      </c>
      <c r="CT82" s="8">
        <f>IF(D82="",0,IF(D82&gt;E82,0,IF(D82=E82,0,IF('Equipes et choix des points'!$I$2=1,IF('Matchs et classements'!D82&lt;'Matchs et classements'!E82,0),IF('Equipes et choix des points'!$I$2=2,IF('Matchs et classements'!D82&lt;'Matchs et classements'!E82,1))))))</f>
        <v>0</v>
      </c>
      <c r="CU82" s="8">
        <f>IF(E82="",0,IF(E82&gt;D82,0,IF(E82=D82,0,IF('Equipes et choix des points'!$I$2=1,IF('Matchs et classements'!E82&lt;'Matchs et classements'!D82,0),IF('Equipes et choix des points'!$I$2=2,IF('Matchs et classements'!E82&lt;'Matchs et classements'!D82,1))))))</f>
        <v>0</v>
      </c>
      <c r="CV82" s="8">
        <f t="shared" si="105"/>
        <v>0</v>
      </c>
      <c r="CW82" s="8">
        <f t="shared" si="106"/>
        <v>0</v>
      </c>
      <c r="CX82" s="8">
        <f t="shared" si="107"/>
        <v>0</v>
      </c>
      <c r="CY82" s="8">
        <f t="shared" si="108"/>
        <v>0</v>
      </c>
      <c r="CZ82" s="8" t="b">
        <f t="shared" si="91"/>
        <v>0</v>
      </c>
      <c r="DA82" s="8" t="b">
        <f t="shared" si="92"/>
        <v>0</v>
      </c>
      <c r="DB82" s="8" t="b">
        <f t="shared" si="93"/>
        <v>0</v>
      </c>
      <c r="DC82" s="8" t="b">
        <f t="shared" si="94"/>
        <v>0</v>
      </c>
      <c r="DD82" s="8" t="b">
        <f t="shared" si="95"/>
        <v>0</v>
      </c>
      <c r="DE82" s="8" t="b">
        <f t="shared" si="96"/>
        <v>0</v>
      </c>
      <c r="DF82" s="8">
        <f t="shared" si="97"/>
        <v>0</v>
      </c>
      <c r="DG82" s="8">
        <f t="shared" si="98"/>
        <v>0</v>
      </c>
      <c r="DH82" s="8">
        <f t="shared" si="99"/>
        <v>0</v>
      </c>
      <c r="DI82" s="8">
        <f t="shared" si="100"/>
        <v>0</v>
      </c>
      <c r="DJ82" s="19"/>
      <c r="DK82" s="18"/>
      <c r="DL82" s="18"/>
      <c r="DM82" s="19"/>
      <c r="DN82" s="19"/>
      <c r="DO82" s="18"/>
      <c r="DP82" s="18"/>
      <c r="DQ82" s="19"/>
      <c r="DR82" s="19"/>
      <c r="DS82" s="18"/>
      <c r="DT82" s="18"/>
      <c r="DU82" s="19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</row>
    <row r="83" spans="1:161" ht="15.75" thickBot="1" x14ac:dyDescent="0.3">
      <c r="A83" s="36"/>
      <c r="B83" s="72"/>
      <c r="C83" s="37"/>
      <c r="D83" s="38"/>
      <c r="E83" s="39"/>
      <c r="F83" s="40"/>
      <c r="G83" s="75"/>
      <c r="H83" s="41"/>
      <c r="I83" s="42"/>
      <c r="J83" s="43"/>
      <c r="K83" s="110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9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9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9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8">
        <f t="shared" si="89"/>
        <v>0</v>
      </c>
      <c r="CK83" s="8">
        <f t="shared" si="90"/>
        <v>0</v>
      </c>
      <c r="CL83" s="8" t="str">
        <f t="shared" si="101"/>
        <v/>
      </c>
      <c r="CM83" s="8" t="str">
        <f t="shared" si="102"/>
        <v/>
      </c>
      <c r="CN83" s="8" t="str">
        <f t="shared" si="103"/>
        <v/>
      </c>
      <c r="CO83" s="8" t="str">
        <f t="shared" si="104"/>
        <v/>
      </c>
      <c r="CP83" s="8">
        <f>IF(D83="",0,IF(D83=E83,0,IF(D83&lt;E83,0,IF('Equipes et choix des points'!$I$2=1,IF('Matchs et classements'!D83&gt;'Matchs et classements'!E83,3),IF('Equipes et choix des points'!$I$2=2,IF('Matchs et classements'!D83&gt;E83,4))))))</f>
        <v>0</v>
      </c>
      <c r="CQ83" s="8">
        <f>IF(E83="",0,IF(E83=D83,0,IF(E83&lt;D83,0,IF('Equipes et choix des points'!$I$2=1,IF('Matchs et classements'!E83&gt;'Matchs et classements'!D83,3),IF('Equipes et choix des points'!$I$2=2,IF('Matchs et classements'!E83&gt;'Matchs et classements'!D83,4))))))</f>
        <v>0</v>
      </c>
      <c r="CR83" s="8">
        <f>IF(D83="",0,IF(D83&gt;E83,0,IF(D83&lt;E83,0,IF('Equipes et choix des points'!$I$2=1,IF('Matchs et classements'!D83='Matchs et classements'!E83,1),IF('Equipes et choix des points'!$I$2=2,IF('Matchs et classements'!D83='Matchs et classements'!E83,2))))))</f>
        <v>0</v>
      </c>
      <c r="CS83" s="8">
        <f>IF(E83="",0,IF(E83&gt;D83,0,IF(E83&lt;D83,0,IF('Equipes et choix des points'!$I$2=1,IF('Matchs et classements'!E83='Matchs et classements'!D83,1),IF('Equipes et choix des points'!$I$2=2,IF('Matchs et classements'!E83='Matchs et classements'!D83,2))))))</f>
        <v>0</v>
      </c>
      <c r="CT83" s="8">
        <f>IF(D83="",0,IF(D83&gt;E83,0,IF(D83=E83,0,IF('Equipes et choix des points'!$I$2=1,IF('Matchs et classements'!D83&lt;'Matchs et classements'!E83,0),IF('Equipes et choix des points'!$I$2=2,IF('Matchs et classements'!D83&lt;'Matchs et classements'!E83,1))))))</f>
        <v>0</v>
      </c>
      <c r="CU83" s="8">
        <f>IF(E83="",0,IF(E83&gt;D83,0,IF(E83=D83,0,IF('Equipes et choix des points'!$I$2=1,IF('Matchs et classements'!E83&lt;'Matchs et classements'!D83,0),IF('Equipes et choix des points'!$I$2=2,IF('Matchs et classements'!E83&lt;'Matchs et classements'!D83,1))))))</f>
        <v>0</v>
      </c>
      <c r="CV83" s="8">
        <f t="shared" si="105"/>
        <v>0</v>
      </c>
      <c r="CW83" s="8">
        <f t="shared" si="106"/>
        <v>0</v>
      </c>
      <c r="CX83" s="8">
        <f t="shared" si="107"/>
        <v>0</v>
      </c>
      <c r="CY83" s="8">
        <f t="shared" si="108"/>
        <v>0</v>
      </c>
      <c r="CZ83" s="8" t="b">
        <f t="shared" si="91"/>
        <v>0</v>
      </c>
      <c r="DA83" s="8" t="b">
        <f t="shared" si="92"/>
        <v>0</v>
      </c>
      <c r="DB83" s="8" t="b">
        <f t="shared" si="93"/>
        <v>0</v>
      </c>
      <c r="DC83" s="8" t="b">
        <f t="shared" si="94"/>
        <v>0</v>
      </c>
      <c r="DD83" s="8" t="b">
        <f t="shared" si="95"/>
        <v>0</v>
      </c>
      <c r="DE83" s="8" t="b">
        <f t="shared" si="96"/>
        <v>0</v>
      </c>
      <c r="DF83" s="8">
        <f t="shared" si="97"/>
        <v>0</v>
      </c>
      <c r="DG83" s="8">
        <f t="shared" si="98"/>
        <v>0</v>
      </c>
      <c r="DH83" s="8">
        <f t="shared" si="99"/>
        <v>0</v>
      </c>
      <c r="DI83" s="8">
        <f t="shared" si="100"/>
        <v>0</v>
      </c>
      <c r="DJ83" s="19"/>
      <c r="DK83" s="18"/>
      <c r="DL83" s="18"/>
      <c r="DM83" s="19"/>
      <c r="DN83" s="19"/>
      <c r="DO83" s="18"/>
      <c r="DP83" s="18"/>
      <c r="DQ83" s="19"/>
      <c r="DR83" s="19"/>
      <c r="DS83" s="18"/>
      <c r="DT83" s="18"/>
      <c r="DU83" s="19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</row>
    <row r="84" spans="1:161" x14ac:dyDescent="0.25">
      <c r="A84" s="20"/>
      <c r="B84" s="70"/>
      <c r="C84" s="21"/>
      <c r="D84" s="22"/>
      <c r="E84" s="23"/>
      <c r="F84" s="24"/>
      <c r="G84" s="73"/>
      <c r="H84" s="25"/>
      <c r="I84" s="26"/>
      <c r="J84" s="27"/>
      <c r="K84" s="108">
        <v>9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9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9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9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8">
        <f t="shared" si="89"/>
        <v>0</v>
      </c>
      <c r="CK84" s="8">
        <f t="shared" si="90"/>
        <v>0</v>
      </c>
      <c r="CL84" s="8" t="str">
        <f t="shared" si="101"/>
        <v/>
      </c>
      <c r="CM84" s="8" t="str">
        <f t="shared" si="102"/>
        <v/>
      </c>
      <c r="CN84" s="8" t="str">
        <f t="shared" si="103"/>
        <v/>
      </c>
      <c r="CO84" s="8" t="str">
        <f t="shared" si="104"/>
        <v/>
      </c>
      <c r="CP84" s="8">
        <f>IF(D84="",0,IF(D84=E84,0,IF(D84&lt;E84,0,IF('Equipes et choix des points'!$I$2=1,IF('Matchs et classements'!D84&gt;'Matchs et classements'!E84,3),IF('Equipes et choix des points'!$I$2=2,IF('Matchs et classements'!D84&gt;E84,4))))))</f>
        <v>0</v>
      </c>
      <c r="CQ84" s="8">
        <f>IF(E84="",0,IF(E84=D84,0,IF(E84&lt;D84,0,IF('Equipes et choix des points'!$I$2=1,IF('Matchs et classements'!E84&gt;'Matchs et classements'!D84,3),IF('Equipes et choix des points'!$I$2=2,IF('Matchs et classements'!E84&gt;'Matchs et classements'!D84,4))))))</f>
        <v>0</v>
      </c>
      <c r="CR84" s="8">
        <f>IF(D84="",0,IF(D84&gt;E84,0,IF(D84&lt;E84,0,IF('Equipes et choix des points'!$I$2=1,IF('Matchs et classements'!D84='Matchs et classements'!E84,1),IF('Equipes et choix des points'!$I$2=2,IF('Matchs et classements'!D84='Matchs et classements'!E84,2))))))</f>
        <v>0</v>
      </c>
      <c r="CS84" s="8">
        <f>IF(E84="",0,IF(E84&gt;D84,0,IF(E84&lt;D84,0,IF('Equipes et choix des points'!$I$2=1,IF('Matchs et classements'!E84='Matchs et classements'!D84,1),IF('Equipes et choix des points'!$I$2=2,IF('Matchs et classements'!E84='Matchs et classements'!D84,2))))))</f>
        <v>0</v>
      </c>
      <c r="CT84" s="8">
        <f>IF(D84="",0,IF(D84&gt;E84,0,IF(D84=E84,0,IF('Equipes et choix des points'!$I$2=1,IF('Matchs et classements'!D84&lt;'Matchs et classements'!E84,0),IF('Equipes et choix des points'!$I$2=2,IF('Matchs et classements'!D84&lt;'Matchs et classements'!E84,1))))))</f>
        <v>0</v>
      </c>
      <c r="CU84" s="8">
        <f>IF(E84="",0,IF(E84&gt;D84,0,IF(E84=D84,0,IF('Equipes et choix des points'!$I$2=1,IF('Matchs et classements'!E84&lt;'Matchs et classements'!D84,0),IF('Equipes et choix des points'!$I$2=2,IF('Matchs et classements'!E84&lt;'Matchs et classements'!D84,1))))))</f>
        <v>0</v>
      </c>
      <c r="CV84" s="8">
        <f t="shared" si="105"/>
        <v>0</v>
      </c>
      <c r="CW84" s="8">
        <f t="shared" si="106"/>
        <v>0</v>
      </c>
      <c r="CX84" s="8">
        <f t="shared" si="107"/>
        <v>0</v>
      </c>
      <c r="CY84" s="8">
        <f t="shared" si="108"/>
        <v>0</v>
      </c>
      <c r="CZ84" s="8" t="b">
        <f t="shared" si="91"/>
        <v>0</v>
      </c>
      <c r="DA84" s="8" t="b">
        <f t="shared" si="92"/>
        <v>0</v>
      </c>
      <c r="DB84" s="8" t="b">
        <f t="shared" si="93"/>
        <v>0</v>
      </c>
      <c r="DC84" s="8" t="b">
        <f t="shared" si="94"/>
        <v>0</v>
      </c>
      <c r="DD84" s="8" t="b">
        <f t="shared" si="95"/>
        <v>0</v>
      </c>
      <c r="DE84" s="8" t="b">
        <f t="shared" si="96"/>
        <v>0</v>
      </c>
      <c r="DF84" s="8">
        <f t="shared" si="97"/>
        <v>0</v>
      </c>
      <c r="DG84" s="8">
        <f t="shared" si="98"/>
        <v>0</v>
      </c>
      <c r="DH84" s="8">
        <f t="shared" si="99"/>
        <v>0</v>
      </c>
      <c r="DI84" s="8">
        <f t="shared" si="100"/>
        <v>0</v>
      </c>
      <c r="DJ84" s="19"/>
      <c r="DK84" s="18"/>
      <c r="DL84" s="18"/>
      <c r="DM84" s="19"/>
      <c r="DN84" s="19"/>
      <c r="DO84" s="18"/>
      <c r="DP84" s="18"/>
      <c r="DQ84" s="19"/>
      <c r="DR84" s="19"/>
      <c r="DS84" s="18"/>
      <c r="DT84" s="18"/>
      <c r="DU84" s="19"/>
      <c r="DV84" s="18"/>
      <c r="DW84" s="18"/>
      <c r="DX84" s="18"/>
      <c r="DY84" s="18"/>
      <c r="DZ84" s="18"/>
      <c r="EA84" s="18"/>
      <c r="EB84" s="18"/>
      <c r="EC84" s="18"/>
      <c r="ED84" s="18"/>
      <c r="EE84" s="18"/>
      <c r="EF84" s="18"/>
      <c r="EG84" s="18"/>
      <c r="EH84" s="18"/>
      <c r="EI84" s="18"/>
      <c r="EJ84" s="18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  <c r="FA84" s="18"/>
      <c r="FB84" s="18"/>
      <c r="FC84" s="18"/>
      <c r="FD84" s="18"/>
      <c r="FE84" s="18"/>
    </row>
    <row r="85" spans="1:161" x14ac:dyDescent="0.25">
      <c r="A85" s="28"/>
      <c r="B85" s="71"/>
      <c r="C85" s="29"/>
      <c r="D85" s="30"/>
      <c r="E85" s="31"/>
      <c r="F85" s="32"/>
      <c r="G85" s="74"/>
      <c r="H85" s="33"/>
      <c r="I85" s="34"/>
      <c r="J85" s="35"/>
      <c r="K85" s="109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9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9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9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8">
        <f t="shared" si="89"/>
        <v>0</v>
      </c>
      <c r="CK85" s="8">
        <f t="shared" si="90"/>
        <v>0</v>
      </c>
      <c r="CL85" s="8" t="str">
        <f t="shared" si="101"/>
        <v/>
      </c>
      <c r="CM85" s="8" t="str">
        <f t="shared" si="102"/>
        <v/>
      </c>
      <c r="CN85" s="8" t="str">
        <f t="shared" si="103"/>
        <v/>
      </c>
      <c r="CO85" s="8" t="str">
        <f t="shared" si="104"/>
        <v/>
      </c>
      <c r="CP85" s="8">
        <f>IF(D85="",0,IF(D85=E85,0,IF(D85&lt;E85,0,IF('Equipes et choix des points'!$I$2=1,IF('Matchs et classements'!D85&gt;'Matchs et classements'!E85,3),IF('Equipes et choix des points'!$I$2=2,IF('Matchs et classements'!D85&gt;E85,4))))))</f>
        <v>0</v>
      </c>
      <c r="CQ85" s="8">
        <f>IF(E85="",0,IF(E85=D85,0,IF(E85&lt;D85,0,IF('Equipes et choix des points'!$I$2=1,IF('Matchs et classements'!E85&gt;'Matchs et classements'!D85,3),IF('Equipes et choix des points'!$I$2=2,IF('Matchs et classements'!E85&gt;'Matchs et classements'!D85,4))))))</f>
        <v>0</v>
      </c>
      <c r="CR85" s="8">
        <f>IF(D85="",0,IF(D85&gt;E85,0,IF(D85&lt;E85,0,IF('Equipes et choix des points'!$I$2=1,IF('Matchs et classements'!D85='Matchs et classements'!E85,1),IF('Equipes et choix des points'!$I$2=2,IF('Matchs et classements'!D85='Matchs et classements'!E85,2))))))</f>
        <v>0</v>
      </c>
      <c r="CS85" s="8">
        <f>IF(E85="",0,IF(E85&gt;D85,0,IF(E85&lt;D85,0,IF('Equipes et choix des points'!$I$2=1,IF('Matchs et classements'!E85='Matchs et classements'!D85,1),IF('Equipes et choix des points'!$I$2=2,IF('Matchs et classements'!E85='Matchs et classements'!D85,2))))))</f>
        <v>0</v>
      </c>
      <c r="CT85" s="8">
        <f>IF(D85="",0,IF(D85&gt;E85,0,IF(D85=E85,0,IF('Equipes et choix des points'!$I$2=1,IF('Matchs et classements'!D85&lt;'Matchs et classements'!E85,0),IF('Equipes et choix des points'!$I$2=2,IF('Matchs et classements'!D85&lt;'Matchs et classements'!E85,1))))))</f>
        <v>0</v>
      </c>
      <c r="CU85" s="8">
        <f>IF(E85="",0,IF(E85&gt;D85,0,IF(E85=D85,0,IF('Equipes et choix des points'!$I$2=1,IF('Matchs et classements'!E85&lt;'Matchs et classements'!D85,0),IF('Equipes et choix des points'!$I$2=2,IF('Matchs et classements'!E85&lt;'Matchs et classements'!D85,1))))))</f>
        <v>0</v>
      </c>
      <c r="CV85" s="8">
        <f t="shared" si="105"/>
        <v>0</v>
      </c>
      <c r="CW85" s="8">
        <f t="shared" si="106"/>
        <v>0</v>
      </c>
      <c r="CX85" s="8">
        <f t="shared" si="107"/>
        <v>0</v>
      </c>
      <c r="CY85" s="8">
        <f t="shared" si="108"/>
        <v>0</v>
      </c>
      <c r="CZ85" s="8" t="b">
        <f t="shared" si="91"/>
        <v>0</v>
      </c>
      <c r="DA85" s="8" t="b">
        <f t="shared" si="92"/>
        <v>0</v>
      </c>
      <c r="DB85" s="8" t="b">
        <f t="shared" si="93"/>
        <v>0</v>
      </c>
      <c r="DC85" s="8" t="b">
        <f t="shared" si="94"/>
        <v>0</v>
      </c>
      <c r="DD85" s="8" t="b">
        <f t="shared" si="95"/>
        <v>0</v>
      </c>
      <c r="DE85" s="8" t="b">
        <f t="shared" si="96"/>
        <v>0</v>
      </c>
      <c r="DF85" s="8">
        <f t="shared" si="97"/>
        <v>0</v>
      </c>
      <c r="DG85" s="8">
        <f t="shared" si="98"/>
        <v>0</v>
      </c>
      <c r="DH85" s="8">
        <f t="shared" si="99"/>
        <v>0</v>
      </c>
      <c r="DI85" s="8">
        <f t="shared" si="100"/>
        <v>0</v>
      </c>
      <c r="DJ85" s="19"/>
      <c r="DK85" s="18"/>
      <c r="DL85" s="18"/>
      <c r="DM85" s="19"/>
      <c r="DN85" s="19"/>
      <c r="DO85" s="18"/>
      <c r="DP85" s="18"/>
      <c r="DQ85" s="19"/>
      <c r="DR85" s="19"/>
      <c r="DS85" s="18"/>
      <c r="DT85" s="18"/>
      <c r="DU85" s="19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</row>
    <row r="86" spans="1:161" x14ac:dyDescent="0.25">
      <c r="A86" s="28"/>
      <c r="B86" s="71"/>
      <c r="C86" s="29"/>
      <c r="D86" s="30"/>
      <c r="E86" s="31"/>
      <c r="F86" s="32"/>
      <c r="G86" s="74"/>
      <c r="H86" s="33"/>
      <c r="I86" s="34"/>
      <c r="J86" s="35"/>
      <c r="K86" s="109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9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9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9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8">
        <f t="shared" si="89"/>
        <v>0</v>
      </c>
      <c r="CK86" s="8">
        <f t="shared" si="90"/>
        <v>0</v>
      </c>
      <c r="CL86" s="8" t="str">
        <f t="shared" si="101"/>
        <v/>
      </c>
      <c r="CM86" s="8" t="str">
        <f t="shared" si="102"/>
        <v/>
      </c>
      <c r="CN86" s="8" t="str">
        <f t="shared" si="103"/>
        <v/>
      </c>
      <c r="CO86" s="8" t="str">
        <f t="shared" si="104"/>
        <v/>
      </c>
      <c r="CP86" s="8">
        <f>IF(D86="",0,IF(D86=E86,0,IF(D86&lt;E86,0,IF('Equipes et choix des points'!$I$2=1,IF('Matchs et classements'!D86&gt;'Matchs et classements'!E86,3),IF('Equipes et choix des points'!$I$2=2,IF('Matchs et classements'!D86&gt;E86,4))))))</f>
        <v>0</v>
      </c>
      <c r="CQ86" s="8">
        <f>IF(E86="",0,IF(E86=D86,0,IF(E86&lt;D86,0,IF('Equipes et choix des points'!$I$2=1,IF('Matchs et classements'!E86&gt;'Matchs et classements'!D86,3),IF('Equipes et choix des points'!$I$2=2,IF('Matchs et classements'!E86&gt;'Matchs et classements'!D86,4))))))</f>
        <v>0</v>
      </c>
      <c r="CR86" s="8">
        <f>IF(D86="",0,IF(D86&gt;E86,0,IF(D86&lt;E86,0,IF('Equipes et choix des points'!$I$2=1,IF('Matchs et classements'!D86='Matchs et classements'!E86,1),IF('Equipes et choix des points'!$I$2=2,IF('Matchs et classements'!D86='Matchs et classements'!E86,2))))))</f>
        <v>0</v>
      </c>
      <c r="CS86" s="8">
        <f>IF(E86="",0,IF(E86&gt;D86,0,IF(E86&lt;D86,0,IF('Equipes et choix des points'!$I$2=1,IF('Matchs et classements'!E86='Matchs et classements'!D86,1),IF('Equipes et choix des points'!$I$2=2,IF('Matchs et classements'!E86='Matchs et classements'!D86,2))))))</f>
        <v>0</v>
      </c>
      <c r="CT86" s="8">
        <f>IF(D86="",0,IF(D86&gt;E86,0,IF(D86=E86,0,IF('Equipes et choix des points'!$I$2=1,IF('Matchs et classements'!D86&lt;'Matchs et classements'!E86,0),IF('Equipes et choix des points'!$I$2=2,IF('Matchs et classements'!D86&lt;'Matchs et classements'!E86,1))))))</f>
        <v>0</v>
      </c>
      <c r="CU86" s="8">
        <f>IF(E86="",0,IF(E86&gt;D86,0,IF(E86=D86,0,IF('Equipes et choix des points'!$I$2=1,IF('Matchs et classements'!E86&lt;'Matchs et classements'!D86,0),IF('Equipes et choix des points'!$I$2=2,IF('Matchs et classements'!E86&lt;'Matchs et classements'!D86,1))))))</f>
        <v>0</v>
      </c>
      <c r="CV86" s="8">
        <f t="shared" si="105"/>
        <v>0</v>
      </c>
      <c r="CW86" s="8">
        <f t="shared" si="106"/>
        <v>0</v>
      </c>
      <c r="CX86" s="8">
        <f t="shared" si="107"/>
        <v>0</v>
      </c>
      <c r="CY86" s="8">
        <f t="shared" si="108"/>
        <v>0</v>
      </c>
      <c r="CZ86" s="8" t="b">
        <f t="shared" si="91"/>
        <v>0</v>
      </c>
      <c r="DA86" s="8" t="b">
        <f t="shared" si="92"/>
        <v>0</v>
      </c>
      <c r="DB86" s="8" t="b">
        <f t="shared" si="93"/>
        <v>0</v>
      </c>
      <c r="DC86" s="8" t="b">
        <f t="shared" si="94"/>
        <v>0</v>
      </c>
      <c r="DD86" s="8" t="b">
        <f t="shared" si="95"/>
        <v>0</v>
      </c>
      <c r="DE86" s="8" t="b">
        <f t="shared" si="96"/>
        <v>0</v>
      </c>
      <c r="DF86" s="8">
        <f t="shared" si="97"/>
        <v>0</v>
      </c>
      <c r="DG86" s="8">
        <f t="shared" si="98"/>
        <v>0</v>
      </c>
      <c r="DH86" s="8">
        <f t="shared" si="99"/>
        <v>0</v>
      </c>
      <c r="DI86" s="8">
        <f t="shared" si="100"/>
        <v>0</v>
      </c>
      <c r="DJ86" s="19"/>
      <c r="DK86" s="18"/>
      <c r="DL86" s="18"/>
      <c r="DM86" s="19"/>
      <c r="DN86" s="19"/>
      <c r="DO86" s="18"/>
      <c r="DP86" s="18"/>
      <c r="DQ86" s="19"/>
      <c r="DR86" s="19"/>
      <c r="DS86" s="18"/>
      <c r="DT86" s="18"/>
      <c r="DU86" s="19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</row>
    <row r="87" spans="1:161" x14ac:dyDescent="0.25">
      <c r="A87" s="28"/>
      <c r="B87" s="71"/>
      <c r="C87" s="29"/>
      <c r="D87" s="30"/>
      <c r="E87" s="31"/>
      <c r="F87" s="32"/>
      <c r="G87" s="74"/>
      <c r="H87" s="33"/>
      <c r="I87" s="34"/>
      <c r="J87" s="35"/>
      <c r="K87" s="109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9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9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9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8">
        <f t="shared" si="89"/>
        <v>0</v>
      </c>
      <c r="CK87" s="8">
        <f t="shared" si="90"/>
        <v>0</v>
      </c>
      <c r="CL87" s="8" t="str">
        <f t="shared" si="101"/>
        <v/>
      </c>
      <c r="CM87" s="8" t="str">
        <f t="shared" si="102"/>
        <v/>
      </c>
      <c r="CN87" s="8" t="str">
        <f t="shared" si="103"/>
        <v/>
      </c>
      <c r="CO87" s="8" t="str">
        <f t="shared" si="104"/>
        <v/>
      </c>
      <c r="CP87" s="8">
        <f>IF(D87="",0,IF(D87=E87,0,IF(D87&lt;E87,0,IF('Equipes et choix des points'!$I$2=1,IF('Matchs et classements'!D87&gt;'Matchs et classements'!E87,3),IF('Equipes et choix des points'!$I$2=2,IF('Matchs et classements'!D87&gt;E87,4))))))</f>
        <v>0</v>
      </c>
      <c r="CQ87" s="8">
        <f>IF(E87="",0,IF(E87=D87,0,IF(E87&lt;D87,0,IF('Equipes et choix des points'!$I$2=1,IF('Matchs et classements'!E87&gt;'Matchs et classements'!D87,3),IF('Equipes et choix des points'!$I$2=2,IF('Matchs et classements'!E87&gt;'Matchs et classements'!D87,4))))))</f>
        <v>0</v>
      </c>
      <c r="CR87" s="8">
        <f>IF(D87="",0,IF(D87&gt;E87,0,IF(D87&lt;E87,0,IF('Equipes et choix des points'!$I$2=1,IF('Matchs et classements'!D87='Matchs et classements'!E87,1),IF('Equipes et choix des points'!$I$2=2,IF('Matchs et classements'!D87='Matchs et classements'!E87,2))))))</f>
        <v>0</v>
      </c>
      <c r="CS87" s="8">
        <f>IF(E87="",0,IF(E87&gt;D87,0,IF(E87&lt;D87,0,IF('Equipes et choix des points'!$I$2=1,IF('Matchs et classements'!E87='Matchs et classements'!D87,1),IF('Equipes et choix des points'!$I$2=2,IF('Matchs et classements'!E87='Matchs et classements'!D87,2))))))</f>
        <v>0</v>
      </c>
      <c r="CT87" s="8">
        <f>IF(D87="",0,IF(D87&gt;E87,0,IF(D87=E87,0,IF('Equipes et choix des points'!$I$2=1,IF('Matchs et classements'!D87&lt;'Matchs et classements'!E87,0),IF('Equipes et choix des points'!$I$2=2,IF('Matchs et classements'!D87&lt;'Matchs et classements'!E87,1))))))</f>
        <v>0</v>
      </c>
      <c r="CU87" s="8">
        <f>IF(E87="",0,IF(E87&gt;D87,0,IF(E87=D87,0,IF('Equipes et choix des points'!$I$2=1,IF('Matchs et classements'!E87&lt;'Matchs et classements'!D87,0),IF('Equipes et choix des points'!$I$2=2,IF('Matchs et classements'!E87&lt;'Matchs et classements'!D87,1))))))</f>
        <v>0</v>
      </c>
      <c r="CV87" s="8">
        <f t="shared" si="105"/>
        <v>0</v>
      </c>
      <c r="CW87" s="8">
        <f t="shared" si="106"/>
        <v>0</v>
      </c>
      <c r="CX87" s="8">
        <f t="shared" si="107"/>
        <v>0</v>
      </c>
      <c r="CY87" s="8">
        <f t="shared" si="108"/>
        <v>0</v>
      </c>
      <c r="CZ87" s="8" t="b">
        <f t="shared" si="91"/>
        <v>0</v>
      </c>
      <c r="DA87" s="8" t="b">
        <f t="shared" si="92"/>
        <v>0</v>
      </c>
      <c r="DB87" s="8" t="b">
        <f t="shared" si="93"/>
        <v>0</v>
      </c>
      <c r="DC87" s="8" t="b">
        <f t="shared" si="94"/>
        <v>0</v>
      </c>
      <c r="DD87" s="8" t="b">
        <f t="shared" si="95"/>
        <v>0</v>
      </c>
      <c r="DE87" s="8" t="b">
        <f t="shared" si="96"/>
        <v>0</v>
      </c>
      <c r="DF87" s="8">
        <f t="shared" si="97"/>
        <v>0</v>
      </c>
      <c r="DG87" s="8">
        <f t="shared" si="98"/>
        <v>0</v>
      </c>
      <c r="DH87" s="8">
        <f t="shared" si="99"/>
        <v>0</v>
      </c>
      <c r="DI87" s="8">
        <f t="shared" si="100"/>
        <v>0</v>
      </c>
      <c r="DJ87" s="19"/>
      <c r="DK87" s="18"/>
      <c r="DL87" s="18"/>
      <c r="DM87" s="19"/>
      <c r="DN87" s="19"/>
      <c r="DO87" s="18"/>
      <c r="DP87" s="18"/>
      <c r="DQ87" s="19"/>
      <c r="DR87" s="19"/>
      <c r="DS87" s="18"/>
      <c r="DT87" s="18"/>
      <c r="DU87" s="19"/>
      <c r="DV87" s="18"/>
      <c r="DW87" s="18"/>
      <c r="DX87" s="18"/>
      <c r="DY87" s="18"/>
      <c r="DZ87" s="18"/>
      <c r="EA87" s="18"/>
      <c r="EB87" s="18"/>
      <c r="EC87" s="18"/>
      <c r="ED87" s="18"/>
      <c r="EE87" s="18"/>
      <c r="EF87" s="18"/>
      <c r="EG87" s="18"/>
      <c r="EH87" s="18"/>
      <c r="EI87" s="18"/>
      <c r="EJ87" s="18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  <c r="FA87" s="18"/>
      <c r="FB87" s="18"/>
      <c r="FC87" s="18"/>
      <c r="FD87" s="18"/>
      <c r="FE87" s="18"/>
    </row>
    <row r="88" spans="1:161" x14ac:dyDescent="0.25">
      <c r="A88" s="28"/>
      <c r="B88" s="71"/>
      <c r="C88" s="29"/>
      <c r="D88" s="30"/>
      <c r="E88" s="31"/>
      <c r="F88" s="32"/>
      <c r="G88" s="74"/>
      <c r="H88" s="33"/>
      <c r="I88" s="34"/>
      <c r="J88" s="35"/>
      <c r="K88" s="109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9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9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9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8">
        <f t="shared" si="89"/>
        <v>0</v>
      </c>
      <c r="CK88" s="8">
        <f t="shared" si="90"/>
        <v>0</v>
      </c>
      <c r="CL88" s="8" t="str">
        <f t="shared" si="101"/>
        <v/>
      </c>
      <c r="CM88" s="8" t="str">
        <f t="shared" si="102"/>
        <v/>
      </c>
      <c r="CN88" s="8" t="str">
        <f t="shared" si="103"/>
        <v/>
      </c>
      <c r="CO88" s="8" t="str">
        <f t="shared" si="104"/>
        <v/>
      </c>
      <c r="CP88" s="8">
        <f>IF(D88="",0,IF(D88=E88,0,IF(D88&lt;E88,0,IF('Equipes et choix des points'!$I$2=1,IF('Matchs et classements'!D88&gt;'Matchs et classements'!E88,3),IF('Equipes et choix des points'!$I$2=2,IF('Matchs et classements'!D88&gt;E88,4))))))</f>
        <v>0</v>
      </c>
      <c r="CQ88" s="8">
        <f>IF(E88="",0,IF(E88=D88,0,IF(E88&lt;D88,0,IF('Equipes et choix des points'!$I$2=1,IF('Matchs et classements'!E88&gt;'Matchs et classements'!D88,3),IF('Equipes et choix des points'!$I$2=2,IF('Matchs et classements'!E88&gt;'Matchs et classements'!D88,4))))))</f>
        <v>0</v>
      </c>
      <c r="CR88" s="8">
        <f>IF(D88="",0,IF(D88&gt;E88,0,IF(D88&lt;E88,0,IF('Equipes et choix des points'!$I$2=1,IF('Matchs et classements'!D88='Matchs et classements'!E88,1),IF('Equipes et choix des points'!$I$2=2,IF('Matchs et classements'!D88='Matchs et classements'!E88,2))))))</f>
        <v>0</v>
      </c>
      <c r="CS88" s="8">
        <f>IF(E88="",0,IF(E88&gt;D88,0,IF(E88&lt;D88,0,IF('Equipes et choix des points'!$I$2=1,IF('Matchs et classements'!E88='Matchs et classements'!D88,1),IF('Equipes et choix des points'!$I$2=2,IF('Matchs et classements'!E88='Matchs et classements'!D88,2))))))</f>
        <v>0</v>
      </c>
      <c r="CT88" s="8">
        <f>IF(D88="",0,IF(D88&gt;E88,0,IF(D88=E88,0,IF('Equipes et choix des points'!$I$2=1,IF('Matchs et classements'!D88&lt;'Matchs et classements'!E88,0),IF('Equipes et choix des points'!$I$2=2,IF('Matchs et classements'!D88&lt;'Matchs et classements'!E88,1))))))</f>
        <v>0</v>
      </c>
      <c r="CU88" s="8">
        <f>IF(E88="",0,IF(E88&gt;D88,0,IF(E88=D88,0,IF('Equipes et choix des points'!$I$2=1,IF('Matchs et classements'!E88&lt;'Matchs et classements'!D88,0),IF('Equipes et choix des points'!$I$2=2,IF('Matchs et classements'!E88&lt;'Matchs et classements'!D88,1))))))</f>
        <v>0</v>
      </c>
      <c r="CV88" s="8">
        <f t="shared" si="105"/>
        <v>0</v>
      </c>
      <c r="CW88" s="8">
        <f t="shared" si="106"/>
        <v>0</v>
      </c>
      <c r="CX88" s="8">
        <f t="shared" si="107"/>
        <v>0</v>
      </c>
      <c r="CY88" s="8">
        <f t="shared" si="108"/>
        <v>0</v>
      </c>
      <c r="CZ88" s="8" t="b">
        <f t="shared" si="91"/>
        <v>0</v>
      </c>
      <c r="DA88" s="8" t="b">
        <f t="shared" si="92"/>
        <v>0</v>
      </c>
      <c r="DB88" s="8" t="b">
        <f t="shared" si="93"/>
        <v>0</v>
      </c>
      <c r="DC88" s="8" t="b">
        <f t="shared" si="94"/>
        <v>0</v>
      </c>
      <c r="DD88" s="8" t="b">
        <f t="shared" si="95"/>
        <v>0</v>
      </c>
      <c r="DE88" s="8" t="b">
        <f t="shared" si="96"/>
        <v>0</v>
      </c>
      <c r="DF88" s="8">
        <f t="shared" si="97"/>
        <v>0</v>
      </c>
      <c r="DG88" s="8">
        <f t="shared" si="98"/>
        <v>0</v>
      </c>
      <c r="DH88" s="8">
        <f t="shared" si="99"/>
        <v>0</v>
      </c>
      <c r="DI88" s="8">
        <f t="shared" si="100"/>
        <v>0</v>
      </c>
      <c r="DJ88" s="19"/>
      <c r="DK88" s="18"/>
      <c r="DL88" s="18"/>
      <c r="DM88" s="19"/>
      <c r="DN88" s="19"/>
      <c r="DO88" s="18"/>
      <c r="DP88" s="18"/>
      <c r="DQ88" s="19"/>
      <c r="DR88" s="19"/>
      <c r="DS88" s="18"/>
      <c r="DT88" s="18"/>
      <c r="DU88" s="19"/>
      <c r="DV88" s="18"/>
      <c r="DW88" s="18"/>
      <c r="DX88" s="18"/>
      <c r="DY88" s="18"/>
      <c r="DZ88" s="18"/>
      <c r="EA88" s="18"/>
      <c r="EB88" s="18"/>
      <c r="EC88" s="18"/>
      <c r="ED88" s="18"/>
      <c r="EE88" s="18"/>
      <c r="EF88" s="18"/>
      <c r="EG88" s="18"/>
      <c r="EH88" s="18"/>
      <c r="EI88" s="18"/>
      <c r="EJ88" s="18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  <c r="FA88" s="18"/>
      <c r="FB88" s="18"/>
      <c r="FC88" s="18"/>
      <c r="FD88" s="18"/>
      <c r="FE88" s="18"/>
    </row>
    <row r="89" spans="1:161" x14ac:dyDescent="0.25">
      <c r="A89" s="28"/>
      <c r="B89" s="71"/>
      <c r="C89" s="29"/>
      <c r="D89" s="30"/>
      <c r="E89" s="31"/>
      <c r="F89" s="32"/>
      <c r="G89" s="74"/>
      <c r="H89" s="33"/>
      <c r="I89" s="34"/>
      <c r="J89" s="35"/>
      <c r="K89" s="109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9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9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9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8">
        <f t="shared" si="89"/>
        <v>0</v>
      </c>
      <c r="CK89" s="8">
        <f t="shared" si="90"/>
        <v>0</v>
      </c>
      <c r="CL89" s="8" t="str">
        <f t="shared" si="101"/>
        <v/>
      </c>
      <c r="CM89" s="8" t="str">
        <f t="shared" si="102"/>
        <v/>
      </c>
      <c r="CN89" s="8" t="str">
        <f t="shared" si="103"/>
        <v/>
      </c>
      <c r="CO89" s="8" t="str">
        <f t="shared" si="104"/>
        <v/>
      </c>
      <c r="CP89" s="8">
        <f>IF(D89="",0,IF(D89=E89,0,IF(D89&lt;E89,0,IF('Equipes et choix des points'!$I$2=1,IF('Matchs et classements'!D89&gt;'Matchs et classements'!E89,3),IF('Equipes et choix des points'!$I$2=2,IF('Matchs et classements'!D89&gt;E89,4))))))</f>
        <v>0</v>
      </c>
      <c r="CQ89" s="8">
        <f>IF(E89="",0,IF(E89=D89,0,IF(E89&lt;D89,0,IF('Equipes et choix des points'!$I$2=1,IF('Matchs et classements'!E89&gt;'Matchs et classements'!D89,3),IF('Equipes et choix des points'!$I$2=2,IF('Matchs et classements'!E89&gt;'Matchs et classements'!D89,4))))))</f>
        <v>0</v>
      </c>
      <c r="CR89" s="8">
        <f>IF(D89="",0,IF(D89&gt;E89,0,IF(D89&lt;E89,0,IF('Equipes et choix des points'!$I$2=1,IF('Matchs et classements'!D89='Matchs et classements'!E89,1),IF('Equipes et choix des points'!$I$2=2,IF('Matchs et classements'!D89='Matchs et classements'!E89,2))))))</f>
        <v>0</v>
      </c>
      <c r="CS89" s="8">
        <f>IF(E89="",0,IF(E89&gt;D89,0,IF(E89&lt;D89,0,IF('Equipes et choix des points'!$I$2=1,IF('Matchs et classements'!E89='Matchs et classements'!D89,1),IF('Equipes et choix des points'!$I$2=2,IF('Matchs et classements'!E89='Matchs et classements'!D89,2))))))</f>
        <v>0</v>
      </c>
      <c r="CT89" s="8">
        <f>IF(D89="",0,IF(D89&gt;E89,0,IF(D89=E89,0,IF('Equipes et choix des points'!$I$2=1,IF('Matchs et classements'!D89&lt;'Matchs et classements'!E89,0),IF('Equipes et choix des points'!$I$2=2,IF('Matchs et classements'!D89&lt;'Matchs et classements'!E89,1))))))</f>
        <v>0</v>
      </c>
      <c r="CU89" s="8">
        <f>IF(E89="",0,IF(E89&gt;D89,0,IF(E89=D89,0,IF('Equipes et choix des points'!$I$2=1,IF('Matchs et classements'!E89&lt;'Matchs et classements'!D89,0),IF('Equipes et choix des points'!$I$2=2,IF('Matchs et classements'!E89&lt;'Matchs et classements'!D89,1))))))</f>
        <v>0</v>
      </c>
      <c r="CV89" s="8">
        <f t="shared" si="105"/>
        <v>0</v>
      </c>
      <c r="CW89" s="8">
        <f t="shared" si="106"/>
        <v>0</v>
      </c>
      <c r="CX89" s="8">
        <f t="shared" si="107"/>
        <v>0</v>
      </c>
      <c r="CY89" s="8">
        <f t="shared" si="108"/>
        <v>0</v>
      </c>
      <c r="CZ89" s="8" t="b">
        <f t="shared" si="91"/>
        <v>0</v>
      </c>
      <c r="DA89" s="8" t="b">
        <f t="shared" si="92"/>
        <v>0</v>
      </c>
      <c r="DB89" s="8" t="b">
        <f t="shared" si="93"/>
        <v>0</v>
      </c>
      <c r="DC89" s="8" t="b">
        <f t="shared" si="94"/>
        <v>0</v>
      </c>
      <c r="DD89" s="8" t="b">
        <f t="shared" si="95"/>
        <v>0</v>
      </c>
      <c r="DE89" s="8" t="b">
        <f t="shared" si="96"/>
        <v>0</v>
      </c>
      <c r="DF89" s="8">
        <f t="shared" si="97"/>
        <v>0</v>
      </c>
      <c r="DG89" s="8">
        <f t="shared" si="98"/>
        <v>0</v>
      </c>
      <c r="DH89" s="8">
        <f t="shared" si="99"/>
        <v>0</v>
      </c>
      <c r="DI89" s="8">
        <f t="shared" si="100"/>
        <v>0</v>
      </c>
      <c r="DJ89" s="19"/>
      <c r="DK89" s="18"/>
      <c r="DL89" s="18"/>
      <c r="DM89" s="19"/>
      <c r="DN89" s="19"/>
      <c r="DO89" s="18"/>
      <c r="DP89" s="18"/>
      <c r="DQ89" s="19"/>
      <c r="DR89" s="19"/>
      <c r="DS89" s="18"/>
      <c r="DT89" s="18"/>
      <c r="DU89" s="19"/>
      <c r="DV89" s="18"/>
      <c r="DW89" s="18"/>
      <c r="DX89" s="18"/>
      <c r="DY89" s="18"/>
      <c r="DZ89" s="18"/>
      <c r="EA89" s="18"/>
      <c r="EB89" s="18"/>
      <c r="EC89" s="18"/>
      <c r="ED89" s="18"/>
      <c r="EE89" s="18"/>
      <c r="EF89" s="18"/>
      <c r="EG89" s="18"/>
      <c r="EH89" s="18"/>
      <c r="EI89" s="18"/>
      <c r="EJ89" s="18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  <c r="FA89" s="18"/>
      <c r="FB89" s="18"/>
      <c r="FC89" s="18"/>
      <c r="FD89" s="18"/>
      <c r="FE89" s="18"/>
    </row>
    <row r="90" spans="1:161" x14ac:dyDescent="0.25">
      <c r="A90" s="28"/>
      <c r="B90" s="71"/>
      <c r="C90" s="29"/>
      <c r="D90" s="30"/>
      <c r="E90" s="31"/>
      <c r="F90" s="32"/>
      <c r="G90" s="74"/>
      <c r="H90" s="33"/>
      <c r="I90" s="34"/>
      <c r="J90" s="35"/>
      <c r="K90" s="109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9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9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9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8">
        <f t="shared" si="89"/>
        <v>0</v>
      </c>
      <c r="CK90" s="8">
        <f t="shared" si="90"/>
        <v>0</v>
      </c>
      <c r="CL90" s="8" t="str">
        <f t="shared" si="101"/>
        <v/>
      </c>
      <c r="CM90" s="8" t="str">
        <f t="shared" si="102"/>
        <v/>
      </c>
      <c r="CN90" s="8" t="str">
        <f t="shared" si="103"/>
        <v/>
      </c>
      <c r="CO90" s="8" t="str">
        <f t="shared" si="104"/>
        <v/>
      </c>
      <c r="CP90" s="8">
        <f>IF(D90="",0,IF(D90=E90,0,IF(D90&lt;E90,0,IF('Equipes et choix des points'!$I$2=1,IF('Matchs et classements'!D90&gt;'Matchs et classements'!E90,3),IF('Equipes et choix des points'!$I$2=2,IF('Matchs et classements'!D90&gt;E90,4))))))</f>
        <v>0</v>
      </c>
      <c r="CQ90" s="8">
        <f>IF(E90="",0,IF(E90=D90,0,IF(E90&lt;D90,0,IF('Equipes et choix des points'!$I$2=1,IF('Matchs et classements'!E90&gt;'Matchs et classements'!D90,3),IF('Equipes et choix des points'!$I$2=2,IF('Matchs et classements'!E90&gt;'Matchs et classements'!D90,4))))))</f>
        <v>0</v>
      </c>
      <c r="CR90" s="8">
        <f>IF(D90="",0,IF(D90&gt;E90,0,IF(D90&lt;E90,0,IF('Equipes et choix des points'!$I$2=1,IF('Matchs et classements'!D90='Matchs et classements'!E90,1),IF('Equipes et choix des points'!$I$2=2,IF('Matchs et classements'!D90='Matchs et classements'!E90,2))))))</f>
        <v>0</v>
      </c>
      <c r="CS90" s="8">
        <f>IF(E90="",0,IF(E90&gt;D90,0,IF(E90&lt;D90,0,IF('Equipes et choix des points'!$I$2=1,IF('Matchs et classements'!E90='Matchs et classements'!D90,1),IF('Equipes et choix des points'!$I$2=2,IF('Matchs et classements'!E90='Matchs et classements'!D90,2))))))</f>
        <v>0</v>
      </c>
      <c r="CT90" s="8">
        <f>IF(D90="",0,IF(D90&gt;E90,0,IF(D90=E90,0,IF('Equipes et choix des points'!$I$2=1,IF('Matchs et classements'!D90&lt;'Matchs et classements'!E90,0),IF('Equipes et choix des points'!$I$2=2,IF('Matchs et classements'!D90&lt;'Matchs et classements'!E90,1))))))</f>
        <v>0</v>
      </c>
      <c r="CU90" s="8">
        <f>IF(E90="",0,IF(E90&gt;D90,0,IF(E90=D90,0,IF('Equipes et choix des points'!$I$2=1,IF('Matchs et classements'!E90&lt;'Matchs et classements'!D90,0),IF('Equipes et choix des points'!$I$2=2,IF('Matchs et classements'!E90&lt;'Matchs et classements'!D90,1))))))</f>
        <v>0</v>
      </c>
      <c r="CV90" s="8">
        <f t="shared" si="105"/>
        <v>0</v>
      </c>
      <c r="CW90" s="8">
        <f t="shared" si="106"/>
        <v>0</v>
      </c>
      <c r="CX90" s="8">
        <f t="shared" si="107"/>
        <v>0</v>
      </c>
      <c r="CY90" s="8">
        <f t="shared" si="108"/>
        <v>0</v>
      </c>
      <c r="CZ90" s="8" t="b">
        <f t="shared" si="91"/>
        <v>0</v>
      </c>
      <c r="DA90" s="8" t="b">
        <f t="shared" si="92"/>
        <v>0</v>
      </c>
      <c r="DB90" s="8" t="b">
        <f t="shared" si="93"/>
        <v>0</v>
      </c>
      <c r="DC90" s="8" t="b">
        <f t="shared" si="94"/>
        <v>0</v>
      </c>
      <c r="DD90" s="8" t="b">
        <f t="shared" si="95"/>
        <v>0</v>
      </c>
      <c r="DE90" s="8" t="b">
        <f t="shared" si="96"/>
        <v>0</v>
      </c>
      <c r="DF90" s="8">
        <f t="shared" si="97"/>
        <v>0</v>
      </c>
      <c r="DG90" s="8">
        <f t="shared" si="98"/>
        <v>0</v>
      </c>
      <c r="DH90" s="8">
        <f t="shared" si="99"/>
        <v>0</v>
      </c>
      <c r="DI90" s="8">
        <f t="shared" si="100"/>
        <v>0</v>
      </c>
      <c r="DJ90" s="19"/>
      <c r="DK90" s="18"/>
      <c r="DL90" s="18"/>
      <c r="DM90" s="19"/>
      <c r="DN90" s="19"/>
      <c r="DO90" s="18"/>
      <c r="DP90" s="18"/>
      <c r="DQ90" s="19"/>
      <c r="DR90" s="19"/>
      <c r="DS90" s="18"/>
      <c r="DT90" s="18"/>
      <c r="DU90" s="19"/>
      <c r="DV90" s="18"/>
      <c r="DW90" s="18"/>
      <c r="DX90" s="18"/>
      <c r="DY90" s="18"/>
      <c r="DZ90" s="18"/>
      <c r="EA90" s="18"/>
      <c r="EB90" s="18"/>
      <c r="EC90" s="18"/>
      <c r="ED90" s="18"/>
      <c r="EE90" s="18"/>
      <c r="EF90" s="18"/>
      <c r="EG90" s="18"/>
      <c r="EH90" s="18"/>
      <c r="EI90" s="18"/>
      <c r="EJ90" s="18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  <c r="FA90" s="18"/>
      <c r="FB90" s="18"/>
      <c r="FC90" s="18"/>
      <c r="FD90" s="18"/>
      <c r="FE90" s="18"/>
    </row>
    <row r="91" spans="1:161" x14ac:dyDescent="0.25">
      <c r="A91" s="28"/>
      <c r="B91" s="71"/>
      <c r="C91" s="29"/>
      <c r="D91" s="30"/>
      <c r="E91" s="31"/>
      <c r="F91" s="32"/>
      <c r="G91" s="74"/>
      <c r="H91" s="33"/>
      <c r="I91" s="34"/>
      <c r="J91" s="35"/>
      <c r="K91" s="109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9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9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9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8">
        <f t="shared" si="89"/>
        <v>0</v>
      </c>
      <c r="CK91" s="8">
        <f t="shared" si="90"/>
        <v>0</v>
      </c>
      <c r="CL91" s="8" t="str">
        <f t="shared" si="101"/>
        <v/>
      </c>
      <c r="CM91" s="8" t="str">
        <f t="shared" si="102"/>
        <v/>
      </c>
      <c r="CN91" s="8" t="str">
        <f t="shared" si="103"/>
        <v/>
      </c>
      <c r="CO91" s="8" t="str">
        <f t="shared" si="104"/>
        <v/>
      </c>
      <c r="CP91" s="8">
        <f>IF(D91="",0,IF(D91=E91,0,IF(D91&lt;E91,0,IF('Equipes et choix des points'!$I$2=1,IF('Matchs et classements'!D91&gt;'Matchs et classements'!E91,3),IF('Equipes et choix des points'!$I$2=2,IF('Matchs et classements'!D91&gt;E91,4))))))</f>
        <v>0</v>
      </c>
      <c r="CQ91" s="8">
        <f>IF(E91="",0,IF(E91=D91,0,IF(E91&lt;D91,0,IF('Equipes et choix des points'!$I$2=1,IF('Matchs et classements'!E91&gt;'Matchs et classements'!D91,3),IF('Equipes et choix des points'!$I$2=2,IF('Matchs et classements'!E91&gt;'Matchs et classements'!D91,4))))))</f>
        <v>0</v>
      </c>
      <c r="CR91" s="8">
        <f>IF(D91="",0,IF(D91&gt;E91,0,IF(D91&lt;E91,0,IF('Equipes et choix des points'!$I$2=1,IF('Matchs et classements'!D91='Matchs et classements'!E91,1),IF('Equipes et choix des points'!$I$2=2,IF('Matchs et classements'!D91='Matchs et classements'!E91,2))))))</f>
        <v>0</v>
      </c>
      <c r="CS91" s="8">
        <f>IF(E91="",0,IF(E91&gt;D91,0,IF(E91&lt;D91,0,IF('Equipes et choix des points'!$I$2=1,IF('Matchs et classements'!E91='Matchs et classements'!D91,1),IF('Equipes et choix des points'!$I$2=2,IF('Matchs et classements'!E91='Matchs et classements'!D91,2))))))</f>
        <v>0</v>
      </c>
      <c r="CT91" s="8">
        <f>IF(D91="",0,IF(D91&gt;E91,0,IF(D91=E91,0,IF('Equipes et choix des points'!$I$2=1,IF('Matchs et classements'!D91&lt;'Matchs et classements'!E91,0),IF('Equipes et choix des points'!$I$2=2,IF('Matchs et classements'!D91&lt;'Matchs et classements'!E91,1))))))</f>
        <v>0</v>
      </c>
      <c r="CU91" s="8">
        <f>IF(E91="",0,IF(E91&gt;D91,0,IF(E91=D91,0,IF('Equipes et choix des points'!$I$2=1,IF('Matchs et classements'!E91&lt;'Matchs et classements'!D91,0),IF('Equipes et choix des points'!$I$2=2,IF('Matchs et classements'!E91&lt;'Matchs et classements'!D91,1))))))</f>
        <v>0</v>
      </c>
      <c r="CV91" s="8">
        <f t="shared" si="105"/>
        <v>0</v>
      </c>
      <c r="CW91" s="8">
        <f t="shared" si="106"/>
        <v>0</v>
      </c>
      <c r="CX91" s="8">
        <f t="shared" si="107"/>
        <v>0</v>
      </c>
      <c r="CY91" s="8">
        <f t="shared" si="108"/>
        <v>0</v>
      </c>
      <c r="CZ91" s="8" t="b">
        <f t="shared" si="91"/>
        <v>0</v>
      </c>
      <c r="DA91" s="8" t="b">
        <f t="shared" si="92"/>
        <v>0</v>
      </c>
      <c r="DB91" s="8" t="b">
        <f t="shared" si="93"/>
        <v>0</v>
      </c>
      <c r="DC91" s="8" t="b">
        <f t="shared" si="94"/>
        <v>0</v>
      </c>
      <c r="DD91" s="8" t="b">
        <f t="shared" si="95"/>
        <v>0</v>
      </c>
      <c r="DE91" s="8" t="b">
        <f t="shared" si="96"/>
        <v>0</v>
      </c>
      <c r="DF91" s="8">
        <f t="shared" si="97"/>
        <v>0</v>
      </c>
      <c r="DG91" s="8">
        <f t="shared" si="98"/>
        <v>0</v>
      </c>
      <c r="DH91" s="8">
        <f t="shared" si="99"/>
        <v>0</v>
      </c>
      <c r="DI91" s="8">
        <f t="shared" si="100"/>
        <v>0</v>
      </c>
      <c r="DJ91" s="19"/>
      <c r="DK91" s="18"/>
      <c r="DL91" s="18"/>
      <c r="DM91" s="19"/>
      <c r="DN91" s="19"/>
      <c r="DO91" s="18"/>
      <c r="DP91" s="18"/>
      <c r="DQ91" s="19"/>
      <c r="DR91" s="19"/>
      <c r="DS91" s="18"/>
      <c r="DT91" s="18"/>
      <c r="DU91" s="19"/>
      <c r="DV91" s="18"/>
      <c r="DW91" s="18"/>
      <c r="DX91" s="18"/>
      <c r="DY91" s="18"/>
      <c r="DZ91" s="18"/>
      <c r="EA91" s="18"/>
      <c r="EB91" s="18"/>
      <c r="EC91" s="18"/>
      <c r="ED91" s="18"/>
      <c r="EE91" s="18"/>
      <c r="EF91" s="18"/>
      <c r="EG91" s="18"/>
      <c r="EH91" s="18"/>
      <c r="EI91" s="18"/>
      <c r="EJ91" s="18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  <c r="FA91" s="18"/>
      <c r="FB91" s="18"/>
      <c r="FC91" s="18"/>
      <c r="FD91" s="18"/>
      <c r="FE91" s="18"/>
    </row>
    <row r="92" spans="1:161" x14ac:dyDescent="0.25">
      <c r="A92" s="28"/>
      <c r="B92" s="71"/>
      <c r="C92" s="29"/>
      <c r="D92" s="30"/>
      <c r="E92" s="31"/>
      <c r="F92" s="32"/>
      <c r="G92" s="74"/>
      <c r="H92" s="33"/>
      <c r="I92" s="34"/>
      <c r="J92" s="35"/>
      <c r="K92" s="109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9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9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9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8">
        <f t="shared" si="89"/>
        <v>0</v>
      </c>
      <c r="CK92" s="8">
        <f t="shared" si="90"/>
        <v>0</v>
      </c>
      <c r="CL92" s="8" t="str">
        <f t="shared" si="101"/>
        <v/>
      </c>
      <c r="CM92" s="8" t="str">
        <f t="shared" si="102"/>
        <v/>
      </c>
      <c r="CN92" s="8" t="str">
        <f t="shared" si="103"/>
        <v/>
      </c>
      <c r="CO92" s="8" t="str">
        <f t="shared" si="104"/>
        <v/>
      </c>
      <c r="CP92" s="8">
        <f>IF(D92="",0,IF(D92=E92,0,IF(D92&lt;E92,0,IF('Equipes et choix des points'!$I$2=1,IF('Matchs et classements'!D92&gt;'Matchs et classements'!E92,3),IF('Equipes et choix des points'!$I$2=2,IF('Matchs et classements'!D92&gt;E92,4))))))</f>
        <v>0</v>
      </c>
      <c r="CQ92" s="8">
        <f>IF(E92="",0,IF(E92=D92,0,IF(E92&lt;D92,0,IF('Equipes et choix des points'!$I$2=1,IF('Matchs et classements'!E92&gt;'Matchs et classements'!D92,3),IF('Equipes et choix des points'!$I$2=2,IF('Matchs et classements'!E92&gt;'Matchs et classements'!D92,4))))))</f>
        <v>0</v>
      </c>
      <c r="CR92" s="8">
        <f>IF(D92="",0,IF(D92&gt;E92,0,IF(D92&lt;E92,0,IF('Equipes et choix des points'!$I$2=1,IF('Matchs et classements'!D92='Matchs et classements'!E92,1),IF('Equipes et choix des points'!$I$2=2,IF('Matchs et classements'!D92='Matchs et classements'!E92,2))))))</f>
        <v>0</v>
      </c>
      <c r="CS92" s="8">
        <f>IF(E92="",0,IF(E92&gt;D92,0,IF(E92&lt;D92,0,IF('Equipes et choix des points'!$I$2=1,IF('Matchs et classements'!E92='Matchs et classements'!D92,1),IF('Equipes et choix des points'!$I$2=2,IF('Matchs et classements'!E92='Matchs et classements'!D92,2))))))</f>
        <v>0</v>
      </c>
      <c r="CT92" s="8">
        <f>IF(D92="",0,IF(D92&gt;E92,0,IF(D92=E92,0,IF('Equipes et choix des points'!$I$2=1,IF('Matchs et classements'!D92&lt;'Matchs et classements'!E92,0),IF('Equipes et choix des points'!$I$2=2,IF('Matchs et classements'!D92&lt;'Matchs et classements'!E92,1))))))</f>
        <v>0</v>
      </c>
      <c r="CU92" s="8">
        <f>IF(E92="",0,IF(E92&gt;D92,0,IF(E92=D92,0,IF('Equipes et choix des points'!$I$2=1,IF('Matchs et classements'!E92&lt;'Matchs et classements'!D92,0),IF('Equipes et choix des points'!$I$2=2,IF('Matchs et classements'!E92&lt;'Matchs et classements'!D92,1))))))</f>
        <v>0</v>
      </c>
      <c r="CV92" s="8">
        <f t="shared" si="105"/>
        <v>0</v>
      </c>
      <c r="CW92" s="8">
        <f t="shared" si="106"/>
        <v>0</v>
      </c>
      <c r="CX92" s="8">
        <f t="shared" si="107"/>
        <v>0</v>
      </c>
      <c r="CY92" s="8">
        <f t="shared" si="108"/>
        <v>0</v>
      </c>
      <c r="CZ92" s="8" t="b">
        <f t="shared" si="91"/>
        <v>0</v>
      </c>
      <c r="DA92" s="8" t="b">
        <f t="shared" si="92"/>
        <v>0</v>
      </c>
      <c r="DB92" s="8" t="b">
        <f t="shared" si="93"/>
        <v>0</v>
      </c>
      <c r="DC92" s="8" t="b">
        <f t="shared" si="94"/>
        <v>0</v>
      </c>
      <c r="DD92" s="8" t="b">
        <f t="shared" si="95"/>
        <v>0</v>
      </c>
      <c r="DE92" s="8" t="b">
        <f t="shared" si="96"/>
        <v>0</v>
      </c>
      <c r="DF92" s="8">
        <f t="shared" si="97"/>
        <v>0</v>
      </c>
      <c r="DG92" s="8">
        <f t="shared" si="98"/>
        <v>0</v>
      </c>
      <c r="DH92" s="8">
        <f t="shared" si="99"/>
        <v>0</v>
      </c>
      <c r="DI92" s="8">
        <f t="shared" si="100"/>
        <v>0</v>
      </c>
      <c r="DJ92" s="19"/>
      <c r="DK92" s="18"/>
      <c r="DL92" s="18"/>
      <c r="DM92" s="19"/>
      <c r="DN92" s="19"/>
      <c r="DO92" s="18"/>
      <c r="DP92" s="18"/>
      <c r="DQ92" s="19"/>
      <c r="DR92" s="19"/>
      <c r="DS92" s="18"/>
      <c r="DT92" s="18"/>
      <c r="DU92" s="19"/>
      <c r="DV92" s="18"/>
      <c r="DW92" s="18"/>
      <c r="DX92" s="18"/>
      <c r="DY92" s="18"/>
      <c r="DZ92" s="18"/>
      <c r="EA92" s="18"/>
      <c r="EB92" s="18"/>
      <c r="EC92" s="18"/>
      <c r="ED92" s="18"/>
      <c r="EE92" s="18"/>
      <c r="EF92" s="18"/>
      <c r="EG92" s="18"/>
      <c r="EH92" s="18"/>
      <c r="EI92" s="18"/>
      <c r="EJ92" s="18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  <c r="FA92" s="18"/>
      <c r="FB92" s="18"/>
      <c r="FC92" s="18"/>
      <c r="FD92" s="18"/>
      <c r="FE92" s="18"/>
    </row>
    <row r="93" spans="1:161" ht="15.75" thickBot="1" x14ac:dyDescent="0.3">
      <c r="A93" s="36"/>
      <c r="B93" s="72"/>
      <c r="C93" s="37"/>
      <c r="D93" s="38"/>
      <c r="E93" s="39"/>
      <c r="F93" s="40"/>
      <c r="G93" s="75"/>
      <c r="H93" s="41"/>
      <c r="I93" s="42"/>
      <c r="J93" s="43"/>
      <c r="K93" s="110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9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9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9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8">
        <f t="shared" si="89"/>
        <v>0</v>
      </c>
      <c r="CK93" s="8">
        <f t="shared" si="90"/>
        <v>0</v>
      </c>
      <c r="CL93" s="8" t="str">
        <f t="shared" si="101"/>
        <v/>
      </c>
      <c r="CM93" s="8" t="str">
        <f t="shared" si="102"/>
        <v/>
      </c>
      <c r="CN93" s="8" t="str">
        <f t="shared" si="103"/>
        <v/>
      </c>
      <c r="CO93" s="8" t="str">
        <f t="shared" si="104"/>
        <v/>
      </c>
      <c r="CP93" s="8">
        <f>IF(D93="",0,IF(D93=E93,0,IF(D93&lt;E93,0,IF('Equipes et choix des points'!$I$2=1,IF('Matchs et classements'!D93&gt;'Matchs et classements'!E93,3),IF('Equipes et choix des points'!$I$2=2,IF('Matchs et classements'!D93&gt;E93,4))))))</f>
        <v>0</v>
      </c>
      <c r="CQ93" s="8">
        <f>IF(E93="",0,IF(E93=D93,0,IF(E93&lt;D93,0,IF('Equipes et choix des points'!$I$2=1,IF('Matchs et classements'!E93&gt;'Matchs et classements'!D93,3),IF('Equipes et choix des points'!$I$2=2,IF('Matchs et classements'!E93&gt;'Matchs et classements'!D93,4))))))</f>
        <v>0</v>
      </c>
      <c r="CR93" s="8">
        <f>IF(D93="",0,IF(D93&gt;E93,0,IF(D93&lt;E93,0,IF('Equipes et choix des points'!$I$2=1,IF('Matchs et classements'!D93='Matchs et classements'!E93,1),IF('Equipes et choix des points'!$I$2=2,IF('Matchs et classements'!D93='Matchs et classements'!E93,2))))))</f>
        <v>0</v>
      </c>
      <c r="CS93" s="8">
        <f>IF(E93="",0,IF(E93&gt;D93,0,IF(E93&lt;D93,0,IF('Equipes et choix des points'!$I$2=1,IF('Matchs et classements'!E93='Matchs et classements'!D93,1),IF('Equipes et choix des points'!$I$2=2,IF('Matchs et classements'!E93='Matchs et classements'!D93,2))))))</f>
        <v>0</v>
      </c>
      <c r="CT93" s="8">
        <f>IF(D93="",0,IF(D93&gt;E93,0,IF(D93=E93,0,IF('Equipes et choix des points'!$I$2=1,IF('Matchs et classements'!D93&lt;'Matchs et classements'!E93,0),IF('Equipes et choix des points'!$I$2=2,IF('Matchs et classements'!D93&lt;'Matchs et classements'!E93,1))))))</f>
        <v>0</v>
      </c>
      <c r="CU93" s="8">
        <f>IF(E93="",0,IF(E93&gt;D93,0,IF(E93=D93,0,IF('Equipes et choix des points'!$I$2=1,IF('Matchs et classements'!E93&lt;'Matchs et classements'!D93,0),IF('Equipes et choix des points'!$I$2=2,IF('Matchs et classements'!E93&lt;'Matchs et classements'!D93,1))))))</f>
        <v>0</v>
      </c>
      <c r="CV93" s="8">
        <f t="shared" si="105"/>
        <v>0</v>
      </c>
      <c r="CW93" s="8">
        <f t="shared" si="106"/>
        <v>0</v>
      </c>
      <c r="CX93" s="8">
        <f t="shared" si="107"/>
        <v>0</v>
      </c>
      <c r="CY93" s="8">
        <f t="shared" si="108"/>
        <v>0</v>
      </c>
      <c r="CZ93" s="8" t="b">
        <f t="shared" si="91"/>
        <v>0</v>
      </c>
      <c r="DA93" s="8" t="b">
        <f t="shared" si="92"/>
        <v>0</v>
      </c>
      <c r="DB93" s="8" t="b">
        <f t="shared" si="93"/>
        <v>0</v>
      </c>
      <c r="DC93" s="8" t="b">
        <f t="shared" si="94"/>
        <v>0</v>
      </c>
      <c r="DD93" s="8" t="b">
        <f t="shared" si="95"/>
        <v>0</v>
      </c>
      <c r="DE93" s="8" t="b">
        <f t="shared" si="96"/>
        <v>0</v>
      </c>
      <c r="DF93" s="8">
        <f t="shared" si="97"/>
        <v>0</v>
      </c>
      <c r="DG93" s="8">
        <f t="shared" si="98"/>
        <v>0</v>
      </c>
      <c r="DH93" s="8">
        <f t="shared" si="99"/>
        <v>0</v>
      </c>
      <c r="DI93" s="8">
        <f t="shared" si="100"/>
        <v>0</v>
      </c>
      <c r="DJ93" s="19"/>
      <c r="DK93" s="18"/>
      <c r="DL93" s="18"/>
      <c r="DM93" s="19"/>
      <c r="DN93" s="19"/>
      <c r="DO93" s="18"/>
      <c r="DP93" s="18"/>
      <c r="DQ93" s="19"/>
      <c r="DR93" s="19"/>
      <c r="DS93" s="18"/>
      <c r="DT93" s="18"/>
      <c r="DU93" s="19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</row>
    <row r="94" spans="1:161" x14ac:dyDescent="0.25">
      <c r="A94" s="20"/>
      <c r="B94" s="70"/>
      <c r="C94" s="21"/>
      <c r="D94" s="22"/>
      <c r="E94" s="23"/>
      <c r="F94" s="24"/>
      <c r="G94" s="73"/>
      <c r="H94" s="25"/>
      <c r="I94" s="26"/>
      <c r="J94" s="27"/>
      <c r="K94" s="108">
        <v>10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9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9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9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8">
        <f t="shared" si="89"/>
        <v>0</v>
      </c>
      <c r="CK94" s="8">
        <f t="shared" si="90"/>
        <v>0</v>
      </c>
      <c r="CL94" s="8" t="str">
        <f t="shared" si="101"/>
        <v/>
      </c>
      <c r="CM94" s="8" t="str">
        <f t="shared" si="102"/>
        <v/>
      </c>
      <c r="CN94" s="8" t="str">
        <f t="shared" si="103"/>
        <v/>
      </c>
      <c r="CO94" s="8" t="str">
        <f t="shared" si="104"/>
        <v/>
      </c>
      <c r="CP94" s="8">
        <f>IF(D94="",0,IF(D94=E94,0,IF(D94&lt;E94,0,IF('Equipes et choix des points'!$I$2=1,IF('Matchs et classements'!D94&gt;'Matchs et classements'!E94,3),IF('Equipes et choix des points'!$I$2=2,IF('Matchs et classements'!D94&gt;E94,4))))))</f>
        <v>0</v>
      </c>
      <c r="CQ94" s="8">
        <f>IF(E94="",0,IF(E94=D94,0,IF(E94&lt;D94,0,IF('Equipes et choix des points'!$I$2=1,IF('Matchs et classements'!E94&gt;'Matchs et classements'!D94,3),IF('Equipes et choix des points'!$I$2=2,IF('Matchs et classements'!E94&gt;'Matchs et classements'!D94,4))))))</f>
        <v>0</v>
      </c>
      <c r="CR94" s="8">
        <f>IF(D94="",0,IF(D94&gt;E94,0,IF(D94&lt;E94,0,IF('Equipes et choix des points'!$I$2=1,IF('Matchs et classements'!D94='Matchs et classements'!E94,1),IF('Equipes et choix des points'!$I$2=2,IF('Matchs et classements'!D94='Matchs et classements'!E94,2))))))</f>
        <v>0</v>
      </c>
      <c r="CS94" s="8">
        <f>IF(E94="",0,IF(E94&gt;D94,0,IF(E94&lt;D94,0,IF('Equipes et choix des points'!$I$2=1,IF('Matchs et classements'!E94='Matchs et classements'!D94,1),IF('Equipes et choix des points'!$I$2=2,IF('Matchs et classements'!E94='Matchs et classements'!D94,2))))))</f>
        <v>0</v>
      </c>
      <c r="CT94" s="8">
        <f>IF(D94="",0,IF(D94&gt;E94,0,IF(D94=E94,0,IF('Equipes et choix des points'!$I$2=1,IF('Matchs et classements'!D94&lt;'Matchs et classements'!E94,0),IF('Equipes et choix des points'!$I$2=2,IF('Matchs et classements'!D94&lt;'Matchs et classements'!E94,1))))))</f>
        <v>0</v>
      </c>
      <c r="CU94" s="8">
        <f>IF(E94="",0,IF(E94&gt;D94,0,IF(E94=D94,0,IF('Equipes et choix des points'!$I$2=1,IF('Matchs et classements'!E94&lt;'Matchs et classements'!D94,0),IF('Equipes et choix des points'!$I$2=2,IF('Matchs et classements'!E94&lt;'Matchs et classements'!D94,1))))))</f>
        <v>0</v>
      </c>
      <c r="CV94" s="8">
        <f t="shared" si="105"/>
        <v>0</v>
      </c>
      <c r="CW94" s="8">
        <f t="shared" si="106"/>
        <v>0</v>
      </c>
      <c r="CX94" s="8">
        <f t="shared" si="107"/>
        <v>0</v>
      </c>
      <c r="CY94" s="8">
        <f t="shared" si="108"/>
        <v>0</v>
      </c>
      <c r="CZ94" s="8" t="b">
        <f t="shared" si="91"/>
        <v>0</v>
      </c>
      <c r="DA94" s="8" t="b">
        <f t="shared" si="92"/>
        <v>0</v>
      </c>
      <c r="DB94" s="8" t="b">
        <f t="shared" si="93"/>
        <v>0</v>
      </c>
      <c r="DC94" s="8" t="b">
        <f t="shared" si="94"/>
        <v>0</v>
      </c>
      <c r="DD94" s="8" t="b">
        <f t="shared" si="95"/>
        <v>0</v>
      </c>
      <c r="DE94" s="8" t="b">
        <f t="shared" si="96"/>
        <v>0</v>
      </c>
      <c r="DF94" s="8">
        <f t="shared" si="97"/>
        <v>0</v>
      </c>
      <c r="DG94" s="8">
        <f t="shared" si="98"/>
        <v>0</v>
      </c>
      <c r="DH94" s="8">
        <f t="shared" si="99"/>
        <v>0</v>
      </c>
      <c r="DI94" s="8">
        <f t="shared" si="100"/>
        <v>0</v>
      </c>
      <c r="DJ94" s="19"/>
      <c r="DK94" s="18"/>
      <c r="DL94" s="18"/>
      <c r="DM94" s="19"/>
      <c r="DN94" s="19"/>
      <c r="DO94" s="18"/>
      <c r="DP94" s="18"/>
      <c r="DQ94" s="19"/>
      <c r="DR94" s="19"/>
      <c r="DS94" s="18"/>
      <c r="DT94" s="18"/>
      <c r="DU94" s="19"/>
      <c r="DV94" s="18"/>
      <c r="DW94" s="18"/>
      <c r="DX94" s="18"/>
      <c r="DY94" s="18"/>
      <c r="DZ94" s="18"/>
      <c r="EA94" s="18"/>
      <c r="EB94" s="18"/>
      <c r="EC94" s="18"/>
      <c r="ED94" s="18"/>
      <c r="EE94" s="18"/>
      <c r="EF94" s="18"/>
      <c r="EG94" s="18"/>
      <c r="EH94" s="18"/>
      <c r="EI94" s="18"/>
      <c r="EJ94" s="18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  <c r="FA94" s="18"/>
      <c r="FB94" s="18"/>
      <c r="FC94" s="18"/>
      <c r="FD94" s="18"/>
      <c r="FE94" s="18"/>
    </row>
    <row r="95" spans="1:161" x14ac:dyDescent="0.25">
      <c r="A95" s="28"/>
      <c r="B95" s="71"/>
      <c r="C95" s="29"/>
      <c r="D95" s="30"/>
      <c r="E95" s="31"/>
      <c r="F95" s="32"/>
      <c r="G95" s="74"/>
      <c r="H95" s="33"/>
      <c r="I95" s="34"/>
      <c r="J95" s="35"/>
      <c r="K95" s="109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9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9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9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8">
        <f t="shared" si="89"/>
        <v>0</v>
      </c>
      <c r="CK95" s="8">
        <f t="shared" si="90"/>
        <v>0</v>
      </c>
      <c r="CL95" s="8" t="str">
        <f t="shared" si="101"/>
        <v/>
      </c>
      <c r="CM95" s="8" t="str">
        <f t="shared" si="102"/>
        <v/>
      </c>
      <c r="CN95" s="8" t="str">
        <f t="shared" si="103"/>
        <v/>
      </c>
      <c r="CO95" s="8" t="str">
        <f t="shared" si="104"/>
        <v/>
      </c>
      <c r="CP95" s="8">
        <f>IF(D95="",0,IF(D95=E95,0,IF(D95&lt;E95,0,IF('Equipes et choix des points'!$I$2=1,IF('Matchs et classements'!D95&gt;'Matchs et classements'!E95,3),IF('Equipes et choix des points'!$I$2=2,IF('Matchs et classements'!D95&gt;E95,4))))))</f>
        <v>0</v>
      </c>
      <c r="CQ95" s="8">
        <f>IF(E95="",0,IF(E95=D95,0,IF(E95&lt;D95,0,IF('Equipes et choix des points'!$I$2=1,IF('Matchs et classements'!E95&gt;'Matchs et classements'!D95,3),IF('Equipes et choix des points'!$I$2=2,IF('Matchs et classements'!E95&gt;'Matchs et classements'!D95,4))))))</f>
        <v>0</v>
      </c>
      <c r="CR95" s="8">
        <f>IF(D95="",0,IF(D95&gt;E95,0,IF(D95&lt;E95,0,IF('Equipes et choix des points'!$I$2=1,IF('Matchs et classements'!D95='Matchs et classements'!E95,1),IF('Equipes et choix des points'!$I$2=2,IF('Matchs et classements'!D95='Matchs et classements'!E95,2))))))</f>
        <v>0</v>
      </c>
      <c r="CS95" s="8">
        <f>IF(E95="",0,IF(E95&gt;D95,0,IF(E95&lt;D95,0,IF('Equipes et choix des points'!$I$2=1,IF('Matchs et classements'!E95='Matchs et classements'!D95,1),IF('Equipes et choix des points'!$I$2=2,IF('Matchs et classements'!E95='Matchs et classements'!D95,2))))))</f>
        <v>0</v>
      </c>
      <c r="CT95" s="8">
        <f>IF(D95="",0,IF(D95&gt;E95,0,IF(D95=E95,0,IF('Equipes et choix des points'!$I$2=1,IF('Matchs et classements'!D95&lt;'Matchs et classements'!E95,0),IF('Equipes et choix des points'!$I$2=2,IF('Matchs et classements'!D95&lt;'Matchs et classements'!E95,1))))))</f>
        <v>0</v>
      </c>
      <c r="CU95" s="8">
        <f>IF(E95="",0,IF(E95&gt;D95,0,IF(E95=D95,0,IF('Equipes et choix des points'!$I$2=1,IF('Matchs et classements'!E95&lt;'Matchs et classements'!D95,0),IF('Equipes et choix des points'!$I$2=2,IF('Matchs et classements'!E95&lt;'Matchs et classements'!D95,1))))))</f>
        <v>0</v>
      </c>
      <c r="CV95" s="8">
        <f t="shared" si="105"/>
        <v>0</v>
      </c>
      <c r="CW95" s="8">
        <f t="shared" si="106"/>
        <v>0</v>
      </c>
      <c r="CX95" s="8">
        <f t="shared" si="107"/>
        <v>0</v>
      </c>
      <c r="CY95" s="8">
        <f t="shared" si="108"/>
        <v>0</v>
      </c>
      <c r="CZ95" s="8" t="b">
        <f t="shared" si="91"/>
        <v>0</v>
      </c>
      <c r="DA95" s="8" t="b">
        <f t="shared" si="92"/>
        <v>0</v>
      </c>
      <c r="DB95" s="8" t="b">
        <f t="shared" si="93"/>
        <v>0</v>
      </c>
      <c r="DC95" s="8" t="b">
        <f t="shared" si="94"/>
        <v>0</v>
      </c>
      <c r="DD95" s="8" t="b">
        <f t="shared" si="95"/>
        <v>0</v>
      </c>
      <c r="DE95" s="8" t="b">
        <f t="shared" si="96"/>
        <v>0</v>
      </c>
      <c r="DF95" s="8">
        <f t="shared" si="97"/>
        <v>0</v>
      </c>
      <c r="DG95" s="8">
        <f t="shared" si="98"/>
        <v>0</v>
      </c>
      <c r="DH95" s="8">
        <f t="shared" si="99"/>
        <v>0</v>
      </c>
      <c r="DI95" s="8">
        <f t="shared" si="100"/>
        <v>0</v>
      </c>
      <c r="DJ95" s="19"/>
      <c r="DK95" s="18"/>
      <c r="DL95" s="18"/>
      <c r="DM95" s="19"/>
      <c r="DN95" s="19"/>
      <c r="DO95" s="18"/>
      <c r="DP95" s="18"/>
      <c r="DQ95" s="19"/>
      <c r="DR95" s="19"/>
      <c r="DS95" s="18"/>
      <c r="DT95" s="18"/>
      <c r="DU95" s="19"/>
      <c r="DV95" s="18"/>
      <c r="DW95" s="18"/>
      <c r="DX95" s="18"/>
      <c r="DY95" s="18"/>
      <c r="DZ95" s="18"/>
      <c r="EA95" s="18"/>
      <c r="EB95" s="18"/>
      <c r="EC95" s="18"/>
      <c r="ED95" s="18"/>
      <c r="EE95" s="18"/>
      <c r="EF95" s="18"/>
      <c r="EG95" s="18"/>
      <c r="EH95" s="18"/>
      <c r="EI95" s="18"/>
      <c r="EJ95" s="18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  <c r="FA95" s="18"/>
      <c r="FB95" s="18"/>
      <c r="FC95" s="18"/>
      <c r="FD95" s="18"/>
      <c r="FE95" s="18"/>
    </row>
    <row r="96" spans="1:161" x14ac:dyDescent="0.25">
      <c r="A96" s="28"/>
      <c r="B96" s="71"/>
      <c r="C96" s="29"/>
      <c r="D96" s="30"/>
      <c r="E96" s="31"/>
      <c r="F96" s="32"/>
      <c r="G96" s="74"/>
      <c r="H96" s="33"/>
      <c r="I96" s="34"/>
      <c r="J96" s="35"/>
      <c r="K96" s="109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9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9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9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8">
        <f t="shared" si="89"/>
        <v>0</v>
      </c>
      <c r="CK96" s="8">
        <f t="shared" si="90"/>
        <v>0</v>
      </c>
      <c r="CL96" s="8" t="str">
        <f t="shared" si="101"/>
        <v/>
      </c>
      <c r="CM96" s="8" t="str">
        <f t="shared" si="102"/>
        <v/>
      </c>
      <c r="CN96" s="8" t="str">
        <f t="shared" si="103"/>
        <v/>
      </c>
      <c r="CO96" s="8" t="str">
        <f t="shared" si="104"/>
        <v/>
      </c>
      <c r="CP96" s="8">
        <f>IF(D96="",0,IF(D96=E96,0,IF(D96&lt;E96,0,IF('Equipes et choix des points'!$I$2=1,IF('Matchs et classements'!D96&gt;'Matchs et classements'!E96,3),IF('Equipes et choix des points'!$I$2=2,IF('Matchs et classements'!D96&gt;E96,4))))))</f>
        <v>0</v>
      </c>
      <c r="CQ96" s="8">
        <f>IF(E96="",0,IF(E96=D96,0,IF(E96&lt;D96,0,IF('Equipes et choix des points'!$I$2=1,IF('Matchs et classements'!E96&gt;'Matchs et classements'!D96,3),IF('Equipes et choix des points'!$I$2=2,IF('Matchs et classements'!E96&gt;'Matchs et classements'!D96,4))))))</f>
        <v>0</v>
      </c>
      <c r="CR96" s="8">
        <f>IF(D96="",0,IF(D96&gt;E96,0,IF(D96&lt;E96,0,IF('Equipes et choix des points'!$I$2=1,IF('Matchs et classements'!D96='Matchs et classements'!E96,1),IF('Equipes et choix des points'!$I$2=2,IF('Matchs et classements'!D96='Matchs et classements'!E96,2))))))</f>
        <v>0</v>
      </c>
      <c r="CS96" s="8">
        <f>IF(E96="",0,IF(E96&gt;D96,0,IF(E96&lt;D96,0,IF('Equipes et choix des points'!$I$2=1,IF('Matchs et classements'!E96='Matchs et classements'!D96,1),IF('Equipes et choix des points'!$I$2=2,IF('Matchs et classements'!E96='Matchs et classements'!D96,2))))))</f>
        <v>0</v>
      </c>
      <c r="CT96" s="8">
        <f>IF(D96="",0,IF(D96&gt;E96,0,IF(D96=E96,0,IF('Equipes et choix des points'!$I$2=1,IF('Matchs et classements'!D96&lt;'Matchs et classements'!E96,0),IF('Equipes et choix des points'!$I$2=2,IF('Matchs et classements'!D96&lt;'Matchs et classements'!E96,1))))))</f>
        <v>0</v>
      </c>
      <c r="CU96" s="8">
        <f>IF(E96="",0,IF(E96&gt;D96,0,IF(E96=D96,0,IF('Equipes et choix des points'!$I$2=1,IF('Matchs et classements'!E96&lt;'Matchs et classements'!D96,0),IF('Equipes et choix des points'!$I$2=2,IF('Matchs et classements'!E96&lt;'Matchs et classements'!D96,1))))))</f>
        <v>0</v>
      </c>
      <c r="CV96" s="8">
        <f t="shared" si="105"/>
        <v>0</v>
      </c>
      <c r="CW96" s="8">
        <f t="shared" si="106"/>
        <v>0</v>
      </c>
      <c r="CX96" s="8">
        <f t="shared" si="107"/>
        <v>0</v>
      </c>
      <c r="CY96" s="8">
        <f t="shared" si="108"/>
        <v>0</v>
      </c>
      <c r="CZ96" s="8" t="b">
        <f t="shared" si="91"/>
        <v>0</v>
      </c>
      <c r="DA96" s="8" t="b">
        <f t="shared" si="92"/>
        <v>0</v>
      </c>
      <c r="DB96" s="8" t="b">
        <f t="shared" si="93"/>
        <v>0</v>
      </c>
      <c r="DC96" s="8" t="b">
        <f t="shared" si="94"/>
        <v>0</v>
      </c>
      <c r="DD96" s="8" t="b">
        <f t="shared" si="95"/>
        <v>0</v>
      </c>
      <c r="DE96" s="8" t="b">
        <f t="shared" si="96"/>
        <v>0</v>
      </c>
      <c r="DF96" s="8">
        <f t="shared" si="97"/>
        <v>0</v>
      </c>
      <c r="DG96" s="8">
        <f t="shared" si="98"/>
        <v>0</v>
      </c>
      <c r="DH96" s="8">
        <f t="shared" si="99"/>
        <v>0</v>
      </c>
      <c r="DI96" s="8">
        <f t="shared" si="100"/>
        <v>0</v>
      </c>
      <c r="DJ96" s="19"/>
      <c r="DK96" s="18"/>
      <c r="DL96" s="18"/>
      <c r="DM96" s="19"/>
      <c r="DN96" s="19"/>
      <c r="DO96" s="18"/>
      <c r="DP96" s="18"/>
      <c r="DQ96" s="19"/>
      <c r="DR96" s="19"/>
      <c r="DS96" s="18"/>
      <c r="DT96" s="18"/>
      <c r="DU96" s="19"/>
      <c r="DV96" s="18"/>
      <c r="DW96" s="18"/>
      <c r="DX96" s="18"/>
      <c r="DY96" s="18"/>
      <c r="DZ96" s="18"/>
      <c r="EA96" s="18"/>
      <c r="EB96" s="18"/>
      <c r="EC96" s="18"/>
      <c r="ED96" s="18"/>
      <c r="EE96" s="18"/>
      <c r="EF96" s="18"/>
      <c r="EG96" s="18"/>
      <c r="EH96" s="18"/>
      <c r="EI96" s="18"/>
      <c r="EJ96" s="18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  <c r="FA96" s="18"/>
      <c r="FB96" s="18"/>
      <c r="FC96" s="18"/>
      <c r="FD96" s="18"/>
      <c r="FE96" s="18"/>
    </row>
    <row r="97" spans="1:161" x14ac:dyDescent="0.25">
      <c r="A97" s="28"/>
      <c r="B97" s="71"/>
      <c r="C97" s="29"/>
      <c r="D97" s="30"/>
      <c r="E97" s="31"/>
      <c r="F97" s="32"/>
      <c r="G97" s="74"/>
      <c r="H97" s="33"/>
      <c r="I97" s="34"/>
      <c r="J97" s="35"/>
      <c r="K97" s="109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9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9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9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8">
        <f t="shared" si="89"/>
        <v>0</v>
      </c>
      <c r="CK97" s="8">
        <f t="shared" si="90"/>
        <v>0</v>
      </c>
      <c r="CL97" s="8" t="str">
        <f t="shared" si="101"/>
        <v/>
      </c>
      <c r="CM97" s="8" t="str">
        <f t="shared" si="102"/>
        <v/>
      </c>
      <c r="CN97" s="8" t="str">
        <f t="shared" si="103"/>
        <v/>
      </c>
      <c r="CO97" s="8" t="str">
        <f t="shared" si="104"/>
        <v/>
      </c>
      <c r="CP97" s="8">
        <f>IF(D97="",0,IF(D97=E97,0,IF(D97&lt;E97,0,IF('Equipes et choix des points'!$I$2=1,IF('Matchs et classements'!D97&gt;'Matchs et classements'!E97,3),IF('Equipes et choix des points'!$I$2=2,IF('Matchs et classements'!D97&gt;E97,4))))))</f>
        <v>0</v>
      </c>
      <c r="CQ97" s="8">
        <f>IF(E97="",0,IF(E97=D97,0,IF(E97&lt;D97,0,IF('Equipes et choix des points'!$I$2=1,IF('Matchs et classements'!E97&gt;'Matchs et classements'!D97,3),IF('Equipes et choix des points'!$I$2=2,IF('Matchs et classements'!E97&gt;'Matchs et classements'!D97,4))))))</f>
        <v>0</v>
      </c>
      <c r="CR97" s="8">
        <f>IF(D97="",0,IF(D97&gt;E97,0,IF(D97&lt;E97,0,IF('Equipes et choix des points'!$I$2=1,IF('Matchs et classements'!D97='Matchs et classements'!E97,1),IF('Equipes et choix des points'!$I$2=2,IF('Matchs et classements'!D97='Matchs et classements'!E97,2))))))</f>
        <v>0</v>
      </c>
      <c r="CS97" s="8">
        <f>IF(E97="",0,IF(E97&gt;D97,0,IF(E97&lt;D97,0,IF('Equipes et choix des points'!$I$2=1,IF('Matchs et classements'!E97='Matchs et classements'!D97,1),IF('Equipes et choix des points'!$I$2=2,IF('Matchs et classements'!E97='Matchs et classements'!D97,2))))))</f>
        <v>0</v>
      </c>
      <c r="CT97" s="8">
        <f>IF(D97="",0,IF(D97&gt;E97,0,IF(D97=E97,0,IF('Equipes et choix des points'!$I$2=1,IF('Matchs et classements'!D97&lt;'Matchs et classements'!E97,0),IF('Equipes et choix des points'!$I$2=2,IF('Matchs et classements'!D97&lt;'Matchs et classements'!E97,1))))))</f>
        <v>0</v>
      </c>
      <c r="CU97" s="8">
        <f>IF(E97="",0,IF(E97&gt;D97,0,IF(E97=D97,0,IF('Equipes et choix des points'!$I$2=1,IF('Matchs et classements'!E97&lt;'Matchs et classements'!D97,0),IF('Equipes et choix des points'!$I$2=2,IF('Matchs et classements'!E97&lt;'Matchs et classements'!D97,1))))))</f>
        <v>0</v>
      </c>
      <c r="CV97" s="8">
        <f t="shared" si="105"/>
        <v>0</v>
      </c>
      <c r="CW97" s="8">
        <f t="shared" si="106"/>
        <v>0</v>
      </c>
      <c r="CX97" s="8">
        <f t="shared" si="107"/>
        <v>0</v>
      </c>
      <c r="CY97" s="8">
        <f t="shared" si="108"/>
        <v>0</v>
      </c>
      <c r="CZ97" s="8" t="b">
        <f t="shared" si="91"/>
        <v>0</v>
      </c>
      <c r="DA97" s="8" t="b">
        <f t="shared" si="92"/>
        <v>0</v>
      </c>
      <c r="DB97" s="8" t="b">
        <f t="shared" si="93"/>
        <v>0</v>
      </c>
      <c r="DC97" s="8" t="b">
        <f t="shared" si="94"/>
        <v>0</v>
      </c>
      <c r="DD97" s="8" t="b">
        <f t="shared" si="95"/>
        <v>0</v>
      </c>
      <c r="DE97" s="8" t="b">
        <f t="shared" si="96"/>
        <v>0</v>
      </c>
      <c r="DF97" s="8">
        <f t="shared" si="97"/>
        <v>0</v>
      </c>
      <c r="DG97" s="8">
        <f t="shared" si="98"/>
        <v>0</v>
      </c>
      <c r="DH97" s="8">
        <f t="shared" si="99"/>
        <v>0</v>
      </c>
      <c r="DI97" s="8">
        <f t="shared" si="100"/>
        <v>0</v>
      </c>
      <c r="DJ97" s="19"/>
      <c r="DK97" s="18"/>
      <c r="DL97" s="18"/>
      <c r="DM97" s="19"/>
      <c r="DN97" s="19"/>
      <c r="DO97" s="18"/>
      <c r="DP97" s="18"/>
      <c r="DQ97" s="19"/>
      <c r="DR97" s="19"/>
      <c r="DS97" s="18"/>
      <c r="DT97" s="18"/>
      <c r="DU97" s="19"/>
      <c r="DV97" s="18"/>
      <c r="DW97" s="18"/>
      <c r="DX97" s="18"/>
      <c r="DY97" s="18"/>
      <c r="DZ97" s="18"/>
      <c r="EA97" s="18"/>
      <c r="EB97" s="18"/>
      <c r="EC97" s="18"/>
      <c r="ED97" s="18"/>
      <c r="EE97" s="18"/>
      <c r="EF97" s="18"/>
      <c r="EG97" s="18"/>
      <c r="EH97" s="18"/>
      <c r="EI97" s="18"/>
      <c r="EJ97" s="18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  <c r="FA97" s="18"/>
      <c r="FB97" s="18"/>
      <c r="FC97" s="18"/>
      <c r="FD97" s="18"/>
      <c r="FE97" s="18"/>
    </row>
    <row r="98" spans="1:161" x14ac:dyDescent="0.25">
      <c r="A98" s="28"/>
      <c r="B98" s="71"/>
      <c r="C98" s="29"/>
      <c r="D98" s="30"/>
      <c r="E98" s="31"/>
      <c r="F98" s="32"/>
      <c r="G98" s="74"/>
      <c r="H98" s="33"/>
      <c r="I98" s="34"/>
      <c r="J98" s="35"/>
      <c r="K98" s="109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9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9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9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8">
        <f t="shared" si="89"/>
        <v>0</v>
      </c>
      <c r="CK98" s="8">
        <f t="shared" si="90"/>
        <v>0</v>
      </c>
      <c r="CL98" s="8" t="str">
        <f t="shared" si="101"/>
        <v/>
      </c>
      <c r="CM98" s="8" t="str">
        <f t="shared" si="102"/>
        <v/>
      </c>
      <c r="CN98" s="8" t="str">
        <f t="shared" si="103"/>
        <v/>
      </c>
      <c r="CO98" s="8" t="str">
        <f t="shared" si="104"/>
        <v/>
      </c>
      <c r="CP98" s="8">
        <f>IF(D98="",0,IF(D98=E98,0,IF(D98&lt;E98,0,IF('Equipes et choix des points'!$I$2=1,IF('Matchs et classements'!D98&gt;'Matchs et classements'!E98,3),IF('Equipes et choix des points'!$I$2=2,IF('Matchs et classements'!D98&gt;E98,4))))))</f>
        <v>0</v>
      </c>
      <c r="CQ98" s="8">
        <f>IF(E98="",0,IF(E98=D98,0,IF(E98&lt;D98,0,IF('Equipes et choix des points'!$I$2=1,IF('Matchs et classements'!E98&gt;'Matchs et classements'!D98,3),IF('Equipes et choix des points'!$I$2=2,IF('Matchs et classements'!E98&gt;'Matchs et classements'!D98,4))))))</f>
        <v>0</v>
      </c>
      <c r="CR98" s="8">
        <f>IF(D98="",0,IF(D98&gt;E98,0,IF(D98&lt;E98,0,IF('Equipes et choix des points'!$I$2=1,IF('Matchs et classements'!D98='Matchs et classements'!E98,1),IF('Equipes et choix des points'!$I$2=2,IF('Matchs et classements'!D98='Matchs et classements'!E98,2))))))</f>
        <v>0</v>
      </c>
      <c r="CS98" s="8">
        <f>IF(E98="",0,IF(E98&gt;D98,0,IF(E98&lt;D98,0,IF('Equipes et choix des points'!$I$2=1,IF('Matchs et classements'!E98='Matchs et classements'!D98,1),IF('Equipes et choix des points'!$I$2=2,IF('Matchs et classements'!E98='Matchs et classements'!D98,2))))))</f>
        <v>0</v>
      </c>
      <c r="CT98" s="8">
        <f>IF(D98="",0,IF(D98&gt;E98,0,IF(D98=E98,0,IF('Equipes et choix des points'!$I$2=1,IF('Matchs et classements'!D98&lt;'Matchs et classements'!E98,0),IF('Equipes et choix des points'!$I$2=2,IF('Matchs et classements'!D98&lt;'Matchs et classements'!E98,1))))))</f>
        <v>0</v>
      </c>
      <c r="CU98" s="8">
        <f>IF(E98="",0,IF(E98&gt;D98,0,IF(E98=D98,0,IF('Equipes et choix des points'!$I$2=1,IF('Matchs et classements'!E98&lt;'Matchs et classements'!D98,0),IF('Equipes et choix des points'!$I$2=2,IF('Matchs et classements'!E98&lt;'Matchs et classements'!D98,1))))))</f>
        <v>0</v>
      </c>
      <c r="CV98" s="8">
        <f t="shared" si="105"/>
        <v>0</v>
      </c>
      <c r="CW98" s="8">
        <f t="shared" si="106"/>
        <v>0</v>
      </c>
      <c r="CX98" s="8">
        <f t="shared" si="107"/>
        <v>0</v>
      </c>
      <c r="CY98" s="8">
        <f t="shared" si="108"/>
        <v>0</v>
      </c>
      <c r="CZ98" s="8" t="b">
        <f t="shared" si="91"/>
        <v>0</v>
      </c>
      <c r="DA98" s="8" t="b">
        <f t="shared" si="92"/>
        <v>0</v>
      </c>
      <c r="DB98" s="8" t="b">
        <f t="shared" si="93"/>
        <v>0</v>
      </c>
      <c r="DC98" s="8" t="b">
        <f t="shared" si="94"/>
        <v>0</v>
      </c>
      <c r="DD98" s="8" t="b">
        <f t="shared" si="95"/>
        <v>0</v>
      </c>
      <c r="DE98" s="8" t="b">
        <f t="shared" si="96"/>
        <v>0</v>
      </c>
      <c r="DF98" s="8">
        <f t="shared" si="97"/>
        <v>0</v>
      </c>
      <c r="DG98" s="8">
        <f t="shared" si="98"/>
        <v>0</v>
      </c>
      <c r="DH98" s="8">
        <f t="shared" si="99"/>
        <v>0</v>
      </c>
      <c r="DI98" s="8">
        <f t="shared" si="100"/>
        <v>0</v>
      </c>
      <c r="DJ98" s="19"/>
      <c r="DK98" s="18"/>
      <c r="DL98" s="18"/>
      <c r="DM98" s="19"/>
      <c r="DN98" s="19"/>
      <c r="DO98" s="18"/>
      <c r="DP98" s="18"/>
      <c r="DQ98" s="19"/>
      <c r="DR98" s="19"/>
      <c r="DS98" s="18"/>
      <c r="DT98" s="18"/>
      <c r="DU98" s="19"/>
      <c r="DV98" s="18"/>
      <c r="DW98" s="18"/>
      <c r="DX98" s="18"/>
      <c r="DY98" s="18"/>
      <c r="DZ98" s="18"/>
      <c r="EA98" s="18"/>
      <c r="EB98" s="18"/>
      <c r="EC98" s="18"/>
      <c r="ED98" s="18"/>
      <c r="EE98" s="18"/>
      <c r="EF98" s="18"/>
      <c r="EG98" s="18"/>
      <c r="EH98" s="18"/>
      <c r="EI98" s="18"/>
      <c r="EJ98" s="18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  <c r="FA98" s="18"/>
      <c r="FB98" s="18"/>
      <c r="FC98" s="18"/>
      <c r="FD98" s="18"/>
      <c r="FE98" s="18"/>
    </row>
    <row r="99" spans="1:161" x14ac:dyDescent="0.25">
      <c r="A99" s="28"/>
      <c r="B99" s="71"/>
      <c r="C99" s="29"/>
      <c r="D99" s="30"/>
      <c r="E99" s="31"/>
      <c r="F99" s="32"/>
      <c r="G99" s="74"/>
      <c r="H99" s="33"/>
      <c r="I99" s="34"/>
      <c r="J99" s="35"/>
      <c r="K99" s="109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9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9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9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8">
        <f t="shared" si="89"/>
        <v>0</v>
      </c>
      <c r="CK99" s="8">
        <f t="shared" si="90"/>
        <v>0</v>
      </c>
      <c r="CL99" s="8" t="str">
        <f t="shared" si="101"/>
        <v/>
      </c>
      <c r="CM99" s="8" t="str">
        <f t="shared" si="102"/>
        <v/>
      </c>
      <c r="CN99" s="8" t="str">
        <f t="shared" si="103"/>
        <v/>
      </c>
      <c r="CO99" s="8" t="str">
        <f t="shared" si="104"/>
        <v/>
      </c>
      <c r="CP99" s="8">
        <f>IF(D99="",0,IF(D99=E99,0,IF(D99&lt;E99,0,IF('Equipes et choix des points'!$I$2=1,IF('Matchs et classements'!D99&gt;'Matchs et classements'!E99,3),IF('Equipes et choix des points'!$I$2=2,IF('Matchs et classements'!D99&gt;E99,4))))))</f>
        <v>0</v>
      </c>
      <c r="CQ99" s="8">
        <f>IF(E99="",0,IF(E99=D99,0,IF(E99&lt;D99,0,IF('Equipes et choix des points'!$I$2=1,IF('Matchs et classements'!E99&gt;'Matchs et classements'!D99,3),IF('Equipes et choix des points'!$I$2=2,IF('Matchs et classements'!E99&gt;'Matchs et classements'!D99,4))))))</f>
        <v>0</v>
      </c>
      <c r="CR99" s="8">
        <f>IF(D99="",0,IF(D99&gt;E99,0,IF(D99&lt;E99,0,IF('Equipes et choix des points'!$I$2=1,IF('Matchs et classements'!D99='Matchs et classements'!E99,1),IF('Equipes et choix des points'!$I$2=2,IF('Matchs et classements'!D99='Matchs et classements'!E99,2))))))</f>
        <v>0</v>
      </c>
      <c r="CS99" s="8">
        <f>IF(E99="",0,IF(E99&gt;D99,0,IF(E99&lt;D99,0,IF('Equipes et choix des points'!$I$2=1,IF('Matchs et classements'!E99='Matchs et classements'!D99,1),IF('Equipes et choix des points'!$I$2=2,IF('Matchs et classements'!E99='Matchs et classements'!D99,2))))))</f>
        <v>0</v>
      </c>
      <c r="CT99" s="8">
        <f>IF(D99="",0,IF(D99&gt;E99,0,IF(D99=E99,0,IF('Equipes et choix des points'!$I$2=1,IF('Matchs et classements'!D99&lt;'Matchs et classements'!E99,0),IF('Equipes et choix des points'!$I$2=2,IF('Matchs et classements'!D99&lt;'Matchs et classements'!E99,1))))))</f>
        <v>0</v>
      </c>
      <c r="CU99" s="8">
        <f>IF(E99="",0,IF(E99&gt;D99,0,IF(E99=D99,0,IF('Equipes et choix des points'!$I$2=1,IF('Matchs et classements'!E99&lt;'Matchs et classements'!D99,0),IF('Equipes et choix des points'!$I$2=2,IF('Matchs et classements'!E99&lt;'Matchs et classements'!D99,1))))))</f>
        <v>0</v>
      </c>
      <c r="CV99" s="8">
        <f t="shared" si="105"/>
        <v>0</v>
      </c>
      <c r="CW99" s="8">
        <f t="shared" si="106"/>
        <v>0</v>
      </c>
      <c r="CX99" s="8">
        <f t="shared" si="107"/>
        <v>0</v>
      </c>
      <c r="CY99" s="8">
        <f t="shared" si="108"/>
        <v>0</v>
      </c>
      <c r="CZ99" s="8" t="b">
        <f t="shared" si="91"/>
        <v>0</v>
      </c>
      <c r="DA99" s="8" t="b">
        <f t="shared" si="92"/>
        <v>0</v>
      </c>
      <c r="DB99" s="8" t="b">
        <f t="shared" si="93"/>
        <v>0</v>
      </c>
      <c r="DC99" s="8" t="b">
        <f t="shared" si="94"/>
        <v>0</v>
      </c>
      <c r="DD99" s="8" t="b">
        <f t="shared" si="95"/>
        <v>0</v>
      </c>
      <c r="DE99" s="8" t="b">
        <f t="shared" si="96"/>
        <v>0</v>
      </c>
      <c r="DF99" s="8">
        <f t="shared" si="97"/>
        <v>0</v>
      </c>
      <c r="DG99" s="8">
        <f t="shared" si="98"/>
        <v>0</v>
      </c>
      <c r="DH99" s="8">
        <f t="shared" si="99"/>
        <v>0</v>
      </c>
      <c r="DI99" s="8">
        <f t="shared" si="100"/>
        <v>0</v>
      </c>
      <c r="DJ99" s="19"/>
      <c r="DK99" s="18"/>
      <c r="DL99" s="18"/>
      <c r="DM99" s="19"/>
      <c r="DN99" s="19"/>
      <c r="DO99" s="18"/>
      <c r="DP99" s="18"/>
      <c r="DQ99" s="19"/>
      <c r="DR99" s="19"/>
      <c r="DS99" s="18"/>
      <c r="DT99" s="18"/>
      <c r="DU99" s="19"/>
      <c r="DV99" s="18"/>
      <c r="DW99" s="18"/>
      <c r="DX99" s="18"/>
      <c r="DY99" s="18"/>
      <c r="DZ99" s="18"/>
      <c r="EA99" s="18"/>
      <c r="EB99" s="18"/>
      <c r="EC99" s="18"/>
      <c r="ED99" s="18"/>
      <c r="EE99" s="18"/>
      <c r="EF99" s="18"/>
      <c r="EG99" s="18"/>
      <c r="EH99" s="18"/>
      <c r="EI99" s="18"/>
      <c r="EJ99" s="18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  <c r="FA99" s="18"/>
      <c r="FB99" s="18"/>
      <c r="FC99" s="18"/>
      <c r="FD99" s="18"/>
      <c r="FE99" s="18"/>
    </row>
    <row r="100" spans="1:161" x14ac:dyDescent="0.25">
      <c r="A100" s="28"/>
      <c r="B100" s="71"/>
      <c r="C100" s="29"/>
      <c r="D100" s="30"/>
      <c r="E100" s="31"/>
      <c r="F100" s="32"/>
      <c r="G100" s="74"/>
      <c r="H100" s="33"/>
      <c r="I100" s="34"/>
      <c r="J100" s="35"/>
      <c r="K100" s="109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9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9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9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8">
        <f t="shared" si="89"/>
        <v>0</v>
      </c>
      <c r="CK100" s="8">
        <f t="shared" si="90"/>
        <v>0</v>
      </c>
      <c r="CL100" s="8" t="str">
        <f t="shared" si="101"/>
        <v/>
      </c>
      <c r="CM100" s="8" t="str">
        <f t="shared" si="102"/>
        <v/>
      </c>
      <c r="CN100" s="8" t="str">
        <f t="shared" si="103"/>
        <v/>
      </c>
      <c r="CO100" s="8" t="str">
        <f t="shared" si="104"/>
        <v/>
      </c>
      <c r="CP100" s="8">
        <f>IF(D100="",0,IF(D100=E100,0,IF(D100&lt;E100,0,IF('Equipes et choix des points'!$I$2=1,IF('Matchs et classements'!D100&gt;'Matchs et classements'!E100,3),IF('Equipes et choix des points'!$I$2=2,IF('Matchs et classements'!D100&gt;E100,4))))))</f>
        <v>0</v>
      </c>
      <c r="CQ100" s="8">
        <f>IF(E100="",0,IF(E100=D100,0,IF(E100&lt;D100,0,IF('Equipes et choix des points'!$I$2=1,IF('Matchs et classements'!E100&gt;'Matchs et classements'!D100,3),IF('Equipes et choix des points'!$I$2=2,IF('Matchs et classements'!E100&gt;'Matchs et classements'!D100,4))))))</f>
        <v>0</v>
      </c>
      <c r="CR100" s="8">
        <f>IF(D100="",0,IF(D100&gt;E100,0,IF(D100&lt;E100,0,IF('Equipes et choix des points'!$I$2=1,IF('Matchs et classements'!D100='Matchs et classements'!E100,1),IF('Equipes et choix des points'!$I$2=2,IF('Matchs et classements'!D100='Matchs et classements'!E100,2))))))</f>
        <v>0</v>
      </c>
      <c r="CS100" s="8">
        <f>IF(E100="",0,IF(E100&gt;D100,0,IF(E100&lt;D100,0,IF('Equipes et choix des points'!$I$2=1,IF('Matchs et classements'!E100='Matchs et classements'!D100,1),IF('Equipes et choix des points'!$I$2=2,IF('Matchs et classements'!E100='Matchs et classements'!D100,2))))))</f>
        <v>0</v>
      </c>
      <c r="CT100" s="8">
        <f>IF(D100="",0,IF(D100&gt;E100,0,IF(D100=E100,0,IF('Equipes et choix des points'!$I$2=1,IF('Matchs et classements'!D100&lt;'Matchs et classements'!E100,0),IF('Equipes et choix des points'!$I$2=2,IF('Matchs et classements'!D100&lt;'Matchs et classements'!E100,1))))))</f>
        <v>0</v>
      </c>
      <c r="CU100" s="8">
        <f>IF(E100="",0,IF(E100&gt;D100,0,IF(E100=D100,0,IF('Equipes et choix des points'!$I$2=1,IF('Matchs et classements'!E100&lt;'Matchs et classements'!D100,0),IF('Equipes et choix des points'!$I$2=2,IF('Matchs et classements'!E100&lt;'Matchs et classements'!D100,1))))))</f>
        <v>0</v>
      </c>
      <c r="CV100" s="8">
        <f t="shared" si="105"/>
        <v>0</v>
      </c>
      <c r="CW100" s="8">
        <f t="shared" si="106"/>
        <v>0</v>
      </c>
      <c r="CX100" s="8">
        <f t="shared" si="107"/>
        <v>0</v>
      </c>
      <c r="CY100" s="8">
        <f t="shared" si="108"/>
        <v>0</v>
      </c>
      <c r="CZ100" s="8" t="b">
        <f t="shared" si="91"/>
        <v>0</v>
      </c>
      <c r="DA100" s="8" t="b">
        <f t="shared" si="92"/>
        <v>0</v>
      </c>
      <c r="DB100" s="8" t="b">
        <f t="shared" si="93"/>
        <v>0</v>
      </c>
      <c r="DC100" s="8" t="b">
        <f t="shared" si="94"/>
        <v>0</v>
      </c>
      <c r="DD100" s="8" t="b">
        <f t="shared" si="95"/>
        <v>0</v>
      </c>
      <c r="DE100" s="8" t="b">
        <f t="shared" si="96"/>
        <v>0</v>
      </c>
      <c r="DF100" s="8">
        <f t="shared" si="97"/>
        <v>0</v>
      </c>
      <c r="DG100" s="8">
        <f t="shared" si="98"/>
        <v>0</v>
      </c>
      <c r="DH100" s="8">
        <f t="shared" si="99"/>
        <v>0</v>
      </c>
      <c r="DI100" s="8">
        <f t="shared" si="100"/>
        <v>0</v>
      </c>
      <c r="DJ100" s="19"/>
      <c r="DK100" s="18"/>
      <c r="DL100" s="18"/>
      <c r="DM100" s="19"/>
      <c r="DN100" s="19"/>
      <c r="DO100" s="18"/>
      <c r="DP100" s="18"/>
      <c r="DQ100" s="19"/>
      <c r="DR100" s="19"/>
      <c r="DS100" s="18"/>
      <c r="DT100" s="18"/>
      <c r="DU100" s="19"/>
      <c r="DV100" s="18"/>
      <c r="DW100" s="18"/>
      <c r="DX100" s="18"/>
      <c r="DY100" s="18"/>
      <c r="DZ100" s="18"/>
      <c r="EA100" s="18"/>
      <c r="EB100" s="18"/>
      <c r="EC100" s="18"/>
      <c r="ED100" s="18"/>
      <c r="EE100" s="18"/>
      <c r="EF100" s="18"/>
      <c r="EG100" s="18"/>
      <c r="EH100" s="18"/>
      <c r="EI100" s="18"/>
      <c r="EJ100" s="18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  <c r="FA100" s="18"/>
      <c r="FB100" s="18"/>
      <c r="FC100" s="18"/>
      <c r="FD100" s="18"/>
      <c r="FE100" s="18"/>
    </row>
    <row r="101" spans="1:161" x14ac:dyDescent="0.25">
      <c r="A101" s="28"/>
      <c r="B101" s="71"/>
      <c r="C101" s="29"/>
      <c r="D101" s="30"/>
      <c r="E101" s="31"/>
      <c r="F101" s="32"/>
      <c r="G101" s="74"/>
      <c r="H101" s="33"/>
      <c r="I101" s="34"/>
      <c r="J101" s="35"/>
      <c r="K101" s="109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9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9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9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8">
        <f t="shared" si="89"/>
        <v>0</v>
      </c>
      <c r="CK101" s="8">
        <f t="shared" si="90"/>
        <v>0</v>
      </c>
      <c r="CL101" s="8" t="str">
        <f t="shared" si="101"/>
        <v/>
      </c>
      <c r="CM101" s="8" t="str">
        <f t="shared" si="102"/>
        <v/>
      </c>
      <c r="CN101" s="8" t="str">
        <f t="shared" si="103"/>
        <v/>
      </c>
      <c r="CO101" s="8" t="str">
        <f t="shared" si="104"/>
        <v/>
      </c>
      <c r="CP101" s="8">
        <f>IF(D101="",0,IF(D101=E101,0,IF(D101&lt;E101,0,IF('Equipes et choix des points'!$I$2=1,IF('Matchs et classements'!D101&gt;'Matchs et classements'!E101,3),IF('Equipes et choix des points'!$I$2=2,IF('Matchs et classements'!D101&gt;E101,4))))))</f>
        <v>0</v>
      </c>
      <c r="CQ101" s="8">
        <f>IF(E101="",0,IF(E101=D101,0,IF(E101&lt;D101,0,IF('Equipes et choix des points'!$I$2=1,IF('Matchs et classements'!E101&gt;'Matchs et classements'!D101,3),IF('Equipes et choix des points'!$I$2=2,IF('Matchs et classements'!E101&gt;'Matchs et classements'!D101,4))))))</f>
        <v>0</v>
      </c>
      <c r="CR101" s="8">
        <f>IF(D101="",0,IF(D101&gt;E101,0,IF(D101&lt;E101,0,IF('Equipes et choix des points'!$I$2=1,IF('Matchs et classements'!D101='Matchs et classements'!E101,1),IF('Equipes et choix des points'!$I$2=2,IF('Matchs et classements'!D101='Matchs et classements'!E101,2))))))</f>
        <v>0</v>
      </c>
      <c r="CS101" s="8">
        <f>IF(E101="",0,IF(E101&gt;D101,0,IF(E101&lt;D101,0,IF('Equipes et choix des points'!$I$2=1,IF('Matchs et classements'!E101='Matchs et classements'!D101,1),IF('Equipes et choix des points'!$I$2=2,IF('Matchs et classements'!E101='Matchs et classements'!D101,2))))))</f>
        <v>0</v>
      </c>
      <c r="CT101" s="8">
        <f>IF(D101="",0,IF(D101&gt;E101,0,IF(D101=E101,0,IF('Equipes et choix des points'!$I$2=1,IF('Matchs et classements'!D101&lt;'Matchs et classements'!E101,0),IF('Equipes et choix des points'!$I$2=2,IF('Matchs et classements'!D101&lt;'Matchs et classements'!E101,1))))))</f>
        <v>0</v>
      </c>
      <c r="CU101" s="8">
        <f>IF(E101="",0,IF(E101&gt;D101,0,IF(E101=D101,0,IF('Equipes et choix des points'!$I$2=1,IF('Matchs et classements'!E101&lt;'Matchs et classements'!D101,0),IF('Equipes et choix des points'!$I$2=2,IF('Matchs et classements'!E101&lt;'Matchs et classements'!D101,1))))))</f>
        <v>0</v>
      </c>
      <c r="CV101" s="8">
        <f t="shared" si="105"/>
        <v>0</v>
      </c>
      <c r="CW101" s="8">
        <f t="shared" si="106"/>
        <v>0</v>
      </c>
      <c r="CX101" s="8">
        <f t="shared" si="107"/>
        <v>0</v>
      </c>
      <c r="CY101" s="8">
        <f t="shared" si="108"/>
        <v>0</v>
      </c>
      <c r="CZ101" s="8" t="b">
        <f t="shared" si="91"/>
        <v>0</v>
      </c>
      <c r="DA101" s="8" t="b">
        <f t="shared" si="92"/>
        <v>0</v>
      </c>
      <c r="DB101" s="8" t="b">
        <f t="shared" si="93"/>
        <v>0</v>
      </c>
      <c r="DC101" s="8" t="b">
        <f t="shared" si="94"/>
        <v>0</v>
      </c>
      <c r="DD101" s="8" t="b">
        <f t="shared" si="95"/>
        <v>0</v>
      </c>
      <c r="DE101" s="8" t="b">
        <f t="shared" si="96"/>
        <v>0</v>
      </c>
      <c r="DF101" s="8">
        <f t="shared" si="97"/>
        <v>0</v>
      </c>
      <c r="DG101" s="8">
        <f t="shared" si="98"/>
        <v>0</v>
      </c>
      <c r="DH101" s="8">
        <f t="shared" si="99"/>
        <v>0</v>
      </c>
      <c r="DI101" s="8">
        <f t="shared" si="100"/>
        <v>0</v>
      </c>
      <c r="DJ101" s="19"/>
      <c r="DK101" s="18"/>
      <c r="DL101" s="18"/>
      <c r="DM101" s="19"/>
      <c r="DN101" s="19"/>
      <c r="DO101" s="18"/>
      <c r="DP101" s="18"/>
      <c r="DQ101" s="19"/>
      <c r="DR101" s="19"/>
      <c r="DS101" s="18"/>
      <c r="DT101" s="18"/>
      <c r="DU101" s="19"/>
      <c r="DV101" s="18"/>
      <c r="DW101" s="18"/>
      <c r="DX101" s="18"/>
      <c r="DY101" s="18"/>
      <c r="DZ101" s="18"/>
      <c r="EA101" s="18"/>
      <c r="EB101" s="18"/>
      <c r="EC101" s="18"/>
      <c r="ED101" s="18"/>
      <c r="EE101" s="18"/>
      <c r="EF101" s="18"/>
      <c r="EG101" s="18"/>
      <c r="EH101" s="18"/>
      <c r="EI101" s="18"/>
      <c r="EJ101" s="18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  <c r="FA101" s="18"/>
      <c r="FB101" s="18"/>
      <c r="FC101" s="18"/>
      <c r="FD101" s="18"/>
      <c r="FE101" s="18"/>
    </row>
    <row r="102" spans="1:161" x14ac:dyDescent="0.25">
      <c r="A102" s="28"/>
      <c r="B102" s="71"/>
      <c r="C102" s="29"/>
      <c r="D102" s="30"/>
      <c r="E102" s="31"/>
      <c r="F102" s="32"/>
      <c r="G102" s="74"/>
      <c r="H102" s="33"/>
      <c r="I102" s="34"/>
      <c r="J102" s="35"/>
      <c r="K102" s="109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9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9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9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8">
        <f t="shared" si="89"/>
        <v>0</v>
      </c>
      <c r="CK102" s="8">
        <f t="shared" si="90"/>
        <v>0</v>
      </c>
      <c r="CL102" s="8" t="str">
        <f t="shared" si="101"/>
        <v/>
      </c>
      <c r="CM102" s="8" t="str">
        <f t="shared" si="102"/>
        <v/>
      </c>
      <c r="CN102" s="8" t="str">
        <f t="shared" si="103"/>
        <v/>
      </c>
      <c r="CO102" s="8" t="str">
        <f t="shared" si="104"/>
        <v/>
      </c>
      <c r="CP102" s="8">
        <f>IF(D102="",0,IF(D102=E102,0,IF(D102&lt;E102,0,IF('Equipes et choix des points'!$I$2=1,IF('Matchs et classements'!D102&gt;'Matchs et classements'!E102,3),IF('Equipes et choix des points'!$I$2=2,IF('Matchs et classements'!D102&gt;E102,4))))))</f>
        <v>0</v>
      </c>
      <c r="CQ102" s="8">
        <f>IF(E102="",0,IF(E102=D102,0,IF(E102&lt;D102,0,IF('Equipes et choix des points'!$I$2=1,IF('Matchs et classements'!E102&gt;'Matchs et classements'!D102,3),IF('Equipes et choix des points'!$I$2=2,IF('Matchs et classements'!E102&gt;'Matchs et classements'!D102,4))))))</f>
        <v>0</v>
      </c>
      <c r="CR102" s="8">
        <f>IF(D102="",0,IF(D102&gt;E102,0,IF(D102&lt;E102,0,IF('Equipes et choix des points'!$I$2=1,IF('Matchs et classements'!D102='Matchs et classements'!E102,1),IF('Equipes et choix des points'!$I$2=2,IF('Matchs et classements'!D102='Matchs et classements'!E102,2))))))</f>
        <v>0</v>
      </c>
      <c r="CS102" s="8">
        <f>IF(E102="",0,IF(E102&gt;D102,0,IF(E102&lt;D102,0,IF('Equipes et choix des points'!$I$2=1,IF('Matchs et classements'!E102='Matchs et classements'!D102,1),IF('Equipes et choix des points'!$I$2=2,IF('Matchs et classements'!E102='Matchs et classements'!D102,2))))))</f>
        <v>0</v>
      </c>
      <c r="CT102" s="8">
        <f>IF(D102="",0,IF(D102&gt;E102,0,IF(D102=E102,0,IF('Equipes et choix des points'!$I$2=1,IF('Matchs et classements'!D102&lt;'Matchs et classements'!E102,0),IF('Equipes et choix des points'!$I$2=2,IF('Matchs et classements'!D102&lt;'Matchs et classements'!E102,1))))))</f>
        <v>0</v>
      </c>
      <c r="CU102" s="8">
        <f>IF(E102="",0,IF(E102&gt;D102,0,IF(E102=D102,0,IF('Equipes et choix des points'!$I$2=1,IF('Matchs et classements'!E102&lt;'Matchs et classements'!D102,0),IF('Equipes et choix des points'!$I$2=2,IF('Matchs et classements'!E102&lt;'Matchs et classements'!D102,1))))))</f>
        <v>0</v>
      </c>
      <c r="CV102" s="8">
        <f t="shared" si="105"/>
        <v>0</v>
      </c>
      <c r="CW102" s="8">
        <f t="shared" si="106"/>
        <v>0</v>
      </c>
      <c r="CX102" s="8">
        <f t="shared" si="107"/>
        <v>0</v>
      </c>
      <c r="CY102" s="8">
        <f t="shared" si="108"/>
        <v>0</v>
      </c>
      <c r="CZ102" s="8" t="b">
        <f t="shared" si="91"/>
        <v>0</v>
      </c>
      <c r="DA102" s="8" t="b">
        <f t="shared" si="92"/>
        <v>0</v>
      </c>
      <c r="DB102" s="8" t="b">
        <f t="shared" si="93"/>
        <v>0</v>
      </c>
      <c r="DC102" s="8" t="b">
        <f t="shared" si="94"/>
        <v>0</v>
      </c>
      <c r="DD102" s="8" t="b">
        <f t="shared" si="95"/>
        <v>0</v>
      </c>
      <c r="DE102" s="8" t="b">
        <f t="shared" si="96"/>
        <v>0</v>
      </c>
      <c r="DF102" s="8">
        <f t="shared" si="97"/>
        <v>0</v>
      </c>
      <c r="DG102" s="8">
        <f t="shared" si="98"/>
        <v>0</v>
      </c>
      <c r="DH102" s="8">
        <f t="shared" si="99"/>
        <v>0</v>
      </c>
      <c r="DI102" s="8">
        <f t="shared" si="100"/>
        <v>0</v>
      </c>
      <c r="DJ102" s="19"/>
      <c r="DK102" s="18"/>
      <c r="DL102" s="18"/>
      <c r="DM102" s="19"/>
      <c r="DN102" s="19"/>
      <c r="DO102" s="18"/>
      <c r="DP102" s="18"/>
      <c r="DQ102" s="19"/>
      <c r="DR102" s="19"/>
      <c r="DS102" s="18"/>
      <c r="DT102" s="18"/>
      <c r="DU102" s="19"/>
      <c r="DV102" s="18"/>
      <c r="DW102" s="18"/>
      <c r="DX102" s="18"/>
      <c r="DY102" s="18"/>
      <c r="DZ102" s="18"/>
      <c r="EA102" s="18"/>
      <c r="EB102" s="18"/>
      <c r="EC102" s="18"/>
      <c r="ED102" s="18"/>
      <c r="EE102" s="18"/>
      <c r="EF102" s="18"/>
      <c r="EG102" s="18"/>
      <c r="EH102" s="18"/>
      <c r="EI102" s="18"/>
      <c r="EJ102" s="18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  <c r="FA102" s="18"/>
      <c r="FB102" s="18"/>
      <c r="FC102" s="18"/>
      <c r="FD102" s="18"/>
      <c r="FE102" s="18"/>
    </row>
    <row r="103" spans="1:161" ht="15.75" thickBot="1" x14ac:dyDescent="0.3">
      <c r="A103" s="36"/>
      <c r="B103" s="72"/>
      <c r="C103" s="37"/>
      <c r="D103" s="38"/>
      <c r="E103" s="39"/>
      <c r="F103" s="40"/>
      <c r="G103" s="75"/>
      <c r="H103" s="41"/>
      <c r="I103" s="42"/>
      <c r="J103" s="43"/>
      <c r="K103" s="110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9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9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9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8">
        <f t="shared" si="89"/>
        <v>0</v>
      </c>
      <c r="CK103" s="8">
        <f t="shared" si="90"/>
        <v>0</v>
      </c>
      <c r="CL103" s="8" t="str">
        <f t="shared" si="101"/>
        <v/>
      </c>
      <c r="CM103" s="8" t="str">
        <f t="shared" si="102"/>
        <v/>
      </c>
      <c r="CN103" s="8" t="str">
        <f t="shared" si="103"/>
        <v/>
      </c>
      <c r="CO103" s="8" t="str">
        <f t="shared" si="104"/>
        <v/>
      </c>
      <c r="CP103" s="8">
        <f>IF(D103="",0,IF(D103=E103,0,IF(D103&lt;E103,0,IF('Equipes et choix des points'!$I$2=1,IF('Matchs et classements'!D103&gt;'Matchs et classements'!E103,3),IF('Equipes et choix des points'!$I$2=2,IF('Matchs et classements'!D103&gt;E103,4))))))</f>
        <v>0</v>
      </c>
      <c r="CQ103" s="8">
        <f>IF(E103="",0,IF(E103=D103,0,IF(E103&lt;D103,0,IF('Equipes et choix des points'!$I$2=1,IF('Matchs et classements'!E103&gt;'Matchs et classements'!D103,3),IF('Equipes et choix des points'!$I$2=2,IF('Matchs et classements'!E103&gt;'Matchs et classements'!D103,4))))))</f>
        <v>0</v>
      </c>
      <c r="CR103" s="8">
        <f>IF(D103="",0,IF(D103&gt;E103,0,IF(D103&lt;E103,0,IF('Equipes et choix des points'!$I$2=1,IF('Matchs et classements'!D103='Matchs et classements'!E103,1),IF('Equipes et choix des points'!$I$2=2,IF('Matchs et classements'!D103='Matchs et classements'!E103,2))))))</f>
        <v>0</v>
      </c>
      <c r="CS103" s="8">
        <f>IF(E103="",0,IF(E103&gt;D103,0,IF(E103&lt;D103,0,IF('Equipes et choix des points'!$I$2=1,IF('Matchs et classements'!E103='Matchs et classements'!D103,1),IF('Equipes et choix des points'!$I$2=2,IF('Matchs et classements'!E103='Matchs et classements'!D103,2))))))</f>
        <v>0</v>
      </c>
      <c r="CT103" s="8">
        <f>IF(D103="",0,IF(D103&gt;E103,0,IF(D103=E103,0,IF('Equipes et choix des points'!$I$2=1,IF('Matchs et classements'!D103&lt;'Matchs et classements'!E103,0),IF('Equipes et choix des points'!$I$2=2,IF('Matchs et classements'!D103&lt;'Matchs et classements'!E103,1))))))</f>
        <v>0</v>
      </c>
      <c r="CU103" s="8">
        <f>IF(E103="",0,IF(E103&gt;D103,0,IF(E103=D103,0,IF('Equipes et choix des points'!$I$2=1,IF('Matchs et classements'!E103&lt;'Matchs et classements'!D103,0),IF('Equipes et choix des points'!$I$2=2,IF('Matchs et classements'!E103&lt;'Matchs et classements'!D103,1))))))</f>
        <v>0</v>
      </c>
      <c r="CV103" s="8">
        <f t="shared" si="105"/>
        <v>0</v>
      </c>
      <c r="CW103" s="8">
        <f t="shared" si="106"/>
        <v>0</v>
      </c>
      <c r="CX103" s="8">
        <f t="shared" si="107"/>
        <v>0</v>
      </c>
      <c r="CY103" s="8">
        <f t="shared" si="108"/>
        <v>0</v>
      </c>
      <c r="CZ103" s="8" t="b">
        <f t="shared" si="91"/>
        <v>0</v>
      </c>
      <c r="DA103" s="8" t="b">
        <f t="shared" si="92"/>
        <v>0</v>
      </c>
      <c r="DB103" s="8" t="b">
        <f t="shared" si="93"/>
        <v>0</v>
      </c>
      <c r="DC103" s="8" t="b">
        <f t="shared" si="94"/>
        <v>0</v>
      </c>
      <c r="DD103" s="8" t="b">
        <f t="shared" si="95"/>
        <v>0</v>
      </c>
      <c r="DE103" s="8" t="b">
        <f t="shared" si="96"/>
        <v>0</v>
      </c>
      <c r="DF103" s="8">
        <f t="shared" si="97"/>
        <v>0</v>
      </c>
      <c r="DG103" s="8">
        <f t="shared" si="98"/>
        <v>0</v>
      </c>
      <c r="DH103" s="8">
        <f t="shared" si="99"/>
        <v>0</v>
      </c>
      <c r="DI103" s="8">
        <f t="shared" si="100"/>
        <v>0</v>
      </c>
      <c r="DJ103" s="19"/>
      <c r="DK103" s="18"/>
      <c r="DL103" s="18"/>
      <c r="DM103" s="19"/>
      <c r="DN103" s="19"/>
      <c r="DO103" s="18"/>
      <c r="DP103" s="18"/>
      <c r="DQ103" s="19"/>
      <c r="DR103" s="19"/>
      <c r="DS103" s="18"/>
      <c r="DT103" s="18"/>
      <c r="DU103" s="19"/>
      <c r="DV103" s="18"/>
      <c r="DW103" s="18"/>
      <c r="DX103" s="18"/>
      <c r="DY103" s="18"/>
      <c r="DZ103" s="18"/>
      <c r="EA103" s="18"/>
      <c r="EB103" s="18"/>
      <c r="EC103" s="18"/>
      <c r="ED103" s="18"/>
      <c r="EE103" s="18"/>
      <c r="EF103" s="18"/>
      <c r="EG103" s="18"/>
      <c r="EH103" s="18"/>
      <c r="EI103" s="18"/>
      <c r="EJ103" s="18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  <c r="FA103" s="18"/>
      <c r="FB103" s="18"/>
      <c r="FC103" s="18"/>
      <c r="FD103" s="18"/>
      <c r="FE103" s="18"/>
    </row>
    <row r="104" spans="1:161" x14ac:dyDescent="0.25">
      <c r="A104" s="20"/>
      <c r="B104" s="70"/>
      <c r="C104" s="21"/>
      <c r="D104" s="22"/>
      <c r="E104" s="23"/>
      <c r="F104" s="24"/>
      <c r="G104" s="73"/>
      <c r="H104" s="25"/>
      <c r="I104" s="26"/>
      <c r="J104" s="27"/>
      <c r="K104" s="108">
        <v>11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9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9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9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8">
        <f t="shared" si="89"/>
        <v>0</v>
      </c>
      <c r="CK104" s="8">
        <f t="shared" si="90"/>
        <v>0</v>
      </c>
      <c r="CL104" s="8" t="str">
        <f t="shared" si="101"/>
        <v/>
      </c>
      <c r="CM104" s="8" t="str">
        <f t="shared" si="102"/>
        <v/>
      </c>
      <c r="CN104" s="8" t="str">
        <f t="shared" si="103"/>
        <v/>
      </c>
      <c r="CO104" s="8" t="str">
        <f t="shared" si="104"/>
        <v/>
      </c>
      <c r="CP104" s="8">
        <f>IF(D104="",0,IF(D104=E104,0,IF(D104&lt;E104,0,IF('Equipes et choix des points'!$I$2=1,IF('Matchs et classements'!D104&gt;'Matchs et classements'!E104,3),IF('Equipes et choix des points'!$I$2=2,IF('Matchs et classements'!D104&gt;E104,4))))))</f>
        <v>0</v>
      </c>
      <c r="CQ104" s="8">
        <f>IF(E104="",0,IF(E104=D104,0,IF(E104&lt;D104,0,IF('Equipes et choix des points'!$I$2=1,IF('Matchs et classements'!E104&gt;'Matchs et classements'!D104,3),IF('Equipes et choix des points'!$I$2=2,IF('Matchs et classements'!E104&gt;'Matchs et classements'!D104,4))))))</f>
        <v>0</v>
      </c>
      <c r="CR104" s="8">
        <f>IF(D104="",0,IF(D104&gt;E104,0,IF(D104&lt;E104,0,IF('Equipes et choix des points'!$I$2=1,IF('Matchs et classements'!D104='Matchs et classements'!E104,1),IF('Equipes et choix des points'!$I$2=2,IF('Matchs et classements'!D104='Matchs et classements'!E104,2))))))</f>
        <v>0</v>
      </c>
      <c r="CS104" s="8">
        <f>IF(E104="",0,IF(E104&gt;D104,0,IF(E104&lt;D104,0,IF('Equipes et choix des points'!$I$2=1,IF('Matchs et classements'!E104='Matchs et classements'!D104,1),IF('Equipes et choix des points'!$I$2=2,IF('Matchs et classements'!E104='Matchs et classements'!D104,2))))))</f>
        <v>0</v>
      </c>
      <c r="CT104" s="8">
        <f>IF(D104="",0,IF(D104&gt;E104,0,IF(D104=E104,0,IF('Equipes et choix des points'!$I$2=1,IF('Matchs et classements'!D104&lt;'Matchs et classements'!E104,0),IF('Equipes et choix des points'!$I$2=2,IF('Matchs et classements'!D104&lt;'Matchs et classements'!E104,1))))))</f>
        <v>0</v>
      </c>
      <c r="CU104" s="8">
        <f>IF(E104="",0,IF(E104&gt;D104,0,IF(E104=D104,0,IF('Equipes et choix des points'!$I$2=1,IF('Matchs et classements'!E104&lt;'Matchs et classements'!D104,0),IF('Equipes et choix des points'!$I$2=2,IF('Matchs et classements'!E104&lt;'Matchs et classements'!D104,1))))))</f>
        <v>0</v>
      </c>
      <c r="CV104" s="8">
        <f t="shared" si="105"/>
        <v>0</v>
      </c>
      <c r="CW104" s="8">
        <f t="shared" si="106"/>
        <v>0</v>
      </c>
      <c r="CX104" s="8">
        <f t="shared" si="107"/>
        <v>0</v>
      </c>
      <c r="CY104" s="8">
        <f t="shared" si="108"/>
        <v>0</v>
      </c>
      <c r="CZ104" s="8" t="b">
        <f t="shared" si="91"/>
        <v>0</v>
      </c>
      <c r="DA104" s="8" t="b">
        <f t="shared" si="92"/>
        <v>0</v>
      </c>
      <c r="DB104" s="8" t="b">
        <f t="shared" si="93"/>
        <v>0</v>
      </c>
      <c r="DC104" s="8" t="b">
        <f t="shared" si="94"/>
        <v>0</v>
      </c>
      <c r="DD104" s="8" t="b">
        <f t="shared" si="95"/>
        <v>0</v>
      </c>
      <c r="DE104" s="8" t="b">
        <f t="shared" si="96"/>
        <v>0</v>
      </c>
      <c r="DF104" s="8">
        <f t="shared" si="97"/>
        <v>0</v>
      </c>
      <c r="DG104" s="8">
        <f t="shared" si="98"/>
        <v>0</v>
      </c>
      <c r="DH104" s="8">
        <f t="shared" si="99"/>
        <v>0</v>
      </c>
      <c r="DI104" s="8">
        <f t="shared" si="100"/>
        <v>0</v>
      </c>
      <c r="DJ104" s="19"/>
      <c r="DK104" s="18"/>
      <c r="DL104" s="18"/>
      <c r="DM104" s="19"/>
      <c r="DN104" s="19"/>
      <c r="DO104" s="18"/>
      <c r="DP104" s="18"/>
      <c r="DQ104" s="19"/>
      <c r="DR104" s="19"/>
      <c r="DS104" s="18"/>
      <c r="DT104" s="18"/>
      <c r="DU104" s="19"/>
      <c r="DV104" s="18"/>
      <c r="DW104" s="18"/>
      <c r="DX104" s="18"/>
      <c r="DY104" s="18"/>
      <c r="DZ104" s="18"/>
      <c r="EA104" s="18"/>
      <c r="EB104" s="18"/>
      <c r="EC104" s="18"/>
      <c r="ED104" s="18"/>
      <c r="EE104" s="18"/>
      <c r="EF104" s="18"/>
      <c r="EG104" s="18"/>
      <c r="EH104" s="18"/>
      <c r="EI104" s="18"/>
      <c r="EJ104" s="18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  <c r="FA104" s="18"/>
      <c r="FB104" s="18"/>
      <c r="FC104" s="18"/>
      <c r="FD104" s="18"/>
      <c r="FE104" s="18"/>
    </row>
    <row r="105" spans="1:161" x14ac:dyDescent="0.25">
      <c r="A105" s="28"/>
      <c r="B105" s="71"/>
      <c r="C105" s="29"/>
      <c r="D105" s="30"/>
      <c r="E105" s="31"/>
      <c r="F105" s="32"/>
      <c r="G105" s="74"/>
      <c r="H105" s="33"/>
      <c r="I105" s="34"/>
      <c r="J105" s="35"/>
      <c r="K105" s="109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9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9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9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8">
        <f t="shared" si="89"/>
        <v>0</v>
      </c>
      <c r="CK105" s="8">
        <f t="shared" si="90"/>
        <v>0</v>
      </c>
      <c r="CL105" s="8" t="str">
        <f t="shared" si="101"/>
        <v/>
      </c>
      <c r="CM105" s="8" t="str">
        <f t="shared" si="102"/>
        <v/>
      </c>
      <c r="CN105" s="8" t="str">
        <f t="shared" si="103"/>
        <v/>
      </c>
      <c r="CO105" s="8" t="str">
        <f t="shared" si="104"/>
        <v/>
      </c>
      <c r="CP105" s="8">
        <f>IF(D105="",0,IF(D105=E105,0,IF(D105&lt;E105,0,IF('Equipes et choix des points'!$I$2=1,IF('Matchs et classements'!D105&gt;'Matchs et classements'!E105,3),IF('Equipes et choix des points'!$I$2=2,IF('Matchs et classements'!D105&gt;E105,4))))))</f>
        <v>0</v>
      </c>
      <c r="CQ105" s="8">
        <f>IF(E105="",0,IF(E105=D105,0,IF(E105&lt;D105,0,IF('Equipes et choix des points'!$I$2=1,IF('Matchs et classements'!E105&gt;'Matchs et classements'!D105,3),IF('Equipes et choix des points'!$I$2=2,IF('Matchs et classements'!E105&gt;'Matchs et classements'!D105,4))))))</f>
        <v>0</v>
      </c>
      <c r="CR105" s="8">
        <f>IF(D105="",0,IF(D105&gt;E105,0,IF(D105&lt;E105,0,IF('Equipes et choix des points'!$I$2=1,IF('Matchs et classements'!D105='Matchs et classements'!E105,1),IF('Equipes et choix des points'!$I$2=2,IF('Matchs et classements'!D105='Matchs et classements'!E105,2))))))</f>
        <v>0</v>
      </c>
      <c r="CS105" s="8">
        <f>IF(E105="",0,IF(E105&gt;D105,0,IF(E105&lt;D105,0,IF('Equipes et choix des points'!$I$2=1,IF('Matchs et classements'!E105='Matchs et classements'!D105,1),IF('Equipes et choix des points'!$I$2=2,IF('Matchs et classements'!E105='Matchs et classements'!D105,2))))))</f>
        <v>0</v>
      </c>
      <c r="CT105" s="8">
        <f>IF(D105="",0,IF(D105&gt;E105,0,IF(D105=E105,0,IF('Equipes et choix des points'!$I$2=1,IF('Matchs et classements'!D105&lt;'Matchs et classements'!E105,0),IF('Equipes et choix des points'!$I$2=2,IF('Matchs et classements'!D105&lt;'Matchs et classements'!E105,1))))))</f>
        <v>0</v>
      </c>
      <c r="CU105" s="8">
        <f>IF(E105="",0,IF(E105&gt;D105,0,IF(E105=D105,0,IF('Equipes et choix des points'!$I$2=1,IF('Matchs et classements'!E105&lt;'Matchs et classements'!D105,0),IF('Equipes et choix des points'!$I$2=2,IF('Matchs et classements'!E105&lt;'Matchs et classements'!D105,1))))))</f>
        <v>0</v>
      </c>
      <c r="CV105" s="8">
        <f t="shared" si="105"/>
        <v>0</v>
      </c>
      <c r="CW105" s="8">
        <f t="shared" si="106"/>
        <v>0</v>
      </c>
      <c r="CX105" s="8">
        <f t="shared" si="107"/>
        <v>0</v>
      </c>
      <c r="CY105" s="8">
        <f t="shared" si="108"/>
        <v>0</v>
      </c>
      <c r="CZ105" s="8" t="b">
        <f t="shared" si="91"/>
        <v>0</v>
      </c>
      <c r="DA105" s="8" t="b">
        <f t="shared" si="92"/>
        <v>0</v>
      </c>
      <c r="DB105" s="8" t="b">
        <f t="shared" si="93"/>
        <v>0</v>
      </c>
      <c r="DC105" s="8" t="b">
        <f t="shared" si="94"/>
        <v>0</v>
      </c>
      <c r="DD105" s="8" t="b">
        <f t="shared" si="95"/>
        <v>0</v>
      </c>
      <c r="DE105" s="8" t="b">
        <f t="shared" si="96"/>
        <v>0</v>
      </c>
      <c r="DF105" s="8">
        <f t="shared" si="97"/>
        <v>0</v>
      </c>
      <c r="DG105" s="8">
        <f t="shared" si="98"/>
        <v>0</v>
      </c>
      <c r="DH105" s="8">
        <f t="shared" si="99"/>
        <v>0</v>
      </c>
      <c r="DI105" s="8">
        <f t="shared" si="100"/>
        <v>0</v>
      </c>
      <c r="DJ105" s="19"/>
      <c r="DK105" s="18"/>
      <c r="DL105" s="18"/>
      <c r="DM105" s="19"/>
      <c r="DN105" s="19"/>
      <c r="DO105" s="18"/>
      <c r="DP105" s="18"/>
      <c r="DQ105" s="19"/>
      <c r="DR105" s="19"/>
      <c r="DS105" s="18"/>
      <c r="DT105" s="18"/>
      <c r="DU105" s="19"/>
      <c r="DV105" s="18"/>
      <c r="DW105" s="18"/>
      <c r="DX105" s="18"/>
      <c r="DY105" s="18"/>
      <c r="DZ105" s="18"/>
      <c r="EA105" s="18"/>
      <c r="EB105" s="18"/>
      <c r="EC105" s="18"/>
      <c r="ED105" s="18"/>
      <c r="EE105" s="18"/>
      <c r="EF105" s="18"/>
      <c r="EG105" s="18"/>
      <c r="EH105" s="18"/>
      <c r="EI105" s="18"/>
      <c r="EJ105" s="18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  <c r="FA105" s="18"/>
      <c r="FB105" s="18"/>
      <c r="FC105" s="18"/>
      <c r="FD105" s="18"/>
      <c r="FE105" s="18"/>
    </row>
    <row r="106" spans="1:161" x14ac:dyDescent="0.25">
      <c r="A106" s="28"/>
      <c r="B106" s="71"/>
      <c r="C106" s="29"/>
      <c r="D106" s="30"/>
      <c r="E106" s="31"/>
      <c r="F106" s="32"/>
      <c r="G106" s="74"/>
      <c r="H106" s="33"/>
      <c r="I106" s="34"/>
      <c r="J106" s="35"/>
      <c r="K106" s="109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9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9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9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8">
        <f t="shared" si="89"/>
        <v>0</v>
      </c>
      <c r="CK106" s="8">
        <f t="shared" si="90"/>
        <v>0</v>
      </c>
      <c r="CL106" s="8" t="str">
        <f t="shared" si="101"/>
        <v/>
      </c>
      <c r="CM106" s="8" t="str">
        <f t="shared" si="102"/>
        <v/>
      </c>
      <c r="CN106" s="8" t="str">
        <f t="shared" si="103"/>
        <v/>
      </c>
      <c r="CO106" s="8" t="str">
        <f t="shared" si="104"/>
        <v/>
      </c>
      <c r="CP106" s="8">
        <f>IF(D106="",0,IF(D106=E106,0,IF(D106&lt;E106,0,IF('Equipes et choix des points'!$I$2=1,IF('Matchs et classements'!D106&gt;'Matchs et classements'!E106,3),IF('Equipes et choix des points'!$I$2=2,IF('Matchs et classements'!D106&gt;E106,4))))))</f>
        <v>0</v>
      </c>
      <c r="CQ106" s="8">
        <f>IF(E106="",0,IF(E106=D106,0,IF(E106&lt;D106,0,IF('Equipes et choix des points'!$I$2=1,IF('Matchs et classements'!E106&gt;'Matchs et classements'!D106,3),IF('Equipes et choix des points'!$I$2=2,IF('Matchs et classements'!E106&gt;'Matchs et classements'!D106,4))))))</f>
        <v>0</v>
      </c>
      <c r="CR106" s="8">
        <f>IF(D106="",0,IF(D106&gt;E106,0,IF(D106&lt;E106,0,IF('Equipes et choix des points'!$I$2=1,IF('Matchs et classements'!D106='Matchs et classements'!E106,1),IF('Equipes et choix des points'!$I$2=2,IF('Matchs et classements'!D106='Matchs et classements'!E106,2))))))</f>
        <v>0</v>
      </c>
      <c r="CS106" s="8">
        <f>IF(E106="",0,IF(E106&gt;D106,0,IF(E106&lt;D106,0,IF('Equipes et choix des points'!$I$2=1,IF('Matchs et classements'!E106='Matchs et classements'!D106,1),IF('Equipes et choix des points'!$I$2=2,IF('Matchs et classements'!E106='Matchs et classements'!D106,2))))))</f>
        <v>0</v>
      </c>
      <c r="CT106" s="8">
        <f>IF(D106="",0,IF(D106&gt;E106,0,IF(D106=E106,0,IF('Equipes et choix des points'!$I$2=1,IF('Matchs et classements'!D106&lt;'Matchs et classements'!E106,0),IF('Equipes et choix des points'!$I$2=2,IF('Matchs et classements'!D106&lt;'Matchs et classements'!E106,1))))))</f>
        <v>0</v>
      </c>
      <c r="CU106" s="8">
        <f>IF(E106="",0,IF(E106&gt;D106,0,IF(E106=D106,0,IF('Equipes et choix des points'!$I$2=1,IF('Matchs et classements'!E106&lt;'Matchs et classements'!D106,0),IF('Equipes et choix des points'!$I$2=2,IF('Matchs et classements'!E106&lt;'Matchs et classements'!D106,1))))))</f>
        <v>0</v>
      </c>
      <c r="CV106" s="8">
        <f t="shared" si="105"/>
        <v>0</v>
      </c>
      <c r="CW106" s="8">
        <f t="shared" si="106"/>
        <v>0</v>
      </c>
      <c r="CX106" s="8">
        <f t="shared" si="107"/>
        <v>0</v>
      </c>
      <c r="CY106" s="8">
        <f t="shared" si="108"/>
        <v>0</v>
      </c>
      <c r="CZ106" s="8" t="b">
        <f t="shared" si="91"/>
        <v>0</v>
      </c>
      <c r="DA106" s="8" t="b">
        <f t="shared" si="92"/>
        <v>0</v>
      </c>
      <c r="DB106" s="8" t="b">
        <f t="shared" si="93"/>
        <v>0</v>
      </c>
      <c r="DC106" s="8" t="b">
        <f t="shared" si="94"/>
        <v>0</v>
      </c>
      <c r="DD106" s="8" t="b">
        <f t="shared" si="95"/>
        <v>0</v>
      </c>
      <c r="DE106" s="8" t="b">
        <f t="shared" si="96"/>
        <v>0</v>
      </c>
      <c r="DF106" s="8">
        <f t="shared" si="97"/>
        <v>0</v>
      </c>
      <c r="DG106" s="8">
        <f t="shared" si="98"/>
        <v>0</v>
      </c>
      <c r="DH106" s="8">
        <f t="shared" si="99"/>
        <v>0</v>
      </c>
      <c r="DI106" s="8">
        <f t="shared" si="100"/>
        <v>0</v>
      </c>
      <c r="DJ106" s="19"/>
      <c r="DK106" s="18"/>
      <c r="DL106" s="18"/>
      <c r="DM106" s="19"/>
      <c r="DN106" s="19"/>
      <c r="DO106" s="18"/>
      <c r="DP106" s="18"/>
      <c r="DQ106" s="19"/>
      <c r="DR106" s="19"/>
      <c r="DS106" s="18"/>
      <c r="DT106" s="18"/>
      <c r="DU106" s="19"/>
      <c r="DV106" s="18"/>
      <c r="DW106" s="18"/>
      <c r="DX106" s="18"/>
      <c r="DY106" s="18"/>
      <c r="DZ106" s="18"/>
      <c r="EA106" s="18"/>
      <c r="EB106" s="18"/>
      <c r="EC106" s="18"/>
      <c r="ED106" s="18"/>
      <c r="EE106" s="18"/>
      <c r="EF106" s="18"/>
      <c r="EG106" s="18"/>
      <c r="EH106" s="18"/>
      <c r="EI106" s="18"/>
      <c r="EJ106" s="18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  <c r="FA106" s="18"/>
      <c r="FB106" s="18"/>
      <c r="FC106" s="18"/>
      <c r="FD106" s="18"/>
      <c r="FE106" s="18"/>
    </row>
    <row r="107" spans="1:161" x14ac:dyDescent="0.25">
      <c r="A107" s="28"/>
      <c r="B107" s="71"/>
      <c r="C107" s="29"/>
      <c r="D107" s="30"/>
      <c r="E107" s="31"/>
      <c r="F107" s="32"/>
      <c r="G107" s="74"/>
      <c r="H107" s="33"/>
      <c r="I107" s="34"/>
      <c r="J107" s="35"/>
      <c r="K107" s="109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9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9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9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8">
        <f t="shared" si="89"/>
        <v>0</v>
      </c>
      <c r="CK107" s="8">
        <f t="shared" si="90"/>
        <v>0</v>
      </c>
      <c r="CL107" s="8" t="str">
        <f t="shared" si="101"/>
        <v/>
      </c>
      <c r="CM107" s="8" t="str">
        <f t="shared" si="102"/>
        <v/>
      </c>
      <c r="CN107" s="8" t="str">
        <f t="shared" si="103"/>
        <v/>
      </c>
      <c r="CO107" s="8" t="str">
        <f t="shared" si="104"/>
        <v/>
      </c>
      <c r="CP107" s="8">
        <f>IF(D107="",0,IF(D107=E107,0,IF(D107&lt;E107,0,IF('Equipes et choix des points'!$I$2=1,IF('Matchs et classements'!D107&gt;'Matchs et classements'!E107,3),IF('Equipes et choix des points'!$I$2=2,IF('Matchs et classements'!D107&gt;E107,4))))))</f>
        <v>0</v>
      </c>
      <c r="CQ107" s="8">
        <f>IF(E107="",0,IF(E107=D107,0,IF(E107&lt;D107,0,IF('Equipes et choix des points'!$I$2=1,IF('Matchs et classements'!E107&gt;'Matchs et classements'!D107,3),IF('Equipes et choix des points'!$I$2=2,IF('Matchs et classements'!E107&gt;'Matchs et classements'!D107,4))))))</f>
        <v>0</v>
      </c>
      <c r="CR107" s="8">
        <f>IF(D107="",0,IF(D107&gt;E107,0,IF(D107&lt;E107,0,IF('Equipes et choix des points'!$I$2=1,IF('Matchs et classements'!D107='Matchs et classements'!E107,1),IF('Equipes et choix des points'!$I$2=2,IF('Matchs et classements'!D107='Matchs et classements'!E107,2))))))</f>
        <v>0</v>
      </c>
      <c r="CS107" s="8">
        <f>IF(E107="",0,IF(E107&gt;D107,0,IF(E107&lt;D107,0,IF('Equipes et choix des points'!$I$2=1,IF('Matchs et classements'!E107='Matchs et classements'!D107,1),IF('Equipes et choix des points'!$I$2=2,IF('Matchs et classements'!E107='Matchs et classements'!D107,2))))))</f>
        <v>0</v>
      </c>
      <c r="CT107" s="8">
        <f>IF(D107="",0,IF(D107&gt;E107,0,IF(D107=E107,0,IF('Equipes et choix des points'!$I$2=1,IF('Matchs et classements'!D107&lt;'Matchs et classements'!E107,0),IF('Equipes et choix des points'!$I$2=2,IF('Matchs et classements'!D107&lt;'Matchs et classements'!E107,1))))))</f>
        <v>0</v>
      </c>
      <c r="CU107" s="8">
        <f>IF(E107="",0,IF(E107&gt;D107,0,IF(E107=D107,0,IF('Equipes et choix des points'!$I$2=1,IF('Matchs et classements'!E107&lt;'Matchs et classements'!D107,0),IF('Equipes et choix des points'!$I$2=2,IF('Matchs et classements'!E107&lt;'Matchs et classements'!D107,1))))))</f>
        <v>0</v>
      </c>
      <c r="CV107" s="8">
        <f t="shared" si="105"/>
        <v>0</v>
      </c>
      <c r="CW107" s="8">
        <f t="shared" si="106"/>
        <v>0</v>
      </c>
      <c r="CX107" s="8">
        <f t="shared" si="107"/>
        <v>0</v>
      </c>
      <c r="CY107" s="8">
        <f t="shared" si="108"/>
        <v>0</v>
      </c>
      <c r="CZ107" s="8" t="b">
        <f t="shared" si="91"/>
        <v>0</v>
      </c>
      <c r="DA107" s="8" t="b">
        <f t="shared" si="92"/>
        <v>0</v>
      </c>
      <c r="DB107" s="8" t="b">
        <f t="shared" si="93"/>
        <v>0</v>
      </c>
      <c r="DC107" s="8" t="b">
        <f t="shared" si="94"/>
        <v>0</v>
      </c>
      <c r="DD107" s="8" t="b">
        <f t="shared" si="95"/>
        <v>0</v>
      </c>
      <c r="DE107" s="8" t="b">
        <f t="shared" si="96"/>
        <v>0</v>
      </c>
      <c r="DF107" s="8">
        <f t="shared" si="97"/>
        <v>0</v>
      </c>
      <c r="DG107" s="8">
        <f t="shared" si="98"/>
        <v>0</v>
      </c>
      <c r="DH107" s="8">
        <f t="shared" si="99"/>
        <v>0</v>
      </c>
      <c r="DI107" s="8">
        <f t="shared" si="100"/>
        <v>0</v>
      </c>
      <c r="DJ107" s="19"/>
      <c r="DK107" s="18"/>
      <c r="DL107" s="18"/>
      <c r="DM107" s="19"/>
      <c r="DN107" s="19"/>
      <c r="DO107" s="18"/>
      <c r="DP107" s="18"/>
      <c r="DQ107" s="19"/>
      <c r="DR107" s="19"/>
      <c r="DS107" s="18"/>
      <c r="DT107" s="18"/>
      <c r="DU107" s="19"/>
      <c r="DV107" s="18"/>
      <c r="DW107" s="18"/>
      <c r="DX107" s="18"/>
      <c r="DY107" s="18"/>
      <c r="DZ107" s="18"/>
      <c r="EA107" s="18"/>
      <c r="EB107" s="18"/>
      <c r="EC107" s="18"/>
      <c r="ED107" s="18"/>
      <c r="EE107" s="18"/>
      <c r="EF107" s="18"/>
      <c r="EG107" s="18"/>
      <c r="EH107" s="18"/>
      <c r="EI107" s="18"/>
      <c r="EJ107" s="18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  <c r="FA107" s="18"/>
      <c r="FB107" s="18"/>
      <c r="FC107" s="18"/>
      <c r="FD107" s="18"/>
      <c r="FE107" s="18"/>
    </row>
    <row r="108" spans="1:161" x14ac:dyDescent="0.25">
      <c r="A108" s="28"/>
      <c r="B108" s="71"/>
      <c r="C108" s="29"/>
      <c r="D108" s="30"/>
      <c r="E108" s="31"/>
      <c r="F108" s="32"/>
      <c r="G108" s="74"/>
      <c r="H108" s="33"/>
      <c r="I108" s="34"/>
      <c r="J108" s="35"/>
      <c r="K108" s="109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9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9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9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8">
        <f t="shared" si="89"/>
        <v>0</v>
      </c>
      <c r="CK108" s="8">
        <f t="shared" si="90"/>
        <v>0</v>
      </c>
      <c r="CL108" s="8" t="str">
        <f t="shared" si="101"/>
        <v/>
      </c>
      <c r="CM108" s="8" t="str">
        <f t="shared" si="102"/>
        <v/>
      </c>
      <c r="CN108" s="8" t="str">
        <f t="shared" si="103"/>
        <v/>
      </c>
      <c r="CO108" s="8" t="str">
        <f t="shared" si="104"/>
        <v/>
      </c>
      <c r="CP108" s="8">
        <f>IF(D108="",0,IF(D108=E108,0,IF(D108&lt;E108,0,IF('Equipes et choix des points'!$I$2=1,IF('Matchs et classements'!D108&gt;'Matchs et classements'!E108,3),IF('Equipes et choix des points'!$I$2=2,IF('Matchs et classements'!D108&gt;E108,4))))))</f>
        <v>0</v>
      </c>
      <c r="CQ108" s="8">
        <f>IF(E108="",0,IF(E108=D108,0,IF(E108&lt;D108,0,IF('Equipes et choix des points'!$I$2=1,IF('Matchs et classements'!E108&gt;'Matchs et classements'!D108,3),IF('Equipes et choix des points'!$I$2=2,IF('Matchs et classements'!E108&gt;'Matchs et classements'!D108,4))))))</f>
        <v>0</v>
      </c>
      <c r="CR108" s="8">
        <f>IF(D108="",0,IF(D108&gt;E108,0,IF(D108&lt;E108,0,IF('Equipes et choix des points'!$I$2=1,IF('Matchs et classements'!D108='Matchs et classements'!E108,1),IF('Equipes et choix des points'!$I$2=2,IF('Matchs et classements'!D108='Matchs et classements'!E108,2))))))</f>
        <v>0</v>
      </c>
      <c r="CS108" s="8">
        <f>IF(E108="",0,IF(E108&gt;D108,0,IF(E108&lt;D108,0,IF('Equipes et choix des points'!$I$2=1,IF('Matchs et classements'!E108='Matchs et classements'!D108,1),IF('Equipes et choix des points'!$I$2=2,IF('Matchs et classements'!E108='Matchs et classements'!D108,2))))))</f>
        <v>0</v>
      </c>
      <c r="CT108" s="8">
        <f>IF(D108="",0,IF(D108&gt;E108,0,IF(D108=E108,0,IF('Equipes et choix des points'!$I$2=1,IF('Matchs et classements'!D108&lt;'Matchs et classements'!E108,0),IF('Equipes et choix des points'!$I$2=2,IF('Matchs et classements'!D108&lt;'Matchs et classements'!E108,1))))))</f>
        <v>0</v>
      </c>
      <c r="CU108" s="8">
        <f>IF(E108="",0,IF(E108&gt;D108,0,IF(E108=D108,0,IF('Equipes et choix des points'!$I$2=1,IF('Matchs et classements'!E108&lt;'Matchs et classements'!D108,0),IF('Equipes et choix des points'!$I$2=2,IF('Matchs et classements'!E108&lt;'Matchs et classements'!D108,1))))))</f>
        <v>0</v>
      </c>
      <c r="CV108" s="8">
        <f t="shared" si="105"/>
        <v>0</v>
      </c>
      <c r="CW108" s="8">
        <f t="shared" si="106"/>
        <v>0</v>
      </c>
      <c r="CX108" s="8">
        <f t="shared" si="107"/>
        <v>0</v>
      </c>
      <c r="CY108" s="8">
        <f t="shared" si="108"/>
        <v>0</v>
      </c>
      <c r="CZ108" s="8" t="b">
        <f t="shared" si="91"/>
        <v>0</v>
      </c>
      <c r="DA108" s="8" t="b">
        <f t="shared" si="92"/>
        <v>0</v>
      </c>
      <c r="DB108" s="8" t="b">
        <f t="shared" si="93"/>
        <v>0</v>
      </c>
      <c r="DC108" s="8" t="b">
        <f t="shared" si="94"/>
        <v>0</v>
      </c>
      <c r="DD108" s="8" t="b">
        <f t="shared" si="95"/>
        <v>0</v>
      </c>
      <c r="DE108" s="8" t="b">
        <f t="shared" si="96"/>
        <v>0</v>
      </c>
      <c r="DF108" s="8">
        <f t="shared" si="97"/>
        <v>0</v>
      </c>
      <c r="DG108" s="8">
        <f t="shared" si="98"/>
        <v>0</v>
      </c>
      <c r="DH108" s="8">
        <f t="shared" si="99"/>
        <v>0</v>
      </c>
      <c r="DI108" s="8">
        <f t="shared" si="100"/>
        <v>0</v>
      </c>
      <c r="DJ108" s="19"/>
      <c r="DK108" s="18"/>
      <c r="DL108" s="18"/>
      <c r="DM108" s="19"/>
      <c r="DN108" s="19"/>
      <c r="DO108" s="18"/>
      <c r="DP108" s="18"/>
      <c r="DQ108" s="19"/>
      <c r="DR108" s="19"/>
      <c r="DS108" s="18"/>
      <c r="DT108" s="18"/>
      <c r="DU108" s="19"/>
      <c r="DV108" s="18"/>
      <c r="DW108" s="18"/>
      <c r="DX108" s="18"/>
      <c r="DY108" s="18"/>
      <c r="DZ108" s="18"/>
      <c r="EA108" s="18"/>
      <c r="EB108" s="18"/>
      <c r="EC108" s="18"/>
      <c r="ED108" s="18"/>
      <c r="EE108" s="18"/>
      <c r="EF108" s="18"/>
      <c r="EG108" s="18"/>
      <c r="EH108" s="18"/>
      <c r="EI108" s="18"/>
      <c r="EJ108" s="18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  <c r="FA108" s="18"/>
      <c r="FB108" s="18"/>
      <c r="FC108" s="18"/>
      <c r="FD108" s="18"/>
      <c r="FE108" s="18"/>
    </row>
    <row r="109" spans="1:161" x14ac:dyDescent="0.25">
      <c r="A109" s="28"/>
      <c r="B109" s="71"/>
      <c r="C109" s="29"/>
      <c r="D109" s="30"/>
      <c r="E109" s="31"/>
      <c r="F109" s="32"/>
      <c r="G109" s="74"/>
      <c r="H109" s="33"/>
      <c r="I109" s="34"/>
      <c r="J109" s="35"/>
      <c r="K109" s="109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9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9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9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8">
        <f t="shared" si="89"/>
        <v>0</v>
      </c>
      <c r="CK109" s="8">
        <f t="shared" si="90"/>
        <v>0</v>
      </c>
      <c r="CL109" s="8" t="str">
        <f t="shared" si="101"/>
        <v/>
      </c>
      <c r="CM109" s="8" t="str">
        <f t="shared" si="102"/>
        <v/>
      </c>
      <c r="CN109" s="8" t="str">
        <f t="shared" si="103"/>
        <v/>
      </c>
      <c r="CO109" s="8" t="str">
        <f t="shared" si="104"/>
        <v/>
      </c>
      <c r="CP109" s="8">
        <f>IF(D109="",0,IF(D109=E109,0,IF(D109&lt;E109,0,IF('Equipes et choix des points'!$I$2=1,IF('Matchs et classements'!D109&gt;'Matchs et classements'!E109,3),IF('Equipes et choix des points'!$I$2=2,IF('Matchs et classements'!D109&gt;E109,4))))))</f>
        <v>0</v>
      </c>
      <c r="CQ109" s="8">
        <f>IF(E109="",0,IF(E109=D109,0,IF(E109&lt;D109,0,IF('Equipes et choix des points'!$I$2=1,IF('Matchs et classements'!E109&gt;'Matchs et classements'!D109,3),IF('Equipes et choix des points'!$I$2=2,IF('Matchs et classements'!E109&gt;'Matchs et classements'!D109,4))))))</f>
        <v>0</v>
      </c>
      <c r="CR109" s="8">
        <f>IF(D109="",0,IF(D109&gt;E109,0,IF(D109&lt;E109,0,IF('Equipes et choix des points'!$I$2=1,IF('Matchs et classements'!D109='Matchs et classements'!E109,1),IF('Equipes et choix des points'!$I$2=2,IF('Matchs et classements'!D109='Matchs et classements'!E109,2))))))</f>
        <v>0</v>
      </c>
      <c r="CS109" s="8">
        <f>IF(E109="",0,IF(E109&gt;D109,0,IF(E109&lt;D109,0,IF('Equipes et choix des points'!$I$2=1,IF('Matchs et classements'!E109='Matchs et classements'!D109,1),IF('Equipes et choix des points'!$I$2=2,IF('Matchs et classements'!E109='Matchs et classements'!D109,2))))))</f>
        <v>0</v>
      </c>
      <c r="CT109" s="8">
        <f>IF(D109="",0,IF(D109&gt;E109,0,IF(D109=E109,0,IF('Equipes et choix des points'!$I$2=1,IF('Matchs et classements'!D109&lt;'Matchs et classements'!E109,0),IF('Equipes et choix des points'!$I$2=2,IF('Matchs et classements'!D109&lt;'Matchs et classements'!E109,1))))))</f>
        <v>0</v>
      </c>
      <c r="CU109" s="8">
        <f>IF(E109="",0,IF(E109&gt;D109,0,IF(E109=D109,0,IF('Equipes et choix des points'!$I$2=1,IF('Matchs et classements'!E109&lt;'Matchs et classements'!D109,0),IF('Equipes et choix des points'!$I$2=2,IF('Matchs et classements'!E109&lt;'Matchs et classements'!D109,1))))))</f>
        <v>0</v>
      </c>
      <c r="CV109" s="8">
        <f t="shared" si="105"/>
        <v>0</v>
      </c>
      <c r="CW109" s="8">
        <f t="shared" si="106"/>
        <v>0</v>
      </c>
      <c r="CX109" s="8">
        <f t="shared" si="107"/>
        <v>0</v>
      </c>
      <c r="CY109" s="8">
        <f t="shared" si="108"/>
        <v>0</v>
      </c>
      <c r="CZ109" s="8" t="b">
        <f t="shared" si="91"/>
        <v>0</v>
      </c>
      <c r="DA109" s="8" t="b">
        <f t="shared" si="92"/>
        <v>0</v>
      </c>
      <c r="DB109" s="8" t="b">
        <f t="shared" si="93"/>
        <v>0</v>
      </c>
      <c r="DC109" s="8" t="b">
        <f t="shared" si="94"/>
        <v>0</v>
      </c>
      <c r="DD109" s="8" t="b">
        <f t="shared" si="95"/>
        <v>0</v>
      </c>
      <c r="DE109" s="8" t="b">
        <f t="shared" si="96"/>
        <v>0</v>
      </c>
      <c r="DF109" s="8">
        <f t="shared" si="97"/>
        <v>0</v>
      </c>
      <c r="DG109" s="8">
        <f t="shared" si="98"/>
        <v>0</v>
      </c>
      <c r="DH109" s="8">
        <f t="shared" si="99"/>
        <v>0</v>
      </c>
      <c r="DI109" s="8">
        <f t="shared" si="100"/>
        <v>0</v>
      </c>
      <c r="DJ109" s="19"/>
      <c r="DK109" s="18"/>
      <c r="DL109" s="18"/>
      <c r="DM109" s="19"/>
      <c r="DN109" s="19"/>
      <c r="DO109" s="18"/>
      <c r="DP109" s="18"/>
      <c r="DQ109" s="19"/>
      <c r="DR109" s="19"/>
      <c r="DS109" s="18"/>
      <c r="DT109" s="18"/>
      <c r="DU109" s="19"/>
      <c r="DV109" s="18"/>
      <c r="DW109" s="18"/>
      <c r="DX109" s="18"/>
      <c r="DY109" s="18"/>
      <c r="DZ109" s="18"/>
      <c r="EA109" s="18"/>
      <c r="EB109" s="18"/>
      <c r="EC109" s="18"/>
      <c r="ED109" s="18"/>
      <c r="EE109" s="18"/>
      <c r="EF109" s="18"/>
      <c r="EG109" s="18"/>
      <c r="EH109" s="18"/>
      <c r="EI109" s="18"/>
      <c r="EJ109" s="18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  <c r="FA109" s="18"/>
      <c r="FB109" s="18"/>
      <c r="FC109" s="18"/>
      <c r="FD109" s="18"/>
      <c r="FE109" s="18"/>
    </row>
    <row r="110" spans="1:161" x14ac:dyDescent="0.25">
      <c r="A110" s="28"/>
      <c r="B110" s="71"/>
      <c r="C110" s="29"/>
      <c r="D110" s="30"/>
      <c r="E110" s="31"/>
      <c r="F110" s="32"/>
      <c r="G110" s="74"/>
      <c r="H110" s="33"/>
      <c r="I110" s="34"/>
      <c r="J110" s="35"/>
      <c r="K110" s="109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9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9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9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8">
        <f t="shared" si="89"/>
        <v>0</v>
      </c>
      <c r="CK110" s="8">
        <f t="shared" si="90"/>
        <v>0</v>
      </c>
      <c r="CL110" s="8" t="str">
        <f t="shared" si="101"/>
        <v/>
      </c>
      <c r="CM110" s="8" t="str">
        <f t="shared" si="102"/>
        <v/>
      </c>
      <c r="CN110" s="8" t="str">
        <f t="shared" si="103"/>
        <v/>
      </c>
      <c r="CO110" s="8" t="str">
        <f t="shared" si="104"/>
        <v/>
      </c>
      <c r="CP110" s="8">
        <f>IF(D110="",0,IF(D110=E110,0,IF(D110&lt;E110,0,IF('Equipes et choix des points'!$I$2=1,IF('Matchs et classements'!D110&gt;'Matchs et classements'!E110,3),IF('Equipes et choix des points'!$I$2=2,IF('Matchs et classements'!D110&gt;E110,4))))))</f>
        <v>0</v>
      </c>
      <c r="CQ110" s="8">
        <f>IF(E110="",0,IF(E110=D110,0,IF(E110&lt;D110,0,IF('Equipes et choix des points'!$I$2=1,IF('Matchs et classements'!E110&gt;'Matchs et classements'!D110,3),IF('Equipes et choix des points'!$I$2=2,IF('Matchs et classements'!E110&gt;'Matchs et classements'!D110,4))))))</f>
        <v>0</v>
      </c>
      <c r="CR110" s="8">
        <f>IF(D110="",0,IF(D110&gt;E110,0,IF(D110&lt;E110,0,IF('Equipes et choix des points'!$I$2=1,IF('Matchs et classements'!D110='Matchs et classements'!E110,1),IF('Equipes et choix des points'!$I$2=2,IF('Matchs et classements'!D110='Matchs et classements'!E110,2))))))</f>
        <v>0</v>
      </c>
      <c r="CS110" s="8">
        <f>IF(E110="",0,IF(E110&gt;D110,0,IF(E110&lt;D110,0,IF('Equipes et choix des points'!$I$2=1,IF('Matchs et classements'!E110='Matchs et classements'!D110,1),IF('Equipes et choix des points'!$I$2=2,IF('Matchs et classements'!E110='Matchs et classements'!D110,2))))))</f>
        <v>0</v>
      </c>
      <c r="CT110" s="8">
        <f>IF(D110="",0,IF(D110&gt;E110,0,IF(D110=E110,0,IF('Equipes et choix des points'!$I$2=1,IF('Matchs et classements'!D110&lt;'Matchs et classements'!E110,0),IF('Equipes et choix des points'!$I$2=2,IF('Matchs et classements'!D110&lt;'Matchs et classements'!E110,1))))))</f>
        <v>0</v>
      </c>
      <c r="CU110" s="8">
        <f>IF(E110="",0,IF(E110&gt;D110,0,IF(E110=D110,0,IF('Equipes et choix des points'!$I$2=1,IF('Matchs et classements'!E110&lt;'Matchs et classements'!D110,0),IF('Equipes et choix des points'!$I$2=2,IF('Matchs et classements'!E110&lt;'Matchs et classements'!D110,1))))))</f>
        <v>0</v>
      </c>
      <c r="CV110" s="8">
        <f t="shared" si="105"/>
        <v>0</v>
      </c>
      <c r="CW110" s="8">
        <f t="shared" si="106"/>
        <v>0</v>
      </c>
      <c r="CX110" s="8">
        <f t="shared" si="107"/>
        <v>0</v>
      </c>
      <c r="CY110" s="8">
        <f t="shared" si="108"/>
        <v>0</v>
      </c>
      <c r="CZ110" s="8" t="b">
        <f t="shared" si="91"/>
        <v>0</v>
      </c>
      <c r="DA110" s="8" t="b">
        <f t="shared" si="92"/>
        <v>0</v>
      </c>
      <c r="DB110" s="8" t="b">
        <f t="shared" si="93"/>
        <v>0</v>
      </c>
      <c r="DC110" s="8" t="b">
        <f t="shared" si="94"/>
        <v>0</v>
      </c>
      <c r="DD110" s="8" t="b">
        <f t="shared" si="95"/>
        <v>0</v>
      </c>
      <c r="DE110" s="8" t="b">
        <f t="shared" si="96"/>
        <v>0</v>
      </c>
      <c r="DF110" s="8">
        <f t="shared" si="97"/>
        <v>0</v>
      </c>
      <c r="DG110" s="8">
        <f t="shared" si="98"/>
        <v>0</v>
      </c>
      <c r="DH110" s="8">
        <f t="shared" si="99"/>
        <v>0</v>
      </c>
      <c r="DI110" s="8">
        <f t="shared" si="100"/>
        <v>0</v>
      </c>
      <c r="DJ110" s="19"/>
      <c r="DK110" s="18"/>
      <c r="DL110" s="18"/>
      <c r="DM110" s="19"/>
      <c r="DN110" s="19"/>
      <c r="DO110" s="18"/>
      <c r="DP110" s="18"/>
      <c r="DQ110" s="19"/>
      <c r="DR110" s="19"/>
      <c r="DS110" s="18"/>
      <c r="DT110" s="18"/>
      <c r="DU110" s="19"/>
      <c r="DV110" s="18"/>
      <c r="DW110" s="18"/>
      <c r="DX110" s="18"/>
      <c r="DY110" s="18"/>
      <c r="DZ110" s="18"/>
      <c r="EA110" s="18"/>
      <c r="EB110" s="18"/>
      <c r="EC110" s="18"/>
      <c r="ED110" s="18"/>
      <c r="EE110" s="18"/>
      <c r="EF110" s="18"/>
      <c r="EG110" s="18"/>
      <c r="EH110" s="18"/>
      <c r="EI110" s="18"/>
      <c r="EJ110" s="18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  <c r="FA110" s="18"/>
      <c r="FB110" s="18"/>
      <c r="FC110" s="18"/>
      <c r="FD110" s="18"/>
      <c r="FE110" s="18"/>
    </row>
    <row r="111" spans="1:161" x14ac:dyDescent="0.25">
      <c r="A111" s="28"/>
      <c r="B111" s="71"/>
      <c r="C111" s="29"/>
      <c r="D111" s="30"/>
      <c r="E111" s="31"/>
      <c r="F111" s="32"/>
      <c r="G111" s="74"/>
      <c r="H111" s="33"/>
      <c r="I111" s="34"/>
      <c r="J111" s="35"/>
      <c r="K111" s="109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9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9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9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8">
        <f t="shared" si="89"/>
        <v>0</v>
      </c>
      <c r="CK111" s="8">
        <f t="shared" si="90"/>
        <v>0</v>
      </c>
      <c r="CL111" s="8" t="str">
        <f t="shared" si="101"/>
        <v/>
      </c>
      <c r="CM111" s="8" t="str">
        <f t="shared" si="102"/>
        <v/>
      </c>
      <c r="CN111" s="8" t="str">
        <f t="shared" si="103"/>
        <v/>
      </c>
      <c r="CO111" s="8" t="str">
        <f t="shared" si="104"/>
        <v/>
      </c>
      <c r="CP111" s="8">
        <f>IF(D111="",0,IF(D111=E111,0,IF(D111&lt;E111,0,IF('Equipes et choix des points'!$I$2=1,IF('Matchs et classements'!D111&gt;'Matchs et classements'!E111,3),IF('Equipes et choix des points'!$I$2=2,IF('Matchs et classements'!D111&gt;E111,4))))))</f>
        <v>0</v>
      </c>
      <c r="CQ111" s="8">
        <f>IF(E111="",0,IF(E111=D111,0,IF(E111&lt;D111,0,IF('Equipes et choix des points'!$I$2=1,IF('Matchs et classements'!E111&gt;'Matchs et classements'!D111,3),IF('Equipes et choix des points'!$I$2=2,IF('Matchs et classements'!E111&gt;'Matchs et classements'!D111,4))))))</f>
        <v>0</v>
      </c>
      <c r="CR111" s="8">
        <f>IF(D111="",0,IF(D111&gt;E111,0,IF(D111&lt;E111,0,IF('Equipes et choix des points'!$I$2=1,IF('Matchs et classements'!D111='Matchs et classements'!E111,1),IF('Equipes et choix des points'!$I$2=2,IF('Matchs et classements'!D111='Matchs et classements'!E111,2))))))</f>
        <v>0</v>
      </c>
      <c r="CS111" s="8">
        <f>IF(E111="",0,IF(E111&gt;D111,0,IF(E111&lt;D111,0,IF('Equipes et choix des points'!$I$2=1,IF('Matchs et classements'!E111='Matchs et classements'!D111,1),IF('Equipes et choix des points'!$I$2=2,IF('Matchs et classements'!E111='Matchs et classements'!D111,2))))))</f>
        <v>0</v>
      </c>
      <c r="CT111" s="8">
        <f>IF(D111="",0,IF(D111&gt;E111,0,IF(D111=E111,0,IF('Equipes et choix des points'!$I$2=1,IF('Matchs et classements'!D111&lt;'Matchs et classements'!E111,0),IF('Equipes et choix des points'!$I$2=2,IF('Matchs et classements'!D111&lt;'Matchs et classements'!E111,1))))))</f>
        <v>0</v>
      </c>
      <c r="CU111" s="8">
        <f>IF(E111="",0,IF(E111&gt;D111,0,IF(E111=D111,0,IF('Equipes et choix des points'!$I$2=1,IF('Matchs et classements'!E111&lt;'Matchs et classements'!D111,0),IF('Equipes et choix des points'!$I$2=2,IF('Matchs et classements'!E111&lt;'Matchs et classements'!D111,1))))))</f>
        <v>0</v>
      </c>
      <c r="CV111" s="8">
        <f t="shared" si="105"/>
        <v>0</v>
      </c>
      <c r="CW111" s="8">
        <f t="shared" si="106"/>
        <v>0</v>
      </c>
      <c r="CX111" s="8">
        <f t="shared" si="107"/>
        <v>0</v>
      </c>
      <c r="CY111" s="8">
        <f t="shared" si="108"/>
        <v>0</v>
      </c>
      <c r="CZ111" s="8" t="b">
        <f t="shared" si="91"/>
        <v>0</v>
      </c>
      <c r="DA111" s="8" t="b">
        <f t="shared" si="92"/>
        <v>0</v>
      </c>
      <c r="DB111" s="8" t="b">
        <f t="shared" si="93"/>
        <v>0</v>
      </c>
      <c r="DC111" s="8" t="b">
        <f t="shared" si="94"/>
        <v>0</v>
      </c>
      <c r="DD111" s="8" t="b">
        <f t="shared" si="95"/>
        <v>0</v>
      </c>
      <c r="DE111" s="8" t="b">
        <f t="shared" si="96"/>
        <v>0</v>
      </c>
      <c r="DF111" s="8">
        <f t="shared" si="97"/>
        <v>0</v>
      </c>
      <c r="DG111" s="8">
        <f t="shared" si="98"/>
        <v>0</v>
      </c>
      <c r="DH111" s="8">
        <f t="shared" si="99"/>
        <v>0</v>
      </c>
      <c r="DI111" s="8">
        <f t="shared" si="100"/>
        <v>0</v>
      </c>
      <c r="DJ111" s="19"/>
      <c r="DK111" s="18"/>
      <c r="DL111" s="18"/>
      <c r="DM111" s="19"/>
      <c r="DN111" s="19"/>
      <c r="DO111" s="18"/>
      <c r="DP111" s="18"/>
      <c r="DQ111" s="19"/>
      <c r="DR111" s="19"/>
      <c r="DS111" s="18"/>
      <c r="DT111" s="18"/>
      <c r="DU111" s="19"/>
      <c r="DV111" s="18"/>
      <c r="DW111" s="18"/>
      <c r="DX111" s="18"/>
      <c r="DY111" s="18"/>
      <c r="DZ111" s="18"/>
      <c r="EA111" s="18"/>
      <c r="EB111" s="18"/>
      <c r="EC111" s="18"/>
      <c r="ED111" s="18"/>
      <c r="EE111" s="18"/>
      <c r="EF111" s="18"/>
      <c r="EG111" s="18"/>
      <c r="EH111" s="18"/>
      <c r="EI111" s="18"/>
      <c r="EJ111" s="18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  <c r="FA111" s="18"/>
      <c r="FB111" s="18"/>
      <c r="FC111" s="18"/>
      <c r="FD111" s="18"/>
      <c r="FE111" s="18"/>
    </row>
    <row r="112" spans="1:161" x14ac:dyDescent="0.25">
      <c r="A112" s="28"/>
      <c r="B112" s="71"/>
      <c r="C112" s="29"/>
      <c r="D112" s="30"/>
      <c r="E112" s="31"/>
      <c r="F112" s="32"/>
      <c r="G112" s="74"/>
      <c r="H112" s="33"/>
      <c r="I112" s="34"/>
      <c r="J112" s="35"/>
      <c r="K112" s="109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9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9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9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8">
        <f t="shared" si="89"/>
        <v>0</v>
      </c>
      <c r="CK112" s="8">
        <f t="shared" si="90"/>
        <v>0</v>
      </c>
      <c r="CL112" s="8" t="str">
        <f t="shared" si="101"/>
        <v/>
      </c>
      <c r="CM112" s="8" t="str">
        <f t="shared" si="102"/>
        <v/>
      </c>
      <c r="CN112" s="8" t="str">
        <f t="shared" si="103"/>
        <v/>
      </c>
      <c r="CO112" s="8" t="str">
        <f t="shared" si="104"/>
        <v/>
      </c>
      <c r="CP112" s="8">
        <f>IF(D112="",0,IF(D112=E112,0,IF(D112&lt;E112,0,IF('Equipes et choix des points'!$I$2=1,IF('Matchs et classements'!D112&gt;'Matchs et classements'!E112,3),IF('Equipes et choix des points'!$I$2=2,IF('Matchs et classements'!D112&gt;E112,4))))))</f>
        <v>0</v>
      </c>
      <c r="CQ112" s="8">
        <f>IF(E112="",0,IF(E112=D112,0,IF(E112&lt;D112,0,IF('Equipes et choix des points'!$I$2=1,IF('Matchs et classements'!E112&gt;'Matchs et classements'!D112,3),IF('Equipes et choix des points'!$I$2=2,IF('Matchs et classements'!E112&gt;'Matchs et classements'!D112,4))))))</f>
        <v>0</v>
      </c>
      <c r="CR112" s="8">
        <f>IF(D112="",0,IF(D112&gt;E112,0,IF(D112&lt;E112,0,IF('Equipes et choix des points'!$I$2=1,IF('Matchs et classements'!D112='Matchs et classements'!E112,1),IF('Equipes et choix des points'!$I$2=2,IF('Matchs et classements'!D112='Matchs et classements'!E112,2))))))</f>
        <v>0</v>
      </c>
      <c r="CS112" s="8">
        <f>IF(E112="",0,IF(E112&gt;D112,0,IF(E112&lt;D112,0,IF('Equipes et choix des points'!$I$2=1,IF('Matchs et classements'!E112='Matchs et classements'!D112,1),IF('Equipes et choix des points'!$I$2=2,IF('Matchs et classements'!E112='Matchs et classements'!D112,2))))))</f>
        <v>0</v>
      </c>
      <c r="CT112" s="8">
        <f>IF(D112="",0,IF(D112&gt;E112,0,IF(D112=E112,0,IF('Equipes et choix des points'!$I$2=1,IF('Matchs et classements'!D112&lt;'Matchs et classements'!E112,0),IF('Equipes et choix des points'!$I$2=2,IF('Matchs et classements'!D112&lt;'Matchs et classements'!E112,1))))))</f>
        <v>0</v>
      </c>
      <c r="CU112" s="8">
        <f>IF(E112="",0,IF(E112&gt;D112,0,IF(E112=D112,0,IF('Equipes et choix des points'!$I$2=1,IF('Matchs et classements'!E112&lt;'Matchs et classements'!D112,0),IF('Equipes et choix des points'!$I$2=2,IF('Matchs et classements'!E112&lt;'Matchs et classements'!D112,1))))))</f>
        <v>0</v>
      </c>
      <c r="CV112" s="8">
        <f t="shared" si="105"/>
        <v>0</v>
      </c>
      <c r="CW112" s="8">
        <f t="shared" si="106"/>
        <v>0</v>
      </c>
      <c r="CX112" s="8">
        <f t="shared" si="107"/>
        <v>0</v>
      </c>
      <c r="CY112" s="8">
        <f t="shared" si="108"/>
        <v>0</v>
      </c>
      <c r="CZ112" s="8" t="b">
        <f t="shared" si="91"/>
        <v>0</v>
      </c>
      <c r="DA112" s="8" t="b">
        <f t="shared" si="92"/>
        <v>0</v>
      </c>
      <c r="DB112" s="8" t="b">
        <f t="shared" si="93"/>
        <v>0</v>
      </c>
      <c r="DC112" s="8" t="b">
        <f t="shared" si="94"/>
        <v>0</v>
      </c>
      <c r="DD112" s="8" t="b">
        <f t="shared" si="95"/>
        <v>0</v>
      </c>
      <c r="DE112" s="8" t="b">
        <f t="shared" si="96"/>
        <v>0</v>
      </c>
      <c r="DF112" s="8">
        <f t="shared" si="97"/>
        <v>0</v>
      </c>
      <c r="DG112" s="8">
        <f t="shared" si="98"/>
        <v>0</v>
      </c>
      <c r="DH112" s="8">
        <f t="shared" si="99"/>
        <v>0</v>
      </c>
      <c r="DI112" s="8">
        <f t="shared" si="100"/>
        <v>0</v>
      </c>
      <c r="DJ112" s="19"/>
      <c r="DK112" s="18"/>
      <c r="DL112" s="18"/>
      <c r="DM112" s="19"/>
      <c r="DN112" s="19"/>
      <c r="DO112" s="18"/>
      <c r="DP112" s="18"/>
      <c r="DQ112" s="19"/>
      <c r="DR112" s="19"/>
      <c r="DS112" s="18"/>
      <c r="DT112" s="18"/>
      <c r="DU112" s="19"/>
      <c r="DV112" s="18"/>
      <c r="DW112" s="18"/>
      <c r="DX112" s="18"/>
      <c r="DY112" s="18"/>
      <c r="DZ112" s="18"/>
      <c r="EA112" s="18"/>
      <c r="EB112" s="18"/>
      <c r="EC112" s="18"/>
      <c r="ED112" s="18"/>
      <c r="EE112" s="18"/>
      <c r="EF112" s="18"/>
      <c r="EG112" s="18"/>
      <c r="EH112" s="18"/>
      <c r="EI112" s="18"/>
      <c r="EJ112" s="18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  <c r="FA112" s="18"/>
      <c r="FB112" s="18"/>
      <c r="FC112" s="18"/>
      <c r="FD112" s="18"/>
      <c r="FE112" s="18"/>
    </row>
    <row r="113" spans="1:161" ht="15.75" thickBot="1" x14ac:dyDescent="0.3">
      <c r="A113" s="36"/>
      <c r="B113" s="72"/>
      <c r="C113" s="37"/>
      <c r="D113" s="38"/>
      <c r="E113" s="39"/>
      <c r="F113" s="40"/>
      <c r="G113" s="75"/>
      <c r="H113" s="41"/>
      <c r="I113" s="42"/>
      <c r="J113" s="43"/>
      <c r="K113" s="110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9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9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9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8">
        <f t="shared" si="89"/>
        <v>0</v>
      </c>
      <c r="CK113" s="8">
        <f t="shared" si="90"/>
        <v>0</v>
      </c>
      <c r="CL113" s="8" t="str">
        <f t="shared" si="101"/>
        <v/>
      </c>
      <c r="CM113" s="8" t="str">
        <f t="shared" si="102"/>
        <v/>
      </c>
      <c r="CN113" s="8" t="str">
        <f t="shared" si="103"/>
        <v/>
      </c>
      <c r="CO113" s="8" t="str">
        <f t="shared" si="104"/>
        <v/>
      </c>
      <c r="CP113" s="8">
        <f>IF(D113="",0,IF(D113=E113,0,IF(D113&lt;E113,0,IF('Equipes et choix des points'!$I$2=1,IF('Matchs et classements'!D113&gt;'Matchs et classements'!E113,3),IF('Equipes et choix des points'!$I$2=2,IF('Matchs et classements'!D113&gt;E113,4))))))</f>
        <v>0</v>
      </c>
      <c r="CQ113" s="8">
        <f>IF(E113="",0,IF(E113=D113,0,IF(E113&lt;D113,0,IF('Equipes et choix des points'!$I$2=1,IF('Matchs et classements'!E113&gt;'Matchs et classements'!D113,3),IF('Equipes et choix des points'!$I$2=2,IF('Matchs et classements'!E113&gt;'Matchs et classements'!D113,4))))))</f>
        <v>0</v>
      </c>
      <c r="CR113" s="8">
        <f>IF(D113="",0,IF(D113&gt;E113,0,IF(D113&lt;E113,0,IF('Equipes et choix des points'!$I$2=1,IF('Matchs et classements'!D113='Matchs et classements'!E113,1),IF('Equipes et choix des points'!$I$2=2,IF('Matchs et classements'!D113='Matchs et classements'!E113,2))))))</f>
        <v>0</v>
      </c>
      <c r="CS113" s="8">
        <f>IF(E113="",0,IF(E113&gt;D113,0,IF(E113&lt;D113,0,IF('Equipes et choix des points'!$I$2=1,IF('Matchs et classements'!E113='Matchs et classements'!D113,1),IF('Equipes et choix des points'!$I$2=2,IF('Matchs et classements'!E113='Matchs et classements'!D113,2))))))</f>
        <v>0</v>
      </c>
      <c r="CT113" s="8">
        <f>IF(D113="",0,IF(D113&gt;E113,0,IF(D113=E113,0,IF('Equipes et choix des points'!$I$2=1,IF('Matchs et classements'!D113&lt;'Matchs et classements'!E113,0),IF('Equipes et choix des points'!$I$2=2,IF('Matchs et classements'!D113&lt;'Matchs et classements'!E113,1))))))</f>
        <v>0</v>
      </c>
      <c r="CU113" s="8">
        <f>IF(E113="",0,IF(E113&gt;D113,0,IF(E113=D113,0,IF('Equipes et choix des points'!$I$2=1,IF('Matchs et classements'!E113&lt;'Matchs et classements'!D113,0),IF('Equipes et choix des points'!$I$2=2,IF('Matchs et classements'!E113&lt;'Matchs et classements'!D113,1))))))</f>
        <v>0</v>
      </c>
      <c r="CV113" s="8">
        <f t="shared" si="105"/>
        <v>0</v>
      </c>
      <c r="CW113" s="8">
        <f t="shared" si="106"/>
        <v>0</v>
      </c>
      <c r="CX113" s="8">
        <f t="shared" si="107"/>
        <v>0</v>
      </c>
      <c r="CY113" s="8">
        <f t="shared" si="108"/>
        <v>0</v>
      </c>
      <c r="CZ113" s="8" t="b">
        <f t="shared" si="91"/>
        <v>0</v>
      </c>
      <c r="DA113" s="8" t="b">
        <f t="shared" si="92"/>
        <v>0</v>
      </c>
      <c r="DB113" s="8" t="b">
        <f t="shared" si="93"/>
        <v>0</v>
      </c>
      <c r="DC113" s="8" t="b">
        <f t="shared" si="94"/>
        <v>0</v>
      </c>
      <c r="DD113" s="8" t="b">
        <f t="shared" si="95"/>
        <v>0</v>
      </c>
      <c r="DE113" s="8" t="b">
        <f t="shared" si="96"/>
        <v>0</v>
      </c>
      <c r="DF113" s="8">
        <f t="shared" si="97"/>
        <v>0</v>
      </c>
      <c r="DG113" s="8">
        <f t="shared" si="98"/>
        <v>0</v>
      </c>
      <c r="DH113" s="8">
        <f t="shared" si="99"/>
        <v>0</v>
      </c>
      <c r="DI113" s="8">
        <f t="shared" si="100"/>
        <v>0</v>
      </c>
      <c r="DJ113" s="19"/>
      <c r="DK113" s="18"/>
      <c r="DL113" s="18"/>
      <c r="DM113" s="19"/>
      <c r="DN113" s="19"/>
      <c r="DO113" s="18"/>
      <c r="DP113" s="18"/>
      <c r="DQ113" s="19"/>
      <c r="DR113" s="19"/>
      <c r="DS113" s="18"/>
      <c r="DT113" s="18"/>
      <c r="DU113" s="19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</row>
    <row r="114" spans="1:161" x14ac:dyDescent="0.25">
      <c r="A114" s="20"/>
      <c r="B114" s="70"/>
      <c r="C114" s="21"/>
      <c r="D114" s="22"/>
      <c r="E114" s="23"/>
      <c r="F114" s="24"/>
      <c r="G114" s="73"/>
      <c r="H114" s="25"/>
      <c r="I114" s="26"/>
      <c r="J114" s="27"/>
      <c r="K114" s="108">
        <v>12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9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9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9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8">
        <f t="shared" si="89"/>
        <v>0</v>
      </c>
      <c r="CK114" s="8">
        <f t="shared" si="90"/>
        <v>0</v>
      </c>
      <c r="CL114" s="8" t="str">
        <f t="shared" si="101"/>
        <v/>
      </c>
      <c r="CM114" s="8" t="str">
        <f t="shared" si="102"/>
        <v/>
      </c>
      <c r="CN114" s="8" t="str">
        <f t="shared" si="103"/>
        <v/>
      </c>
      <c r="CO114" s="8" t="str">
        <f t="shared" si="104"/>
        <v/>
      </c>
      <c r="CP114" s="8">
        <f>IF(D114="",0,IF(D114=E114,0,IF(D114&lt;E114,0,IF('Equipes et choix des points'!$I$2=1,IF('Matchs et classements'!D114&gt;'Matchs et classements'!E114,3),IF('Equipes et choix des points'!$I$2=2,IF('Matchs et classements'!D114&gt;E114,4))))))</f>
        <v>0</v>
      </c>
      <c r="CQ114" s="8">
        <f>IF(E114="",0,IF(E114=D114,0,IF(E114&lt;D114,0,IF('Equipes et choix des points'!$I$2=1,IF('Matchs et classements'!E114&gt;'Matchs et classements'!D114,3),IF('Equipes et choix des points'!$I$2=2,IF('Matchs et classements'!E114&gt;'Matchs et classements'!D114,4))))))</f>
        <v>0</v>
      </c>
      <c r="CR114" s="8">
        <f>IF(D114="",0,IF(D114&gt;E114,0,IF(D114&lt;E114,0,IF('Equipes et choix des points'!$I$2=1,IF('Matchs et classements'!D114='Matchs et classements'!E114,1),IF('Equipes et choix des points'!$I$2=2,IF('Matchs et classements'!D114='Matchs et classements'!E114,2))))))</f>
        <v>0</v>
      </c>
      <c r="CS114" s="8">
        <f>IF(E114="",0,IF(E114&gt;D114,0,IF(E114&lt;D114,0,IF('Equipes et choix des points'!$I$2=1,IF('Matchs et classements'!E114='Matchs et classements'!D114,1),IF('Equipes et choix des points'!$I$2=2,IF('Matchs et classements'!E114='Matchs et classements'!D114,2))))))</f>
        <v>0</v>
      </c>
      <c r="CT114" s="8">
        <f>IF(D114="",0,IF(D114&gt;E114,0,IF(D114=E114,0,IF('Equipes et choix des points'!$I$2=1,IF('Matchs et classements'!D114&lt;'Matchs et classements'!E114,0),IF('Equipes et choix des points'!$I$2=2,IF('Matchs et classements'!D114&lt;'Matchs et classements'!E114,1))))))</f>
        <v>0</v>
      </c>
      <c r="CU114" s="8">
        <f>IF(E114="",0,IF(E114&gt;D114,0,IF(E114=D114,0,IF('Equipes et choix des points'!$I$2=1,IF('Matchs et classements'!E114&lt;'Matchs et classements'!D114,0),IF('Equipes et choix des points'!$I$2=2,IF('Matchs et classements'!E114&lt;'Matchs et classements'!D114,1))))))</f>
        <v>0</v>
      </c>
      <c r="CV114" s="8">
        <f t="shared" si="105"/>
        <v>0</v>
      </c>
      <c r="CW114" s="8">
        <f t="shared" si="106"/>
        <v>0</v>
      </c>
      <c r="CX114" s="8">
        <f t="shared" si="107"/>
        <v>0</v>
      </c>
      <c r="CY114" s="8">
        <f t="shared" si="108"/>
        <v>0</v>
      </c>
      <c r="CZ114" s="8" t="b">
        <f t="shared" si="91"/>
        <v>0</v>
      </c>
      <c r="DA114" s="8" t="b">
        <f t="shared" si="92"/>
        <v>0</v>
      </c>
      <c r="DB114" s="8" t="b">
        <f t="shared" si="93"/>
        <v>0</v>
      </c>
      <c r="DC114" s="8" t="b">
        <f t="shared" si="94"/>
        <v>0</v>
      </c>
      <c r="DD114" s="8" t="b">
        <f t="shared" si="95"/>
        <v>0</v>
      </c>
      <c r="DE114" s="8" t="b">
        <f t="shared" si="96"/>
        <v>0</v>
      </c>
      <c r="DF114" s="8">
        <f t="shared" si="97"/>
        <v>0</v>
      </c>
      <c r="DG114" s="8">
        <f t="shared" si="98"/>
        <v>0</v>
      </c>
      <c r="DH114" s="8">
        <f t="shared" si="99"/>
        <v>0</v>
      </c>
      <c r="DI114" s="8">
        <f t="shared" si="100"/>
        <v>0</v>
      </c>
      <c r="DJ114" s="19"/>
      <c r="DK114" s="18"/>
      <c r="DL114" s="18"/>
      <c r="DM114" s="19"/>
      <c r="DN114" s="19"/>
      <c r="DO114" s="18"/>
      <c r="DP114" s="18"/>
      <c r="DQ114" s="19"/>
      <c r="DR114" s="19"/>
      <c r="DS114" s="18"/>
      <c r="DT114" s="18"/>
      <c r="DU114" s="19"/>
      <c r="DV114" s="18"/>
      <c r="DW114" s="18"/>
      <c r="DX114" s="18"/>
      <c r="DY114" s="18"/>
      <c r="DZ114" s="18"/>
      <c r="EA114" s="18"/>
      <c r="EB114" s="18"/>
      <c r="EC114" s="18"/>
      <c r="ED114" s="18"/>
      <c r="EE114" s="18"/>
      <c r="EF114" s="18"/>
      <c r="EG114" s="18"/>
      <c r="EH114" s="18"/>
      <c r="EI114" s="18"/>
      <c r="EJ114" s="18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  <c r="FA114" s="18"/>
      <c r="FB114" s="18"/>
      <c r="FC114" s="18"/>
      <c r="FD114" s="18"/>
      <c r="FE114" s="18"/>
    </row>
    <row r="115" spans="1:161" x14ac:dyDescent="0.25">
      <c r="A115" s="28"/>
      <c r="B115" s="71"/>
      <c r="C115" s="29"/>
      <c r="D115" s="30"/>
      <c r="E115" s="31"/>
      <c r="F115" s="32"/>
      <c r="G115" s="74"/>
      <c r="H115" s="33"/>
      <c r="I115" s="34"/>
      <c r="J115" s="35"/>
      <c r="K115" s="109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9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9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9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8">
        <f t="shared" si="89"/>
        <v>0</v>
      </c>
      <c r="CK115" s="8">
        <f t="shared" si="90"/>
        <v>0</v>
      </c>
      <c r="CL115" s="8" t="str">
        <f t="shared" si="101"/>
        <v/>
      </c>
      <c r="CM115" s="8" t="str">
        <f t="shared" si="102"/>
        <v/>
      </c>
      <c r="CN115" s="8" t="str">
        <f t="shared" si="103"/>
        <v/>
      </c>
      <c r="CO115" s="8" t="str">
        <f t="shared" si="104"/>
        <v/>
      </c>
      <c r="CP115" s="8">
        <f>IF(D115="",0,IF(D115=E115,0,IF(D115&lt;E115,0,IF('Equipes et choix des points'!$I$2=1,IF('Matchs et classements'!D115&gt;'Matchs et classements'!E115,3),IF('Equipes et choix des points'!$I$2=2,IF('Matchs et classements'!D115&gt;E115,4))))))</f>
        <v>0</v>
      </c>
      <c r="CQ115" s="8">
        <f>IF(E115="",0,IF(E115=D115,0,IF(E115&lt;D115,0,IF('Equipes et choix des points'!$I$2=1,IF('Matchs et classements'!E115&gt;'Matchs et classements'!D115,3),IF('Equipes et choix des points'!$I$2=2,IF('Matchs et classements'!E115&gt;'Matchs et classements'!D115,4))))))</f>
        <v>0</v>
      </c>
      <c r="CR115" s="8">
        <f>IF(D115="",0,IF(D115&gt;E115,0,IF(D115&lt;E115,0,IF('Equipes et choix des points'!$I$2=1,IF('Matchs et classements'!D115='Matchs et classements'!E115,1),IF('Equipes et choix des points'!$I$2=2,IF('Matchs et classements'!D115='Matchs et classements'!E115,2))))))</f>
        <v>0</v>
      </c>
      <c r="CS115" s="8">
        <f>IF(E115="",0,IF(E115&gt;D115,0,IF(E115&lt;D115,0,IF('Equipes et choix des points'!$I$2=1,IF('Matchs et classements'!E115='Matchs et classements'!D115,1),IF('Equipes et choix des points'!$I$2=2,IF('Matchs et classements'!E115='Matchs et classements'!D115,2))))))</f>
        <v>0</v>
      </c>
      <c r="CT115" s="8">
        <f>IF(D115="",0,IF(D115&gt;E115,0,IF(D115=E115,0,IF('Equipes et choix des points'!$I$2=1,IF('Matchs et classements'!D115&lt;'Matchs et classements'!E115,0),IF('Equipes et choix des points'!$I$2=2,IF('Matchs et classements'!D115&lt;'Matchs et classements'!E115,1))))))</f>
        <v>0</v>
      </c>
      <c r="CU115" s="8">
        <f>IF(E115="",0,IF(E115&gt;D115,0,IF(E115=D115,0,IF('Equipes et choix des points'!$I$2=1,IF('Matchs et classements'!E115&lt;'Matchs et classements'!D115,0),IF('Equipes et choix des points'!$I$2=2,IF('Matchs et classements'!E115&lt;'Matchs et classements'!D115,1))))))</f>
        <v>0</v>
      </c>
      <c r="CV115" s="8">
        <f t="shared" si="105"/>
        <v>0</v>
      </c>
      <c r="CW115" s="8">
        <f t="shared" si="106"/>
        <v>0</v>
      </c>
      <c r="CX115" s="8">
        <f t="shared" si="107"/>
        <v>0</v>
      </c>
      <c r="CY115" s="8">
        <f t="shared" si="108"/>
        <v>0</v>
      </c>
      <c r="CZ115" s="8" t="b">
        <f t="shared" si="91"/>
        <v>0</v>
      </c>
      <c r="DA115" s="8" t="b">
        <f t="shared" si="92"/>
        <v>0</v>
      </c>
      <c r="DB115" s="8" t="b">
        <f t="shared" si="93"/>
        <v>0</v>
      </c>
      <c r="DC115" s="8" t="b">
        <f t="shared" si="94"/>
        <v>0</v>
      </c>
      <c r="DD115" s="8" t="b">
        <f t="shared" si="95"/>
        <v>0</v>
      </c>
      <c r="DE115" s="8" t="b">
        <f t="shared" si="96"/>
        <v>0</v>
      </c>
      <c r="DF115" s="8">
        <f t="shared" si="97"/>
        <v>0</v>
      </c>
      <c r="DG115" s="8">
        <f t="shared" si="98"/>
        <v>0</v>
      </c>
      <c r="DH115" s="8">
        <f t="shared" si="99"/>
        <v>0</v>
      </c>
      <c r="DI115" s="8">
        <f t="shared" si="100"/>
        <v>0</v>
      </c>
      <c r="DJ115" s="19"/>
      <c r="DK115" s="18"/>
      <c r="DL115" s="18"/>
      <c r="DM115" s="19"/>
      <c r="DN115" s="19"/>
      <c r="DO115" s="18"/>
      <c r="DP115" s="18"/>
      <c r="DQ115" s="19"/>
      <c r="DR115" s="19"/>
      <c r="DS115" s="18"/>
      <c r="DT115" s="18"/>
      <c r="DU115" s="19"/>
      <c r="DV115" s="18"/>
      <c r="DW115" s="18"/>
      <c r="DX115" s="18"/>
      <c r="DY115" s="18"/>
      <c r="DZ115" s="18"/>
      <c r="EA115" s="18"/>
      <c r="EB115" s="18"/>
      <c r="EC115" s="18"/>
      <c r="ED115" s="18"/>
      <c r="EE115" s="18"/>
      <c r="EF115" s="18"/>
      <c r="EG115" s="18"/>
      <c r="EH115" s="18"/>
      <c r="EI115" s="18"/>
      <c r="EJ115" s="18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  <c r="FA115" s="18"/>
      <c r="FB115" s="18"/>
      <c r="FC115" s="18"/>
      <c r="FD115" s="18"/>
      <c r="FE115" s="18"/>
    </row>
    <row r="116" spans="1:161" x14ac:dyDescent="0.25">
      <c r="A116" s="28"/>
      <c r="B116" s="71"/>
      <c r="C116" s="29"/>
      <c r="D116" s="30"/>
      <c r="E116" s="31"/>
      <c r="F116" s="32"/>
      <c r="G116" s="74"/>
      <c r="H116" s="33"/>
      <c r="I116" s="34"/>
      <c r="J116" s="35"/>
      <c r="K116" s="109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9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9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9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8">
        <f t="shared" si="89"/>
        <v>0</v>
      </c>
      <c r="CK116" s="8">
        <f t="shared" si="90"/>
        <v>0</v>
      </c>
      <c r="CL116" s="8" t="str">
        <f t="shared" si="101"/>
        <v/>
      </c>
      <c r="CM116" s="8" t="str">
        <f t="shared" si="102"/>
        <v/>
      </c>
      <c r="CN116" s="8" t="str">
        <f t="shared" si="103"/>
        <v/>
      </c>
      <c r="CO116" s="8" t="str">
        <f t="shared" si="104"/>
        <v/>
      </c>
      <c r="CP116" s="8">
        <f>IF(D116="",0,IF(D116=E116,0,IF(D116&lt;E116,0,IF('Equipes et choix des points'!$I$2=1,IF('Matchs et classements'!D116&gt;'Matchs et classements'!E116,3),IF('Equipes et choix des points'!$I$2=2,IF('Matchs et classements'!D116&gt;E116,4))))))</f>
        <v>0</v>
      </c>
      <c r="CQ116" s="8">
        <f>IF(E116="",0,IF(E116=D116,0,IF(E116&lt;D116,0,IF('Equipes et choix des points'!$I$2=1,IF('Matchs et classements'!E116&gt;'Matchs et classements'!D116,3),IF('Equipes et choix des points'!$I$2=2,IF('Matchs et classements'!E116&gt;'Matchs et classements'!D116,4))))))</f>
        <v>0</v>
      </c>
      <c r="CR116" s="8">
        <f>IF(D116="",0,IF(D116&gt;E116,0,IF(D116&lt;E116,0,IF('Equipes et choix des points'!$I$2=1,IF('Matchs et classements'!D116='Matchs et classements'!E116,1),IF('Equipes et choix des points'!$I$2=2,IF('Matchs et classements'!D116='Matchs et classements'!E116,2))))))</f>
        <v>0</v>
      </c>
      <c r="CS116" s="8">
        <f>IF(E116="",0,IF(E116&gt;D116,0,IF(E116&lt;D116,0,IF('Equipes et choix des points'!$I$2=1,IF('Matchs et classements'!E116='Matchs et classements'!D116,1),IF('Equipes et choix des points'!$I$2=2,IF('Matchs et classements'!E116='Matchs et classements'!D116,2))))))</f>
        <v>0</v>
      </c>
      <c r="CT116" s="8">
        <f>IF(D116="",0,IF(D116&gt;E116,0,IF(D116=E116,0,IF('Equipes et choix des points'!$I$2=1,IF('Matchs et classements'!D116&lt;'Matchs et classements'!E116,0),IF('Equipes et choix des points'!$I$2=2,IF('Matchs et classements'!D116&lt;'Matchs et classements'!E116,1))))))</f>
        <v>0</v>
      </c>
      <c r="CU116" s="8">
        <f>IF(E116="",0,IF(E116&gt;D116,0,IF(E116=D116,0,IF('Equipes et choix des points'!$I$2=1,IF('Matchs et classements'!E116&lt;'Matchs et classements'!D116,0),IF('Equipes et choix des points'!$I$2=2,IF('Matchs et classements'!E116&lt;'Matchs et classements'!D116,1))))))</f>
        <v>0</v>
      </c>
      <c r="CV116" s="8">
        <f t="shared" si="105"/>
        <v>0</v>
      </c>
      <c r="CW116" s="8">
        <f t="shared" si="106"/>
        <v>0</v>
      </c>
      <c r="CX116" s="8">
        <f t="shared" si="107"/>
        <v>0</v>
      </c>
      <c r="CY116" s="8">
        <f t="shared" si="108"/>
        <v>0</v>
      </c>
      <c r="CZ116" s="8" t="b">
        <f t="shared" si="91"/>
        <v>0</v>
      </c>
      <c r="DA116" s="8" t="b">
        <f t="shared" si="92"/>
        <v>0</v>
      </c>
      <c r="DB116" s="8" t="b">
        <f t="shared" si="93"/>
        <v>0</v>
      </c>
      <c r="DC116" s="8" t="b">
        <f t="shared" si="94"/>
        <v>0</v>
      </c>
      <c r="DD116" s="8" t="b">
        <f t="shared" si="95"/>
        <v>0</v>
      </c>
      <c r="DE116" s="8" t="b">
        <f t="shared" si="96"/>
        <v>0</v>
      </c>
      <c r="DF116" s="8">
        <f t="shared" si="97"/>
        <v>0</v>
      </c>
      <c r="DG116" s="8">
        <f t="shared" si="98"/>
        <v>0</v>
      </c>
      <c r="DH116" s="8">
        <f t="shared" si="99"/>
        <v>0</v>
      </c>
      <c r="DI116" s="8">
        <f t="shared" si="100"/>
        <v>0</v>
      </c>
      <c r="DJ116" s="19"/>
      <c r="DK116" s="18"/>
      <c r="DL116" s="18"/>
      <c r="DM116" s="19"/>
      <c r="DN116" s="19"/>
      <c r="DO116" s="18"/>
      <c r="DP116" s="18"/>
      <c r="DQ116" s="19"/>
      <c r="DR116" s="19"/>
      <c r="DS116" s="18"/>
      <c r="DT116" s="18"/>
      <c r="DU116" s="19"/>
      <c r="DV116" s="18"/>
      <c r="DW116" s="18"/>
      <c r="DX116" s="18"/>
      <c r="DY116" s="18"/>
      <c r="DZ116" s="18"/>
      <c r="EA116" s="18"/>
      <c r="EB116" s="18"/>
      <c r="EC116" s="18"/>
      <c r="ED116" s="18"/>
      <c r="EE116" s="18"/>
      <c r="EF116" s="18"/>
      <c r="EG116" s="18"/>
      <c r="EH116" s="18"/>
      <c r="EI116" s="18"/>
      <c r="EJ116" s="18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  <c r="FA116" s="18"/>
      <c r="FB116" s="18"/>
      <c r="FC116" s="18"/>
      <c r="FD116" s="18"/>
      <c r="FE116" s="18"/>
    </row>
    <row r="117" spans="1:161" x14ac:dyDescent="0.25">
      <c r="A117" s="28"/>
      <c r="B117" s="71"/>
      <c r="C117" s="29"/>
      <c r="D117" s="30"/>
      <c r="E117" s="31"/>
      <c r="F117" s="32"/>
      <c r="G117" s="74"/>
      <c r="H117" s="33"/>
      <c r="I117" s="34"/>
      <c r="J117" s="35"/>
      <c r="K117" s="109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9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9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9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8">
        <f t="shared" si="89"/>
        <v>0</v>
      </c>
      <c r="CK117" s="8">
        <f t="shared" si="90"/>
        <v>0</v>
      </c>
      <c r="CL117" s="8" t="str">
        <f t="shared" si="101"/>
        <v/>
      </c>
      <c r="CM117" s="8" t="str">
        <f t="shared" si="102"/>
        <v/>
      </c>
      <c r="CN117" s="8" t="str">
        <f t="shared" si="103"/>
        <v/>
      </c>
      <c r="CO117" s="8" t="str">
        <f t="shared" si="104"/>
        <v/>
      </c>
      <c r="CP117" s="8">
        <f>IF(D117="",0,IF(D117=E117,0,IF(D117&lt;E117,0,IF('Equipes et choix des points'!$I$2=1,IF('Matchs et classements'!D117&gt;'Matchs et classements'!E117,3),IF('Equipes et choix des points'!$I$2=2,IF('Matchs et classements'!D117&gt;E117,4))))))</f>
        <v>0</v>
      </c>
      <c r="CQ117" s="8">
        <f>IF(E117="",0,IF(E117=D117,0,IF(E117&lt;D117,0,IF('Equipes et choix des points'!$I$2=1,IF('Matchs et classements'!E117&gt;'Matchs et classements'!D117,3),IF('Equipes et choix des points'!$I$2=2,IF('Matchs et classements'!E117&gt;'Matchs et classements'!D117,4))))))</f>
        <v>0</v>
      </c>
      <c r="CR117" s="8">
        <f>IF(D117="",0,IF(D117&gt;E117,0,IF(D117&lt;E117,0,IF('Equipes et choix des points'!$I$2=1,IF('Matchs et classements'!D117='Matchs et classements'!E117,1),IF('Equipes et choix des points'!$I$2=2,IF('Matchs et classements'!D117='Matchs et classements'!E117,2))))))</f>
        <v>0</v>
      </c>
      <c r="CS117" s="8">
        <f>IF(E117="",0,IF(E117&gt;D117,0,IF(E117&lt;D117,0,IF('Equipes et choix des points'!$I$2=1,IF('Matchs et classements'!E117='Matchs et classements'!D117,1),IF('Equipes et choix des points'!$I$2=2,IF('Matchs et classements'!E117='Matchs et classements'!D117,2))))))</f>
        <v>0</v>
      </c>
      <c r="CT117" s="8">
        <f>IF(D117="",0,IF(D117&gt;E117,0,IF(D117=E117,0,IF('Equipes et choix des points'!$I$2=1,IF('Matchs et classements'!D117&lt;'Matchs et classements'!E117,0),IF('Equipes et choix des points'!$I$2=2,IF('Matchs et classements'!D117&lt;'Matchs et classements'!E117,1))))))</f>
        <v>0</v>
      </c>
      <c r="CU117" s="8">
        <f>IF(E117="",0,IF(E117&gt;D117,0,IF(E117=D117,0,IF('Equipes et choix des points'!$I$2=1,IF('Matchs et classements'!E117&lt;'Matchs et classements'!D117,0),IF('Equipes et choix des points'!$I$2=2,IF('Matchs et classements'!E117&lt;'Matchs et classements'!D117,1))))))</f>
        <v>0</v>
      </c>
      <c r="CV117" s="8">
        <f t="shared" si="105"/>
        <v>0</v>
      </c>
      <c r="CW117" s="8">
        <f t="shared" si="106"/>
        <v>0</v>
      </c>
      <c r="CX117" s="8">
        <f t="shared" si="107"/>
        <v>0</v>
      </c>
      <c r="CY117" s="8">
        <f t="shared" si="108"/>
        <v>0</v>
      </c>
      <c r="CZ117" s="8" t="b">
        <f t="shared" si="91"/>
        <v>0</v>
      </c>
      <c r="DA117" s="8" t="b">
        <f t="shared" si="92"/>
        <v>0</v>
      </c>
      <c r="DB117" s="8" t="b">
        <f t="shared" si="93"/>
        <v>0</v>
      </c>
      <c r="DC117" s="8" t="b">
        <f t="shared" si="94"/>
        <v>0</v>
      </c>
      <c r="DD117" s="8" t="b">
        <f t="shared" si="95"/>
        <v>0</v>
      </c>
      <c r="DE117" s="8" t="b">
        <f t="shared" si="96"/>
        <v>0</v>
      </c>
      <c r="DF117" s="8">
        <f t="shared" si="97"/>
        <v>0</v>
      </c>
      <c r="DG117" s="8">
        <f t="shared" si="98"/>
        <v>0</v>
      </c>
      <c r="DH117" s="8">
        <f t="shared" si="99"/>
        <v>0</v>
      </c>
      <c r="DI117" s="8">
        <f t="shared" si="100"/>
        <v>0</v>
      </c>
      <c r="DJ117" s="19"/>
      <c r="DK117" s="18"/>
      <c r="DL117" s="18"/>
      <c r="DM117" s="19"/>
      <c r="DN117" s="19"/>
      <c r="DO117" s="18"/>
      <c r="DP117" s="18"/>
      <c r="DQ117" s="19"/>
      <c r="DR117" s="19"/>
      <c r="DS117" s="18"/>
      <c r="DT117" s="18"/>
      <c r="DU117" s="19"/>
      <c r="DV117" s="18"/>
      <c r="DW117" s="18"/>
      <c r="DX117" s="18"/>
      <c r="DY117" s="18"/>
      <c r="DZ117" s="18"/>
      <c r="EA117" s="18"/>
      <c r="EB117" s="18"/>
      <c r="EC117" s="18"/>
      <c r="ED117" s="18"/>
      <c r="EE117" s="18"/>
      <c r="EF117" s="18"/>
      <c r="EG117" s="18"/>
      <c r="EH117" s="18"/>
      <c r="EI117" s="18"/>
      <c r="EJ117" s="18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  <c r="FA117" s="18"/>
      <c r="FB117" s="18"/>
      <c r="FC117" s="18"/>
      <c r="FD117" s="18"/>
      <c r="FE117" s="18"/>
    </row>
    <row r="118" spans="1:161" x14ac:dyDescent="0.25">
      <c r="A118" s="28"/>
      <c r="B118" s="71"/>
      <c r="C118" s="29"/>
      <c r="D118" s="30"/>
      <c r="E118" s="31"/>
      <c r="F118" s="32"/>
      <c r="G118" s="74"/>
      <c r="H118" s="33"/>
      <c r="I118" s="34"/>
      <c r="J118" s="35"/>
      <c r="K118" s="109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9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9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9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8">
        <f t="shared" si="89"/>
        <v>0</v>
      </c>
      <c r="CK118" s="8">
        <f t="shared" si="90"/>
        <v>0</v>
      </c>
      <c r="CL118" s="8" t="str">
        <f t="shared" si="101"/>
        <v/>
      </c>
      <c r="CM118" s="8" t="str">
        <f t="shared" si="102"/>
        <v/>
      </c>
      <c r="CN118" s="8" t="str">
        <f t="shared" si="103"/>
        <v/>
      </c>
      <c r="CO118" s="8" t="str">
        <f t="shared" si="104"/>
        <v/>
      </c>
      <c r="CP118" s="8">
        <f>IF(D118="",0,IF(D118=E118,0,IF(D118&lt;E118,0,IF('Equipes et choix des points'!$I$2=1,IF('Matchs et classements'!D118&gt;'Matchs et classements'!E118,3),IF('Equipes et choix des points'!$I$2=2,IF('Matchs et classements'!D118&gt;E118,4))))))</f>
        <v>0</v>
      </c>
      <c r="CQ118" s="8">
        <f>IF(E118="",0,IF(E118=D118,0,IF(E118&lt;D118,0,IF('Equipes et choix des points'!$I$2=1,IF('Matchs et classements'!E118&gt;'Matchs et classements'!D118,3),IF('Equipes et choix des points'!$I$2=2,IF('Matchs et classements'!E118&gt;'Matchs et classements'!D118,4))))))</f>
        <v>0</v>
      </c>
      <c r="CR118" s="8">
        <f>IF(D118="",0,IF(D118&gt;E118,0,IF(D118&lt;E118,0,IF('Equipes et choix des points'!$I$2=1,IF('Matchs et classements'!D118='Matchs et classements'!E118,1),IF('Equipes et choix des points'!$I$2=2,IF('Matchs et classements'!D118='Matchs et classements'!E118,2))))))</f>
        <v>0</v>
      </c>
      <c r="CS118" s="8">
        <f>IF(E118="",0,IF(E118&gt;D118,0,IF(E118&lt;D118,0,IF('Equipes et choix des points'!$I$2=1,IF('Matchs et classements'!E118='Matchs et classements'!D118,1),IF('Equipes et choix des points'!$I$2=2,IF('Matchs et classements'!E118='Matchs et classements'!D118,2))))))</f>
        <v>0</v>
      </c>
      <c r="CT118" s="8">
        <f>IF(D118="",0,IF(D118&gt;E118,0,IF(D118=E118,0,IF('Equipes et choix des points'!$I$2=1,IF('Matchs et classements'!D118&lt;'Matchs et classements'!E118,0),IF('Equipes et choix des points'!$I$2=2,IF('Matchs et classements'!D118&lt;'Matchs et classements'!E118,1))))))</f>
        <v>0</v>
      </c>
      <c r="CU118" s="8">
        <f>IF(E118="",0,IF(E118&gt;D118,0,IF(E118=D118,0,IF('Equipes et choix des points'!$I$2=1,IF('Matchs et classements'!E118&lt;'Matchs et classements'!D118,0),IF('Equipes et choix des points'!$I$2=2,IF('Matchs et classements'!E118&lt;'Matchs et classements'!D118,1))))))</f>
        <v>0</v>
      </c>
      <c r="CV118" s="8">
        <f t="shared" si="105"/>
        <v>0</v>
      </c>
      <c r="CW118" s="8">
        <f t="shared" si="106"/>
        <v>0</v>
      </c>
      <c r="CX118" s="8">
        <f t="shared" si="107"/>
        <v>0</v>
      </c>
      <c r="CY118" s="8">
        <f t="shared" si="108"/>
        <v>0</v>
      </c>
      <c r="CZ118" s="8" t="b">
        <f t="shared" si="91"/>
        <v>0</v>
      </c>
      <c r="DA118" s="8" t="b">
        <f t="shared" si="92"/>
        <v>0</v>
      </c>
      <c r="DB118" s="8" t="b">
        <f t="shared" si="93"/>
        <v>0</v>
      </c>
      <c r="DC118" s="8" t="b">
        <f t="shared" si="94"/>
        <v>0</v>
      </c>
      <c r="DD118" s="8" t="b">
        <f t="shared" si="95"/>
        <v>0</v>
      </c>
      <c r="DE118" s="8" t="b">
        <f t="shared" si="96"/>
        <v>0</v>
      </c>
      <c r="DF118" s="8">
        <f t="shared" si="97"/>
        <v>0</v>
      </c>
      <c r="DG118" s="8">
        <f t="shared" si="98"/>
        <v>0</v>
      </c>
      <c r="DH118" s="8">
        <f t="shared" si="99"/>
        <v>0</v>
      </c>
      <c r="DI118" s="8">
        <f t="shared" si="100"/>
        <v>0</v>
      </c>
      <c r="DJ118" s="19"/>
      <c r="DK118" s="18"/>
      <c r="DL118" s="18"/>
      <c r="DM118" s="19"/>
      <c r="DN118" s="19"/>
      <c r="DO118" s="18"/>
      <c r="DP118" s="18"/>
      <c r="DQ118" s="19"/>
      <c r="DR118" s="19"/>
      <c r="DS118" s="18"/>
      <c r="DT118" s="18"/>
      <c r="DU118" s="19"/>
      <c r="DV118" s="18"/>
      <c r="DW118" s="18"/>
      <c r="DX118" s="18"/>
      <c r="DY118" s="18"/>
      <c r="DZ118" s="18"/>
      <c r="EA118" s="18"/>
      <c r="EB118" s="18"/>
      <c r="EC118" s="18"/>
      <c r="ED118" s="18"/>
      <c r="EE118" s="18"/>
      <c r="EF118" s="18"/>
      <c r="EG118" s="18"/>
      <c r="EH118" s="18"/>
      <c r="EI118" s="18"/>
      <c r="EJ118" s="18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  <c r="FA118" s="18"/>
      <c r="FB118" s="18"/>
      <c r="FC118" s="18"/>
      <c r="FD118" s="18"/>
      <c r="FE118" s="18"/>
    </row>
    <row r="119" spans="1:161" x14ac:dyDescent="0.25">
      <c r="A119" s="28"/>
      <c r="B119" s="71"/>
      <c r="C119" s="29"/>
      <c r="D119" s="30"/>
      <c r="E119" s="31"/>
      <c r="F119" s="32"/>
      <c r="G119" s="74"/>
      <c r="H119" s="33"/>
      <c r="I119" s="34"/>
      <c r="J119" s="35"/>
      <c r="K119" s="109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9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9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9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8">
        <f t="shared" si="89"/>
        <v>0</v>
      </c>
      <c r="CK119" s="8">
        <f t="shared" si="90"/>
        <v>0</v>
      </c>
      <c r="CL119" s="8" t="str">
        <f t="shared" si="101"/>
        <v/>
      </c>
      <c r="CM119" s="8" t="str">
        <f t="shared" si="102"/>
        <v/>
      </c>
      <c r="CN119" s="8" t="str">
        <f t="shared" si="103"/>
        <v/>
      </c>
      <c r="CO119" s="8" t="str">
        <f t="shared" si="104"/>
        <v/>
      </c>
      <c r="CP119" s="8">
        <f>IF(D119="",0,IF(D119=E119,0,IF(D119&lt;E119,0,IF('Equipes et choix des points'!$I$2=1,IF('Matchs et classements'!D119&gt;'Matchs et classements'!E119,3),IF('Equipes et choix des points'!$I$2=2,IF('Matchs et classements'!D119&gt;E119,4))))))</f>
        <v>0</v>
      </c>
      <c r="CQ119" s="8">
        <f>IF(E119="",0,IF(E119=D119,0,IF(E119&lt;D119,0,IF('Equipes et choix des points'!$I$2=1,IF('Matchs et classements'!E119&gt;'Matchs et classements'!D119,3),IF('Equipes et choix des points'!$I$2=2,IF('Matchs et classements'!E119&gt;'Matchs et classements'!D119,4))))))</f>
        <v>0</v>
      </c>
      <c r="CR119" s="8">
        <f>IF(D119="",0,IF(D119&gt;E119,0,IF(D119&lt;E119,0,IF('Equipes et choix des points'!$I$2=1,IF('Matchs et classements'!D119='Matchs et classements'!E119,1),IF('Equipes et choix des points'!$I$2=2,IF('Matchs et classements'!D119='Matchs et classements'!E119,2))))))</f>
        <v>0</v>
      </c>
      <c r="CS119" s="8">
        <f>IF(E119="",0,IF(E119&gt;D119,0,IF(E119&lt;D119,0,IF('Equipes et choix des points'!$I$2=1,IF('Matchs et classements'!E119='Matchs et classements'!D119,1),IF('Equipes et choix des points'!$I$2=2,IF('Matchs et classements'!E119='Matchs et classements'!D119,2))))))</f>
        <v>0</v>
      </c>
      <c r="CT119" s="8">
        <f>IF(D119="",0,IF(D119&gt;E119,0,IF(D119=E119,0,IF('Equipes et choix des points'!$I$2=1,IF('Matchs et classements'!D119&lt;'Matchs et classements'!E119,0),IF('Equipes et choix des points'!$I$2=2,IF('Matchs et classements'!D119&lt;'Matchs et classements'!E119,1))))))</f>
        <v>0</v>
      </c>
      <c r="CU119" s="8">
        <f>IF(E119="",0,IF(E119&gt;D119,0,IF(E119=D119,0,IF('Equipes et choix des points'!$I$2=1,IF('Matchs et classements'!E119&lt;'Matchs et classements'!D119,0),IF('Equipes et choix des points'!$I$2=2,IF('Matchs et classements'!E119&lt;'Matchs et classements'!D119,1))))))</f>
        <v>0</v>
      </c>
      <c r="CV119" s="8">
        <f t="shared" si="105"/>
        <v>0</v>
      </c>
      <c r="CW119" s="8">
        <f t="shared" si="106"/>
        <v>0</v>
      </c>
      <c r="CX119" s="8">
        <f t="shared" si="107"/>
        <v>0</v>
      </c>
      <c r="CY119" s="8">
        <f t="shared" si="108"/>
        <v>0</v>
      </c>
      <c r="CZ119" s="8" t="b">
        <f t="shared" si="91"/>
        <v>0</v>
      </c>
      <c r="DA119" s="8" t="b">
        <f t="shared" si="92"/>
        <v>0</v>
      </c>
      <c r="DB119" s="8" t="b">
        <f t="shared" si="93"/>
        <v>0</v>
      </c>
      <c r="DC119" s="8" t="b">
        <f t="shared" si="94"/>
        <v>0</v>
      </c>
      <c r="DD119" s="8" t="b">
        <f t="shared" si="95"/>
        <v>0</v>
      </c>
      <c r="DE119" s="8" t="b">
        <f t="shared" si="96"/>
        <v>0</v>
      </c>
      <c r="DF119" s="8">
        <f t="shared" si="97"/>
        <v>0</v>
      </c>
      <c r="DG119" s="8">
        <f t="shared" si="98"/>
        <v>0</v>
      </c>
      <c r="DH119" s="8">
        <f t="shared" si="99"/>
        <v>0</v>
      </c>
      <c r="DI119" s="8">
        <f t="shared" si="100"/>
        <v>0</v>
      </c>
      <c r="DJ119" s="19"/>
      <c r="DK119" s="18"/>
      <c r="DL119" s="18"/>
      <c r="DM119" s="19"/>
      <c r="DN119" s="19"/>
      <c r="DO119" s="18"/>
      <c r="DP119" s="18"/>
      <c r="DQ119" s="19"/>
      <c r="DR119" s="19"/>
      <c r="DS119" s="18"/>
      <c r="DT119" s="18"/>
      <c r="DU119" s="19"/>
      <c r="DV119" s="18"/>
      <c r="DW119" s="18"/>
      <c r="DX119" s="18"/>
      <c r="DY119" s="18"/>
      <c r="DZ119" s="18"/>
      <c r="EA119" s="18"/>
      <c r="EB119" s="18"/>
      <c r="EC119" s="18"/>
      <c r="ED119" s="18"/>
      <c r="EE119" s="18"/>
      <c r="EF119" s="18"/>
      <c r="EG119" s="18"/>
      <c r="EH119" s="18"/>
      <c r="EI119" s="18"/>
      <c r="EJ119" s="18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  <c r="FA119" s="18"/>
      <c r="FB119" s="18"/>
      <c r="FC119" s="18"/>
      <c r="FD119" s="18"/>
      <c r="FE119" s="18"/>
    </row>
    <row r="120" spans="1:161" x14ac:dyDescent="0.25">
      <c r="A120" s="28"/>
      <c r="B120" s="71"/>
      <c r="C120" s="29"/>
      <c r="D120" s="30"/>
      <c r="E120" s="31"/>
      <c r="F120" s="32"/>
      <c r="G120" s="74"/>
      <c r="H120" s="33"/>
      <c r="I120" s="34"/>
      <c r="J120" s="35"/>
      <c r="K120" s="109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9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9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9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8">
        <f t="shared" si="89"/>
        <v>0</v>
      </c>
      <c r="CK120" s="8">
        <f t="shared" si="90"/>
        <v>0</v>
      </c>
      <c r="CL120" s="8" t="str">
        <f t="shared" si="101"/>
        <v/>
      </c>
      <c r="CM120" s="8" t="str">
        <f t="shared" si="102"/>
        <v/>
      </c>
      <c r="CN120" s="8" t="str">
        <f t="shared" si="103"/>
        <v/>
      </c>
      <c r="CO120" s="8" t="str">
        <f t="shared" si="104"/>
        <v/>
      </c>
      <c r="CP120" s="8">
        <f>IF(D120="",0,IF(D120=E120,0,IF(D120&lt;E120,0,IF('Equipes et choix des points'!$I$2=1,IF('Matchs et classements'!D120&gt;'Matchs et classements'!E120,3),IF('Equipes et choix des points'!$I$2=2,IF('Matchs et classements'!D120&gt;E120,4))))))</f>
        <v>0</v>
      </c>
      <c r="CQ120" s="8">
        <f>IF(E120="",0,IF(E120=D120,0,IF(E120&lt;D120,0,IF('Equipes et choix des points'!$I$2=1,IF('Matchs et classements'!E120&gt;'Matchs et classements'!D120,3),IF('Equipes et choix des points'!$I$2=2,IF('Matchs et classements'!E120&gt;'Matchs et classements'!D120,4))))))</f>
        <v>0</v>
      </c>
      <c r="CR120" s="8">
        <f>IF(D120="",0,IF(D120&gt;E120,0,IF(D120&lt;E120,0,IF('Equipes et choix des points'!$I$2=1,IF('Matchs et classements'!D120='Matchs et classements'!E120,1),IF('Equipes et choix des points'!$I$2=2,IF('Matchs et classements'!D120='Matchs et classements'!E120,2))))))</f>
        <v>0</v>
      </c>
      <c r="CS120" s="8">
        <f>IF(E120="",0,IF(E120&gt;D120,0,IF(E120&lt;D120,0,IF('Equipes et choix des points'!$I$2=1,IF('Matchs et classements'!E120='Matchs et classements'!D120,1),IF('Equipes et choix des points'!$I$2=2,IF('Matchs et classements'!E120='Matchs et classements'!D120,2))))))</f>
        <v>0</v>
      </c>
      <c r="CT120" s="8">
        <f>IF(D120="",0,IF(D120&gt;E120,0,IF(D120=E120,0,IF('Equipes et choix des points'!$I$2=1,IF('Matchs et classements'!D120&lt;'Matchs et classements'!E120,0),IF('Equipes et choix des points'!$I$2=2,IF('Matchs et classements'!D120&lt;'Matchs et classements'!E120,1))))))</f>
        <v>0</v>
      </c>
      <c r="CU120" s="8">
        <f>IF(E120="",0,IF(E120&gt;D120,0,IF(E120=D120,0,IF('Equipes et choix des points'!$I$2=1,IF('Matchs et classements'!E120&lt;'Matchs et classements'!D120,0),IF('Equipes et choix des points'!$I$2=2,IF('Matchs et classements'!E120&lt;'Matchs et classements'!D120,1))))))</f>
        <v>0</v>
      </c>
      <c r="CV120" s="8">
        <f t="shared" si="105"/>
        <v>0</v>
      </c>
      <c r="CW120" s="8">
        <f t="shared" si="106"/>
        <v>0</v>
      </c>
      <c r="CX120" s="8">
        <f t="shared" si="107"/>
        <v>0</v>
      </c>
      <c r="CY120" s="8">
        <f t="shared" si="108"/>
        <v>0</v>
      </c>
      <c r="CZ120" s="8" t="b">
        <f t="shared" si="91"/>
        <v>0</v>
      </c>
      <c r="DA120" s="8" t="b">
        <f t="shared" si="92"/>
        <v>0</v>
      </c>
      <c r="DB120" s="8" t="b">
        <f t="shared" si="93"/>
        <v>0</v>
      </c>
      <c r="DC120" s="8" t="b">
        <f t="shared" si="94"/>
        <v>0</v>
      </c>
      <c r="DD120" s="8" t="b">
        <f t="shared" si="95"/>
        <v>0</v>
      </c>
      <c r="DE120" s="8" t="b">
        <f t="shared" si="96"/>
        <v>0</v>
      </c>
      <c r="DF120" s="8">
        <f t="shared" si="97"/>
        <v>0</v>
      </c>
      <c r="DG120" s="8">
        <f t="shared" si="98"/>
        <v>0</v>
      </c>
      <c r="DH120" s="8">
        <f t="shared" si="99"/>
        <v>0</v>
      </c>
      <c r="DI120" s="8">
        <f t="shared" si="100"/>
        <v>0</v>
      </c>
      <c r="DJ120" s="19"/>
      <c r="DK120" s="18"/>
      <c r="DL120" s="18"/>
      <c r="DM120" s="19"/>
      <c r="DN120" s="19"/>
      <c r="DO120" s="18"/>
      <c r="DP120" s="18"/>
      <c r="DQ120" s="19"/>
      <c r="DR120" s="19"/>
      <c r="DS120" s="18"/>
      <c r="DT120" s="18"/>
      <c r="DU120" s="19"/>
      <c r="DV120" s="18"/>
      <c r="DW120" s="18"/>
      <c r="DX120" s="18"/>
      <c r="DY120" s="18"/>
      <c r="DZ120" s="18"/>
      <c r="EA120" s="18"/>
      <c r="EB120" s="18"/>
      <c r="EC120" s="18"/>
      <c r="ED120" s="18"/>
      <c r="EE120" s="18"/>
      <c r="EF120" s="18"/>
      <c r="EG120" s="18"/>
      <c r="EH120" s="18"/>
      <c r="EI120" s="18"/>
      <c r="EJ120" s="18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  <c r="FA120" s="18"/>
      <c r="FB120" s="18"/>
      <c r="FC120" s="18"/>
      <c r="FD120" s="18"/>
      <c r="FE120" s="18"/>
    </row>
    <row r="121" spans="1:161" x14ac:dyDescent="0.25">
      <c r="A121" s="28"/>
      <c r="B121" s="71"/>
      <c r="C121" s="29"/>
      <c r="D121" s="30"/>
      <c r="E121" s="31"/>
      <c r="F121" s="32"/>
      <c r="G121" s="74"/>
      <c r="H121" s="33"/>
      <c r="I121" s="34"/>
      <c r="J121" s="35"/>
      <c r="K121" s="109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9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9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9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8">
        <f t="shared" si="89"/>
        <v>0</v>
      </c>
      <c r="CK121" s="8">
        <f t="shared" si="90"/>
        <v>0</v>
      </c>
      <c r="CL121" s="8" t="str">
        <f t="shared" si="101"/>
        <v/>
      </c>
      <c r="CM121" s="8" t="str">
        <f t="shared" si="102"/>
        <v/>
      </c>
      <c r="CN121" s="8" t="str">
        <f t="shared" si="103"/>
        <v/>
      </c>
      <c r="CO121" s="8" t="str">
        <f t="shared" si="104"/>
        <v/>
      </c>
      <c r="CP121" s="8">
        <f>IF(D121="",0,IF(D121=E121,0,IF(D121&lt;E121,0,IF('Equipes et choix des points'!$I$2=1,IF('Matchs et classements'!D121&gt;'Matchs et classements'!E121,3),IF('Equipes et choix des points'!$I$2=2,IF('Matchs et classements'!D121&gt;E121,4))))))</f>
        <v>0</v>
      </c>
      <c r="CQ121" s="8">
        <f>IF(E121="",0,IF(E121=D121,0,IF(E121&lt;D121,0,IF('Equipes et choix des points'!$I$2=1,IF('Matchs et classements'!E121&gt;'Matchs et classements'!D121,3),IF('Equipes et choix des points'!$I$2=2,IF('Matchs et classements'!E121&gt;'Matchs et classements'!D121,4))))))</f>
        <v>0</v>
      </c>
      <c r="CR121" s="8">
        <f>IF(D121="",0,IF(D121&gt;E121,0,IF(D121&lt;E121,0,IF('Equipes et choix des points'!$I$2=1,IF('Matchs et classements'!D121='Matchs et classements'!E121,1),IF('Equipes et choix des points'!$I$2=2,IF('Matchs et classements'!D121='Matchs et classements'!E121,2))))))</f>
        <v>0</v>
      </c>
      <c r="CS121" s="8">
        <f>IF(E121="",0,IF(E121&gt;D121,0,IF(E121&lt;D121,0,IF('Equipes et choix des points'!$I$2=1,IF('Matchs et classements'!E121='Matchs et classements'!D121,1),IF('Equipes et choix des points'!$I$2=2,IF('Matchs et classements'!E121='Matchs et classements'!D121,2))))))</f>
        <v>0</v>
      </c>
      <c r="CT121" s="8">
        <f>IF(D121="",0,IF(D121&gt;E121,0,IF(D121=E121,0,IF('Equipes et choix des points'!$I$2=1,IF('Matchs et classements'!D121&lt;'Matchs et classements'!E121,0),IF('Equipes et choix des points'!$I$2=2,IF('Matchs et classements'!D121&lt;'Matchs et classements'!E121,1))))))</f>
        <v>0</v>
      </c>
      <c r="CU121" s="8">
        <f>IF(E121="",0,IF(E121&gt;D121,0,IF(E121=D121,0,IF('Equipes et choix des points'!$I$2=1,IF('Matchs et classements'!E121&lt;'Matchs et classements'!D121,0),IF('Equipes et choix des points'!$I$2=2,IF('Matchs et classements'!E121&lt;'Matchs et classements'!D121,1))))))</f>
        <v>0</v>
      </c>
      <c r="CV121" s="8">
        <f t="shared" si="105"/>
        <v>0</v>
      </c>
      <c r="CW121" s="8">
        <f t="shared" si="106"/>
        <v>0</v>
      </c>
      <c r="CX121" s="8">
        <f t="shared" si="107"/>
        <v>0</v>
      </c>
      <c r="CY121" s="8">
        <f t="shared" si="108"/>
        <v>0</v>
      </c>
      <c r="CZ121" s="8" t="b">
        <f t="shared" si="91"/>
        <v>0</v>
      </c>
      <c r="DA121" s="8" t="b">
        <f t="shared" si="92"/>
        <v>0</v>
      </c>
      <c r="DB121" s="8" t="b">
        <f t="shared" si="93"/>
        <v>0</v>
      </c>
      <c r="DC121" s="8" t="b">
        <f t="shared" si="94"/>
        <v>0</v>
      </c>
      <c r="DD121" s="8" t="b">
        <f t="shared" si="95"/>
        <v>0</v>
      </c>
      <c r="DE121" s="8" t="b">
        <f t="shared" si="96"/>
        <v>0</v>
      </c>
      <c r="DF121" s="8">
        <f t="shared" si="97"/>
        <v>0</v>
      </c>
      <c r="DG121" s="8">
        <f t="shared" si="98"/>
        <v>0</v>
      </c>
      <c r="DH121" s="8">
        <f t="shared" si="99"/>
        <v>0</v>
      </c>
      <c r="DI121" s="8">
        <f t="shared" si="100"/>
        <v>0</v>
      </c>
      <c r="DJ121" s="19"/>
      <c r="DK121" s="18"/>
      <c r="DL121" s="18"/>
      <c r="DM121" s="19"/>
      <c r="DN121" s="19"/>
      <c r="DO121" s="18"/>
      <c r="DP121" s="18"/>
      <c r="DQ121" s="19"/>
      <c r="DR121" s="19"/>
      <c r="DS121" s="18"/>
      <c r="DT121" s="18"/>
      <c r="DU121" s="19"/>
      <c r="DV121" s="18"/>
      <c r="DW121" s="18"/>
      <c r="DX121" s="18"/>
      <c r="DY121" s="18"/>
      <c r="DZ121" s="18"/>
      <c r="EA121" s="18"/>
      <c r="EB121" s="18"/>
      <c r="EC121" s="18"/>
      <c r="ED121" s="18"/>
      <c r="EE121" s="18"/>
      <c r="EF121" s="18"/>
      <c r="EG121" s="18"/>
      <c r="EH121" s="18"/>
      <c r="EI121" s="18"/>
      <c r="EJ121" s="18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  <c r="FA121" s="18"/>
      <c r="FB121" s="18"/>
      <c r="FC121" s="18"/>
      <c r="FD121" s="18"/>
      <c r="FE121" s="18"/>
    </row>
    <row r="122" spans="1:161" x14ac:dyDescent="0.25">
      <c r="A122" s="28"/>
      <c r="B122" s="71"/>
      <c r="C122" s="29"/>
      <c r="D122" s="30"/>
      <c r="E122" s="31"/>
      <c r="F122" s="32"/>
      <c r="G122" s="74"/>
      <c r="H122" s="33"/>
      <c r="I122" s="34"/>
      <c r="J122" s="35"/>
      <c r="K122" s="109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9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9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9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8">
        <f t="shared" si="89"/>
        <v>0</v>
      </c>
      <c r="CK122" s="8">
        <f t="shared" si="90"/>
        <v>0</v>
      </c>
      <c r="CL122" s="8" t="str">
        <f t="shared" si="101"/>
        <v/>
      </c>
      <c r="CM122" s="8" t="str">
        <f t="shared" si="102"/>
        <v/>
      </c>
      <c r="CN122" s="8" t="str">
        <f t="shared" si="103"/>
        <v/>
      </c>
      <c r="CO122" s="8" t="str">
        <f t="shared" si="104"/>
        <v/>
      </c>
      <c r="CP122" s="8">
        <f>IF(D122="",0,IF(D122=E122,0,IF(D122&lt;E122,0,IF('Equipes et choix des points'!$I$2=1,IF('Matchs et classements'!D122&gt;'Matchs et classements'!E122,3),IF('Equipes et choix des points'!$I$2=2,IF('Matchs et classements'!D122&gt;E122,4))))))</f>
        <v>0</v>
      </c>
      <c r="CQ122" s="8">
        <f>IF(E122="",0,IF(E122=D122,0,IF(E122&lt;D122,0,IF('Equipes et choix des points'!$I$2=1,IF('Matchs et classements'!E122&gt;'Matchs et classements'!D122,3),IF('Equipes et choix des points'!$I$2=2,IF('Matchs et classements'!E122&gt;'Matchs et classements'!D122,4))))))</f>
        <v>0</v>
      </c>
      <c r="CR122" s="8">
        <f>IF(D122="",0,IF(D122&gt;E122,0,IF(D122&lt;E122,0,IF('Equipes et choix des points'!$I$2=1,IF('Matchs et classements'!D122='Matchs et classements'!E122,1),IF('Equipes et choix des points'!$I$2=2,IF('Matchs et classements'!D122='Matchs et classements'!E122,2))))))</f>
        <v>0</v>
      </c>
      <c r="CS122" s="8">
        <f>IF(E122="",0,IF(E122&gt;D122,0,IF(E122&lt;D122,0,IF('Equipes et choix des points'!$I$2=1,IF('Matchs et classements'!E122='Matchs et classements'!D122,1),IF('Equipes et choix des points'!$I$2=2,IF('Matchs et classements'!E122='Matchs et classements'!D122,2))))))</f>
        <v>0</v>
      </c>
      <c r="CT122" s="8">
        <f>IF(D122="",0,IF(D122&gt;E122,0,IF(D122=E122,0,IF('Equipes et choix des points'!$I$2=1,IF('Matchs et classements'!D122&lt;'Matchs et classements'!E122,0),IF('Equipes et choix des points'!$I$2=2,IF('Matchs et classements'!D122&lt;'Matchs et classements'!E122,1))))))</f>
        <v>0</v>
      </c>
      <c r="CU122" s="8">
        <f>IF(E122="",0,IF(E122&gt;D122,0,IF(E122=D122,0,IF('Equipes et choix des points'!$I$2=1,IF('Matchs et classements'!E122&lt;'Matchs et classements'!D122,0),IF('Equipes et choix des points'!$I$2=2,IF('Matchs et classements'!E122&lt;'Matchs et classements'!D122,1))))))</f>
        <v>0</v>
      </c>
      <c r="CV122" s="8">
        <f t="shared" si="105"/>
        <v>0</v>
      </c>
      <c r="CW122" s="8">
        <f t="shared" si="106"/>
        <v>0</v>
      </c>
      <c r="CX122" s="8">
        <f t="shared" si="107"/>
        <v>0</v>
      </c>
      <c r="CY122" s="8">
        <f t="shared" si="108"/>
        <v>0</v>
      </c>
      <c r="CZ122" s="8" t="b">
        <f t="shared" si="91"/>
        <v>0</v>
      </c>
      <c r="DA122" s="8" t="b">
        <f t="shared" si="92"/>
        <v>0</v>
      </c>
      <c r="DB122" s="8" t="b">
        <f t="shared" si="93"/>
        <v>0</v>
      </c>
      <c r="DC122" s="8" t="b">
        <f t="shared" si="94"/>
        <v>0</v>
      </c>
      <c r="DD122" s="8" t="b">
        <f t="shared" si="95"/>
        <v>0</v>
      </c>
      <c r="DE122" s="8" t="b">
        <f t="shared" si="96"/>
        <v>0</v>
      </c>
      <c r="DF122" s="8">
        <f t="shared" si="97"/>
        <v>0</v>
      </c>
      <c r="DG122" s="8">
        <f t="shared" si="98"/>
        <v>0</v>
      </c>
      <c r="DH122" s="8">
        <f t="shared" si="99"/>
        <v>0</v>
      </c>
      <c r="DI122" s="8">
        <f t="shared" si="100"/>
        <v>0</v>
      </c>
      <c r="DJ122" s="19"/>
      <c r="DK122" s="18"/>
      <c r="DL122" s="18"/>
      <c r="DM122" s="19"/>
      <c r="DN122" s="19"/>
      <c r="DO122" s="18"/>
      <c r="DP122" s="18"/>
      <c r="DQ122" s="19"/>
      <c r="DR122" s="19"/>
      <c r="DS122" s="18"/>
      <c r="DT122" s="18"/>
      <c r="DU122" s="19"/>
      <c r="DV122" s="18"/>
      <c r="DW122" s="18"/>
      <c r="DX122" s="18"/>
      <c r="DY122" s="18"/>
      <c r="DZ122" s="18"/>
      <c r="EA122" s="18"/>
      <c r="EB122" s="18"/>
      <c r="EC122" s="18"/>
      <c r="ED122" s="18"/>
      <c r="EE122" s="18"/>
      <c r="EF122" s="18"/>
      <c r="EG122" s="18"/>
      <c r="EH122" s="18"/>
      <c r="EI122" s="18"/>
      <c r="EJ122" s="18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  <c r="FA122" s="18"/>
      <c r="FB122" s="18"/>
      <c r="FC122" s="18"/>
      <c r="FD122" s="18"/>
      <c r="FE122" s="18"/>
    </row>
    <row r="123" spans="1:161" ht="15.75" thickBot="1" x14ac:dyDescent="0.3">
      <c r="A123" s="36"/>
      <c r="B123" s="72"/>
      <c r="C123" s="37"/>
      <c r="D123" s="38"/>
      <c r="E123" s="39"/>
      <c r="F123" s="40"/>
      <c r="G123" s="75"/>
      <c r="H123" s="41"/>
      <c r="I123" s="42"/>
      <c r="J123" s="43"/>
      <c r="K123" s="110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9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9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9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8">
        <f t="shared" si="89"/>
        <v>0</v>
      </c>
      <c r="CK123" s="8">
        <f t="shared" si="90"/>
        <v>0</v>
      </c>
      <c r="CL123" s="8" t="str">
        <f t="shared" si="101"/>
        <v/>
      </c>
      <c r="CM123" s="8" t="str">
        <f t="shared" si="102"/>
        <v/>
      </c>
      <c r="CN123" s="8" t="str">
        <f t="shared" si="103"/>
        <v/>
      </c>
      <c r="CO123" s="8" t="str">
        <f t="shared" si="104"/>
        <v/>
      </c>
      <c r="CP123" s="8">
        <f>IF(D123="",0,IF(D123=E123,0,IF(D123&lt;E123,0,IF('Equipes et choix des points'!$I$2=1,IF('Matchs et classements'!D123&gt;'Matchs et classements'!E123,3),IF('Equipes et choix des points'!$I$2=2,IF('Matchs et classements'!D123&gt;E123,4))))))</f>
        <v>0</v>
      </c>
      <c r="CQ123" s="8">
        <f>IF(E123="",0,IF(E123=D123,0,IF(E123&lt;D123,0,IF('Equipes et choix des points'!$I$2=1,IF('Matchs et classements'!E123&gt;'Matchs et classements'!D123,3),IF('Equipes et choix des points'!$I$2=2,IF('Matchs et classements'!E123&gt;'Matchs et classements'!D123,4))))))</f>
        <v>0</v>
      </c>
      <c r="CR123" s="8">
        <f>IF(D123="",0,IF(D123&gt;E123,0,IF(D123&lt;E123,0,IF('Equipes et choix des points'!$I$2=1,IF('Matchs et classements'!D123='Matchs et classements'!E123,1),IF('Equipes et choix des points'!$I$2=2,IF('Matchs et classements'!D123='Matchs et classements'!E123,2))))))</f>
        <v>0</v>
      </c>
      <c r="CS123" s="8">
        <f>IF(E123="",0,IF(E123&gt;D123,0,IF(E123&lt;D123,0,IF('Equipes et choix des points'!$I$2=1,IF('Matchs et classements'!E123='Matchs et classements'!D123,1),IF('Equipes et choix des points'!$I$2=2,IF('Matchs et classements'!E123='Matchs et classements'!D123,2))))))</f>
        <v>0</v>
      </c>
      <c r="CT123" s="8">
        <f>IF(D123="",0,IF(D123&gt;E123,0,IF(D123=E123,0,IF('Equipes et choix des points'!$I$2=1,IF('Matchs et classements'!D123&lt;'Matchs et classements'!E123,0),IF('Equipes et choix des points'!$I$2=2,IF('Matchs et classements'!D123&lt;'Matchs et classements'!E123,1))))))</f>
        <v>0</v>
      </c>
      <c r="CU123" s="8">
        <f>IF(E123="",0,IF(E123&gt;D123,0,IF(E123=D123,0,IF('Equipes et choix des points'!$I$2=1,IF('Matchs et classements'!E123&lt;'Matchs et classements'!D123,0),IF('Equipes et choix des points'!$I$2=2,IF('Matchs et classements'!E123&lt;'Matchs et classements'!D123,1))))))</f>
        <v>0</v>
      </c>
      <c r="CV123" s="8">
        <f t="shared" si="105"/>
        <v>0</v>
      </c>
      <c r="CW123" s="8">
        <f t="shared" si="106"/>
        <v>0</v>
      </c>
      <c r="CX123" s="8">
        <f t="shared" si="107"/>
        <v>0</v>
      </c>
      <c r="CY123" s="8">
        <f t="shared" si="108"/>
        <v>0</v>
      </c>
      <c r="CZ123" s="8" t="b">
        <f t="shared" si="91"/>
        <v>0</v>
      </c>
      <c r="DA123" s="8" t="b">
        <f t="shared" si="92"/>
        <v>0</v>
      </c>
      <c r="DB123" s="8" t="b">
        <f t="shared" si="93"/>
        <v>0</v>
      </c>
      <c r="DC123" s="8" t="b">
        <f t="shared" si="94"/>
        <v>0</v>
      </c>
      <c r="DD123" s="8" t="b">
        <f t="shared" si="95"/>
        <v>0</v>
      </c>
      <c r="DE123" s="8" t="b">
        <f t="shared" si="96"/>
        <v>0</v>
      </c>
      <c r="DF123" s="8">
        <f t="shared" si="97"/>
        <v>0</v>
      </c>
      <c r="DG123" s="8">
        <f t="shared" si="98"/>
        <v>0</v>
      </c>
      <c r="DH123" s="8">
        <f t="shared" si="99"/>
        <v>0</v>
      </c>
      <c r="DI123" s="8">
        <f t="shared" si="100"/>
        <v>0</v>
      </c>
      <c r="DJ123" s="19"/>
      <c r="DK123" s="18"/>
      <c r="DL123" s="18"/>
      <c r="DM123" s="19"/>
      <c r="DN123" s="19"/>
      <c r="DO123" s="18"/>
      <c r="DP123" s="18"/>
      <c r="DQ123" s="19"/>
      <c r="DR123" s="19"/>
      <c r="DS123" s="18"/>
      <c r="DT123" s="18"/>
      <c r="DU123" s="19"/>
      <c r="DV123" s="18"/>
      <c r="DW123" s="18"/>
      <c r="DX123" s="18"/>
      <c r="DY123" s="18"/>
      <c r="DZ123" s="18"/>
      <c r="EA123" s="18"/>
      <c r="EB123" s="18"/>
      <c r="EC123" s="18"/>
      <c r="ED123" s="18"/>
      <c r="EE123" s="18"/>
      <c r="EF123" s="18"/>
      <c r="EG123" s="18"/>
      <c r="EH123" s="18"/>
      <c r="EI123" s="18"/>
      <c r="EJ123" s="18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  <c r="FA123" s="18"/>
      <c r="FB123" s="18"/>
      <c r="FC123" s="18"/>
      <c r="FD123" s="18"/>
      <c r="FE123" s="18"/>
    </row>
    <row r="124" spans="1:161" x14ac:dyDescent="0.25">
      <c r="A124" s="20"/>
      <c r="B124" s="70"/>
      <c r="C124" s="21"/>
      <c r="D124" s="22"/>
      <c r="E124" s="23"/>
      <c r="F124" s="24"/>
      <c r="G124" s="73"/>
      <c r="H124" s="25"/>
      <c r="I124" s="26"/>
      <c r="J124" s="27"/>
      <c r="K124" s="108">
        <v>13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9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9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9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8">
        <f t="shared" si="89"/>
        <v>0</v>
      </c>
      <c r="CK124" s="8">
        <f t="shared" si="90"/>
        <v>0</v>
      </c>
      <c r="CL124" s="8" t="str">
        <f t="shared" si="101"/>
        <v/>
      </c>
      <c r="CM124" s="8" t="str">
        <f t="shared" si="102"/>
        <v/>
      </c>
      <c r="CN124" s="8" t="str">
        <f t="shared" si="103"/>
        <v/>
      </c>
      <c r="CO124" s="8" t="str">
        <f t="shared" si="104"/>
        <v/>
      </c>
      <c r="CP124" s="8">
        <f>IF(D124="",0,IF(D124=E124,0,IF(D124&lt;E124,0,IF('Equipes et choix des points'!$I$2=1,IF('Matchs et classements'!D124&gt;'Matchs et classements'!E124,3),IF('Equipes et choix des points'!$I$2=2,IF('Matchs et classements'!D124&gt;E124,4))))))</f>
        <v>0</v>
      </c>
      <c r="CQ124" s="8">
        <f>IF(E124="",0,IF(E124=D124,0,IF(E124&lt;D124,0,IF('Equipes et choix des points'!$I$2=1,IF('Matchs et classements'!E124&gt;'Matchs et classements'!D124,3),IF('Equipes et choix des points'!$I$2=2,IF('Matchs et classements'!E124&gt;'Matchs et classements'!D124,4))))))</f>
        <v>0</v>
      </c>
      <c r="CR124" s="8">
        <f>IF(D124="",0,IF(D124&gt;E124,0,IF(D124&lt;E124,0,IF('Equipes et choix des points'!$I$2=1,IF('Matchs et classements'!D124='Matchs et classements'!E124,1),IF('Equipes et choix des points'!$I$2=2,IF('Matchs et classements'!D124='Matchs et classements'!E124,2))))))</f>
        <v>0</v>
      </c>
      <c r="CS124" s="8">
        <f>IF(E124="",0,IF(E124&gt;D124,0,IF(E124&lt;D124,0,IF('Equipes et choix des points'!$I$2=1,IF('Matchs et classements'!E124='Matchs et classements'!D124,1),IF('Equipes et choix des points'!$I$2=2,IF('Matchs et classements'!E124='Matchs et classements'!D124,2))))))</f>
        <v>0</v>
      </c>
      <c r="CT124" s="8">
        <f>IF(D124="",0,IF(D124&gt;E124,0,IF(D124=E124,0,IF('Equipes et choix des points'!$I$2=1,IF('Matchs et classements'!D124&lt;'Matchs et classements'!E124,0),IF('Equipes et choix des points'!$I$2=2,IF('Matchs et classements'!D124&lt;'Matchs et classements'!E124,1))))))</f>
        <v>0</v>
      </c>
      <c r="CU124" s="8">
        <f>IF(E124="",0,IF(E124&gt;D124,0,IF(E124=D124,0,IF('Equipes et choix des points'!$I$2=1,IF('Matchs et classements'!E124&lt;'Matchs et classements'!D124,0),IF('Equipes et choix des points'!$I$2=2,IF('Matchs et classements'!E124&lt;'Matchs et classements'!D124,1))))))</f>
        <v>0</v>
      </c>
      <c r="CV124" s="8">
        <f t="shared" si="105"/>
        <v>0</v>
      </c>
      <c r="CW124" s="8">
        <f t="shared" si="106"/>
        <v>0</v>
      </c>
      <c r="CX124" s="8">
        <f t="shared" si="107"/>
        <v>0</v>
      </c>
      <c r="CY124" s="8">
        <f t="shared" si="108"/>
        <v>0</v>
      </c>
      <c r="CZ124" s="8" t="b">
        <f t="shared" si="91"/>
        <v>0</v>
      </c>
      <c r="DA124" s="8" t="b">
        <f t="shared" si="92"/>
        <v>0</v>
      </c>
      <c r="DB124" s="8" t="b">
        <f t="shared" si="93"/>
        <v>0</v>
      </c>
      <c r="DC124" s="8" t="b">
        <f t="shared" si="94"/>
        <v>0</v>
      </c>
      <c r="DD124" s="8" t="b">
        <f t="shared" si="95"/>
        <v>0</v>
      </c>
      <c r="DE124" s="8" t="b">
        <f t="shared" si="96"/>
        <v>0</v>
      </c>
      <c r="DF124" s="8">
        <f t="shared" si="97"/>
        <v>0</v>
      </c>
      <c r="DG124" s="8">
        <f t="shared" si="98"/>
        <v>0</v>
      </c>
      <c r="DH124" s="8">
        <f t="shared" si="99"/>
        <v>0</v>
      </c>
      <c r="DI124" s="8">
        <f t="shared" si="100"/>
        <v>0</v>
      </c>
      <c r="DJ124" s="19"/>
      <c r="DK124" s="18"/>
      <c r="DL124" s="18"/>
      <c r="DM124" s="19"/>
      <c r="DN124" s="19"/>
      <c r="DO124" s="18"/>
      <c r="DP124" s="18"/>
      <c r="DQ124" s="19"/>
      <c r="DR124" s="19"/>
      <c r="DS124" s="18"/>
      <c r="DT124" s="18"/>
      <c r="DU124" s="19"/>
      <c r="DV124" s="18"/>
      <c r="DW124" s="18"/>
      <c r="DX124" s="18"/>
      <c r="DY124" s="18"/>
      <c r="DZ124" s="18"/>
      <c r="EA124" s="18"/>
      <c r="EB124" s="18"/>
      <c r="EC124" s="18"/>
      <c r="ED124" s="18"/>
      <c r="EE124" s="18"/>
      <c r="EF124" s="18"/>
      <c r="EG124" s="18"/>
      <c r="EH124" s="18"/>
      <c r="EI124" s="18"/>
      <c r="EJ124" s="18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  <c r="FA124" s="18"/>
      <c r="FB124" s="18"/>
      <c r="FC124" s="18"/>
      <c r="FD124" s="18"/>
      <c r="FE124" s="18"/>
    </row>
    <row r="125" spans="1:161" x14ac:dyDescent="0.25">
      <c r="A125" s="28"/>
      <c r="B125" s="71"/>
      <c r="C125" s="29"/>
      <c r="D125" s="30"/>
      <c r="E125" s="31"/>
      <c r="F125" s="32"/>
      <c r="G125" s="74"/>
      <c r="H125" s="33"/>
      <c r="I125" s="34"/>
      <c r="J125" s="35"/>
      <c r="K125" s="109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9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9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9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8">
        <f t="shared" si="89"/>
        <v>0</v>
      </c>
      <c r="CK125" s="8">
        <f t="shared" si="90"/>
        <v>0</v>
      </c>
      <c r="CL125" s="8" t="str">
        <f t="shared" si="101"/>
        <v/>
      </c>
      <c r="CM125" s="8" t="str">
        <f t="shared" si="102"/>
        <v/>
      </c>
      <c r="CN125" s="8" t="str">
        <f t="shared" si="103"/>
        <v/>
      </c>
      <c r="CO125" s="8" t="str">
        <f t="shared" si="104"/>
        <v/>
      </c>
      <c r="CP125" s="8">
        <f>IF(D125="",0,IF(D125=E125,0,IF(D125&lt;E125,0,IF('Equipes et choix des points'!$I$2=1,IF('Matchs et classements'!D125&gt;'Matchs et classements'!E125,3),IF('Equipes et choix des points'!$I$2=2,IF('Matchs et classements'!D125&gt;E125,4))))))</f>
        <v>0</v>
      </c>
      <c r="CQ125" s="8">
        <f>IF(E125="",0,IF(E125=D125,0,IF(E125&lt;D125,0,IF('Equipes et choix des points'!$I$2=1,IF('Matchs et classements'!E125&gt;'Matchs et classements'!D125,3),IF('Equipes et choix des points'!$I$2=2,IF('Matchs et classements'!E125&gt;'Matchs et classements'!D125,4))))))</f>
        <v>0</v>
      </c>
      <c r="CR125" s="8">
        <f>IF(D125="",0,IF(D125&gt;E125,0,IF(D125&lt;E125,0,IF('Equipes et choix des points'!$I$2=1,IF('Matchs et classements'!D125='Matchs et classements'!E125,1),IF('Equipes et choix des points'!$I$2=2,IF('Matchs et classements'!D125='Matchs et classements'!E125,2))))))</f>
        <v>0</v>
      </c>
      <c r="CS125" s="8">
        <f>IF(E125="",0,IF(E125&gt;D125,0,IF(E125&lt;D125,0,IF('Equipes et choix des points'!$I$2=1,IF('Matchs et classements'!E125='Matchs et classements'!D125,1),IF('Equipes et choix des points'!$I$2=2,IF('Matchs et classements'!E125='Matchs et classements'!D125,2))))))</f>
        <v>0</v>
      </c>
      <c r="CT125" s="8">
        <f>IF(D125="",0,IF(D125&gt;E125,0,IF(D125=E125,0,IF('Equipes et choix des points'!$I$2=1,IF('Matchs et classements'!D125&lt;'Matchs et classements'!E125,0),IF('Equipes et choix des points'!$I$2=2,IF('Matchs et classements'!D125&lt;'Matchs et classements'!E125,1))))))</f>
        <v>0</v>
      </c>
      <c r="CU125" s="8">
        <f>IF(E125="",0,IF(E125&gt;D125,0,IF(E125=D125,0,IF('Equipes et choix des points'!$I$2=1,IF('Matchs et classements'!E125&lt;'Matchs et classements'!D125,0),IF('Equipes et choix des points'!$I$2=2,IF('Matchs et classements'!E125&lt;'Matchs et classements'!D125,1))))))</f>
        <v>0</v>
      </c>
      <c r="CV125" s="8">
        <f t="shared" si="105"/>
        <v>0</v>
      </c>
      <c r="CW125" s="8">
        <f t="shared" si="106"/>
        <v>0</v>
      </c>
      <c r="CX125" s="8">
        <f t="shared" si="107"/>
        <v>0</v>
      </c>
      <c r="CY125" s="8">
        <f t="shared" si="108"/>
        <v>0</v>
      </c>
      <c r="CZ125" s="8" t="b">
        <f t="shared" si="91"/>
        <v>0</v>
      </c>
      <c r="DA125" s="8" t="b">
        <f t="shared" si="92"/>
        <v>0</v>
      </c>
      <c r="DB125" s="8" t="b">
        <f t="shared" si="93"/>
        <v>0</v>
      </c>
      <c r="DC125" s="8" t="b">
        <f t="shared" si="94"/>
        <v>0</v>
      </c>
      <c r="DD125" s="8" t="b">
        <f t="shared" si="95"/>
        <v>0</v>
      </c>
      <c r="DE125" s="8" t="b">
        <f t="shared" si="96"/>
        <v>0</v>
      </c>
      <c r="DF125" s="8">
        <f t="shared" si="97"/>
        <v>0</v>
      </c>
      <c r="DG125" s="8">
        <f t="shared" si="98"/>
        <v>0</v>
      </c>
      <c r="DH125" s="8">
        <f t="shared" si="99"/>
        <v>0</v>
      </c>
      <c r="DI125" s="8">
        <f t="shared" si="100"/>
        <v>0</v>
      </c>
      <c r="DJ125" s="19"/>
      <c r="DK125" s="18"/>
      <c r="DL125" s="18"/>
      <c r="DM125" s="19"/>
      <c r="DN125" s="19"/>
      <c r="DO125" s="18"/>
      <c r="DP125" s="18"/>
      <c r="DQ125" s="19"/>
      <c r="DR125" s="19"/>
      <c r="DS125" s="18"/>
      <c r="DT125" s="18"/>
      <c r="DU125" s="19"/>
      <c r="DV125" s="18"/>
      <c r="DW125" s="18"/>
      <c r="DX125" s="18"/>
      <c r="DY125" s="18"/>
      <c r="DZ125" s="18"/>
      <c r="EA125" s="18"/>
      <c r="EB125" s="18"/>
      <c r="EC125" s="18"/>
      <c r="ED125" s="18"/>
      <c r="EE125" s="18"/>
      <c r="EF125" s="18"/>
      <c r="EG125" s="18"/>
      <c r="EH125" s="18"/>
      <c r="EI125" s="18"/>
      <c r="EJ125" s="18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  <c r="FA125" s="18"/>
      <c r="FB125" s="18"/>
      <c r="FC125" s="18"/>
      <c r="FD125" s="18"/>
      <c r="FE125" s="18"/>
    </row>
    <row r="126" spans="1:161" x14ac:dyDescent="0.25">
      <c r="A126" s="28"/>
      <c r="B126" s="71"/>
      <c r="C126" s="29"/>
      <c r="D126" s="30"/>
      <c r="E126" s="31"/>
      <c r="F126" s="32"/>
      <c r="G126" s="74"/>
      <c r="H126" s="33"/>
      <c r="I126" s="34"/>
      <c r="J126" s="35"/>
      <c r="K126" s="109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9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9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9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8">
        <f t="shared" si="89"/>
        <v>0</v>
      </c>
      <c r="CK126" s="8">
        <f t="shared" si="90"/>
        <v>0</v>
      </c>
      <c r="CL126" s="8" t="str">
        <f t="shared" si="101"/>
        <v/>
      </c>
      <c r="CM126" s="8" t="str">
        <f t="shared" si="102"/>
        <v/>
      </c>
      <c r="CN126" s="8" t="str">
        <f t="shared" si="103"/>
        <v/>
      </c>
      <c r="CO126" s="8" t="str">
        <f t="shared" si="104"/>
        <v/>
      </c>
      <c r="CP126" s="8">
        <f>IF(D126="",0,IF(D126=E126,0,IF(D126&lt;E126,0,IF('Equipes et choix des points'!$I$2=1,IF('Matchs et classements'!D126&gt;'Matchs et classements'!E126,3),IF('Equipes et choix des points'!$I$2=2,IF('Matchs et classements'!D126&gt;E126,4))))))</f>
        <v>0</v>
      </c>
      <c r="CQ126" s="8">
        <f>IF(E126="",0,IF(E126=D126,0,IF(E126&lt;D126,0,IF('Equipes et choix des points'!$I$2=1,IF('Matchs et classements'!E126&gt;'Matchs et classements'!D126,3),IF('Equipes et choix des points'!$I$2=2,IF('Matchs et classements'!E126&gt;'Matchs et classements'!D126,4))))))</f>
        <v>0</v>
      </c>
      <c r="CR126" s="8">
        <f>IF(D126="",0,IF(D126&gt;E126,0,IF(D126&lt;E126,0,IF('Equipes et choix des points'!$I$2=1,IF('Matchs et classements'!D126='Matchs et classements'!E126,1),IF('Equipes et choix des points'!$I$2=2,IF('Matchs et classements'!D126='Matchs et classements'!E126,2))))))</f>
        <v>0</v>
      </c>
      <c r="CS126" s="8">
        <f>IF(E126="",0,IF(E126&gt;D126,0,IF(E126&lt;D126,0,IF('Equipes et choix des points'!$I$2=1,IF('Matchs et classements'!E126='Matchs et classements'!D126,1),IF('Equipes et choix des points'!$I$2=2,IF('Matchs et classements'!E126='Matchs et classements'!D126,2))))))</f>
        <v>0</v>
      </c>
      <c r="CT126" s="8">
        <f>IF(D126="",0,IF(D126&gt;E126,0,IF(D126=E126,0,IF('Equipes et choix des points'!$I$2=1,IF('Matchs et classements'!D126&lt;'Matchs et classements'!E126,0),IF('Equipes et choix des points'!$I$2=2,IF('Matchs et classements'!D126&lt;'Matchs et classements'!E126,1))))))</f>
        <v>0</v>
      </c>
      <c r="CU126" s="8">
        <f>IF(E126="",0,IF(E126&gt;D126,0,IF(E126=D126,0,IF('Equipes et choix des points'!$I$2=1,IF('Matchs et classements'!E126&lt;'Matchs et classements'!D126,0),IF('Equipes et choix des points'!$I$2=2,IF('Matchs et classements'!E126&lt;'Matchs et classements'!D126,1))))))</f>
        <v>0</v>
      </c>
      <c r="CV126" s="8">
        <f t="shared" si="105"/>
        <v>0</v>
      </c>
      <c r="CW126" s="8">
        <f t="shared" si="106"/>
        <v>0</v>
      </c>
      <c r="CX126" s="8">
        <f t="shared" si="107"/>
        <v>0</v>
      </c>
      <c r="CY126" s="8">
        <f t="shared" si="108"/>
        <v>0</v>
      </c>
      <c r="CZ126" s="8" t="b">
        <f t="shared" si="91"/>
        <v>0</v>
      </c>
      <c r="DA126" s="8" t="b">
        <f t="shared" si="92"/>
        <v>0</v>
      </c>
      <c r="DB126" s="8" t="b">
        <f t="shared" si="93"/>
        <v>0</v>
      </c>
      <c r="DC126" s="8" t="b">
        <f t="shared" si="94"/>
        <v>0</v>
      </c>
      <c r="DD126" s="8" t="b">
        <f t="shared" si="95"/>
        <v>0</v>
      </c>
      <c r="DE126" s="8" t="b">
        <f t="shared" si="96"/>
        <v>0</v>
      </c>
      <c r="DF126" s="8">
        <f t="shared" si="97"/>
        <v>0</v>
      </c>
      <c r="DG126" s="8">
        <f t="shared" si="98"/>
        <v>0</v>
      </c>
      <c r="DH126" s="8">
        <f t="shared" si="99"/>
        <v>0</v>
      </c>
      <c r="DI126" s="8">
        <f t="shared" si="100"/>
        <v>0</v>
      </c>
      <c r="DJ126" s="19"/>
      <c r="DK126" s="18"/>
      <c r="DL126" s="18"/>
      <c r="DM126" s="19"/>
      <c r="DN126" s="19"/>
      <c r="DO126" s="18"/>
      <c r="DP126" s="18"/>
      <c r="DQ126" s="19"/>
      <c r="DR126" s="19"/>
      <c r="DS126" s="18"/>
      <c r="DT126" s="18"/>
      <c r="DU126" s="19"/>
      <c r="DV126" s="18"/>
      <c r="DW126" s="18"/>
      <c r="DX126" s="18"/>
      <c r="DY126" s="18"/>
      <c r="DZ126" s="18"/>
      <c r="EA126" s="18"/>
      <c r="EB126" s="18"/>
      <c r="EC126" s="18"/>
      <c r="ED126" s="18"/>
      <c r="EE126" s="18"/>
      <c r="EF126" s="18"/>
      <c r="EG126" s="18"/>
      <c r="EH126" s="18"/>
      <c r="EI126" s="18"/>
      <c r="EJ126" s="18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  <c r="FA126" s="18"/>
      <c r="FB126" s="18"/>
      <c r="FC126" s="18"/>
      <c r="FD126" s="18"/>
      <c r="FE126" s="18"/>
    </row>
    <row r="127" spans="1:161" x14ac:dyDescent="0.25">
      <c r="A127" s="28"/>
      <c r="B127" s="71"/>
      <c r="C127" s="29"/>
      <c r="D127" s="30"/>
      <c r="E127" s="31"/>
      <c r="F127" s="32"/>
      <c r="G127" s="74"/>
      <c r="H127" s="33"/>
      <c r="I127" s="34"/>
      <c r="J127" s="35"/>
      <c r="K127" s="109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9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9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9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8">
        <f t="shared" si="89"/>
        <v>0</v>
      </c>
      <c r="CK127" s="8">
        <f t="shared" si="90"/>
        <v>0</v>
      </c>
      <c r="CL127" s="8" t="str">
        <f t="shared" si="101"/>
        <v/>
      </c>
      <c r="CM127" s="8" t="str">
        <f t="shared" si="102"/>
        <v/>
      </c>
      <c r="CN127" s="8" t="str">
        <f t="shared" si="103"/>
        <v/>
      </c>
      <c r="CO127" s="8" t="str">
        <f t="shared" si="104"/>
        <v/>
      </c>
      <c r="CP127" s="8">
        <f>IF(D127="",0,IF(D127=E127,0,IF(D127&lt;E127,0,IF('Equipes et choix des points'!$I$2=1,IF('Matchs et classements'!D127&gt;'Matchs et classements'!E127,3),IF('Equipes et choix des points'!$I$2=2,IF('Matchs et classements'!D127&gt;E127,4))))))</f>
        <v>0</v>
      </c>
      <c r="CQ127" s="8">
        <f>IF(E127="",0,IF(E127=D127,0,IF(E127&lt;D127,0,IF('Equipes et choix des points'!$I$2=1,IF('Matchs et classements'!E127&gt;'Matchs et classements'!D127,3),IF('Equipes et choix des points'!$I$2=2,IF('Matchs et classements'!E127&gt;'Matchs et classements'!D127,4))))))</f>
        <v>0</v>
      </c>
      <c r="CR127" s="8">
        <f>IF(D127="",0,IF(D127&gt;E127,0,IF(D127&lt;E127,0,IF('Equipes et choix des points'!$I$2=1,IF('Matchs et classements'!D127='Matchs et classements'!E127,1),IF('Equipes et choix des points'!$I$2=2,IF('Matchs et classements'!D127='Matchs et classements'!E127,2))))))</f>
        <v>0</v>
      </c>
      <c r="CS127" s="8">
        <f>IF(E127="",0,IF(E127&gt;D127,0,IF(E127&lt;D127,0,IF('Equipes et choix des points'!$I$2=1,IF('Matchs et classements'!E127='Matchs et classements'!D127,1),IF('Equipes et choix des points'!$I$2=2,IF('Matchs et classements'!E127='Matchs et classements'!D127,2))))))</f>
        <v>0</v>
      </c>
      <c r="CT127" s="8">
        <f>IF(D127="",0,IF(D127&gt;E127,0,IF(D127=E127,0,IF('Equipes et choix des points'!$I$2=1,IF('Matchs et classements'!D127&lt;'Matchs et classements'!E127,0),IF('Equipes et choix des points'!$I$2=2,IF('Matchs et classements'!D127&lt;'Matchs et classements'!E127,1))))))</f>
        <v>0</v>
      </c>
      <c r="CU127" s="8">
        <f>IF(E127="",0,IF(E127&gt;D127,0,IF(E127=D127,0,IF('Equipes et choix des points'!$I$2=1,IF('Matchs et classements'!E127&lt;'Matchs et classements'!D127,0),IF('Equipes et choix des points'!$I$2=2,IF('Matchs et classements'!E127&lt;'Matchs et classements'!D127,1))))))</f>
        <v>0</v>
      </c>
      <c r="CV127" s="8">
        <f t="shared" si="105"/>
        <v>0</v>
      </c>
      <c r="CW127" s="8">
        <f t="shared" si="106"/>
        <v>0</v>
      </c>
      <c r="CX127" s="8">
        <f t="shared" si="107"/>
        <v>0</v>
      </c>
      <c r="CY127" s="8">
        <f t="shared" si="108"/>
        <v>0</v>
      </c>
      <c r="CZ127" s="8" t="b">
        <f t="shared" si="91"/>
        <v>0</v>
      </c>
      <c r="DA127" s="8" t="b">
        <f t="shared" si="92"/>
        <v>0</v>
      </c>
      <c r="DB127" s="8" t="b">
        <f t="shared" si="93"/>
        <v>0</v>
      </c>
      <c r="DC127" s="8" t="b">
        <f t="shared" si="94"/>
        <v>0</v>
      </c>
      <c r="DD127" s="8" t="b">
        <f t="shared" si="95"/>
        <v>0</v>
      </c>
      <c r="DE127" s="8" t="b">
        <f t="shared" si="96"/>
        <v>0</v>
      </c>
      <c r="DF127" s="8">
        <f t="shared" si="97"/>
        <v>0</v>
      </c>
      <c r="DG127" s="8">
        <f t="shared" si="98"/>
        <v>0</v>
      </c>
      <c r="DH127" s="8">
        <f t="shared" si="99"/>
        <v>0</v>
      </c>
      <c r="DI127" s="8">
        <f t="shared" si="100"/>
        <v>0</v>
      </c>
      <c r="DJ127" s="19"/>
      <c r="DK127" s="18"/>
      <c r="DL127" s="18"/>
      <c r="DM127" s="19"/>
      <c r="DN127" s="19"/>
      <c r="DO127" s="18"/>
      <c r="DP127" s="18"/>
      <c r="DQ127" s="19"/>
      <c r="DR127" s="19"/>
      <c r="DS127" s="18"/>
      <c r="DT127" s="18"/>
      <c r="DU127" s="19"/>
      <c r="DV127" s="18"/>
      <c r="DW127" s="18"/>
      <c r="DX127" s="18"/>
      <c r="DY127" s="18"/>
      <c r="DZ127" s="18"/>
      <c r="EA127" s="18"/>
      <c r="EB127" s="18"/>
      <c r="EC127" s="18"/>
      <c r="ED127" s="18"/>
      <c r="EE127" s="18"/>
      <c r="EF127" s="18"/>
      <c r="EG127" s="18"/>
      <c r="EH127" s="18"/>
      <c r="EI127" s="18"/>
      <c r="EJ127" s="18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  <c r="FA127" s="18"/>
      <c r="FB127" s="18"/>
      <c r="FC127" s="18"/>
      <c r="FD127" s="18"/>
      <c r="FE127" s="18"/>
    </row>
    <row r="128" spans="1:161" x14ac:dyDescent="0.25">
      <c r="A128" s="28"/>
      <c r="B128" s="71"/>
      <c r="C128" s="29"/>
      <c r="D128" s="30"/>
      <c r="E128" s="31"/>
      <c r="F128" s="32"/>
      <c r="G128" s="74"/>
      <c r="H128" s="33"/>
      <c r="I128" s="34"/>
      <c r="J128" s="35"/>
      <c r="K128" s="109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9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9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9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8">
        <f t="shared" si="89"/>
        <v>0</v>
      </c>
      <c r="CK128" s="8">
        <f t="shared" si="90"/>
        <v>0</v>
      </c>
      <c r="CL128" s="8" t="str">
        <f t="shared" si="101"/>
        <v/>
      </c>
      <c r="CM128" s="8" t="str">
        <f t="shared" si="102"/>
        <v/>
      </c>
      <c r="CN128" s="8" t="str">
        <f t="shared" si="103"/>
        <v/>
      </c>
      <c r="CO128" s="8" t="str">
        <f t="shared" si="104"/>
        <v/>
      </c>
      <c r="CP128" s="8">
        <f>IF(D128="",0,IF(D128=E128,0,IF(D128&lt;E128,0,IF('Equipes et choix des points'!$I$2=1,IF('Matchs et classements'!D128&gt;'Matchs et classements'!E128,3),IF('Equipes et choix des points'!$I$2=2,IF('Matchs et classements'!D128&gt;E128,4))))))</f>
        <v>0</v>
      </c>
      <c r="CQ128" s="8">
        <f>IF(E128="",0,IF(E128=D128,0,IF(E128&lt;D128,0,IF('Equipes et choix des points'!$I$2=1,IF('Matchs et classements'!E128&gt;'Matchs et classements'!D128,3),IF('Equipes et choix des points'!$I$2=2,IF('Matchs et classements'!E128&gt;'Matchs et classements'!D128,4))))))</f>
        <v>0</v>
      </c>
      <c r="CR128" s="8">
        <f>IF(D128="",0,IF(D128&gt;E128,0,IF(D128&lt;E128,0,IF('Equipes et choix des points'!$I$2=1,IF('Matchs et classements'!D128='Matchs et classements'!E128,1),IF('Equipes et choix des points'!$I$2=2,IF('Matchs et classements'!D128='Matchs et classements'!E128,2))))))</f>
        <v>0</v>
      </c>
      <c r="CS128" s="8">
        <f>IF(E128="",0,IF(E128&gt;D128,0,IF(E128&lt;D128,0,IF('Equipes et choix des points'!$I$2=1,IF('Matchs et classements'!E128='Matchs et classements'!D128,1),IF('Equipes et choix des points'!$I$2=2,IF('Matchs et classements'!E128='Matchs et classements'!D128,2))))))</f>
        <v>0</v>
      </c>
      <c r="CT128" s="8">
        <f>IF(D128="",0,IF(D128&gt;E128,0,IF(D128=E128,0,IF('Equipes et choix des points'!$I$2=1,IF('Matchs et classements'!D128&lt;'Matchs et classements'!E128,0),IF('Equipes et choix des points'!$I$2=2,IF('Matchs et classements'!D128&lt;'Matchs et classements'!E128,1))))))</f>
        <v>0</v>
      </c>
      <c r="CU128" s="8">
        <f>IF(E128="",0,IF(E128&gt;D128,0,IF(E128=D128,0,IF('Equipes et choix des points'!$I$2=1,IF('Matchs et classements'!E128&lt;'Matchs et classements'!D128,0),IF('Equipes et choix des points'!$I$2=2,IF('Matchs et classements'!E128&lt;'Matchs et classements'!D128,1))))))</f>
        <v>0</v>
      </c>
      <c r="CV128" s="8">
        <f t="shared" si="105"/>
        <v>0</v>
      </c>
      <c r="CW128" s="8">
        <f t="shared" si="106"/>
        <v>0</v>
      </c>
      <c r="CX128" s="8">
        <f t="shared" si="107"/>
        <v>0</v>
      </c>
      <c r="CY128" s="8">
        <f t="shared" si="108"/>
        <v>0</v>
      </c>
      <c r="CZ128" s="8" t="b">
        <f t="shared" si="91"/>
        <v>0</v>
      </c>
      <c r="DA128" s="8" t="b">
        <f t="shared" si="92"/>
        <v>0</v>
      </c>
      <c r="DB128" s="8" t="b">
        <f t="shared" si="93"/>
        <v>0</v>
      </c>
      <c r="DC128" s="8" t="b">
        <f t="shared" si="94"/>
        <v>0</v>
      </c>
      <c r="DD128" s="8" t="b">
        <f t="shared" si="95"/>
        <v>0</v>
      </c>
      <c r="DE128" s="8" t="b">
        <f t="shared" si="96"/>
        <v>0</v>
      </c>
      <c r="DF128" s="8">
        <f t="shared" si="97"/>
        <v>0</v>
      </c>
      <c r="DG128" s="8">
        <f t="shared" si="98"/>
        <v>0</v>
      </c>
      <c r="DH128" s="8">
        <f t="shared" si="99"/>
        <v>0</v>
      </c>
      <c r="DI128" s="8">
        <f t="shared" si="100"/>
        <v>0</v>
      </c>
      <c r="DJ128" s="19"/>
      <c r="DK128" s="18"/>
      <c r="DL128" s="18"/>
      <c r="DM128" s="19"/>
      <c r="DN128" s="19"/>
      <c r="DO128" s="18"/>
      <c r="DP128" s="18"/>
      <c r="DQ128" s="19"/>
      <c r="DR128" s="19"/>
      <c r="DS128" s="18"/>
      <c r="DT128" s="18"/>
      <c r="DU128" s="19"/>
      <c r="DV128" s="18"/>
      <c r="DW128" s="18"/>
      <c r="DX128" s="18"/>
      <c r="DY128" s="18"/>
      <c r="DZ128" s="18"/>
      <c r="EA128" s="18"/>
      <c r="EB128" s="18"/>
      <c r="EC128" s="18"/>
      <c r="ED128" s="18"/>
      <c r="EE128" s="18"/>
      <c r="EF128" s="18"/>
      <c r="EG128" s="18"/>
      <c r="EH128" s="18"/>
      <c r="EI128" s="18"/>
      <c r="EJ128" s="18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  <c r="FA128" s="18"/>
      <c r="FB128" s="18"/>
      <c r="FC128" s="18"/>
      <c r="FD128" s="18"/>
      <c r="FE128" s="18"/>
    </row>
    <row r="129" spans="1:161" x14ac:dyDescent="0.25">
      <c r="A129" s="28"/>
      <c r="B129" s="71"/>
      <c r="C129" s="29"/>
      <c r="D129" s="30"/>
      <c r="E129" s="31"/>
      <c r="F129" s="32"/>
      <c r="G129" s="74"/>
      <c r="H129" s="33"/>
      <c r="I129" s="34"/>
      <c r="J129" s="35"/>
      <c r="K129" s="109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9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9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9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8">
        <f t="shared" si="89"/>
        <v>0</v>
      </c>
      <c r="CK129" s="8">
        <f t="shared" si="90"/>
        <v>0</v>
      </c>
      <c r="CL129" s="8" t="str">
        <f t="shared" si="101"/>
        <v/>
      </c>
      <c r="CM129" s="8" t="str">
        <f t="shared" si="102"/>
        <v/>
      </c>
      <c r="CN129" s="8" t="str">
        <f t="shared" si="103"/>
        <v/>
      </c>
      <c r="CO129" s="8" t="str">
        <f t="shared" si="104"/>
        <v/>
      </c>
      <c r="CP129" s="8">
        <f>IF(D129="",0,IF(D129=E129,0,IF(D129&lt;E129,0,IF('Equipes et choix des points'!$I$2=1,IF('Matchs et classements'!D129&gt;'Matchs et classements'!E129,3),IF('Equipes et choix des points'!$I$2=2,IF('Matchs et classements'!D129&gt;E129,4))))))</f>
        <v>0</v>
      </c>
      <c r="CQ129" s="8">
        <f>IF(E129="",0,IF(E129=D129,0,IF(E129&lt;D129,0,IF('Equipes et choix des points'!$I$2=1,IF('Matchs et classements'!E129&gt;'Matchs et classements'!D129,3),IF('Equipes et choix des points'!$I$2=2,IF('Matchs et classements'!E129&gt;'Matchs et classements'!D129,4))))))</f>
        <v>0</v>
      </c>
      <c r="CR129" s="8">
        <f>IF(D129="",0,IF(D129&gt;E129,0,IF(D129&lt;E129,0,IF('Equipes et choix des points'!$I$2=1,IF('Matchs et classements'!D129='Matchs et classements'!E129,1),IF('Equipes et choix des points'!$I$2=2,IF('Matchs et classements'!D129='Matchs et classements'!E129,2))))))</f>
        <v>0</v>
      </c>
      <c r="CS129" s="8">
        <f>IF(E129="",0,IF(E129&gt;D129,0,IF(E129&lt;D129,0,IF('Equipes et choix des points'!$I$2=1,IF('Matchs et classements'!E129='Matchs et classements'!D129,1),IF('Equipes et choix des points'!$I$2=2,IF('Matchs et classements'!E129='Matchs et classements'!D129,2))))))</f>
        <v>0</v>
      </c>
      <c r="CT129" s="8">
        <f>IF(D129="",0,IF(D129&gt;E129,0,IF(D129=E129,0,IF('Equipes et choix des points'!$I$2=1,IF('Matchs et classements'!D129&lt;'Matchs et classements'!E129,0),IF('Equipes et choix des points'!$I$2=2,IF('Matchs et classements'!D129&lt;'Matchs et classements'!E129,1))))))</f>
        <v>0</v>
      </c>
      <c r="CU129" s="8">
        <f>IF(E129="",0,IF(E129&gt;D129,0,IF(E129=D129,0,IF('Equipes et choix des points'!$I$2=1,IF('Matchs et classements'!E129&lt;'Matchs et classements'!D129,0),IF('Equipes et choix des points'!$I$2=2,IF('Matchs et classements'!E129&lt;'Matchs et classements'!D129,1))))))</f>
        <v>0</v>
      </c>
      <c r="CV129" s="8">
        <f t="shared" si="105"/>
        <v>0</v>
      </c>
      <c r="CW129" s="8">
        <f t="shared" si="106"/>
        <v>0</v>
      </c>
      <c r="CX129" s="8">
        <f t="shared" si="107"/>
        <v>0</v>
      </c>
      <c r="CY129" s="8">
        <f t="shared" si="108"/>
        <v>0</v>
      </c>
      <c r="CZ129" s="8" t="b">
        <f t="shared" si="91"/>
        <v>0</v>
      </c>
      <c r="DA129" s="8" t="b">
        <f t="shared" si="92"/>
        <v>0</v>
      </c>
      <c r="DB129" s="8" t="b">
        <f t="shared" si="93"/>
        <v>0</v>
      </c>
      <c r="DC129" s="8" t="b">
        <f t="shared" si="94"/>
        <v>0</v>
      </c>
      <c r="DD129" s="8" t="b">
        <f t="shared" si="95"/>
        <v>0</v>
      </c>
      <c r="DE129" s="8" t="b">
        <f t="shared" si="96"/>
        <v>0</v>
      </c>
      <c r="DF129" s="8">
        <f t="shared" si="97"/>
        <v>0</v>
      </c>
      <c r="DG129" s="8">
        <f t="shared" si="98"/>
        <v>0</v>
      </c>
      <c r="DH129" s="8">
        <f t="shared" si="99"/>
        <v>0</v>
      </c>
      <c r="DI129" s="8">
        <f t="shared" si="100"/>
        <v>0</v>
      </c>
      <c r="DJ129" s="19"/>
      <c r="DK129" s="18"/>
      <c r="DL129" s="18"/>
      <c r="DM129" s="19"/>
      <c r="DN129" s="19"/>
      <c r="DO129" s="18"/>
      <c r="DP129" s="18"/>
      <c r="DQ129" s="19"/>
      <c r="DR129" s="19"/>
      <c r="DS129" s="18"/>
      <c r="DT129" s="18"/>
      <c r="DU129" s="19"/>
      <c r="DV129" s="18"/>
      <c r="DW129" s="18"/>
      <c r="DX129" s="18"/>
      <c r="DY129" s="18"/>
      <c r="DZ129" s="18"/>
      <c r="EA129" s="18"/>
      <c r="EB129" s="18"/>
      <c r="EC129" s="18"/>
      <c r="ED129" s="18"/>
      <c r="EE129" s="18"/>
      <c r="EF129" s="18"/>
      <c r="EG129" s="18"/>
      <c r="EH129" s="18"/>
      <c r="EI129" s="18"/>
      <c r="EJ129" s="18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  <c r="FA129" s="18"/>
      <c r="FB129" s="18"/>
      <c r="FC129" s="18"/>
      <c r="FD129" s="18"/>
      <c r="FE129" s="18"/>
    </row>
    <row r="130" spans="1:161" x14ac:dyDescent="0.25">
      <c r="A130" s="28"/>
      <c r="B130" s="71"/>
      <c r="C130" s="29"/>
      <c r="D130" s="30"/>
      <c r="E130" s="31"/>
      <c r="F130" s="32"/>
      <c r="G130" s="74"/>
      <c r="H130" s="33"/>
      <c r="I130" s="34"/>
      <c r="J130" s="35"/>
      <c r="K130" s="109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9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9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9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8">
        <f t="shared" si="89"/>
        <v>0</v>
      </c>
      <c r="CK130" s="8">
        <f t="shared" si="90"/>
        <v>0</v>
      </c>
      <c r="CL130" s="8" t="str">
        <f t="shared" si="101"/>
        <v/>
      </c>
      <c r="CM130" s="8" t="str">
        <f t="shared" si="102"/>
        <v/>
      </c>
      <c r="CN130" s="8" t="str">
        <f t="shared" si="103"/>
        <v/>
      </c>
      <c r="CO130" s="8" t="str">
        <f t="shared" si="104"/>
        <v/>
      </c>
      <c r="CP130" s="8">
        <f>IF(D130="",0,IF(D130=E130,0,IF(D130&lt;E130,0,IF('Equipes et choix des points'!$I$2=1,IF('Matchs et classements'!D130&gt;'Matchs et classements'!E130,3),IF('Equipes et choix des points'!$I$2=2,IF('Matchs et classements'!D130&gt;E130,4))))))</f>
        <v>0</v>
      </c>
      <c r="CQ130" s="8">
        <f>IF(E130="",0,IF(E130=D130,0,IF(E130&lt;D130,0,IF('Equipes et choix des points'!$I$2=1,IF('Matchs et classements'!E130&gt;'Matchs et classements'!D130,3),IF('Equipes et choix des points'!$I$2=2,IF('Matchs et classements'!E130&gt;'Matchs et classements'!D130,4))))))</f>
        <v>0</v>
      </c>
      <c r="CR130" s="8">
        <f>IF(D130="",0,IF(D130&gt;E130,0,IF(D130&lt;E130,0,IF('Equipes et choix des points'!$I$2=1,IF('Matchs et classements'!D130='Matchs et classements'!E130,1),IF('Equipes et choix des points'!$I$2=2,IF('Matchs et classements'!D130='Matchs et classements'!E130,2))))))</f>
        <v>0</v>
      </c>
      <c r="CS130" s="8">
        <f>IF(E130="",0,IF(E130&gt;D130,0,IF(E130&lt;D130,0,IF('Equipes et choix des points'!$I$2=1,IF('Matchs et classements'!E130='Matchs et classements'!D130,1),IF('Equipes et choix des points'!$I$2=2,IF('Matchs et classements'!E130='Matchs et classements'!D130,2))))))</f>
        <v>0</v>
      </c>
      <c r="CT130" s="8">
        <f>IF(D130="",0,IF(D130&gt;E130,0,IF(D130=E130,0,IF('Equipes et choix des points'!$I$2=1,IF('Matchs et classements'!D130&lt;'Matchs et classements'!E130,0),IF('Equipes et choix des points'!$I$2=2,IF('Matchs et classements'!D130&lt;'Matchs et classements'!E130,1))))))</f>
        <v>0</v>
      </c>
      <c r="CU130" s="8">
        <f>IF(E130="",0,IF(E130&gt;D130,0,IF(E130=D130,0,IF('Equipes et choix des points'!$I$2=1,IF('Matchs et classements'!E130&lt;'Matchs et classements'!D130,0),IF('Equipes et choix des points'!$I$2=2,IF('Matchs et classements'!E130&lt;'Matchs et classements'!D130,1))))))</f>
        <v>0</v>
      </c>
      <c r="CV130" s="8">
        <f t="shared" si="105"/>
        <v>0</v>
      </c>
      <c r="CW130" s="8">
        <f t="shared" si="106"/>
        <v>0</v>
      </c>
      <c r="CX130" s="8">
        <f t="shared" si="107"/>
        <v>0</v>
      </c>
      <c r="CY130" s="8">
        <f t="shared" si="108"/>
        <v>0</v>
      </c>
      <c r="CZ130" s="8" t="b">
        <f t="shared" si="91"/>
        <v>0</v>
      </c>
      <c r="DA130" s="8" t="b">
        <f t="shared" si="92"/>
        <v>0</v>
      </c>
      <c r="DB130" s="8" t="b">
        <f t="shared" si="93"/>
        <v>0</v>
      </c>
      <c r="DC130" s="8" t="b">
        <f t="shared" si="94"/>
        <v>0</v>
      </c>
      <c r="DD130" s="8" t="b">
        <f t="shared" si="95"/>
        <v>0</v>
      </c>
      <c r="DE130" s="8" t="b">
        <f t="shared" si="96"/>
        <v>0</v>
      </c>
      <c r="DF130" s="8">
        <f t="shared" si="97"/>
        <v>0</v>
      </c>
      <c r="DG130" s="8">
        <f t="shared" si="98"/>
        <v>0</v>
      </c>
      <c r="DH130" s="8">
        <f t="shared" si="99"/>
        <v>0</v>
      </c>
      <c r="DI130" s="8">
        <f t="shared" si="100"/>
        <v>0</v>
      </c>
      <c r="DJ130" s="19"/>
      <c r="DK130" s="18"/>
      <c r="DL130" s="18"/>
      <c r="DM130" s="19"/>
      <c r="DN130" s="19"/>
      <c r="DO130" s="18"/>
      <c r="DP130" s="18"/>
      <c r="DQ130" s="19"/>
      <c r="DR130" s="19"/>
      <c r="DS130" s="18"/>
      <c r="DT130" s="18"/>
      <c r="DU130" s="19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</row>
    <row r="131" spans="1:161" x14ac:dyDescent="0.25">
      <c r="A131" s="28"/>
      <c r="B131" s="71"/>
      <c r="C131" s="29"/>
      <c r="D131" s="30"/>
      <c r="E131" s="31"/>
      <c r="F131" s="32"/>
      <c r="G131" s="74"/>
      <c r="H131" s="33"/>
      <c r="I131" s="34"/>
      <c r="J131" s="35"/>
      <c r="K131" s="109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9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9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9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8">
        <f t="shared" si="89"/>
        <v>0</v>
      </c>
      <c r="CK131" s="8">
        <f t="shared" si="90"/>
        <v>0</v>
      </c>
      <c r="CL131" s="8" t="str">
        <f t="shared" si="101"/>
        <v/>
      </c>
      <c r="CM131" s="8" t="str">
        <f t="shared" si="102"/>
        <v/>
      </c>
      <c r="CN131" s="8" t="str">
        <f t="shared" si="103"/>
        <v/>
      </c>
      <c r="CO131" s="8" t="str">
        <f t="shared" si="104"/>
        <v/>
      </c>
      <c r="CP131" s="8">
        <f>IF(D131="",0,IF(D131=E131,0,IF(D131&lt;E131,0,IF('Equipes et choix des points'!$I$2=1,IF('Matchs et classements'!D131&gt;'Matchs et classements'!E131,3),IF('Equipes et choix des points'!$I$2=2,IF('Matchs et classements'!D131&gt;E131,4))))))</f>
        <v>0</v>
      </c>
      <c r="CQ131" s="8">
        <f>IF(E131="",0,IF(E131=D131,0,IF(E131&lt;D131,0,IF('Equipes et choix des points'!$I$2=1,IF('Matchs et classements'!E131&gt;'Matchs et classements'!D131,3),IF('Equipes et choix des points'!$I$2=2,IF('Matchs et classements'!E131&gt;'Matchs et classements'!D131,4))))))</f>
        <v>0</v>
      </c>
      <c r="CR131" s="8">
        <f>IF(D131="",0,IF(D131&gt;E131,0,IF(D131&lt;E131,0,IF('Equipes et choix des points'!$I$2=1,IF('Matchs et classements'!D131='Matchs et classements'!E131,1),IF('Equipes et choix des points'!$I$2=2,IF('Matchs et classements'!D131='Matchs et classements'!E131,2))))))</f>
        <v>0</v>
      </c>
      <c r="CS131" s="8">
        <f>IF(E131="",0,IF(E131&gt;D131,0,IF(E131&lt;D131,0,IF('Equipes et choix des points'!$I$2=1,IF('Matchs et classements'!E131='Matchs et classements'!D131,1),IF('Equipes et choix des points'!$I$2=2,IF('Matchs et classements'!E131='Matchs et classements'!D131,2))))))</f>
        <v>0</v>
      </c>
      <c r="CT131" s="8">
        <f>IF(D131="",0,IF(D131&gt;E131,0,IF(D131=E131,0,IF('Equipes et choix des points'!$I$2=1,IF('Matchs et classements'!D131&lt;'Matchs et classements'!E131,0),IF('Equipes et choix des points'!$I$2=2,IF('Matchs et classements'!D131&lt;'Matchs et classements'!E131,1))))))</f>
        <v>0</v>
      </c>
      <c r="CU131" s="8">
        <f>IF(E131="",0,IF(E131&gt;D131,0,IF(E131=D131,0,IF('Equipes et choix des points'!$I$2=1,IF('Matchs et classements'!E131&lt;'Matchs et classements'!D131,0),IF('Equipes et choix des points'!$I$2=2,IF('Matchs et classements'!E131&lt;'Matchs et classements'!D131,1))))))</f>
        <v>0</v>
      </c>
      <c r="CV131" s="8">
        <f t="shared" si="105"/>
        <v>0</v>
      </c>
      <c r="CW131" s="8">
        <f t="shared" si="106"/>
        <v>0</v>
      </c>
      <c r="CX131" s="8">
        <f t="shared" si="107"/>
        <v>0</v>
      </c>
      <c r="CY131" s="8">
        <f t="shared" si="108"/>
        <v>0</v>
      </c>
      <c r="CZ131" s="8" t="b">
        <f t="shared" si="91"/>
        <v>0</v>
      </c>
      <c r="DA131" s="8" t="b">
        <f t="shared" si="92"/>
        <v>0</v>
      </c>
      <c r="DB131" s="8" t="b">
        <f t="shared" si="93"/>
        <v>0</v>
      </c>
      <c r="DC131" s="8" t="b">
        <f t="shared" si="94"/>
        <v>0</v>
      </c>
      <c r="DD131" s="8" t="b">
        <f t="shared" si="95"/>
        <v>0</v>
      </c>
      <c r="DE131" s="8" t="b">
        <f t="shared" si="96"/>
        <v>0</v>
      </c>
      <c r="DF131" s="8">
        <f t="shared" si="97"/>
        <v>0</v>
      </c>
      <c r="DG131" s="8">
        <f t="shared" si="98"/>
        <v>0</v>
      </c>
      <c r="DH131" s="8">
        <f t="shared" si="99"/>
        <v>0</v>
      </c>
      <c r="DI131" s="8">
        <f t="shared" si="100"/>
        <v>0</v>
      </c>
      <c r="DJ131" s="19"/>
      <c r="DK131" s="18"/>
      <c r="DL131" s="18"/>
      <c r="DM131" s="19"/>
      <c r="DN131" s="19"/>
      <c r="DO131" s="18"/>
      <c r="DP131" s="18"/>
      <c r="DQ131" s="19"/>
      <c r="DR131" s="19"/>
      <c r="DS131" s="18"/>
      <c r="DT131" s="18"/>
      <c r="DU131" s="19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</row>
    <row r="132" spans="1:161" x14ac:dyDescent="0.25">
      <c r="A132" s="28"/>
      <c r="B132" s="71"/>
      <c r="C132" s="29"/>
      <c r="D132" s="30"/>
      <c r="E132" s="31"/>
      <c r="F132" s="32"/>
      <c r="G132" s="74"/>
      <c r="H132" s="33"/>
      <c r="I132" s="34"/>
      <c r="J132" s="35"/>
      <c r="K132" s="109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9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9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9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8">
        <f t="shared" ref="CJ132:CJ195" si="109">A132</f>
        <v>0</v>
      </c>
      <c r="CK132" s="8">
        <f t="shared" ref="CK132:CK195" si="110">H132</f>
        <v>0</v>
      </c>
      <c r="CL132" s="8" t="str">
        <f t="shared" si="101"/>
        <v/>
      </c>
      <c r="CM132" s="8" t="str">
        <f t="shared" si="102"/>
        <v/>
      </c>
      <c r="CN132" s="8" t="str">
        <f t="shared" si="103"/>
        <v/>
      </c>
      <c r="CO132" s="8" t="str">
        <f t="shared" si="104"/>
        <v/>
      </c>
      <c r="CP132" s="8">
        <f>IF(D132="",0,IF(D132=E132,0,IF(D132&lt;E132,0,IF('Equipes et choix des points'!$I$2=1,IF('Matchs et classements'!D132&gt;'Matchs et classements'!E132,3),IF('Equipes et choix des points'!$I$2=2,IF('Matchs et classements'!D132&gt;E132,4))))))</f>
        <v>0</v>
      </c>
      <c r="CQ132" s="8">
        <f>IF(E132="",0,IF(E132=D132,0,IF(E132&lt;D132,0,IF('Equipes et choix des points'!$I$2=1,IF('Matchs et classements'!E132&gt;'Matchs et classements'!D132,3),IF('Equipes et choix des points'!$I$2=2,IF('Matchs et classements'!E132&gt;'Matchs et classements'!D132,4))))))</f>
        <v>0</v>
      </c>
      <c r="CR132" s="8">
        <f>IF(D132="",0,IF(D132&gt;E132,0,IF(D132&lt;E132,0,IF('Equipes et choix des points'!$I$2=1,IF('Matchs et classements'!D132='Matchs et classements'!E132,1),IF('Equipes et choix des points'!$I$2=2,IF('Matchs et classements'!D132='Matchs et classements'!E132,2))))))</f>
        <v>0</v>
      </c>
      <c r="CS132" s="8">
        <f>IF(E132="",0,IF(E132&gt;D132,0,IF(E132&lt;D132,0,IF('Equipes et choix des points'!$I$2=1,IF('Matchs et classements'!E132='Matchs et classements'!D132,1),IF('Equipes et choix des points'!$I$2=2,IF('Matchs et classements'!E132='Matchs et classements'!D132,2))))))</f>
        <v>0</v>
      </c>
      <c r="CT132" s="8">
        <f>IF(D132="",0,IF(D132&gt;E132,0,IF(D132=E132,0,IF('Equipes et choix des points'!$I$2=1,IF('Matchs et classements'!D132&lt;'Matchs et classements'!E132,0),IF('Equipes et choix des points'!$I$2=2,IF('Matchs et classements'!D132&lt;'Matchs et classements'!E132,1))))))</f>
        <v>0</v>
      </c>
      <c r="CU132" s="8">
        <f>IF(E132="",0,IF(E132&gt;D132,0,IF(E132=D132,0,IF('Equipes et choix des points'!$I$2=1,IF('Matchs et classements'!E132&lt;'Matchs et classements'!D132,0),IF('Equipes et choix des points'!$I$2=2,IF('Matchs et classements'!E132&lt;'Matchs et classements'!D132,1))))))</f>
        <v>0</v>
      </c>
      <c r="CV132" s="8">
        <f t="shared" si="105"/>
        <v>0</v>
      </c>
      <c r="CW132" s="8">
        <f t="shared" si="106"/>
        <v>0</v>
      </c>
      <c r="CX132" s="8">
        <f t="shared" si="107"/>
        <v>0</v>
      </c>
      <c r="CY132" s="8">
        <f t="shared" si="108"/>
        <v>0</v>
      </c>
      <c r="CZ132" s="8" t="b">
        <f t="shared" ref="CZ132:CZ195" si="111">IF(D132&lt;&gt;"",IF(D132&gt;E132,1))</f>
        <v>0</v>
      </c>
      <c r="DA132" s="8" t="b">
        <f t="shared" ref="DA132:DA195" si="112">IF(E132&lt;&gt;"",IF(E132&gt;D132,1))</f>
        <v>0</v>
      </c>
      <c r="DB132" s="8" t="b">
        <f t="shared" ref="DB132:DB195" si="113">IF(D132&lt;&gt;"",IF(D132=E132,1))</f>
        <v>0</v>
      </c>
      <c r="DC132" s="8" t="b">
        <f t="shared" ref="DC132:DC195" si="114">IF(E132&lt;&gt;"",IF(E132=D132,1))</f>
        <v>0</v>
      </c>
      <c r="DD132" s="8" t="b">
        <f t="shared" ref="DD132:DD195" si="115">IF(D132&lt;&gt;"",IF(D132&lt;E132,1))</f>
        <v>0</v>
      </c>
      <c r="DE132" s="8" t="b">
        <f t="shared" ref="DE132:DE195" si="116">IF(E132&lt;&gt;"",IF(E132&lt;D132,1))</f>
        <v>0</v>
      </c>
      <c r="DF132" s="8">
        <f t="shared" ref="DF132:DF195" si="117">D132</f>
        <v>0</v>
      </c>
      <c r="DG132" s="8">
        <f t="shared" ref="DG132:DG195" si="118">E132</f>
        <v>0</v>
      </c>
      <c r="DH132" s="8">
        <f t="shared" ref="DH132:DH195" si="119">E132</f>
        <v>0</v>
      </c>
      <c r="DI132" s="8">
        <f t="shared" ref="DI132:DI195" si="120">D132</f>
        <v>0</v>
      </c>
      <c r="DJ132" s="19"/>
      <c r="DK132" s="18"/>
      <c r="DL132" s="18"/>
      <c r="DM132" s="19"/>
      <c r="DN132" s="19"/>
      <c r="DO132" s="18"/>
      <c r="DP132" s="18"/>
      <c r="DQ132" s="19"/>
      <c r="DR132" s="19"/>
      <c r="DS132" s="18"/>
      <c r="DT132" s="18"/>
      <c r="DU132" s="19"/>
      <c r="DV132" s="18"/>
      <c r="DW132" s="18"/>
      <c r="DX132" s="18"/>
      <c r="DY132" s="18"/>
      <c r="DZ132" s="18"/>
      <c r="EA132" s="18"/>
      <c r="EB132" s="18"/>
      <c r="EC132" s="18"/>
      <c r="ED132" s="18"/>
      <c r="EE132" s="18"/>
      <c r="EF132" s="18"/>
      <c r="EG132" s="18"/>
      <c r="EH132" s="18"/>
      <c r="EI132" s="18"/>
      <c r="EJ132" s="18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  <c r="FA132" s="18"/>
      <c r="FB132" s="18"/>
      <c r="FC132" s="18"/>
      <c r="FD132" s="18"/>
      <c r="FE132" s="18"/>
    </row>
    <row r="133" spans="1:161" ht="15.75" thickBot="1" x14ac:dyDescent="0.3">
      <c r="A133" s="36"/>
      <c r="B133" s="72"/>
      <c r="C133" s="37"/>
      <c r="D133" s="38"/>
      <c r="E133" s="39"/>
      <c r="F133" s="40"/>
      <c r="G133" s="75"/>
      <c r="H133" s="41"/>
      <c r="I133" s="42"/>
      <c r="J133" s="43"/>
      <c r="K133" s="110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9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9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9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8">
        <f t="shared" si="109"/>
        <v>0</v>
      </c>
      <c r="CK133" s="8">
        <f t="shared" si="110"/>
        <v>0</v>
      </c>
      <c r="CL133" s="8" t="str">
        <f t="shared" ref="CL133:CL196" si="121">IF(B133="Forfait Perdant",3,"")</f>
        <v/>
      </c>
      <c r="CM133" s="8" t="str">
        <f t="shared" ref="CM133:CM196" si="122">IF(G133="Forfait Perdant",3,"")</f>
        <v/>
      </c>
      <c r="CN133" s="8" t="str">
        <f t="shared" ref="CN133:CN196" si="123">IF(B133="Forfait Gagnant",0,"")</f>
        <v/>
      </c>
      <c r="CO133" s="8" t="str">
        <f t="shared" ref="CO133:CO196" si="124">IF(G133="Forfait Gagnant",0,"")</f>
        <v/>
      </c>
      <c r="CP133" s="8">
        <f>IF(D133="",0,IF(D133=E133,0,IF(D133&lt;E133,0,IF('Equipes et choix des points'!$I$2=1,IF('Matchs et classements'!D133&gt;'Matchs et classements'!E133,3),IF('Equipes et choix des points'!$I$2=2,IF('Matchs et classements'!D133&gt;E133,4))))))</f>
        <v>0</v>
      </c>
      <c r="CQ133" s="8">
        <f>IF(E133="",0,IF(E133=D133,0,IF(E133&lt;D133,0,IF('Equipes et choix des points'!$I$2=1,IF('Matchs et classements'!E133&gt;'Matchs et classements'!D133,3),IF('Equipes et choix des points'!$I$2=2,IF('Matchs et classements'!E133&gt;'Matchs et classements'!D133,4))))))</f>
        <v>0</v>
      </c>
      <c r="CR133" s="8">
        <f>IF(D133="",0,IF(D133&gt;E133,0,IF(D133&lt;E133,0,IF('Equipes et choix des points'!$I$2=1,IF('Matchs et classements'!D133='Matchs et classements'!E133,1),IF('Equipes et choix des points'!$I$2=2,IF('Matchs et classements'!D133='Matchs et classements'!E133,2))))))</f>
        <v>0</v>
      </c>
      <c r="CS133" s="8">
        <f>IF(E133="",0,IF(E133&gt;D133,0,IF(E133&lt;D133,0,IF('Equipes et choix des points'!$I$2=1,IF('Matchs et classements'!E133='Matchs et classements'!D133,1),IF('Equipes et choix des points'!$I$2=2,IF('Matchs et classements'!E133='Matchs et classements'!D133,2))))))</f>
        <v>0</v>
      </c>
      <c r="CT133" s="8">
        <f>IF(D133="",0,IF(D133&gt;E133,0,IF(D133=E133,0,IF('Equipes et choix des points'!$I$2=1,IF('Matchs et classements'!D133&lt;'Matchs et classements'!E133,0),IF('Equipes et choix des points'!$I$2=2,IF('Matchs et classements'!D133&lt;'Matchs et classements'!E133,1))))))</f>
        <v>0</v>
      </c>
      <c r="CU133" s="8">
        <f>IF(E133="",0,IF(E133&gt;D133,0,IF(E133=D133,0,IF('Equipes et choix des points'!$I$2=1,IF('Matchs et classements'!E133&lt;'Matchs et classements'!D133,0),IF('Equipes et choix des points'!$I$2=2,IF('Matchs et classements'!E133&lt;'Matchs et classements'!D133,1))))))</f>
        <v>0</v>
      </c>
      <c r="CV133" s="8">
        <f t="shared" ref="CV133:CV196" si="125">SUM(CP133,CR133,CT133)-SUM(CJ133,CL133)</f>
        <v>0</v>
      </c>
      <c r="CW133" s="8">
        <f t="shared" ref="CW133:CW196" si="126">SUM(CO133,CQ133,CS133)-SUM(CK133,CM133)</f>
        <v>0</v>
      </c>
      <c r="CX133" s="8">
        <f t="shared" ref="CX133:CX196" si="127">IF(B133="Forfait perdant",0,IF(B133="Forfait Général",0,IF(D133="",0,1)))</f>
        <v>0</v>
      </c>
      <c r="CY133" s="8">
        <f t="shared" ref="CY133:CY196" si="128">IF(G133="Forfait Perdant",0,IF(G133="Forfait Général",0,IF(E133="",0,1)))</f>
        <v>0</v>
      </c>
      <c r="CZ133" s="8" t="b">
        <f t="shared" si="111"/>
        <v>0</v>
      </c>
      <c r="DA133" s="8" t="b">
        <f t="shared" si="112"/>
        <v>0</v>
      </c>
      <c r="DB133" s="8" t="b">
        <f t="shared" si="113"/>
        <v>0</v>
      </c>
      <c r="DC133" s="8" t="b">
        <f t="shared" si="114"/>
        <v>0</v>
      </c>
      <c r="DD133" s="8" t="b">
        <f t="shared" si="115"/>
        <v>0</v>
      </c>
      <c r="DE133" s="8" t="b">
        <f t="shared" si="116"/>
        <v>0</v>
      </c>
      <c r="DF133" s="8">
        <f t="shared" si="117"/>
        <v>0</v>
      </c>
      <c r="DG133" s="8">
        <f t="shared" si="118"/>
        <v>0</v>
      </c>
      <c r="DH133" s="8">
        <f t="shared" si="119"/>
        <v>0</v>
      </c>
      <c r="DI133" s="8">
        <f t="shared" si="120"/>
        <v>0</v>
      </c>
      <c r="DJ133" s="19"/>
      <c r="DK133" s="18"/>
      <c r="DL133" s="18"/>
      <c r="DM133" s="19"/>
      <c r="DN133" s="19"/>
      <c r="DO133" s="18"/>
      <c r="DP133" s="18"/>
      <c r="DQ133" s="19"/>
      <c r="DR133" s="19"/>
      <c r="DS133" s="18"/>
      <c r="DT133" s="18"/>
      <c r="DU133" s="19"/>
      <c r="DV133" s="18"/>
      <c r="DW133" s="18"/>
      <c r="DX133" s="18"/>
      <c r="DY133" s="18"/>
      <c r="DZ133" s="18"/>
      <c r="EA133" s="18"/>
      <c r="EB133" s="18"/>
      <c r="EC133" s="18"/>
      <c r="ED133" s="18"/>
      <c r="EE133" s="18"/>
      <c r="EF133" s="18"/>
      <c r="EG133" s="18"/>
      <c r="EH133" s="18"/>
      <c r="EI133" s="18"/>
      <c r="EJ133" s="18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  <c r="FA133" s="18"/>
      <c r="FB133" s="18"/>
      <c r="FC133" s="18"/>
      <c r="FD133" s="18"/>
      <c r="FE133" s="18"/>
    </row>
    <row r="134" spans="1:161" x14ac:dyDescent="0.25">
      <c r="A134" s="20"/>
      <c r="B134" s="70"/>
      <c r="C134" s="21"/>
      <c r="D134" s="22"/>
      <c r="E134" s="23"/>
      <c r="F134" s="24"/>
      <c r="G134" s="73"/>
      <c r="H134" s="25"/>
      <c r="I134" s="26"/>
      <c r="J134" s="27"/>
      <c r="K134" s="108">
        <v>14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9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9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9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8">
        <f t="shared" si="109"/>
        <v>0</v>
      </c>
      <c r="CK134" s="8">
        <f t="shared" si="110"/>
        <v>0</v>
      </c>
      <c r="CL134" s="8" t="str">
        <f t="shared" si="121"/>
        <v/>
      </c>
      <c r="CM134" s="8" t="str">
        <f t="shared" si="122"/>
        <v/>
      </c>
      <c r="CN134" s="8" t="str">
        <f t="shared" si="123"/>
        <v/>
      </c>
      <c r="CO134" s="8" t="str">
        <f t="shared" si="124"/>
        <v/>
      </c>
      <c r="CP134" s="8">
        <f>IF(D134="",0,IF(D134=E134,0,IF(D134&lt;E134,0,IF('Equipes et choix des points'!$I$2=1,IF('Matchs et classements'!D134&gt;'Matchs et classements'!E134,3),IF('Equipes et choix des points'!$I$2=2,IF('Matchs et classements'!D134&gt;E134,4))))))</f>
        <v>0</v>
      </c>
      <c r="CQ134" s="8">
        <f>IF(E134="",0,IF(E134=D134,0,IF(E134&lt;D134,0,IF('Equipes et choix des points'!$I$2=1,IF('Matchs et classements'!E134&gt;'Matchs et classements'!D134,3),IF('Equipes et choix des points'!$I$2=2,IF('Matchs et classements'!E134&gt;'Matchs et classements'!D134,4))))))</f>
        <v>0</v>
      </c>
      <c r="CR134" s="8">
        <f>IF(D134="",0,IF(D134&gt;E134,0,IF(D134&lt;E134,0,IF('Equipes et choix des points'!$I$2=1,IF('Matchs et classements'!D134='Matchs et classements'!E134,1),IF('Equipes et choix des points'!$I$2=2,IF('Matchs et classements'!D134='Matchs et classements'!E134,2))))))</f>
        <v>0</v>
      </c>
      <c r="CS134" s="8">
        <f>IF(E134="",0,IF(E134&gt;D134,0,IF(E134&lt;D134,0,IF('Equipes et choix des points'!$I$2=1,IF('Matchs et classements'!E134='Matchs et classements'!D134,1),IF('Equipes et choix des points'!$I$2=2,IF('Matchs et classements'!E134='Matchs et classements'!D134,2))))))</f>
        <v>0</v>
      </c>
      <c r="CT134" s="8">
        <f>IF(D134="",0,IF(D134&gt;E134,0,IF(D134=E134,0,IF('Equipes et choix des points'!$I$2=1,IF('Matchs et classements'!D134&lt;'Matchs et classements'!E134,0),IF('Equipes et choix des points'!$I$2=2,IF('Matchs et classements'!D134&lt;'Matchs et classements'!E134,1))))))</f>
        <v>0</v>
      </c>
      <c r="CU134" s="8">
        <f>IF(E134="",0,IF(E134&gt;D134,0,IF(E134=D134,0,IF('Equipes et choix des points'!$I$2=1,IF('Matchs et classements'!E134&lt;'Matchs et classements'!D134,0),IF('Equipes et choix des points'!$I$2=2,IF('Matchs et classements'!E134&lt;'Matchs et classements'!D134,1))))))</f>
        <v>0</v>
      </c>
      <c r="CV134" s="8">
        <f t="shared" si="125"/>
        <v>0</v>
      </c>
      <c r="CW134" s="8">
        <f t="shared" si="126"/>
        <v>0</v>
      </c>
      <c r="CX134" s="8">
        <f t="shared" si="127"/>
        <v>0</v>
      </c>
      <c r="CY134" s="8">
        <f t="shared" si="128"/>
        <v>0</v>
      </c>
      <c r="CZ134" s="8" t="b">
        <f t="shared" si="111"/>
        <v>0</v>
      </c>
      <c r="DA134" s="8" t="b">
        <f t="shared" si="112"/>
        <v>0</v>
      </c>
      <c r="DB134" s="8" t="b">
        <f t="shared" si="113"/>
        <v>0</v>
      </c>
      <c r="DC134" s="8" t="b">
        <f t="shared" si="114"/>
        <v>0</v>
      </c>
      <c r="DD134" s="8" t="b">
        <f t="shared" si="115"/>
        <v>0</v>
      </c>
      <c r="DE134" s="8" t="b">
        <f t="shared" si="116"/>
        <v>0</v>
      </c>
      <c r="DF134" s="8">
        <f t="shared" si="117"/>
        <v>0</v>
      </c>
      <c r="DG134" s="8">
        <f t="shared" si="118"/>
        <v>0</v>
      </c>
      <c r="DH134" s="8">
        <f t="shared" si="119"/>
        <v>0</v>
      </c>
      <c r="DI134" s="8">
        <f t="shared" si="120"/>
        <v>0</v>
      </c>
      <c r="DJ134" s="19"/>
      <c r="DK134" s="18"/>
      <c r="DL134" s="18"/>
      <c r="DM134" s="19"/>
      <c r="DN134" s="19"/>
      <c r="DO134" s="18"/>
      <c r="DP134" s="18"/>
      <c r="DQ134" s="19"/>
      <c r="DR134" s="19"/>
      <c r="DS134" s="18"/>
      <c r="DT134" s="18"/>
      <c r="DU134" s="19"/>
      <c r="DV134" s="18"/>
      <c r="DW134" s="18"/>
      <c r="DX134" s="18"/>
      <c r="DY134" s="18"/>
      <c r="DZ134" s="18"/>
      <c r="EA134" s="18"/>
      <c r="EB134" s="18"/>
      <c r="EC134" s="18"/>
      <c r="ED134" s="18"/>
      <c r="EE134" s="18"/>
      <c r="EF134" s="18"/>
      <c r="EG134" s="18"/>
      <c r="EH134" s="18"/>
      <c r="EI134" s="18"/>
      <c r="EJ134" s="18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  <c r="FA134" s="18"/>
      <c r="FB134" s="18"/>
      <c r="FC134" s="18"/>
      <c r="FD134" s="18"/>
      <c r="FE134" s="18"/>
    </row>
    <row r="135" spans="1:161" x14ac:dyDescent="0.25">
      <c r="A135" s="28"/>
      <c r="B135" s="71"/>
      <c r="C135" s="29"/>
      <c r="D135" s="30"/>
      <c r="E135" s="31"/>
      <c r="F135" s="32"/>
      <c r="G135" s="74"/>
      <c r="H135" s="33"/>
      <c r="I135" s="34"/>
      <c r="J135" s="35"/>
      <c r="K135" s="109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9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9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9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8">
        <f t="shared" si="109"/>
        <v>0</v>
      </c>
      <c r="CK135" s="8">
        <f t="shared" si="110"/>
        <v>0</v>
      </c>
      <c r="CL135" s="8" t="str">
        <f t="shared" si="121"/>
        <v/>
      </c>
      <c r="CM135" s="8" t="str">
        <f t="shared" si="122"/>
        <v/>
      </c>
      <c r="CN135" s="8" t="str">
        <f t="shared" si="123"/>
        <v/>
      </c>
      <c r="CO135" s="8" t="str">
        <f t="shared" si="124"/>
        <v/>
      </c>
      <c r="CP135" s="8">
        <f>IF(D135="",0,IF(D135=E135,0,IF(D135&lt;E135,0,IF('Equipes et choix des points'!$I$2=1,IF('Matchs et classements'!D135&gt;'Matchs et classements'!E135,3),IF('Equipes et choix des points'!$I$2=2,IF('Matchs et classements'!D135&gt;E135,4))))))</f>
        <v>0</v>
      </c>
      <c r="CQ135" s="8">
        <f>IF(E135="",0,IF(E135=D135,0,IF(E135&lt;D135,0,IF('Equipes et choix des points'!$I$2=1,IF('Matchs et classements'!E135&gt;'Matchs et classements'!D135,3),IF('Equipes et choix des points'!$I$2=2,IF('Matchs et classements'!E135&gt;'Matchs et classements'!D135,4))))))</f>
        <v>0</v>
      </c>
      <c r="CR135" s="8">
        <f>IF(D135="",0,IF(D135&gt;E135,0,IF(D135&lt;E135,0,IF('Equipes et choix des points'!$I$2=1,IF('Matchs et classements'!D135='Matchs et classements'!E135,1),IF('Equipes et choix des points'!$I$2=2,IF('Matchs et classements'!D135='Matchs et classements'!E135,2))))))</f>
        <v>0</v>
      </c>
      <c r="CS135" s="8">
        <f>IF(E135="",0,IF(E135&gt;D135,0,IF(E135&lt;D135,0,IF('Equipes et choix des points'!$I$2=1,IF('Matchs et classements'!E135='Matchs et classements'!D135,1),IF('Equipes et choix des points'!$I$2=2,IF('Matchs et classements'!E135='Matchs et classements'!D135,2))))))</f>
        <v>0</v>
      </c>
      <c r="CT135" s="8">
        <f>IF(D135="",0,IF(D135&gt;E135,0,IF(D135=E135,0,IF('Equipes et choix des points'!$I$2=1,IF('Matchs et classements'!D135&lt;'Matchs et classements'!E135,0),IF('Equipes et choix des points'!$I$2=2,IF('Matchs et classements'!D135&lt;'Matchs et classements'!E135,1))))))</f>
        <v>0</v>
      </c>
      <c r="CU135" s="8">
        <f>IF(E135="",0,IF(E135&gt;D135,0,IF(E135=D135,0,IF('Equipes et choix des points'!$I$2=1,IF('Matchs et classements'!E135&lt;'Matchs et classements'!D135,0),IF('Equipes et choix des points'!$I$2=2,IF('Matchs et classements'!E135&lt;'Matchs et classements'!D135,1))))))</f>
        <v>0</v>
      </c>
      <c r="CV135" s="8">
        <f t="shared" si="125"/>
        <v>0</v>
      </c>
      <c r="CW135" s="8">
        <f t="shared" si="126"/>
        <v>0</v>
      </c>
      <c r="CX135" s="8">
        <f t="shared" si="127"/>
        <v>0</v>
      </c>
      <c r="CY135" s="8">
        <f t="shared" si="128"/>
        <v>0</v>
      </c>
      <c r="CZ135" s="8" t="b">
        <f t="shared" si="111"/>
        <v>0</v>
      </c>
      <c r="DA135" s="8" t="b">
        <f t="shared" si="112"/>
        <v>0</v>
      </c>
      <c r="DB135" s="8" t="b">
        <f t="shared" si="113"/>
        <v>0</v>
      </c>
      <c r="DC135" s="8" t="b">
        <f t="shared" si="114"/>
        <v>0</v>
      </c>
      <c r="DD135" s="8" t="b">
        <f t="shared" si="115"/>
        <v>0</v>
      </c>
      <c r="DE135" s="8" t="b">
        <f t="shared" si="116"/>
        <v>0</v>
      </c>
      <c r="DF135" s="8">
        <f t="shared" si="117"/>
        <v>0</v>
      </c>
      <c r="DG135" s="8">
        <f t="shared" si="118"/>
        <v>0</v>
      </c>
      <c r="DH135" s="8">
        <f t="shared" si="119"/>
        <v>0</v>
      </c>
      <c r="DI135" s="8">
        <f t="shared" si="120"/>
        <v>0</v>
      </c>
      <c r="DJ135" s="19"/>
      <c r="DK135" s="18"/>
      <c r="DL135" s="18"/>
      <c r="DM135" s="19"/>
      <c r="DN135" s="19"/>
      <c r="DO135" s="18"/>
      <c r="DP135" s="18"/>
      <c r="DQ135" s="19"/>
      <c r="DR135" s="19"/>
      <c r="DS135" s="18"/>
      <c r="DT135" s="18"/>
      <c r="DU135" s="19"/>
      <c r="DV135" s="18"/>
      <c r="DW135" s="18"/>
      <c r="DX135" s="18"/>
      <c r="DY135" s="18"/>
      <c r="DZ135" s="18"/>
      <c r="EA135" s="18"/>
      <c r="EB135" s="18"/>
      <c r="EC135" s="18"/>
      <c r="ED135" s="18"/>
      <c r="EE135" s="18"/>
      <c r="EF135" s="18"/>
      <c r="EG135" s="18"/>
      <c r="EH135" s="18"/>
      <c r="EI135" s="18"/>
      <c r="EJ135" s="18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  <c r="FA135" s="18"/>
      <c r="FB135" s="18"/>
      <c r="FC135" s="18"/>
      <c r="FD135" s="18"/>
      <c r="FE135" s="18"/>
    </row>
    <row r="136" spans="1:161" x14ac:dyDescent="0.25">
      <c r="A136" s="28"/>
      <c r="B136" s="71"/>
      <c r="C136" s="29"/>
      <c r="D136" s="30"/>
      <c r="E136" s="31"/>
      <c r="F136" s="32"/>
      <c r="G136" s="74"/>
      <c r="H136" s="33"/>
      <c r="I136" s="34"/>
      <c r="J136" s="35"/>
      <c r="K136" s="109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9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9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9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8">
        <f t="shared" si="109"/>
        <v>0</v>
      </c>
      <c r="CK136" s="8">
        <f t="shared" si="110"/>
        <v>0</v>
      </c>
      <c r="CL136" s="8" t="str">
        <f t="shared" si="121"/>
        <v/>
      </c>
      <c r="CM136" s="8" t="str">
        <f t="shared" si="122"/>
        <v/>
      </c>
      <c r="CN136" s="8" t="str">
        <f t="shared" si="123"/>
        <v/>
      </c>
      <c r="CO136" s="8" t="str">
        <f t="shared" si="124"/>
        <v/>
      </c>
      <c r="CP136" s="8">
        <f>IF(D136="",0,IF(D136=E136,0,IF(D136&lt;E136,0,IF('Equipes et choix des points'!$I$2=1,IF('Matchs et classements'!D136&gt;'Matchs et classements'!E136,3),IF('Equipes et choix des points'!$I$2=2,IF('Matchs et classements'!D136&gt;E136,4))))))</f>
        <v>0</v>
      </c>
      <c r="CQ136" s="8">
        <f>IF(E136="",0,IF(E136=D136,0,IF(E136&lt;D136,0,IF('Equipes et choix des points'!$I$2=1,IF('Matchs et classements'!E136&gt;'Matchs et classements'!D136,3),IF('Equipes et choix des points'!$I$2=2,IF('Matchs et classements'!E136&gt;'Matchs et classements'!D136,4))))))</f>
        <v>0</v>
      </c>
      <c r="CR136" s="8">
        <f>IF(D136="",0,IF(D136&gt;E136,0,IF(D136&lt;E136,0,IF('Equipes et choix des points'!$I$2=1,IF('Matchs et classements'!D136='Matchs et classements'!E136,1),IF('Equipes et choix des points'!$I$2=2,IF('Matchs et classements'!D136='Matchs et classements'!E136,2))))))</f>
        <v>0</v>
      </c>
      <c r="CS136" s="8">
        <f>IF(E136="",0,IF(E136&gt;D136,0,IF(E136&lt;D136,0,IF('Equipes et choix des points'!$I$2=1,IF('Matchs et classements'!E136='Matchs et classements'!D136,1),IF('Equipes et choix des points'!$I$2=2,IF('Matchs et classements'!E136='Matchs et classements'!D136,2))))))</f>
        <v>0</v>
      </c>
      <c r="CT136" s="8">
        <f>IF(D136="",0,IF(D136&gt;E136,0,IF(D136=E136,0,IF('Equipes et choix des points'!$I$2=1,IF('Matchs et classements'!D136&lt;'Matchs et classements'!E136,0),IF('Equipes et choix des points'!$I$2=2,IF('Matchs et classements'!D136&lt;'Matchs et classements'!E136,1))))))</f>
        <v>0</v>
      </c>
      <c r="CU136" s="8">
        <f>IF(E136="",0,IF(E136&gt;D136,0,IF(E136=D136,0,IF('Equipes et choix des points'!$I$2=1,IF('Matchs et classements'!E136&lt;'Matchs et classements'!D136,0),IF('Equipes et choix des points'!$I$2=2,IF('Matchs et classements'!E136&lt;'Matchs et classements'!D136,1))))))</f>
        <v>0</v>
      </c>
      <c r="CV136" s="8">
        <f t="shared" si="125"/>
        <v>0</v>
      </c>
      <c r="CW136" s="8">
        <f t="shared" si="126"/>
        <v>0</v>
      </c>
      <c r="CX136" s="8">
        <f t="shared" si="127"/>
        <v>0</v>
      </c>
      <c r="CY136" s="8">
        <f t="shared" si="128"/>
        <v>0</v>
      </c>
      <c r="CZ136" s="8" t="b">
        <f t="shared" si="111"/>
        <v>0</v>
      </c>
      <c r="DA136" s="8" t="b">
        <f t="shared" si="112"/>
        <v>0</v>
      </c>
      <c r="DB136" s="8" t="b">
        <f t="shared" si="113"/>
        <v>0</v>
      </c>
      <c r="DC136" s="8" t="b">
        <f t="shared" si="114"/>
        <v>0</v>
      </c>
      <c r="DD136" s="8" t="b">
        <f t="shared" si="115"/>
        <v>0</v>
      </c>
      <c r="DE136" s="8" t="b">
        <f t="shared" si="116"/>
        <v>0</v>
      </c>
      <c r="DF136" s="8">
        <f t="shared" si="117"/>
        <v>0</v>
      </c>
      <c r="DG136" s="8">
        <f t="shared" si="118"/>
        <v>0</v>
      </c>
      <c r="DH136" s="8">
        <f t="shared" si="119"/>
        <v>0</v>
      </c>
      <c r="DI136" s="8">
        <f t="shared" si="120"/>
        <v>0</v>
      </c>
      <c r="DJ136" s="19"/>
      <c r="DK136" s="18"/>
      <c r="DL136" s="18"/>
      <c r="DM136" s="19"/>
      <c r="DN136" s="19"/>
      <c r="DO136" s="18"/>
      <c r="DP136" s="18"/>
      <c r="DQ136" s="19"/>
      <c r="DR136" s="19"/>
      <c r="DS136" s="18"/>
      <c r="DT136" s="18"/>
      <c r="DU136" s="19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</row>
    <row r="137" spans="1:161" x14ac:dyDescent="0.25">
      <c r="A137" s="28"/>
      <c r="B137" s="71"/>
      <c r="C137" s="29"/>
      <c r="D137" s="30"/>
      <c r="E137" s="31"/>
      <c r="F137" s="32"/>
      <c r="G137" s="74"/>
      <c r="H137" s="33"/>
      <c r="I137" s="34"/>
      <c r="J137" s="35"/>
      <c r="K137" s="109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9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9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9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8">
        <f t="shared" si="109"/>
        <v>0</v>
      </c>
      <c r="CK137" s="8">
        <f t="shared" si="110"/>
        <v>0</v>
      </c>
      <c r="CL137" s="8" t="str">
        <f t="shared" si="121"/>
        <v/>
      </c>
      <c r="CM137" s="8" t="str">
        <f t="shared" si="122"/>
        <v/>
      </c>
      <c r="CN137" s="8" t="str">
        <f t="shared" si="123"/>
        <v/>
      </c>
      <c r="CO137" s="8" t="str">
        <f t="shared" si="124"/>
        <v/>
      </c>
      <c r="CP137" s="8">
        <f>IF(D137="",0,IF(D137=E137,0,IF(D137&lt;E137,0,IF('Equipes et choix des points'!$I$2=1,IF('Matchs et classements'!D137&gt;'Matchs et classements'!E137,3),IF('Equipes et choix des points'!$I$2=2,IF('Matchs et classements'!D137&gt;E137,4))))))</f>
        <v>0</v>
      </c>
      <c r="CQ137" s="8">
        <f>IF(E137="",0,IF(E137=D137,0,IF(E137&lt;D137,0,IF('Equipes et choix des points'!$I$2=1,IF('Matchs et classements'!E137&gt;'Matchs et classements'!D137,3),IF('Equipes et choix des points'!$I$2=2,IF('Matchs et classements'!E137&gt;'Matchs et classements'!D137,4))))))</f>
        <v>0</v>
      </c>
      <c r="CR137" s="8">
        <f>IF(D137="",0,IF(D137&gt;E137,0,IF(D137&lt;E137,0,IF('Equipes et choix des points'!$I$2=1,IF('Matchs et classements'!D137='Matchs et classements'!E137,1),IF('Equipes et choix des points'!$I$2=2,IF('Matchs et classements'!D137='Matchs et classements'!E137,2))))))</f>
        <v>0</v>
      </c>
      <c r="CS137" s="8">
        <f>IF(E137="",0,IF(E137&gt;D137,0,IF(E137&lt;D137,0,IF('Equipes et choix des points'!$I$2=1,IF('Matchs et classements'!E137='Matchs et classements'!D137,1),IF('Equipes et choix des points'!$I$2=2,IF('Matchs et classements'!E137='Matchs et classements'!D137,2))))))</f>
        <v>0</v>
      </c>
      <c r="CT137" s="8">
        <f>IF(D137="",0,IF(D137&gt;E137,0,IF(D137=E137,0,IF('Equipes et choix des points'!$I$2=1,IF('Matchs et classements'!D137&lt;'Matchs et classements'!E137,0),IF('Equipes et choix des points'!$I$2=2,IF('Matchs et classements'!D137&lt;'Matchs et classements'!E137,1))))))</f>
        <v>0</v>
      </c>
      <c r="CU137" s="8">
        <f>IF(E137="",0,IF(E137&gt;D137,0,IF(E137=D137,0,IF('Equipes et choix des points'!$I$2=1,IF('Matchs et classements'!E137&lt;'Matchs et classements'!D137,0),IF('Equipes et choix des points'!$I$2=2,IF('Matchs et classements'!E137&lt;'Matchs et classements'!D137,1))))))</f>
        <v>0</v>
      </c>
      <c r="CV137" s="8">
        <f t="shared" si="125"/>
        <v>0</v>
      </c>
      <c r="CW137" s="8">
        <f t="shared" si="126"/>
        <v>0</v>
      </c>
      <c r="CX137" s="8">
        <f t="shared" si="127"/>
        <v>0</v>
      </c>
      <c r="CY137" s="8">
        <f t="shared" si="128"/>
        <v>0</v>
      </c>
      <c r="CZ137" s="8" t="b">
        <f t="shared" si="111"/>
        <v>0</v>
      </c>
      <c r="DA137" s="8" t="b">
        <f t="shared" si="112"/>
        <v>0</v>
      </c>
      <c r="DB137" s="8" t="b">
        <f t="shared" si="113"/>
        <v>0</v>
      </c>
      <c r="DC137" s="8" t="b">
        <f t="shared" si="114"/>
        <v>0</v>
      </c>
      <c r="DD137" s="8" t="b">
        <f t="shared" si="115"/>
        <v>0</v>
      </c>
      <c r="DE137" s="8" t="b">
        <f t="shared" si="116"/>
        <v>0</v>
      </c>
      <c r="DF137" s="8">
        <f t="shared" si="117"/>
        <v>0</v>
      </c>
      <c r="DG137" s="8">
        <f t="shared" si="118"/>
        <v>0</v>
      </c>
      <c r="DH137" s="8">
        <f t="shared" si="119"/>
        <v>0</v>
      </c>
      <c r="DI137" s="8">
        <f t="shared" si="120"/>
        <v>0</v>
      </c>
      <c r="DJ137" s="19"/>
      <c r="DK137" s="18"/>
      <c r="DL137" s="18"/>
      <c r="DM137" s="19"/>
      <c r="DN137" s="19"/>
      <c r="DO137" s="18"/>
      <c r="DP137" s="18"/>
      <c r="DQ137" s="19"/>
      <c r="DR137" s="19"/>
      <c r="DS137" s="18"/>
      <c r="DT137" s="18"/>
      <c r="DU137" s="19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</row>
    <row r="138" spans="1:161" x14ac:dyDescent="0.25">
      <c r="A138" s="28"/>
      <c r="B138" s="71"/>
      <c r="C138" s="29"/>
      <c r="D138" s="30"/>
      <c r="E138" s="31"/>
      <c r="F138" s="32"/>
      <c r="G138" s="74"/>
      <c r="H138" s="33"/>
      <c r="I138" s="34"/>
      <c r="J138" s="35"/>
      <c r="K138" s="109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9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9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9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8">
        <f t="shared" si="109"/>
        <v>0</v>
      </c>
      <c r="CK138" s="8">
        <f t="shared" si="110"/>
        <v>0</v>
      </c>
      <c r="CL138" s="8" t="str">
        <f t="shared" si="121"/>
        <v/>
      </c>
      <c r="CM138" s="8" t="str">
        <f t="shared" si="122"/>
        <v/>
      </c>
      <c r="CN138" s="8" t="str">
        <f t="shared" si="123"/>
        <v/>
      </c>
      <c r="CO138" s="8" t="str">
        <f t="shared" si="124"/>
        <v/>
      </c>
      <c r="CP138" s="8">
        <f>IF(D138="",0,IF(D138=E138,0,IF(D138&lt;E138,0,IF('Equipes et choix des points'!$I$2=1,IF('Matchs et classements'!D138&gt;'Matchs et classements'!E138,3),IF('Equipes et choix des points'!$I$2=2,IF('Matchs et classements'!D138&gt;E138,4))))))</f>
        <v>0</v>
      </c>
      <c r="CQ138" s="8">
        <f>IF(E138="",0,IF(E138=D138,0,IF(E138&lt;D138,0,IF('Equipes et choix des points'!$I$2=1,IF('Matchs et classements'!E138&gt;'Matchs et classements'!D138,3),IF('Equipes et choix des points'!$I$2=2,IF('Matchs et classements'!E138&gt;'Matchs et classements'!D138,4))))))</f>
        <v>0</v>
      </c>
      <c r="CR138" s="8">
        <f>IF(D138="",0,IF(D138&gt;E138,0,IF(D138&lt;E138,0,IF('Equipes et choix des points'!$I$2=1,IF('Matchs et classements'!D138='Matchs et classements'!E138,1),IF('Equipes et choix des points'!$I$2=2,IF('Matchs et classements'!D138='Matchs et classements'!E138,2))))))</f>
        <v>0</v>
      </c>
      <c r="CS138" s="8">
        <f>IF(E138="",0,IF(E138&gt;D138,0,IF(E138&lt;D138,0,IF('Equipes et choix des points'!$I$2=1,IF('Matchs et classements'!E138='Matchs et classements'!D138,1),IF('Equipes et choix des points'!$I$2=2,IF('Matchs et classements'!E138='Matchs et classements'!D138,2))))))</f>
        <v>0</v>
      </c>
      <c r="CT138" s="8">
        <f>IF(D138="",0,IF(D138&gt;E138,0,IF(D138=E138,0,IF('Equipes et choix des points'!$I$2=1,IF('Matchs et classements'!D138&lt;'Matchs et classements'!E138,0),IF('Equipes et choix des points'!$I$2=2,IF('Matchs et classements'!D138&lt;'Matchs et classements'!E138,1))))))</f>
        <v>0</v>
      </c>
      <c r="CU138" s="8">
        <f>IF(E138="",0,IF(E138&gt;D138,0,IF(E138=D138,0,IF('Equipes et choix des points'!$I$2=1,IF('Matchs et classements'!E138&lt;'Matchs et classements'!D138,0),IF('Equipes et choix des points'!$I$2=2,IF('Matchs et classements'!E138&lt;'Matchs et classements'!D138,1))))))</f>
        <v>0</v>
      </c>
      <c r="CV138" s="8">
        <f t="shared" si="125"/>
        <v>0</v>
      </c>
      <c r="CW138" s="8">
        <f t="shared" si="126"/>
        <v>0</v>
      </c>
      <c r="CX138" s="8">
        <f t="shared" si="127"/>
        <v>0</v>
      </c>
      <c r="CY138" s="8">
        <f t="shared" si="128"/>
        <v>0</v>
      </c>
      <c r="CZ138" s="8" t="b">
        <f t="shared" si="111"/>
        <v>0</v>
      </c>
      <c r="DA138" s="8" t="b">
        <f t="shared" si="112"/>
        <v>0</v>
      </c>
      <c r="DB138" s="8" t="b">
        <f t="shared" si="113"/>
        <v>0</v>
      </c>
      <c r="DC138" s="8" t="b">
        <f t="shared" si="114"/>
        <v>0</v>
      </c>
      <c r="DD138" s="8" t="b">
        <f t="shared" si="115"/>
        <v>0</v>
      </c>
      <c r="DE138" s="8" t="b">
        <f t="shared" si="116"/>
        <v>0</v>
      </c>
      <c r="DF138" s="8">
        <f t="shared" si="117"/>
        <v>0</v>
      </c>
      <c r="DG138" s="8">
        <f t="shared" si="118"/>
        <v>0</v>
      </c>
      <c r="DH138" s="8">
        <f t="shared" si="119"/>
        <v>0</v>
      </c>
      <c r="DI138" s="8">
        <f t="shared" si="120"/>
        <v>0</v>
      </c>
      <c r="DJ138" s="19"/>
      <c r="DK138" s="18"/>
      <c r="DL138" s="18"/>
      <c r="DM138" s="19"/>
      <c r="DN138" s="19"/>
      <c r="DO138" s="18"/>
      <c r="DP138" s="18"/>
      <c r="DQ138" s="19"/>
      <c r="DR138" s="19"/>
      <c r="DS138" s="18"/>
      <c r="DT138" s="18"/>
      <c r="DU138" s="19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</row>
    <row r="139" spans="1:161" x14ac:dyDescent="0.25">
      <c r="A139" s="28"/>
      <c r="B139" s="71"/>
      <c r="C139" s="29"/>
      <c r="D139" s="30"/>
      <c r="E139" s="31"/>
      <c r="F139" s="32"/>
      <c r="G139" s="74"/>
      <c r="H139" s="33"/>
      <c r="I139" s="34"/>
      <c r="J139" s="35"/>
      <c r="K139" s="109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9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9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9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8">
        <f t="shared" si="109"/>
        <v>0</v>
      </c>
      <c r="CK139" s="8">
        <f t="shared" si="110"/>
        <v>0</v>
      </c>
      <c r="CL139" s="8" t="str">
        <f t="shared" si="121"/>
        <v/>
      </c>
      <c r="CM139" s="8" t="str">
        <f t="shared" si="122"/>
        <v/>
      </c>
      <c r="CN139" s="8" t="str">
        <f t="shared" si="123"/>
        <v/>
      </c>
      <c r="CO139" s="8" t="str">
        <f t="shared" si="124"/>
        <v/>
      </c>
      <c r="CP139" s="8">
        <f>IF(D139="",0,IF(D139=E139,0,IF(D139&lt;E139,0,IF('Equipes et choix des points'!$I$2=1,IF('Matchs et classements'!D139&gt;'Matchs et classements'!E139,3),IF('Equipes et choix des points'!$I$2=2,IF('Matchs et classements'!D139&gt;E139,4))))))</f>
        <v>0</v>
      </c>
      <c r="CQ139" s="8">
        <f>IF(E139="",0,IF(E139=D139,0,IF(E139&lt;D139,0,IF('Equipes et choix des points'!$I$2=1,IF('Matchs et classements'!E139&gt;'Matchs et classements'!D139,3),IF('Equipes et choix des points'!$I$2=2,IF('Matchs et classements'!E139&gt;'Matchs et classements'!D139,4))))))</f>
        <v>0</v>
      </c>
      <c r="CR139" s="8">
        <f>IF(D139="",0,IF(D139&gt;E139,0,IF(D139&lt;E139,0,IF('Equipes et choix des points'!$I$2=1,IF('Matchs et classements'!D139='Matchs et classements'!E139,1),IF('Equipes et choix des points'!$I$2=2,IF('Matchs et classements'!D139='Matchs et classements'!E139,2))))))</f>
        <v>0</v>
      </c>
      <c r="CS139" s="8">
        <f>IF(E139="",0,IF(E139&gt;D139,0,IF(E139&lt;D139,0,IF('Equipes et choix des points'!$I$2=1,IF('Matchs et classements'!E139='Matchs et classements'!D139,1),IF('Equipes et choix des points'!$I$2=2,IF('Matchs et classements'!E139='Matchs et classements'!D139,2))))))</f>
        <v>0</v>
      </c>
      <c r="CT139" s="8">
        <f>IF(D139="",0,IF(D139&gt;E139,0,IF(D139=E139,0,IF('Equipes et choix des points'!$I$2=1,IF('Matchs et classements'!D139&lt;'Matchs et classements'!E139,0),IF('Equipes et choix des points'!$I$2=2,IF('Matchs et classements'!D139&lt;'Matchs et classements'!E139,1))))))</f>
        <v>0</v>
      </c>
      <c r="CU139" s="8">
        <f>IF(E139="",0,IF(E139&gt;D139,0,IF(E139=D139,0,IF('Equipes et choix des points'!$I$2=1,IF('Matchs et classements'!E139&lt;'Matchs et classements'!D139,0),IF('Equipes et choix des points'!$I$2=2,IF('Matchs et classements'!E139&lt;'Matchs et classements'!D139,1))))))</f>
        <v>0</v>
      </c>
      <c r="CV139" s="8">
        <f t="shared" si="125"/>
        <v>0</v>
      </c>
      <c r="CW139" s="8">
        <f t="shared" si="126"/>
        <v>0</v>
      </c>
      <c r="CX139" s="8">
        <f t="shared" si="127"/>
        <v>0</v>
      </c>
      <c r="CY139" s="8">
        <f t="shared" si="128"/>
        <v>0</v>
      </c>
      <c r="CZ139" s="8" t="b">
        <f t="shared" si="111"/>
        <v>0</v>
      </c>
      <c r="DA139" s="8" t="b">
        <f t="shared" si="112"/>
        <v>0</v>
      </c>
      <c r="DB139" s="8" t="b">
        <f t="shared" si="113"/>
        <v>0</v>
      </c>
      <c r="DC139" s="8" t="b">
        <f t="shared" si="114"/>
        <v>0</v>
      </c>
      <c r="DD139" s="8" t="b">
        <f t="shared" si="115"/>
        <v>0</v>
      </c>
      <c r="DE139" s="8" t="b">
        <f t="shared" si="116"/>
        <v>0</v>
      </c>
      <c r="DF139" s="8">
        <f t="shared" si="117"/>
        <v>0</v>
      </c>
      <c r="DG139" s="8">
        <f t="shared" si="118"/>
        <v>0</v>
      </c>
      <c r="DH139" s="8">
        <f t="shared" si="119"/>
        <v>0</v>
      </c>
      <c r="DI139" s="8">
        <f t="shared" si="120"/>
        <v>0</v>
      </c>
      <c r="DJ139" s="19"/>
      <c r="DK139" s="18"/>
      <c r="DL139" s="18"/>
      <c r="DM139" s="19"/>
      <c r="DN139" s="19"/>
      <c r="DO139" s="18"/>
      <c r="DP139" s="18"/>
      <c r="DQ139" s="19"/>
      <c r="DR139" s="19"/>
      <c r="DS139" s="18"/>
      <c r="DT139" s="18"/>
      <c r="DU139" s="19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</row>
    <row r="140" spans="1:161" x14ac:dyDescent="0.25">
      <c r="A140" s="28"/>
      <c r="B140" s="71"/>
      <c r="C140" s="29"/>
      <c r="D140" s="30"/>
      <c r="E140" s="31"/>
      <c r="F140" s="32"/>
      <c r="G140" s="74"/>
      <c r="H140" s="33"/>
      <c r="I140" s="34"/>
      <c r="J140" s="35"/>
      <c r="K140" s="109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9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9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9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8">
        <f t="shared" si="109"/>
        <v>0</v>
      </c>
      <c r="CK140" s="8">
        <f t="shared" si="110"/>
        <v>0</v>
      </c>
      <c r="CL140" s="8" t="str">
        <f t="shared" si="121"/>
        <v/>
      </c>
      <c r="CM140" s="8" t="str">
        <f t="shared" si="122"/>
        <v/>
      </c>
      <c r="CN140" s="8" t="str">
        <f t="shared" si="123"/>
        <v/>
      </c>
      <c r="CO140" s="8" t="str">
        <f t="shared" si="124"/>
        <v/>
      </c>
      <c r="CP140" s="8">
        <f>IF(D140="",0,IF(D140=E140,0,IF(D140&lt;E140,0,IF('Equipes et choix des points'!$I$2=1,IF('Matchs et classements'!D140&gt;'Matchs et classements'!E140,3),IF('Equipes et choix des points'!$I$2=2,IF('Matchs et classements'!D140&gt;E140,4))))))</f>
        <v>0</v>
      </c>
      <c r="CQ140" s="8">
        <f>IF(E140="",0,IF(E140=D140,0,IF(E140&lt;D140,0,IF('Equipes et choix des points'!$I$2=1,IF('Matchs et classements'!E140&gt;'Matchs et classements'!D140,3),IF('Equipes et choix des points'!$I$2=2,IF('Matchs et classements'!E140&gt;'Matchs et classements'!D140,4))))))</f>
        <v>0</v>
      </c>
      <c r="CR140" s="8">
        <f>IF(D140="",0,IF(D140&gt;E140,0,IF(D140&lt;E140,0,IF('Equipes et choix des points'!$I$2=1,IF('Matchs et classements'!D140='Matchs et classements'!E140,1),IF('Equipes et choix des points'!$I$2=2,IF('Matchs et classements'!D140='Matchs et classements'!E140,2))))))</f>
        <v>0</v>
      </c>
      <c r="CS140" s="8">
        <f>IF(E140="",0,IF(E140&gt;D140,0,IF(E140&lt;D140,0,IF('Equipes et choix des points'!$I$2=1,IF('Matchs et classements'!E140='Matchs et classements'!D140,1),IF('Equipes et choix des points'!$I$2=2,IF('Matchs et classements'!E140='Matchs et classements'!D140,2))))))</f>
        <v>0</v>
      </c>
      <c r="CT140" s="8">
        <f>IF(D140="",0,IF(D140&gt;E140,0,IF(D140=E140,0,IF('Equipes et choix des points'!$I$2=1,IF('Matchs et classements'!D140&lt;'Matchs et classements'!E140,0),IF('Equipes et choix des points'!$I$2=2,IF('Matchs et classements'!D140&lt;'Matchs et classements'!E140,1))))))</f>
        <v>0</v>
      </c>
      <c r="CU140" s="8">
        <f>IF(E140="",0,IF(E140&gt;D140,0,IF(E140=D140,0,IF('Equipes et choix des points'!$I$2=1,IF('Matchs et classements'!E140&lt;'Matchs et classements'!D140,0),IF('Equipes et choix des points'!$I$2=2,IF('Matchs et classements'!E140&lt;'Matchs et classements'!D140,1))))))</f>
        <v>0</v>
      </c>
      <c r="CV140" s="8">
        <f t="shared" si="125"/>
        <v>0</v>
      </c>
      <c r="CW140" s="8">
        <f t="shared" si="126"/>
        <v>0</v>
      </c>
      <c r="CX140" s="8">
        <f t="shared" si="127"/>
        <v>0</v>
      </c>
      <c r="CY140" s="8">
        <f t="shared" si="128"/>
        <v>0</v>
      </c>
      <c r="CZ140" s="8" t="b">
        <f t="shared" si="111"/>
        <v>0</v>
      </c>
      <c r="DA140" s="8" t="b">
        <f t="shared" si="112"/>
        <v>0</v>
      </c>
      <c r="DB140" s="8" t="b">
        <f t="shared" si="113"/>
        <v>0</v>
      </c>
      <c r="DC140" s="8" t="b">
        <f t="shared" si="114"/>
        <v>0</v>
      </c>
      <c r="DD140" s="8" t="b">
        <f t="shared" si="115"/>
        <v>0</v>
      </c>
      <c r="DE140" s="8" t="b">
        <f t="shared" si="116"/>
        <v>0</v>
      </c>
      <c r="DF140" s="8">
        <f t="shared" si="117"/>
        <v>0</v>
      </c>
      <c r="DG140" s="8">
        <f t="shared" si="118"/>
        <v>0</v>
      </c>
      <c r="DH140" s="8">
        <f t="shared" si="119"/>
        <v>0</v>
      </c>
      <c r="DI140" s="8">
        <f t="shared" si="120"/>
        <v>0</v>
      </c>
      <c r="DJ140" s="19"/>
      <c r="DK140" s="18"/>
      <c r="DL140" s="18"/>
      <c r="DM140" s="19"/>
      <c r="DN140" s="19"/>
      <c r="DO140" s="18"/>
      <c r="DP140" s="18"/>
      <c r="DQ140" s="19"/>
      <c r="DR140" s="19"/>
      <c r="DS140" s="18"/>
      <c r="DT140" s="18"/>
      <c r="DU140" s="19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</row>
    <row r="141" spans="1:161" x14ac:dyDescent="0.25">
      <c r="A141" s="28"/>
      <c r="B141" s="71"/>
      <c r="C141" s="29"/>
      <c r="D141" s="30"/>
      <c r="E141" s="31"/>
      <c r="F141" s="32"/>
      <c r="G141" s="74"/>
      <c r="H141" s="33"/>
      <c r="I141" s="34"/>
      <c r="J141" s="35"/>
      <c r="K141" s="109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9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9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9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8">
        <f t="shared" si="109"/>
        <v>0</v>
      </c>
      <c r="CK141" s="8">
        <f t="shared" si="110"/>
        <v>0</v>
      </c>
      <c r="CL141" s="8" t="str">
        <f t="shared" si="121"/>
        <v/>
      </c>
      <c r="CM141" s="8" t="str">
        <f t="shared" si="122"/>
        <v/>
      </c>
      <c r="CN141" s="8" t="str">
        <f t="shared" si="123"/>
        <v/>
      </c>
      <c r="CO141" s="8" t="str">
        <f t="shared" si="124"/>
        <v/>
      </c>
      <c r="CP141" s="8">
        <f>IF(D141="",0,IF(D141=E141,0,IF(D141&lt;E141,0,IF('Equipes et choix des points'!$I$2=1,IF('Matchs et classements'!D141&gt;'Matchs et classements'!E141,3),IF('Equipes et choix des points'!$I$2=2,IF('Matchs et classements'!D141&gt;E141,4))))))</f>
        <v>0</v>
      </c>
      <c r="CQ141" s="8">
        <f>IF(E141="",0,IF(E141=D141,0,IF(E141&lt;D141,0,IF('Equipes et choix des points'!$I$2=1,IF('Matchs et classements'!E141&gt;'Matchs et classements'!D141,3),IF('Equipes et choix des points'!$I$2=2,IF('Matchs et classements'!E141&gt;'Matchs et classements'!D141,4))))))</f>
        <v>0</v>
      </c>
      <c r="CR141" s="8">
        <f>IF(D141="",0,IF(D141&gt;E141,0,IF(D141&lt;E141,0,IF('Equipes et choix des points'!$I$2=1,IF('Matchs et classements'!D141='Matchs et classements'!E141,1),IF('Equipes et choix des points'!$I$2=2,IF('Matchs et classements'!D141='Matchs et classements'!E141,2))))))</f>
        <v>0</v>
      </c>
      <c r="CS141" s="8">
        <f>IF(E141="",0,IF(E141&gt;D141,0,IF(E141&lt;D141,0,IF('Equipes et choix des points'!$I$2=1,IF('Matchs et classements'!E141='Matchs et classements'!D141,1),IF('Equipes et choix des points'!$I$2=2,IF('Matchs et classements'!E141='Matchs et classements'!D141,2))))))</f>
        <v>0</v>
      </c>
      <c r="CT141" s="8">
        <f>IF(D141="",0,IF(D141&gt;E141,0,IF(D141=E141,0,IF('Equipes et choix des points'!$I$2=1,IF('Matchs et classements'!D141&lt;'Matchs et classements'!E141,0),IF('Equipes et choix des points'!$I$2=2,IF('Matchs et classements'!D141&lt;'Matchs et classements'!E141,1))))))</f>
        <v>0</v>
      </c>
      <c r="CU141" s="8">
        <f>IF(E141="",0,IF(E141&gt;D141,0,IF(E141=D141,0,IF('Equipes et choix des points'!$I$2=1,IF('Matchs et classements'!E141&lt;'Matchs et classements'!D141,0),IF('Equipes et choix des points'!$I$2=2,IF('Matchs et classements'!E141&lt;'Matchs et classements'!D141,1))))))</f>
        <v>0</v>
      </c>
      <c r="CV141" s="8">
        <f t="shared" si="125"/>
        <v>0</v>
      </c>
      <c r="CW141" s="8">
        <f t="shared" si="126"/>
        <v>0</v>
      </c>
      <c r="CX141" s="8">
        <f t="shared" si="127"/>
        <v>0</v>
      </c>
      <c r="CY141" s="8">
        <f t="shared" si="128"/>
        <v>0</v>
      </c>
      <c r="CZ141" s="8" t="b">
        <f t="shared" si="111"/>
        <v>0</v>
      </c>
      <c r="DA141" s="8" t="b">
        <f t="shared" si="112"/>
        <v>0</v>
      </c>
      <c r="DB141" s="8" t="b">
        <f t="shared" si="113"/>
        <v>0</v>
      </c>
      <c r="DC141" s="8" t="b">
        <f t="shared" si="114"/>
        <v>0</v>
      </c>
      <c r="DD141" s="8" t="b">
        <f t="shared" si="115"/>
        <v>0</v>
      </c>
      <c r="DE141" s="8" t="b">
        <f t="shared" si="116"/>
        <v>0</v>
      </c>
      <c r="DF141" s="8">
        <f t="shared" si="117"/>
        <v>0</v>
      </c>
      <c r="DG141" s="8">
        <f t="shared" si="118"/>
        <v>0</v>
      </c>
      <c r="DH141" s="8">
        <f t="shared" si="119"/>
        <v>0</v>
      </c>
      <c r="DI141" s="8">
        <f t="shared" si="120"/>
        <v>0</v>
      </c>
      <c r="DJ141" s="19"/>
      <c r="DK141" s="18"/>
      <c r="DL141" s="18"/>
      <c r="DM141" s="19"/>
      <c r="DN141" s="19"/>
      <c r="DO141" s="18"/>
      <c r="DP141" s="18"/>
      <c r="DQ141" s="19"/>
      <c r="DR141" s="19"/>
      <c r="DS141" s="18"/>
      <c r="DT141" s="18"/>
      <c r="DU141" s="19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</row>
    <row r="142" spans="1:161" x14ac:dyDescent="0.25">
      <c r="A142" s="28"/>
      <c r="B142" s="71"/>
      <c r="C142" s="29"/>
      <c r="D142" s="30"/>
      <c r="E142" s="31"/>
      <c r="F142" s="32"/>
      <c r="G142" s="74"/>
      <c r="H142" s="33"/>
      <c r="I142" s="34"/>
      <c r="J142" s="35"/>
      <c r="K142" s="109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9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9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9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8">
        <f t="shared" si="109"/>
        <v>0</v>
      </c>
      <c r="CK142" s="8">
        <f t="shared" si="110"/>
        <v>0</v>
      </c>
      <c r="CL142" s="8" t="str">
        <f t="shared" si="121"/>
        <v/>
      </c>
      <c r="CM142" s="8" t="str">
        <f t="shared" si="122"/>
        <v/>
      </c>
      <c r="CN142" s="8" t="str">
        <f t="shared" si="123"/>
        <v/>
      </c>
      <c r="CO142" s="8" t="str">
        <f t="shared" si="124"/>
        <v/>
      </c>
      <c r="CP142" s="8">
        <f>IF(D142="",0,IF(D142=E142,0,IF(D142&lt;E142,0,IF('Equipes et choix des points'!$I$2=1,IF('Matchs et classements'!D142&gt;'Matchs et classements'!E142,3),IF('Equipes et choix des points'!$I$2=2,IF('Matchs et classements'!D142&gt;E142,4))))))</f>
        <v>0</v>
      </c>
      <c r="CQ142" s="8">
        <f>IF(E142="",0,IF(E142=D142,0,IF(E142&lt;D142,0,IF('Equipes et choix des points'!$I$2=1,IF('Matchs et classements'!E142&gt;'Matchs et classements'!D142,3),IF('Equipes et choix des points'!$I$2=2,IF('Matchs et classements'!E142&gt;'Matchs et classements'!D142,4))))))</f>
        <v>0</v>
      </c>
      <c r="CR142" s="8">
        <f>IF(D142="",0,IF(D142&gt;E142,0,IF(D142&lt;E142,0,IF('Equipes et choix des points'!$I$2=1,IF('Matchs et classements'!D142='Matchs et classements'!E142,1),IF('Equipes et choix des points'!$I$2=2,IF('Matchs et classements'!D142='Matchs et classements'!E142,2))))))</f>
        <v>0</v>
      </c>
      <c r="CS142" s="8">
        <f>IF(E142="",0,IF(E142&gt;D142,0,IF(E142&lt;D142,0,IF('Equipes et choix des points'!$I$2=1,IF('Matchs et classements'!E142='Matchs et classements'!D142,1),IF('Equipes et choix des points'!$I$2=2,IF('Matchs et classements'!E142='Matchs et classements'!D142,2))))))</f>
        <v>0</v>
      </c>
      <c r="CT142" s="8">
        <f>IF(D142="",0,IF(D142&gt;E142,0,IF(D142=E142,0,IF('Equipes et choix des points'!$I$2=1,IF('Matchs et classements'!D142&lt;'Matchs et classements'!E142,0),IF('Equipes et choix des points'!$I$2=2,IF('Matchs et classements'!D142&lt;'Matchs et classements'!E142,1))))))</f>
        <v>0</v>
      </c>
      <c r="CU142" s="8">
        <f>IF(E142="",0,IF(E142&gt;D142,0,IF(E142=D142,0,IF('Equipes et choix des points'!$I$2=1,IF('Matchs et classements'!E142&lt;'Matchs et classements'!D142,0),IF('Equipes et choix des points'!$I$2=2,IF('Matchs et classements'!E142&lt;'Matchs et classements'!D142,1))))))</f>
        <v>0</v>
      </c>
      <c r="CV142" s="8">
        <f t="shared" si="125"/>
        <v>0</v>
      </c>
      <c r="CW142" s="8">
        <f t="shared" si="126"/>
        <v>0</v>
      </c>
      <c r="CX142" s="8">
        <f t="shared" si="127"/>
        <v>0</v>
      </c>
      <c r="CY142" s="8">
        <f t="shared" si="128"/>
        <v>0</v>
      </c>
      <c r="CZ142" s="8" t="b">
        <f t="shared" si="111"/>
        <v>0</v>
      </c>
      <c r="DA142" s="8" t="b">
        <f t="shared" si="112"/>
        <v>0</v>
      </c>
      <c r="DB142" s="8" t="b">
        <f t="shared" si="113"/>
        <v>0</v>
      </c>
      <c r="DC142" s="8" t="b">
        <f t="shared" si="114"/>
        <v>0</v>
      </c>
      <c r="DD142" s="8" t="b">
        <f t="shared" si="115"/>
        <v>0</v>
      </c>
      <c r="DE142" s="8" t="b">
        <f t="shared" si="116"/>
        <v>0</v>
      </c>
      <c r="DF142" s="8">
        <f t="shared" si="117"/>
        <v>0</v>
      </c>
      <c r="DG142" s="8">
        <f t="shared" si="118"/>
        <v>0</v>
      </c>
      <c r="DH142" s="8">
        <f t="shared" si="119"/>
        <v>0</v>
      </c>
      <c r="DI142" s="8">
        <f t="shared" si="120"/>
        <v>0</v>
      </c>
      <c r="DJ142" s="19"/>
      <c r="DK142" s="18"/>
      <c r="DL142" s="18"/>
      <c r="DM142" s="19"/>
      <c r="DN142" s="19"/>
      <c r="DO142" s="18"/>
      <c r="DP142" s="18"/>
      <c r="DQ142" s="19"/>
      <c r="DR142" s="19"/>
      <c r="DS142" s="18"/>
      <c r="DT142" s="18"/>
      <c r="DU142" s="19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</row>
    <row r="143" spans="1:161" ht="15.75" thickBot="1" x14ac:dyDescent="0.3">
      <c r="A143" s="36"/>
      <c r="B143" s="72"/>
      <c r="C143" s="37"/>
      <c r="D143" s="38"/>
      <c r="E143" s="39"/>
      <c r="F143" s="40"/>
      <c r="G143" s="75"/>
      <c r="H143" s="41"/>
      <c r="I143" s="42"/>
      <c r="J143" s="43"/>
      <c r="K143" s="110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9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9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9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8">
        <f t="shared" si="109"/>
        <v>0</v>
      </c>
      <c r="CK143" s="8">
        <f t="shared" si="110"/>
        <v>0</v>
      </c>
      <c r="CL143" s="8" t="str">
        <f t="shared" si="121"/>
        <v/>
      </c>
      <c r="CM143" s="8" t="str">
        <f t="shared" si="122"/>
        <v/>
      </c>
      <c r="CN143" s="8" t="str">
        <f t="shared" si="123"/>
        <v/>
      </c>
      <c r="CO143" s="8" t="str">
        <f t="shared" si="124"/>
        <v/>
      </c>
      <c r="CP143" s="8">
        <f>IF(D143="",0,IF(D143=E143,0,IF(D143&lt;E143,0,IF('Equipes et choix des points'!$I$2=1,IF('Matchs et classements'!D143&gt;'Matchs et classements'!E143,3),IF('Equipes et choix des points'!$I$2=2,IF('Matchs et classements'!D143&gt;E143,4))))))</f>
        <v>0</v>
      </c>
      <c r="CQ143" s="8">
        <f>IF(E143="",0,IF(E143=D143,0,IF(E143&lt;D143,0,IF('Equipes et choix des points'!$I$2=1,IF('Matchs et classements'!E143&gt;'Matchs et classements'!D143,3),IF('Equipes et choix des points'!$I$2=2,IF('Matchs et classements'!E143&gt;'Matchs et classements'!D143,4))))))</f>
        <v>0</v>
      </c>
      <c r="CR143" s="8">
        <f>IF(D143="",0,IF(D143&gt;E143,0,IF(D143&lt;E143,0,IF('Equipes et choix des points'!$I$2=1,IF('Matchs et classements'!D143='Matchs et classements'!E143,1),IF('Equipes et choix des points'!$I$2=2,IF('Matchs et classements'!D143='Matchs et classements'!E143,2))))))</f>
        <v>0</v>
      </c>
      <c r="CS143" s="8">
        <f>IF(E143="",0,IF(E143&gt;D143,0,IF(E143&lt;D143,0,IF('Equipes et choix des points'!$I$2=1,IF('Matchs et classements'!E143='Matchs et classements'!D143,1),IF('Equipes et choix des points'!$I$2=2,IF('Matchs et classements'!E143='Matchs et classements'!D143,2))))))</f>
        <v>0</v>
      </c>
      <c r="CT143" s="8">
        <f>IF(D143="",0,IF(D143&gt;E143,0,IF(D143=E143,0,IF('Equipes et choix des points'!$I$2=1,IF('Matchs et classements'!D143&lt;'Matchs et classements'!E143,0),IF('Equipes et choix des points'!$I$2=2,IF('Matchs et classements'!D143&lt;'Matchs et classements'!E143,1))))))</f>
        <v>0</v>
      </c>
      <c r="CU143" s="8">
        <f>IF(E143="",0,IF(E143&gt;D143,0,IF(E143=D143,0,IF('Equipes et choix des points'!$I$2=1,IF('Matchs et classements'!E143&lt;'Matchs et classements'!D143,0),IF('Equipes et choix des points'!$I$2=2,IF('Matchs et classements'!E143&lt;'Matchs et classements'!D143,1))))))</f>
        <v>0</v>
      </c>
      <c r="CV143" s="8">
        <f t="shared" si="125"/>
        <v>0</v>
      </c>
      <c r="CW143" s="8">
        <f t="shared" si="126"/>
        <v>0</v>
      </c>
      <c r="CX143" s="8">
        <f t="shared" si="127"/>
        <v>0</v>
      </c>
      <c r="CY143" s="8">
        <f t="shared" si="128"/>
        <v>0</v>
      </c>
      <c r="CZ143" s="8" t="b">
        <f t="shared" si="111"/>
        <v>0</v>
      </c>
      <c r="DA143" s="8" t="b">
        <f t="shared" si="112"/>
        <v>0</v>
      </c>
      <c r="DB143" s="8" t="b">
        <f t="shared" si="113"/>
        <v>0</v>
      </c>
      <c r="DC143" s="8" t="b">
        <f t="shared" si="114"/>
        <v>0</v>
      </c>
      <c r="DD143" s="8" t="b">
        <f t="shared" si="115"/>
        <v>0</v>
      </c>
      <c r="DE143" s="8" t="b">
        <f t="shared" si="116"/>
        <v>0</v>
      </c>
      <c r="DF143" s="8">
        <f t="shared" si="117"/>
        <v>0</v>
      </c>
      <c r="DG143" s="8">
        <f t="shared" si="118"/>
        <v>0</v>
      </c>
      <c r="DH143" s="8">
        <f t="shared" si="119"/>
        <v>0</v>
      </c>
      <c r="DI143" s="8">
        <f t="shared" si="120"/>
        <v>0</v>
      </c>
      <c r="DJ143" s="19"/>
      <c r="DK143" s="18"/>
      <c r="DL143" s="18"/>
      <c r="DM143" s="19"/>
      <c r="DN143" s="19"/>
      <c r="DO143" s="18"/>
      <c r="DP143" s="18"/>
      <c r="DQ143" s="19"/>
      <c r="DR143" s="19"/>
      <c r="DS143" s="18"/>
      <c r="DT143" s="18"/>
      <c r="DU143" s="19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</row>
    <row r="144" spans="1:161" x14ac:dyDescent="0.25">
      <c r="A144" s="20"/>
      <c r="B144" s="70"/>
      <c r="C144" s="21"/>
      <c r="D144" s="22"/>
      <c r="E144" s="23"/>
      <c r="F144" s="24"/>
      <c r="G144" s="73"/>
      <c r="H144" s="25"/>
      <c r="I144" s="26"/>
      <c r="J144" s="27"/>
      <c r="K144" s="108">
        <v>15</v>
      </c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9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9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9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8">
        <f t="shared" si="109"/>
        <v>0</v>
      </c>
      <c r="CK144" s="8">
        <f t="shared" si="110"/>
        <v>0</v>
      </c>
      <c r="CL144" s="8" t="str">
        <f t="shared" si="121"/>
        <v/>
      </c>
      <c r="CM144" s="8" t="str">
        <f t="shared" si="122"/>
        <v/>
      </c>
      <c r="CN144" s="8" t="str">
        <f t="shared" si="123"/>
        <v/>
      </c>
      <c r="CO144" s="8" t="str">
        <f t="shared" si="124"/>
        <v/>
      </c>
      <c r="CP144" s="8">
        <f>IF(D144="",0,IF(D144=E144,0,IF(D144&lt;E144,0,IF('Equipes et choix des points'!$I$2=1,IF('Matchs et classements'!D144&gt;'Matchs et classements'!E144,3),IF('Equipes et choix des points'!$I$2=2,IF('Matchs et classements'!D144&gt;E144,4))))))</f>
        <v>0</v>
      </c>
      <c r="CQ144" s="8">
        <f>IF(E144="",0,IF(E144=D144,0,IF(E144&lt;D144,0,IF('Equipes et choix des points'!$I$2=1,IF('Matchs et classements'!E144&gt;'Matchs et classements'!D144,3),IF('Equipes et choix des points'!$I$2=2,IF('Matchs et classements'!E144&gt;'Matchs et classements'!D144,4))))))</f>
        <v>0</v>
      </c>
      <c r="CR144" s="8">
        <f>IF(D144="",0,IF(D144&gt;E144,0,IF(D144&lt;E144,0,IF('Equipes et choix des points'!$I$2=1,IF('Matchs et classements'!D144='Matchs et classements'!E144,1),IF('Equipes et choix des points'!$I$2=2,IF('Matchs et classements'!D144='Matchs et classements'!E144,2))))))</f>
        <v>0</v>
      </c>
      <c r="CS144" s="8">
        <f>IF(E144="",0,IF(E144&gt;D144,0,IF(E144&lt;D144,0,IF('Equipes et choix des points'!$I$2=1,IF('Matchs et classements'!E144='Matchs et classements'!D144,1),IF('Equipes et choix des points'!$I$2=2,IF('Matchs et classements'!E144='Matchs et classements'!D144,2))))))</f>
        <v>0</v>
      </c>
      <c r="CT144" s="8">
        <f>IF(D144="",0,IF(D144&gt;E144,0,IF(D144=E144,0,IF('Equipes et choix des points'!$I$2=1,IF('Matchs et classements'!D144&lt;'Matchs et classements'!E144,0),IF('Equipes et choix des points'!$I$2=2,IF('Matchs et classements'!D144&lt;'Matchs et classements'!E144,1))))))</f>
        <v>0</v>
      </c>
      <c r="CU144" s="8">
        <f>IF(E144="",0,IF(E144&gt;D144,0,IF(E144=D144,0,IF('Equipes et choix des points'!$I$2=1,IF('Matchs et classements'!E144&lt;'Matchs et classements'!D144,0),IF('Equipes et choix des points'!$I$2=2,IF('Matchs et classements'!E144&lt;'Matchs et classements'!D144,1))))))</f>
        <v>0</v>
      </c>
      <c r="CV144" s="8">
        <f t="shared" si="125"/>
        <v>0</v>
      </c>
      <c r="CW144" s="8">
        <f t="shared" si="126"/>
        <v>0</v>
      </c>
      <c r="CX144" s="8">
        <f t="shared" si="127"/>
        <v>0</v>
      </c>
      <c r="CY144" s="8">
        <f t="shared" si="128"/>
        <v>0</v>
      </c>
      <c r="CZ144" s="8" t="b">
        <f t="shared" si="111"/>
        <v>0</v>
      </c>
      <c r="DA144" s="8" t="b">
        <f t="shared" si="112"/>
        <v>0</v>
      </c>
      <c r="DB144" s="8" t="b">
        <f t="shared" si="113"/>
        <v>0</v>
      </c>
      <c r="DC144" s="8" t="b">
        <f t="shared" si="114"/>
        <v>0</v>
      </c>
      <c r="DD144" s="8" t="b">
        <f t="shared" si="115"/>
        <v>0</v>
      </c>
      <c r="DE144" s="8" t="b">
        <f t="shared" si="116"/>
        <v>0</v>
      </c>
      <c r="DF144" s="8">
        <f t="shared" si="117"/>
        <v>0</v>
      </c>
      <c r="DG144" s="8">
        <f t="shared" si="118"/>
        <v>0</v>
      </c>
      <c r="DH144" s="8">
        <f t="shared" si="119"/>
        <v>0</v>
      </c>
      <c r="DI144" s="8">
        <f t="shared" si="120"/>
        <v>0</v>
      </c>
      <c r="DJ144" s="19"/>
      <c r="DK144" s="18"/>
      <c r="DL144" s="18"/>
      <c r="DM144" s="19"/>
      <c r="DN144" s="19"/>
      <c r="DO144" s="18"/>
      <c r="DP144" s="18"/>
      <c r="DQ144" s="19"/>
      <c r="DR144" s="19"/>
      <c r="DS144" s="18"/>
      <c r="DT144" s="18"/>
      <c r="DU144" s="19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</row>
    <row r="145" spans="1:161" x14ac:dyDescent="0.25">
      <c r="A145" s="28"/>
      <c r="B145" s="71"/>
      <c r="C145" s="29"/>
      <c r="D145" s="30"/>
      <c r="E145" s="31"/>
      <c r="F145" s="32"/>
      <c r="G145" s="74"/>
      <c r="H145" s="33"/>
      <c r="I145" s="34"/>
      <c r="J145" s="35"/>
      <c r="K145" s="109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9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9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9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8">
        <f t="shared" si="109"/>
        <v>0</v>
      </c>
      <c r="CK145" s="8">
        <f t="shared" si="110"/>
        <v>0</v>
      </c>
      <c r="CL145" s="8" t="str">
        <f t="shared" si="121"/>
        <v/>
      </c>
      <c r="CM145" s="8" t="str">
        <f t="shared" si="122"/>
        <v/>
      </c>
      <c r="CN145" s="8" t="str">
        <f t="shared" si="123"/>
        <v/>
      </c>
      <c r="CO145" s="8" t="str">
        <f t="shared" si="124"/>
        <v/>
      </c>
      <c r="CP145" s="8">
        <f>IF(D145="",0,IF(D145=E145,0,IF(D145&lt;E145,0,IF('Equipes et choix des points'!$I$2=1,IF('Matchs et classements'!D145&gt;'Matchs et classements'!E145,3),IF('Equipes et choix des points'!$I$2=2,IF('Matchs et classements'!D145&gt;E145,4))))))</f>
        <v>0</v>
      </c>
      <c r="CQ145" s="8">
        <f>IF(E145="",0,IF(E145=D145,0,IF(E145&lt;D145,0,IF('Equipes et choix des points'!$I$2=1,IF('Matchs et classements'!E145&gt;'Matchs et classements'!D145,3),IF('Equipes et choix des points'!$I$2=2,IF('Matchs et classements'!E145&gt;'Matchs et classements'!D145,4))))))</f>
        <v>0</v>
      </c>
      <c r="CR145" s="8">
        <f>IF(D145="",0,IF(D145&gt;E145,0,IF(D145&lt;E145,0,IF('Equipes et choix des points'!$I$2=1,IF('Matchs et classements'!D145='Matchs et classements'!E145,1),IF('Equipes et choix des points'!$I$2=2,IF('Matchs et classements'!D145='Matchs et classements'!E145,2))))))</f>
        <v>0</v>
      </c>
      <c r="CS145" s="8">
        <f>IF(E145="",0,IF(E145&gt;D145,0,IF(E145&lt;D145,0,IF('Equipes et choix des points'!$I$2=1,IF('Matchs et classements'!E145='Matchs et classements'!D145,1),IF('Equipes et choix des points'!$I$2=2,IF('Matchs et classements'!E145='Matchs et classements'!D145,2))))))</f>
        <v>0</v>
      </c>
      <c r="CT145" s="8">
        <f>IF(D145="",0,IF(D145&gt;E145,0,IF(D145=E145,0,IF('Equipes et choix des points'!$I$2=1,IF('Matchs et classements'!D145&lt;'Matchs et classements'!E145,0),IF('Equipes et choix des points'!$I$2=2,IF('Matchs et classements'!D145&lt;'Matchs et classements'!E145,1))))))</f>
        <v>0</v>
      </c>
      <c r="CU145" s="8">
        <f>IF(E145="",0,IF(E145&gt;D145,0,IF(E145=D145,0,IF('Equipes et choix des points'!$I$2=1,IF('Matchs et classements'!E145&lt;'Matchs et classements'!D145,0),IF('Equipes et choix des points'!$I$2=2,IF('Matchs et classements'!E145&lt;'Matchs et classements'!D145,1))))))</f>
        <v>0</v>
      </c>
      <c r="CV145" s="8">
        <f t="shared" si="125"/>
        <v>0</v>
      </c>
      <c r="CW145" s="8">
        <f t="shared" si="126"/>
        <v>0</v>
      </c>
      <c r="CX145" s="8">
        <f t="shared" si="127"/>
        <v>0</v>
      </c>
      <c r="CY145" s="8">
        <f t="shared" si="128"/>
        <v>0</v>
      </c>
      <c r="CZ145" s="8" t="b">
        <f t="shared" si="111"/>
        <v>0</v>
      </c>
      <c r="DA145" s="8" t="b">
        <f t="shared" si="112"/>
        <v>0</v>
      </c>
      <c r="DB145" s="8" t="b">
        <f t="shared" si="113"/>
        <v>0</v>
      </c>
      <c r="DC145" s="8" t="b">
        <f t="shared" si="114"/>
        <v>0</v>
      </c>
      <c r="DD145" s="8" t="b">
        <f t="shared" si="115"/>
        <v>0</v>
      </c>
      <c r="DE145" s="8" t="b">
        <f t="shared" si="116"/>
        <v>0</v>
      </c>
      <c r="DF145" s="8">
        <f t="shared" si="117"/>
        <v>0</v>
      </c>
      <c r="DG145" s="8">
        <f t="shared" si="118"/>
        <v>0</v>
      </c>
      <c r="DH145" s="8">
        <f t="shared" si="119"/>
        <v>0</v>
      </c>
      <c r="DI145" s="8">
        <f t="shared" si="120"/>
        <v>0</v>
      </c>
      <c r="DJ145" s="19"/>
      <c r="DK145" s="18"/>
      <c r="DL145" s="18"/>
      <c r="DM145" s="19"/>
      <c r="DN145" s="19"/>
      <c r="DO145" s="18"/>
      <c r="DP145" s="18"/>
      <c r="DQ145" s="19"/>
      <c r="DR145" s="19"/>
      <c r="DS145" s="18"/>
      <c r="DT145" s="18"/>
      <c r="DU145" s="19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</row>
    <row r="146" spans="1:161" x14ac:dyDescent="0.25">
      <c r="A146" s="28"/>
      <c r="B146" s="71"/>
      <c r="C146" s="29"/>
      <c r="D146" s="30"/>
      <c r="E146" s="31"/>
      <c r="F146" s="32"/>
      <c r="G146" s="74"/>
      <c r="H146" s="33"/>
      <c r="I146" s="34"/>
      <c r="J146" s="35"/>
      <c r="K146" s="109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9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9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9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8">
        <f t="shared" si="109"/>
        <v>0</v>
      </c>
      <c r="CK146" s="8">
        <f t="shared" si="110"/>
        <v>0</v>
      </c>
      <c r="CL146" s="8" t="str">
        <f t="shared" si="121"/>
        <v/>
      </c>
      <c r="CM146" s="8" t="str">
        <f t="shared" si="122"/>
        <v/>
      </c>
      <c r="CN146" s="8" t="str">
        <f t="shared" si="123"/>
        <v/>
      </c>
      <c r="CO146" s="8" t="str">
        <f t="shared" si="124"/>
        <v/>
      </c>
      <c r="CP146" s="8">
        <f>IF(D146="",0,IF(D146=E146,0,IF(D146&lt;E146,0,IF('Equipes et choix des points'!$I$2=1,IF('Matchs et classements'!D146&gt;'Matchs et classements'!E146,3),IF('Equipes et choix des points'!$I$2=2,IF('Matchs et classements'!D146&gt;E146,4))))))</f>
        <v>0</v>
      </c>
      <c r="CQ146" s="8">
        <f>IF(E146="",0,IF(E146=D146,0,IF(E146&lt;D146,0,IF('Equipes et choix des points'!$I$2=1,IF('Matchs et classements'!E146&gt;'Matchs et classements'!D146,3),IF('Equipes et choix des points'!$I$2=2,IF('Matchs et classements'!E146&gt;'Matchs et classements'!D146,4))))))</f>
        <v>0</v>
      </c>
      <c r="CR146" s="8">
        <f>IF(D146="",0,IF(D146&gt;E146,0,IF(D146&lt;E146,0,IF('Equipes et choix des points'!$I$2=1,IF('Matchs et classements'!D146='Matchs et classements'!E146,1),IF('Equipes et choix des points'!$I$2=2,IF('Matchs et classements'!D146='Matchs et classements'!E146,2))))))</f>
        <v>0</v>
      </c>
      <c r="CS146" s="8">
        <f>IF(E146="",0,IF(E146&gt;D146,0,IF(E146&lt;D146,0,IF('Equipes et choix des points'!$I$2=1,IF('Matchs et classements'!E146='Matchs et classements'!D146,1),IF('Equipes et choix des points'!$I$2=2,IF('Matchs et classements'!E146='Matchs et classements'!D146,2))))))</f>
        <v>0</v>
      </c>
      <c r="CT146" s="8">
        <f>IF(D146="",0,IF(D146&gt;E146,0,IF(D146=E146,0,IF('Equipes et choix des points'!$I$2=1,IF('Matchs et classements'!D146&lt;'Matchs et classements'!E146,0),IF('Equipes et choix des points'!$I$2=2,IF('Matchs et classements'!D146&lt;'Matchs et classements'!E146,1))))))</f>
        <v>0</v>
      </c>
      <c r="CU146" s="8">
        <f>IF(E146="",0,IF(E146&gt;D146,0,IF(E146=D146,0,IF('Equipes et choix des points'!$I$2=1,IF('Matchs et classements'!E146&lt;'Matchs et classements'!D146,0),IF('Equipes et choix des points'!$I$2=2,IF('Matchs et classements'!E146&lt;'Matchs et classements'!D146,1))))))</f>
        <v>0</v>
      </c>
      <c r="CV146" s="8">
        <f t="shared" si="125"/>
        <v>0</v>
      </c>
      <c r="CW146" s="8">
        <f t="shared" si="126"/>
        <v>0</v>
      </c>
      <c r="CX146" s="8">
        <f t="shared" si="127"/>
        <v>0</v>
      </c>
      <c r="CY146" s="8">
        <f t="shared" si="128"/>
        <v>0</v>
      </c>
      <c r="CZ146" s="8" t="b">
        <f t="shared" si="111"/>
        <v>0</v>
      </c>
      <c r="DA146" s="8" t="b">
        <f t="shared" si="112"/>
        <v>0</v>
      </c>
      <c r="DB146" s="8" t="b">
        <f t="shared" si="113"/>
        <v>0</v>
      </c>
      <c r="DC146" s="8" t="b">
        <f t="shared" si="114"/>
        <v>0</v>
      </c>
      <c r="DD146" s="8" t="b">
        <f t="shared" si="115"/>
        <v>0</v>
      </c>
      <c r="DE146" s="8" t="b">
        <f t="shared" si="116"/>
        <v>0</v>
      </c>
      <c r="DF146" s="8">
        <f t="shared" si="117"/>
        <v>0</v>
      </c>
      <c r="DG146" s="8">
        <f t="shared" si="118"/>
        <v>0</v>
      </c>
      <c r="DH146" s="8">
        <f t="shared" si="119"/>
        <v>0</v>
      </c>
      <c r="DI146" s="8">
        <f t="shared" si="120"/>
        <v>0</v>
      </c>
      <c r="DJ146" s="19"/>
      <c r="DK146" s="18"/>
      <c r="DL146" s="18"/>
      <c r="DM146" s="19"/>
      <c r="DN146" s="19"/>
      <c r="DO146" s="18"/>
      <c r="DP146" s="18"/>
      <c r="DQ146" s="19"/>
      <c r="DR146" s="19"/>
      <c r="DS146" s="18"/>
      <c r="DT146" s="18"/>
      <c r="DU146" s="19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</row>
    <row r="147" spans="1:161" x14ac:dyDescent="0.25">
      <c r="A147" s="28"/>
      <c r="B147" s="71"/>
      <c r="C147" s="29"/>
      <c r="D147" s="30"/>
      <c r="E147" s="31"/>
      <c r="F147" s="32"/>
      <c r="G147" s="74"/>
      <c r="H147" s="33"/>
      <c r="I147" s="34"/>
      <c r="J147" s="35"/>
      <c r="K147" s="109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9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9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9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8">
        <f t="shared" si="109"/>
        <v>0</v>
      </c>
      <c r="CK147" s="8">
        <f t="shared" si="110"/>
        <v>0</v>
      </c>
      <c r="CL147" s="8" t="str">
        <f t="shared" si="121"/>
        <v/>
      </c>
      <c r="CM147" s="8" t="str">
        <f t="shared" si="122"/>
        <v/>
      </c>
      <c r="CN147" s="8" t="str">
        <f t="shared" si="123"/>
        <v/>
      </c>
      <c r="CO147" s="8" t="str">
        <f t="shared" si="124"/>
        <v/>
      </c>
      <c r="CP147" s="8">
        <f>IF(D147="",0,IF(D147=E147,0,IF(D147&lt;E147,0,IF('Equipes et choix des points'!$I$2=1,IF('Matchs et classements'!D147&gt;'Matchs et classements'!E147,3),IF('Equipes et choix des points'!$I$2=2,IF('Matchs et classements'!D147&gt;E147,4))))))</f>
        <v>0</v>
      </c>
      <c r="CQ147" s="8">
        <f>IF(E147="",0,IF(E147=D147,0,IF(E147&lt;D147,0,IF('Equipes et choix des points'!$I$2=1,IF('Matchs et classements'!E147&gt;'Matchs et classements'!D147,3),IF('Equipes et choix des points'!$I$2=2,IF('Matchs et classements'!E147&gt;'Matchs et classements'!D147,4))))))</f>
        <v>0</v>
      </c>
      <c r="CR147" s="8">
        <f>IF(D147="",0,IF(D147&gt;E147,0,IF(D147&lt;E147,0,IF('Equipes et choix des points'!$I$2=1,IF('Matchs et classements'!D147='Matchs et classements'!E147,1),IF('Equipes et choix des points'!$I$2=2,IF('Matchs et classements'!D147='Matchs et classements'!E147,2))))))</f>
        <v>0</v>
      </c>
      <c r="CS147" s="8">
        <f>IF(E147="",0,IF(E147&gt;D147,0,IF(E147&lt;D147,0,IF('Equipes et choix des points'!$I$2=1,IF('Matchs et classements'!E147='Matchs et classements'!D147,1),IF('Equipes et choix des points'!$I$2=2,IF('Matchs et classements'!E147='Matchs et classements'!D147,2))))))</f>
        <v>0</v>
      </c>
      <c r="CT147" s="8">
        <f>IF(D147="",0,IF(D147&gt;E147,0,IF(D147=E147,0,IF('Equipes et choix des points'!$I$2=1,IF('Matchs et classements'!D147&lt;'Matchs et classements'!E147,0),IF('Equipes et choix des points'!$I$2=2,IF('Matchs et classements'!D147&lt;'Matchs et classements'!E147,1))))))</f>
        <v>0</v>
      </c>
      <c r="CU147" s="8">
        <f>IF(E147="",0,IF(E147&gt;D147,0,IF(E147=D147,0,IF('Equipes et choix des points'!$I$2=1,IF('Matchs et classements'!E147&lt;'Matchs et classements'!D147,0),IF('Equipes et choix des points'!$I$2=2,IF('Matchs et classements'!E147&lt;'Matchs et classements'!D147,1))))))</f>
        <v>0</v>
      </c>
      <c r="CV147" s="8">
        <f t="shared" si="125"/>
        <v>0</v>
      </c>
      <c r="CW147" s="8">
        <f t="shared" si="126"/>
        <v>0</v>
      </c>
      <c r="CX147" s="8">
        <f t="shared" si="127"/>
        <v>0</v>
      </c>
      <c r="CY147" s="8">
        <f t="shared" si="128"/>
        <v>0</v>
      </c>
      <c r="CZ147" s="8" t="b">
        <f t="shared" si="111"/>
        <v>0</v>
      </c>
      <c r="DA147" s="8" t="b">
        <f t="shared" si="112"/>
        <v>0</v>
      </c>
      <c r="DB147" s="8" t="b">
        <f t="shared" si="113"/>
        <v>0</v>
      </c>
      <c r="DC147" s="8" t="b">
        <f t="shared" si="114"/>
        <v>0</v>
      </c>
      <c r="DD147" s="8" t="b">
        <f t="shared" si="115"/>
        <v>0</v>
      </c>
      <c r="DE147" s="8" t="b">
        <f t="shared" si="116"/>
        <v>0</v>
      </c>
      <c r="DF147" s="8">
        <f t="shared" si="117"/>
        <v>0</v>
      </c>
      <c r="DG147" s="8">
        <f t="shared" si="118"/>
        <v>0</v>
      </c>
      <c r="DH147" s="8">
        <f t="shared" si="119"/>
        <v>0</v>
      </c>
      <c r="DI147" s="8">
        <f t="shared" si="120"/>
        <v>0</v>
      </c>
      <c r="DJ147" s="19"/>
      <c r="DK147" s="18"/>
      <c r="DL147" s="18"/>
      <c r="DM147" s="19"/>
      <c r="DN147" s="19"/>
      <c r="DO147" s="18"/>
      <c r="DP147" s="18"/>
      <c r="DQ147" s="19"/>
      <c r="DR147" s="19"/>
      <c r="DS147" s="18"/>
      <c r="DT147" s="18"/>
      <c r="DU147" s="19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</row>
    <row r="148" spans="1:161" x14ac:dyDescent="0.25">
      <c r="A148" s="28"/>
      <c r="B148" s="71"/>
      <c r="C148" s="29"/>
      <c r="D148" s="30"/>
      <c r="E148" s="31"/>
      <c r="F148" s="32"/>
      <c r="G148" s="74"/>
      <c r="H148" s="33"/>
      <c r="I148" s="34"/>
      <c r="J148" s="35"/>
      <c r="K148" s="109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9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9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9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8">
        <f t="shared" si="109"/>
        <v>0</v>
      </c>
      <c r="CK148" s="8">
        <f t="shared" si="110"/>
        <v>0</v>
      </c>
      <c r="CL148" s="8" t="str">
        <f t="shared" si="121"/>
        <v/>
      </c>
      <c r="CM148" s="8" t="str">
        <f t="shared" si="122"/>
        <v/>
      </c>
      <c r="CN148" s="8" t="str">
        <f t="shared" si="123"/>
        <v/>
      </c>
      <c r="CO148" s="8" t="str">
        <f t="shared" si="124"/>
        <v/>
      </c>
      <c r="CP148" s="8">
        <f>IF(D148="",0,IF(D148=E148,0,IF(D148&lt;E148,0,IF('Equipes et choix des points'!$I$2=1,IF('Matchs et classements'!D148&gt;'Matchs et classements'!E148,3),IF('Equipes et choix des points'!$I$2=2,IF('Matchs et classements'!D148&gt;E148,4))))))</f>
        <v>0</v>
      </c>
      <c r="CQ148" s="8">
        <f>IF(E148="",0,IF(E148=D148,0,IF(E148&lt;D148,0,IF('Equipes et choix des points'!$I$2=1,IF('Matchs et classements'!E148&gt;'Matchs et classements'!D148,3),IF('Equipes et choix des points'!$I$2=2,IF('Matchs et classements'!E148&gt;'Matchs et classements'!D148,4))))))</f>
        <v>0</v>
      </c>
      <c r="CR148" s="8">
        <f>IF(D148="",0,IF(D148&gt;E148,0,IF(D148&lt;E148,0,IF('Equipes et choix des points'!$I$2=1,IF('Matchs et classements'!D148='Matchs et classements'!E148,1),IF('Equipes et choix des points'!$I$2=2,IF('Matchs et classements'!D148='Matchs et classements'!E148,2))))))</f>
        <v>0</v>
      </c>
      <c r="CS148" s="8">
        <f>IF(E148="",0,IF(E148&gt;D148,0,IF(E148&lt;D148,0,IF('Equipes et choix des points'!$I$2=1,IF('Matchs et classements'!E148='Matchs et classements'!D148,1),IF('Equipes et choix des points'!$I$2=2,IF('Matchs et classements'!E148='Matchs et classements'!D148,2))))))</f>
        <v>0</v>
      </c>
      <c r="CT148" s="8">
        <f>IF(D148="",0,IF(D148&gt;E148,0,IF(D148=E148,0,IF('Equipes et choix des points'!$I$2=1,IF('Matchs et classements'!D148&lt;'Matchs et classements'!E148,0),IF('Equipes et choix des points'!$I$2=2,IF('Matchs et classements'!D148&lt;'Matchs et classements'!E148,1))))))</f>
        <v>0</v>
      </c>
      <c r="CU148" s="8">
        <f>IF(E148="",0,IF(E148&gt;D148,0,IF(E148=D148,0,IF('Equipes et choix des points'!$I$2=1,IF('Matchs et classements'!E148&lt;'Matchs et classements'!D148,0),IF('Equipes et choix des points'!$I$2=2,IF('Matchs et classements'!E148&lt;'Matchs et classements'!D148,1))))))</f>
        <v>0</v>
      </c>
      <c r="CV148" s="8">
        <f t="shared" si="125"/>
        <v>0</v>
      </c>
      <c r="CW148" s="8">
        <f t="shared" si="126"/>
        <v>0</v>
      </c>
      <c r="CX148" s="8">
        <f t="shared" si="127"/>
        <v>0</v>
      </c>
      <c r="CY148" s="8">
        <f t="shared" si="128"/>
        <v>0</v>
      </c>
      <c r="CZ148" s="8" t="b">
        <f t="shared" si="111"/>
        <v>0</v>
      </c>
      <c r="DA148" s="8" t="b">
        <f t="shared" si="112"/>
        <v>0</v>
      </c>
      <c r="DB148" s="8" t="b">
        <f t="shared" si="113"/>
        <v>0</v>
      </c>
      <c r="DC148" s="8" t="b">
        <f t="shared" si="114"/>
        <v>0</v>
      </c>
      <c r="DD148" s="8" t="b">
        <f t="shared" si="115"/>
        <v>0</v>
      </c>
      <c r="DE148" s="8" t="b">
        <f t="shared" si="116"/>
        <v>0</v>
      </c>
      <c r="DF148" s="8">
        <f t="shared" si="117"/>
        <v>0</v>
      </c>
      <c r="DG148" s="8">
        <f t="shared" si="118"/>
        <v>0</v>
      </c>
      <c r="DH148" s="8">
        <f t="shared" si="119"/>
        <v>0</v>
      </c>
      <c r="DI148" s="8">
        <f t="shared" si="120"/>
        <v>0</v>
      </c>
      <c r="DJ148" s="19"/>
      <c r="DK148" s="18"/>
      <c r="DL148" s="18"/>
      <c r="DM148" s="19"/>
      <c r="DN148" s="19"/>
      <c r="DO148" s="18"/>
      <c r="DP148" s="18"/>
      <c r="DQ148" s="19"/>
      <c r="DR148" s="19"/>
      <c r="DS148" s="18"/>
      <c r="DT148" s="18"/>
      <c r="DU148" s="19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</row>
    <row r="149" spans="1:161" x14ac:dyDescent="0.25">
      <c r="A149" s="28"/>
      <c r="B149" s="71"/>
      <c r="C149" s="29"/>
      <c r="D149" s="30"/>
      <c r="E149" s="31"/>
      <c r="F149" s="32"/>
      <c r="G149" s="74"/>
      <c r="H149" s="33"/>
      <c r="I149" s="34"/>
      <c r="J149" s="35"/>
      <c r="K149" s="109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9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9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9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8">
        <f t="shared" si="109"/>
        <v>0</v>
      </c>
      <c r="CK149" s="8">
        <f t="shared" si="110"/>
        <v>0</v>
      </c>
      <c r="CL149" s="8" t="str">
        <f t="shared" si="121"/>
        <v/>
      </c>
      <c r="CM149" s="8" t="str">
        <f t="shared" si="122"/>
        <v/>
      </c>
      <c r="CN149" s="8" t="str">
        <f t="shared" si="123"/>
        <v/>
      </c>
      <c r="CO149" s="8" t="str">
        <f t="shared" si="124"/>
        <v/>
      </c>
      <c r="CP149" s="8">
        <f>IF(D149="",0,IF(D149=E149,0,IF(D149&lt;E149,0,IF('Equipes et choix des points'!$I$2=1,IF('Matchs et classements'!D149&gt;'Matchs et classements'!E149,3),IF('Equipes et choix des points'!$I$2=2,IF('Matchs et classements'!D149&gt;E149,4))))))</f>
        <v>0</v>
      </c>
      <c r="CQ149" s="8">
        <f>IF(E149="",0,IF(E149=D149,0,IF(E149&lt;D149,0,IF('Equipes et choix des points'!$I$2=1,IF('Matchs et classements'!E149&gt;'Matchs et classements'!D149,3),IF('Equipes et choix des points'!$I$2=2,IF('Matchs et classements'!E149&gt;'Matchs et classements'!D149,4))))))</f>
        <v>0</v>
      </c>
      <c r="CR149" s="8">
        <f>IF(D149="",0,IF(D149&gt;E149,0,IF(D149&lt;E149,0,IF('Equipes et choix des points'!$I$2=1,IF('Matchs et classements'!D149='Matchs et classements'!E149,1),IF('Equipes et choix des points'!$I$2=2,IF('Matchs et classements'!D149='Matchs et classements'!E149,2))))))</f>
        <v>0</v>
      </c>
      <c r="CS149" s="8">
        <f>IF(E149="",0,IF(E149&gt;D149,0,IF(E149&lt;D149,0,IF('Equipes et choix des points'!$I$2=1,IF('Matchs et classements'!E149='Matchs et classements'!D149,1),IF('Equipes et choix des points'!$I$2=2,IF('Matchs et classements'!E149='Matchs et classements'!D149,2))))))</f>
        <v>0</v>
      </c>
      <c r="CT149" s="8">
        <f>IF(D149="",0,IF(D149&gt;E149,0,IF(D149=E149,0,IF('Equipes et choix des points'!$I$2=1,IF('Matchs et classements'!D149&lt;'Matchs et classements'!E149,0),IF('Equipes et choix des points'!$I$2=2,IF('Matchs et classements'!D149&lt;'Matchs et classements'!E149,1))))))</f>
        <v>0</v>
      </c>
      <c r="CU149" s="8">
        <f>IF(E149="",0,IF(E149&gt;D149,0,IF(E149=D149,0,IF('Equipes et choix des points'!$I$2=1,IF('Matchs et classements'!E149&lt;'Matchs et classements'!D149,0),IF('Equipes et choix des points'!$I$2=2,IF('Matchs et classements'!E149&lt;'Matchs et classements'!D149,1))))))</f>
        <v>0</v>
      </c>
      <c r="CV149" s="8">
        <f t="shared" si="125"/>
        <v>0</v>
      </c>
      <c r="CW149" s="8">
        <f t="shared" si="126"/>
        <v>0</v>
      </c>
      <c r="CX149" s="8">
        <f t="shared" si="127"/>
        <v>0</v>
      </c>
      <c r="CY149" s="8">
        <f t="shared" si="128"/>
        <v>0</v>
      </c>
      <c r="CZ149" s="8" t="b">
        <f t="shared" si="111"/>
        <v>0</v>
      </c>
      <c r="DA149" s="8" t="b">
        <f t="shared" si="112"/>
        <v>0</v>
      </c>
      <c r="DB149" s="8" t="b">
        <f t="shared" si="113"/>
        <v>0</v>
      </c>
      <c r="DC149" s="8" t="b">
        <f t="shared" si="114"/>
        <v>0</v>
      </c>
      <c r="DD149" s="8" t="b">
        <f t="shared" si="115"/>
        <v>0</v>
      </c>
      <c r="DE149" s="8" t="b">
        <f t="shared" si="116"/>
        <v>0</v>
      </c>
      <c r="DF149" s="8">
        <f t="shared" si="117"/>
        <v>0</v>
      </c>
      <c r="DG149" s="8">
        <f t="shared" si="118"/>
        <v>0</v>
      </c>
      <c r="DH149" s="8">
        <f t="shared" si="119"/>
        <v>0</v>
      </c>
      <c r="DI149" s="8">
        <f t="shared" si="120"/>
        <v>0</v>
      </c>
      <c r="DJ149" s="19"/>
      <c r="DK149" s="18"/>
      <c r="DL149" s="18"/>
      <c r="DM149" s="19"/>
      <c r="DN149" s="19"/>
      <c r="DO149" s="18"/>
      <c r="DP149" s="18"/>
      <c r="DQ149" s="19"/>
      <c r="DR149" s="19"/>
      <c r="DS149" s="18"/>
      <c r="DT149" s="18"/>
      <c r="DU149" s="19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</row>
    <row r="150" spans="1:161" x14ac:dyDescent="0.25">
      <c r="A150" s="28"/>
      <c r="B150" s="71"/>
      <c r="C150" s="29"/>
      <c r="D150" s="30"/>
      <c r="E150" s="31"/>
      <c r="F150" s="32"/>
      <c r="G150" s="74"/>
      <c r="H150" s="33"/>
      <c r="I150" s="34"/>
      <c r="J150" s="35"/>
      <c r="K150" s="109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9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9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9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8">
        <f t="shared" si="109"/>
        <v>0</v>
      </c>
      <c r="CK150" s="8">
        <f t="shared" si="110"/>
        <v>0</v>
      </c>
      <c r="CL150" s="8" t="str">
        <f t="shared" si="121"/>
        <v/>
      </c>
      <c r="CM150" s="8" t="str">
        <f t="shared" si="122"/>
        <v/>
      </c>
      <c r="CN150" s="8" t="str">
        <f t="shared" si="123"/>
        <v/>
      </c>
      <c r="CO150" s="8" t="str">
        <f t="shared" si="124"/>
        <v/>
      </c>
      <c r="CP150" s="8">
        <f>IF(D150="",0,IF(D150=E150,0,IF(D150&lt;E150,0,IF('Equipes et choix des points'!$I$2=1,IF('Matchs et classements'!D150&gt;'Matchs et classements'!E150,3),IF('Equipes et choix des points'!$I$2=2,IF('Matchs et classements'!D150&gt;E150,4))))))</f>
        <v>0</v>
      </c>
      <c r="CQ150" s="8">
        <f>IF(E150="",0,IF(E150=D150,0,IF(E150&lt;D150,0,IF('Equipes et choix des points'!$I$2=1,IF('Matchs et classements'!E150&gt;'Matchs et classements'!D150,3),IF('Equipes et choix des points'!$I$2=2,IF('Matchs et classements'!E150&gt;'Matchs et classements'!D150,4))))))</f>
        <v>0</v>
      </c>
      <c r="CR150" s="8">
        <f>IF(D150="",0,IF(D150&gt;E150,0,IF(D150&lt;E150,0,IF('Equipes et choix des points'!$I$2=1,IF('Matchs et classements'!D150='Matchs et classements'!E150,1),IF('Equipes et choix des points'!$I$2=2,IF('Matchs et classements'!D150='Matchs et classements'!E150,2))))))</f>
        <v>0</v>
      </c>
      <c r="CS150" s="8">
        <f>IF(E150="",0,IF(E150&gt;D150,0,IF(E150&lt;D150,0,IF('Equipes et choix des points'!$I$2=1,IF('Matchs et classements'!E150='Matchs et classements'!D150,1),IF('Equipes et choix des points'!$I$2=2,IF('Matchs et classements'!E150='Matchs et classements'!D150,2))))))</f>
        <v>0</v>
      </c>
      <c r="CT150" s="8">
        <f>IF(D150="",0,IF(D150&gt;E150,0,IF(D150=E150,0,IF('Equipes et choix des points'!$I$2=1,IF('Matchs et classements'!D150&lt;'Matchs et classements'!E150,0),IF('Equipes et choix des points'!$I$2=2,IF('Matchs et classements'!D150&lt;'Matchs et classements'!E150,1))))))</f>
        <v>0</v>
      </c>
      <c r="CU150" s="8">
        <f>IF(E150="",0,IF(E150&gt;D150,0,IF(E150=D150,0,IF('Equipes et choix des points'!$I$2=1,IF('Matchs et classements'!E150&lt;'Matchs et classements'!D150,0),IF('Equipes et choix des points'!$I$2=2,IF('Matchs et classements'!E150&lt;'Matchs et classements'!D150,1))))))</f>
        <v>0</v>
      </c>
      <c r="CV150" s="8">
        <f t="shared" si="125"/>
        <v>0</v>
      </c>
      <c r="CW150" s="8">
        <f t="shared" si="126"/>
        <v>0</v>
      </c>
      <c r="CX150" s="8">
        <f t="shared" si="127"/>
        <v>0</v>
      </c>
      <c r="CY150" s="8">
        <f t="shared" si="128"/>
        <v>0</v>
      </c>
      <c r="CZ150" s="8" t="b">
        <f t="shared" si="111"/>
        <v>0</v>
      </c>
      <c r="DA150" s="8" t="b">
        <f t="shared" si="112"/>
        <v>0</v>
      </c>
      <c r="DB150" s="8" t="b">
        <f t="shared" si="113"/>
        <v>0</v>
      </c>
      <c r="DC150" s="8" t="b">
        <f t="shared" si="114"/>
        <v>0</v>
      </c>
      <c r="DD150" s="8" t="b">
        <f t="shared" si="115"/>
        <v>0</v>
      </c>
      <c r="DE150" s="8" t="b">
        <f t="shared" si="116"/>
        <v>0</v>
      </c>
      <c r="DF150" s="8">
        <f t="shared" si="117"/>
        <v>0</v>
      </c>
      <c r="DG150" s="8">
        <f t="shared" si="118"/>
        <v>0</v>
      </c>
      <c r="DH150" s="8">
        <f t="shared" si="119"/>
        <v>0</v>
      </c>
      <c r="DI150" s="8">
        <f t="shared" si="120"/>
        <v>0</v>
      </c>
      <c r="DJ150" s="19"/>
      <c r="DK150" s="18"/>
      <c r="DL150" s="18"/>
      <c r="DM150" s="19"/>
      <c r="DN150" s="19"/>
      <c r="DO150" s="18"/>
      <c r="DP150" s="18"/>
      <c r="DQ150" s="19"/>
      <c r="DR150" s="19"/>
      <c r="DS150" s="18"/>
      <c r="DT150" s="18"/>
      <c r="DU150" s="19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</row>
    <row r="151" spans="1:161" x14ac:dyDescent="0.25">
      <c r="A151" s="28"/>
      <c r="B151" s="71"/>
      <c r="C151" s="29"/>
      <c r="D151" s="30"/>
      <c r="E151" s="31"/>
      <c r="F151" s="32"/>
      <c r="G151" s="74"/>
      <c r="H151" s="33"/>
      <c r="I151" s="34"/>
      <c r="J151" s="35"/>
      <c r="K151" s="109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9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9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9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8">
        <f t="shared" si="109"/>
        <v>0</v>
      </c>
      <c r="CK151" s="8">
        <f t="shared" si="110"/>
        <v>0</v>
      </c>
      <c r="CL151" s="8" t="str">
        <f t="shared" si="121"/>
        <v/>
      </c>
      <c r="CM151" s="8" t="str">
        <f t="shared" si="122"/>
        <v/>
      </c>
      <c r="CN151" s="8" t="str">
        <f t="shared" si="123"/>
        <v/>
      </c>
      <c r="CO151" s="8" t="str">
        <f t="shared" si="124"/>
        <v/>
      </c>
      <c r="CP151" s="8">
        <f>IF(D151="",0,IF(D151=E151,0,IF(D151&lt;E151,0,IF('Equipes et choix des points'!$I$2=1,IF('Matchs et classements'!D151&gt;'Matchs et classements'!E151,3),IF('Equipes et choix des points'!$I$2=2,IF('Matchs et classements'!D151&gt;E151,4))))))</f>
        <v>0</v>
      </c>
      <c r="CQ151" s="8">
        <f>IF(E151="",0,IF(E151=D151,0,IF(E151&lt;D151,0,IF('Equipes et choix des points'!$I$2=1,IF('Matchs et classements'!E151&gt;'Matchs et classements'!D151,3),IF('Equipes et choix des points'!$I$2=2,IF('Matchs et classements'!E151&gt;'Matchs et classements'!D151,4))))))</f>
        <v>0</v>
      </c>
      <c r="CR151" s="8">
        <f>IF(D151="",0,IF(D151&gt;E151,0,IF(D151&lt;E151,0,IF('Equipes et choix des points'!$I$2=1,IF('Matchs et classements'!D151='Matchs et classements'!E151,1),IF('Equipes et choix des points'!$I$2=2,IF('Matchs et classements'!D151='Matchs et classements'!E151,2))))))</f>
        <v>0</v>
      </c>
      <c r="CS151" s="8">
        <f>IF(E151="",0,IF(E151&gt;D151,0,IF(E151&lt;D151,0,IF('Equipes et choix des points'!$I$2=1,IF('Matchs et classements'!E151='Matchs et classements'!D151,1),IF('Equipes et choix des points'!$I$2=2,IF('Matchs et classements'!E151='Matchs et classements'!D151,2))))))</f>
        <v>0</v>
      </c>
      <c r="CT151" s="8">
        <f>IF(D151="",0,IF(D151&gt;E151,0,IF(D151=E151,0,IF('Equipes et choix des points'!$I$2=1,IF('Matchs et classements'!D151&lt;'Matchs et classements'!E151,0),IF('Equipes et choix des points'!$I$2=2,IF('Matchs et classements'!D151&lt;'Matchs et classements'!E151,1))))))</f>
        <v>0</v>
      </c>
      <c r="CU151" s="8">
        <f>IF(E151="",0,IF(E151&gt;D151,0,IF(E151=D151,0,IF('Equipes et choix des points'!$I$2=1,IF('Matchs et classements'!E151&lt;'Matchs et classements'!D151,0),IF('Equipes et choix des points'!$I$2=2,IF('Matchs et classements'!E151&lt;'Matchs et classements'!D151,1))))))</f>
        <v>0</v>
      </c>
      <c r="CV151" s="8">
        <f t="shared" si="125"/>
        <v>0</v>
      </c>
      <c r="CW151" s="8">
        <f t="shared" si="126"/>
        <v>0</v>
      </c>
      <c r="CX151" s="8">
        <f t="shared" si="127"/>
        <v>0</v>
      </c>
      <c r="CY151" s="8">
        <f t="shared" si="128"/>
        <v>0</v>
      </c>
      <c r="CZ151" s="8" t="b">
        <f t="shared" si="111"/>
        <v>0</v>
      </c>
      <c r="DA151" s="8" t="b">
        <f t="shared" si="112"/>
        <v>0</v>
      </c>
      <c r="DB151" s="8" t="b">
        <f t="shared" si="113"/>
        <v>0</v>
      </c>
      <c r="DC151" s="8" t="b">
        <f t="shared" si="114"/>
        <v>0</v>
      </c>
      <c r="DD151" s="8" t="b">
        <f t="shared" si="115"/>
        <v>0</v>
      </c>
      <c r="DE151" s="8" t="b">
        <f t="shared" si="116"/>
        <v>0</v>
      </c>
      <c r="DF151" s="8">
        <f t="shared" si="117"/>
        <v>0</v>
      </c>
      <c r="DG151" s="8">
        <f t="shared" si="118"/>
        <v>0</v>
      </c>
      <c r="DH151" s="8">
        <f t="shared" si="119"/>
        <v>0</v>
      </c>
      <c r="DI151" s="8">
        <f t="shared" si="120"/>
        <v>0</v>
      </c>
      <c r="DJ151" s="19"/>
      <c r="DK151" s="18"/>
      <c r="DL151" s="18"/>
      <c r="DM151" s="19"/>
      <c r="DN151" s="19"/>
      <c r="DO151" s="18"/>
      <c r="DP151" s="18"/>
      <c r="DQ151" s="19"/>
      <c r="DR151" s="19"/>
      <c r="DS151" s="18"/>
      <c r="DT151" s="18"/>
      <c r="DU151" s="19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</row>
    <row r="152" spans="1:161" x14ac:dyDescent="0.25">
      <c r="A152" s="28"/>
      <c r="B152" s="71"/>
      <c r="C152" s="29"/>
      <c r="D152" s="30"/>
      <c r="E152" s="31"/>
      <c r="F152" s="32"/>
      <c r="G152" s="74"/>
      <c r="H152" s="33"/>
      <c r="I152" s="34"/>
      <c r="J152" s="35"/>
      <c r="K152" s="109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9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9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9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8">
        <f t="shared" si="109"/>
        <v>0</v>
      </c>
      <c r="CK152" s="8">
        <f t="shared" si="110"/>
        <v>0</v>
      </c>
      <c r="CL152" s="8" t="str">
        <f t="shared" si="121"/>
        <v/>
      </c>
      <c r="CM152" s="8" t="str">
        <f t="shared" si="122"/>
        <v/>
      </c>
      <c r="CN152" s="8" t="str">
        <f t="shared" si="123"/>
        <v/>
      </c>
      <c r="CO152" s="8" t="str">
        <f t="shared" si="124"/>
        <v/>
      </c>
      <c r="CP152" s="8">
        <f>IF(D152="",0,IF(D152=E152,0,IF(D152&lt;E152,0,IF('Equipes et choix des points'!$I$2=1,IF('Matchs et classements'!D152&gt;'Matchs et classements'!E152,3),IF('Equipes et choix des points'!$I$2=2,IF('Matchs et classements'!D152&gt;E152,4))))))</f>
        <v>0</v>
      </c>
      <c r="CQ152" s="8">
        <f>IF(E152="",0,IF(E152=D152,0,IF(E152&lt;D152,0,IF('Equipes et choix des points'!$I$2=1,IF('Matchs et classements'!E152&gt;'Matchs et classements'!D152,3),IF('Equipes et choix des points'!$I$2=2,IF('Matchs et classements'!E152&gt;'Matchs et classements'!D152,4))))))</f>
        <v>0</v>
      </c>
      <c r="CR152" s="8">
        <f>IF(D152="",0,IF(D152&gt;E152,0,IF(D152&lt;E152,0,IF('Equipes et choix des points'!$I$2=1,IF('Matchs et classements'!D152='Matchs et classements'!E152,1),IF('Equipes et choix des points'!$I$2=2,IF('Matchs et classements'!D152='Matchs et classements'!E152,2))))))</f>
        <v>0</v>
      </c>
      <c r="CS152" s="8">
        <f>IF(E152="",0,IF(E152&gt;D152,0,IF(E152&lt;D152,0,IF('Equipes et choix des points'!$I$2=1,IF('Matchs et classements'!E152='Matchs et classements'!D152,1),IF('Equipes et choix des points'!$I$2=2,IF('Matchs et classements'!E152='Matchs et classements'!D152,2))))))</f>
        <v>0</v>
      </c>
      <c r="CT152" s="8">
        <f>IF(D152="",0,IF(D152&gt;E152,0,IF(D152=E152,0,IF('Equipes et choix des points'!$I$2=1,IF('Matchs et classements'!D152&lt;'Matchs et classements'!E152,0),IF('Equipes et choix des points'!$I$2=2,IF('Matchs et classements'!D152&lt;'Matchs et classements'!E152,1))))))</f>
        <v>0</v>
      </c>
      <c r="CU152" s="8">
        <f>IF(E152="",0,IF(E152&gt;D152,0,IF(E152=D152,0,IF('Equipes et choix des points'!$I$2=1,IF('Matchs et classements'!E152&lt;'Matchs et classements'!D152,0),IF('Equipes et choix des points'!$I$2=2,IF('Matchs et classements'!E152&lt;'Matchs et classements'!D152,1))))))</f>
        <v>0</v>
      </c>
      <c r="CV152" s="8">
        <f t="shared" si="125"/>
        <v>0</v>
      </c>
      <c r="CW152" s="8">
        <f t="shared" si="126"/>
        <v>0</v>
      </c>
      <c r="CX152" s="8">
        <f t="shared" si="127"/>
        <v>0</v>
      </c>
      <c r="CY152" s="8">
        <f t="shared" si="128"/>
        <v>0</v>
      </c>
      <c r="CZ152" s="8" t="b">
        <f t="shared" si="111"/>
        <v>0</v>
      </c>
      <c r="DA152" s="8" t="b">
        <f t="shared" si="112"/>
        <v>0</v>
      </c>
      <c r="DB152" s="8" t="b">
        <f t="shared" si="113"/>
        <v>0</v>
      </c>
      <c r="DC152" s="8" t="b">
        <f t="shared" si="114"/>
        <v>0</v>
      </c>
      <c r="DD152" s="8" t="b">
        <f t="shared" si="115"/>
        <v>0</v>
      </c>
      <c r="DE152" s="8" t="b">
        <f t="shared" si="116"/>
        <v>0</v>
      </c>
      <c r="DF152" s="8">
        <f t="shared" si="117"/>
        <v>0</v>
      </c>
      <c r="DG152" s="8">
        <f t="shared" si="118"/>
        <v>0</v>
      </c>
      <c r="DH152" s="8">
        <f t="shared" si="119"/>
        <v>0</v>
      </c>
      <c r="DI152" s="8">
        <f t="shared" si="120"/>
        <v>0</v>
      </c>
      <c r="DJ152" s="19"/>
      <c r="DK152" s="18"/>
      <c r="DL152" s="18"/>
      <c r="DM152" s="19"/>
      <c r="DN152" s="19"/>
      <c r="DO152" s="18"/>
      <c r="DP152" s="18"/>
      <c r="DQ152" s="19"/>
      <c r="DR152" s="19"/>
      <c r="DS152" s="18"/>
      <c r="DT152" s="18"/>
      <c r="DU152" s="19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</row>
    <row r="153" spans="1:161" ht="15.75" thickBot="1" x14ac:dyDescent="0.3">
      <c r="A153" s="36"/>
      <c r="B153" s="72"/>
      <c r="C153" s="37"/>
      <c r="D153" s="38"/>
      <c r="E153" s="39"/>
      <c r="F153" s="40"/>
      <c r="G153" s="75"/>
      <c r="H153" s="41"/>
      <c r="I153" s="42"/>
      <c r="J153" s="43"/>
      <c r="K153" s="110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9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9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9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8">
        <f t="shared" si="109"/>
        <v>0</v>
      </c>
      <c r="CK153" s="8">
        <f t="shared" si="110"/>
        <v>0</v>
      </c>
      <c r="CL153" s="8" t="str">
        <f t="shared" si="121"/>
        <v/>
      </c>
      <c r="CM153" s="8" t="str">
        <f t="shared" si="122"/>
        <v/>
      </c>
      <c r="CN153" s="8" t="str">
        <f t="shared" si="123"/>
        <v/>
      </c>
      <c r="CO153" s="8" t="str">
        <f t="shared" si="124"/>
        <v/>
      </c>
      <c r="CP153" s="8">
        <f>IF(D153="",0,IF(D153=E153,0,IF(D153&lt;E153,0,IF('Equipes et choix des points'!$I$2=1,IF('Matchs et classements'!D153&gt;'Matchs et classements'!E153,3),IF('Equipes et choix des points'!$I$2=2,IF('Matchs et classements'!D153&gt;E153,4))))))</f>
        <v>0</v>
      </c>
      <c r="CQ153" s="8">
        <f>IF(E153="",0,IF(E153=D153,0,IF(E153&lt;D153,0,IF('Equipes et choix des points'!$I$2=1,IF('Matchs et classements'!E153&gt;'Matchs et classements'!D153,3),IF('Equipes et choix des points'!$I$2=2,IF('Matchs et classements'!E153&gt;'Matchs et classements'!D153,4))))))</f>
        <v>0</v>
      </c>
      <c r="CR153" s="8">
        <f>IF(D153="",0,IF(D153&gt;E153,0,IF(D153&lt;E153,0,IF('Equipes et choix des points'!$I$2=1,IF('Matchs et classements'!D153='Matchs et classements'!E153,1),IF('Equipes et choix des points'!$I$2=2,IF('Matchs et classements'!D153='Matchs et classements'!E153,2))))))</f>
        <v>0</v>
      </c>
      <c r="CS153" s="8">
        <f>IF(E153="",0,IF(E153&gt;D153,0,IF(E153&lt;D153,0,IF('Equipes et choix des points'!$I$2=1,IF('Matchs et classements'!E153='Matchs et classements'!D153,1),IF('Equipes et choix des points'!$I$2=2,IF('Matchs et classements'!E153='Matchs et classements'!D153,2))))))</f>
        <v>0</v>
      </c>
      <c r="CT153" s="8">
        <f>IF(D153="",0,IF(D153&gt;E153,0,IF(D153=E153,0,IF('Equipes et choix des points'!$I$2=1,IF('Matchs et classements'!D153&lt;'Matchs et classements'!E153,0),IF('Equipes et choix des points'!$I$2=2,IF('Matchs et classements'!D153&lt;'Matchs et classements'!E153,1))))))</f>
        <v>0</v>
      </c>
      <c r="CU153" s="8">
        <f>IF(E153="",0,IF(E153&gt;D153,0,IF(E153=D153,0,IF('Equipes et choix des points'!$I$2=1,IF('Matchs et classements'!E153&lt;'Matchs et classements'!D153,0),IF('Equipes et choix des points'!$I$2=2,IF('Matchs et classements'!E153&lt;'Matchs et classements'!D153,1))))))</f>
        <v>0</v>
      </c>
      <c r="CV153" s="8">
        <f t="shared" si="125"/>
        <v>0</v>
      </c>
      <c r="CW153" s="8">
        <f t="shared" si="126"/>
        <v>0</v>
      </c>
      <c r="CX153" s="8">
        <f t="shared" si="127"/>
        <v>0</v>
      </c>
      <c r="CY153" s="8">
        <f t="shared" si="128"/>
        <v>0</v>
      </c>
      <c r="CZ153" s="8" t="b">
        <f t="shared" si="111"/>
        <v>0</v>
      </c>
      <c r="DA153" s="8" t="b">
        <f t="shared" si="112"/>
        <v>0</v>
      </c>
      <c r="DB153" s="8" t="b">
        <f t="shared" si="113"/>
        <v>0</v>
      </c>
      <c r="DC153" s="8" t="b">
        <f t="shared" si="114"/>
        <v>0</v>
      </c>
      <c r="DD153" s="8" t="b">
        <f t="shared" si="115"/>
        <v>0</v>
      </c>
      <c r="DE153" s="8" t="b">
        <f t="shared" si="116"/>
        <v>0</v>
      </c>
      <c r="DF153" s="8">
        <f t="shared" si="117"/>
        <v>0</v>
      </c>
      <c r="DG153" s="8">
        <f t="shared" si="118"/>
        <v>0</v>
      </c>
      <c r="DH153" s="8">
        <f t="shared" si="119"/>
        <v>0</v>
      </c>
      <c r="DI153" s="8">
        <f t="shared" si="120"/>
        <v>0</v>
      </c>
      <c r="DJ153" s="19"/>
      <c r="DK153" s="18"/>
      <c r="DL153" s="18"/>
      <c r="DM153" s="19"/>
      <c r="DN153" s="19"/>
      <c r="DO153" s="18"/>
      <c r="DP153" s="18"/>
      <c r="DQ153" s="19"/>
      <c r="DR153" s="19"/>
      <c r="DS153" s="18"/>
      <c r="DT153" s="18"/>
      <c r="DU153" s="19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  <c r="FA153" s="18"/>
      <c r="FB153" s="18"/>
      <c r="FC153" s="18"/>
      <c r="FD153" s="18"/>
      <c r="FE153" s="18"/>
    </row>
    <row r="154" spans="1:161" x14ac:dyDescent="0.25">
      <c r="A154" s="20"/>
      <c r="B154" s="70"/>
      <c r="C154" s="21"/>
      <c r="D154" s="22"/>
      <c r="E154" s="23"/>
      <c r="F154" s="24"/>
      <c r="G154" s="73"/>
      <c r="H154" s="25"/>
      <c r="I154" s="26"/>
      <c r="J154" s="27"/>
      <c r="K154" s="108">
        <v>16</v>
      </c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9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9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9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8">
        <f t="shared" si="109"/>
        <v>0</v>
      </c>
      <c r="CK154" s="8">
        <f t="shared" si="110"/>
        <v>0</v>
      </c>
      <c r="CL154" s="8" t="str">
        <f t="shared" si="121"/>
        <v/>
      </c>
      <c r="CM154" s="8" t="str">
        <f t="shared" si="122"/>
        <v/>
      </c>
      <c r="CN154" s="8" t="str">
        <f t="shared" si="123"/>
        <v/>
      </c>
      <c r="CO154" s="8" t="str">
        <f t="shared" si="124"/>
        <v/>
      </c>
      <c r="CP154" s="8">
        <f>IF(D154="",0,IF(D154=E154,0,IF(D154&lt;E154,0,IF('Equipes et choix des points'!$I$2=1,IF('Matchs et classements'!D154&gt;'Matchs et classements'!E154,3),IF('Equipes et choix des points'!$I$2=2,IF('Matchs et classements'!D154&gt;E154,4))))))</f>
        <v>0</v>
      </c>
      <c r="CQ154" s="8">
        <f>IF(E154="",0,IF(E154=D154,0,IF(E154&lt;D154,0,IF('Equipes et choix des points'!$I$2=1,IF('Matchs et classements'!E154&gt;'Matchs et classements'!D154,3),IF('Equipes et choix des points'!$I$2=2,IF('Matchs et classements'!E154&gt;'Matchs et classements'!D154,4))))))</f>
        <v>0</v>
      </c>
      <c r="CR154" s="8">
        <f>IF(D154="",0,IF(D154&gt;E154,0,IF(D154&lt;E154,0,IF('Equipes et choix des points'!$I$2=1,IF('Matchs et classements'!D154='Matchs et classements'!E154,1),IF('Equipes et choix des points'!$I$2=2,IF('Matchs et classements'!D154='Matchs et classements'!E154,2))))))</f>
        <v>0</v>
      </c>
      <c r="CS154" s="8">
        <f>IF(E154="",0,IF(E154&gt;D154,0,IF(E154&lt;D154,0,IF('Equipes et choix des points'!$I$2=1,IF('Matchs et classements'!E154='Matchs et classements'!D154,1),IF('Equipes et choix des points'!$I$2=2,IF('Matchs et classements'!E154='Matchs et classements'!D154,2))))))</f>
        <v>0</v>
      </c>
      <c r="CT154" s="8">
        <f>IF(D154="",0,IF(D154&gt;E154,0,IF(D154=E154,0,IF('Equipes et choix des points'!$I$2=1,IF('Matchs et classements'!D154&lt;'Matchs et classements'!E154,0),IF('Equipes et choix des points'!$I$2=2,IF('Matchs et classements'!D154&lt;'Matchs et classements'!E154,1))))))</f>
        <v>0</v>
      </c>
      <c r="CU154" s="8">
        <f>IF(E154="",0,IF(E154&gt;D154,0,IF(E154=D154,0,IF('Equipes et choix des points'!$I$2=1,IF('Matchs et classements'!E154&lt;'Matchs et classements'!D154,0),IF('Equipes et choix des points'!$I$2=2,IF('Matchs et classements'!E154&lt;'Matchs et classements'!D154,1))))))</f>
        <v>0</v>
      </c>
      <c r="CV154" s="8">
        <f t="shared" si="125"/>
        <v>0</v>
      </c>
      <c r="CW154" s="8">
        <f t="shared" si="126"/>
        <v>0</v>
      </c>
      <c r="CX154" s="8">
        <f t="shared" si="127"/>
        <v>0</v>
      </c>
      <c r="CY154" s="8">
        <f t="shared" si="128"/>
        <v>0</v>
      </c>
      <c r="CZ154" s="8" t="b">
        <f t="shared" si="111"/>
        <v>0</v>
      </c>
      <c r="DA154" s="8" t="b">
        <f t="shared" si="112"/>
        <v>0</v>
      </c>
      <c r="DB154" s="8" t="b">
        <f t="shared" si="113"/>
        <v>0</v>
      </c>
      <c r="DC154" s="8" t="b">
        <f t="shared" si="114"/>
        <v>0</v>
      </c>
      <c r="DD154" s="8" t="b">
        <f t="shared" si="115"/>
        <v>0</v>
      </c>
      <c r="DE154" s="8" t="b">
        <f t="shared" si="116"/>
        <v>0</v>
      </c>
      <c r="DF154" s="8">
        <f t="shared" si="117"/>
        <v>0</v>
      </c>
      <c r="DG154" s="8">
        <f t="shared" si="118"/>
        <v>0</v>
      </c>
      <c r="DH154" s="8">
        <f t="shared" si="119"/>
        <v>0</v>
      </c>
      <c r="DI154" s="8">
        <f t="shared" si="120"/>
        <v>0</v>
      </c>
      <c r="DJ154" s="19"/>
      <c r="DK154" s="18"/>
      <c r="DL154" s="18"/>
      <c r="DM154" s="19"/>
      <c r="DN154" s="19"/>
      <c r="DO154" s="18"/>
      <c r="DP154" s="18"/>
      <c r="DQ154" s="19"/>
      <c r="DR154" s="19"/>
      <c r="DS154" s="18"/>
      <c r="DT154" s="18"/>
      <c r="DU154" s="19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</row>
    <row r="155" spans="1:161" x14ac:dyDescent="0.25">
      <c r="A155" s="28"/>
      <c r="B155" s="71"/>
      <c r="C155" s="29"/>
      <c r="D155" s="30"/>
      <c r="E155" s="31"/>
      <c r="F155" s="32"/>
      <c r="G155" s="74"/>
      <c r="H155" s="33"/>
      <c r="I155" s="34"/>
      <c r="J155" s="35"/>
      <c r="K155" s="109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9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9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9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8">
        <f t="shared" si="109"/>
        <v>0</v>
      </c>
      <c r="CK155" s="8">
        <f t="shared" si="110"/>
        <v>0</v>
      </c>
      <c r="CL155" s="8" t="str">
        <f t="shared" si="121"/>
        <v/>
      </c>
      <c r="CM155" s="8" t="str">
        <f t="shared" si="122"/>
        <v/>
      </c>
      <c r="CN155" s="8" t="str">
        <f t="shared" si="123"/>
        <v/>
      </c>
      <c r="CO155" s="8" t="str">
        <f t="shared" si="124"/>
        <v/>
      </c>
      <c r="CP155" s="8">
        <f>IF(D155="",0,IF(D155=E155,0,IF(D155&lt;E155,0,IF('Equipes et choix des points'!$I$2=1,IF('Matchs et classements'!D155&gt;'Matchs et classements'!E155,3),IF('Equipes et choix des points'!$I$2=2,IF('Matchs et classements'!D155&gt;E155,4))))))</f>
        <v>0</v>
      </c>
      <c r="CQ155" s="8">
        <f>IF(E155="",0,IF(E155=D155,0,IF(E155&lt;D155,0,IF('Equipes et choix des points'!$I$2=1,IF('Matchs et classements'!E155&gt;'Matchs et classements'!D155,3),IF('Equipes et choix des points'!$I$2=2,IF('Matchs et classements'!E155&gt;'Matchs et classements'!D155,4))))))</f>
        <v>0</v>
      </c>
      <c r="CR155" s="8">
        <f>IF(D155="",0,IF(D155&gt;E155,0,IF(D155&lt;E155,0,IF('Equipes et choix des points'!$I$2=1,IF('Matchs et classements'!D155='Matchs et classements'!E155,1),IF('Equipes et choix des points'!$I$2=2,IF('Matchs et classements'!D155='Matchs et classements'!E155,2))))))</f>
        <v>0</v>
      </c>
      <c r="CS155" s="8">
        <f>IF(E155="",0,IF(E155&gt;D155,0,IF(E155&lt;D155,0,IF('Equipes et choix des points'!$I$2=1,IF('Matchs et classements'!E155='Matchs et classements'!D155,1),IF('Equipes et choix des points'!$I$2=2,IF('Matchs et classements'!E155='Matchs et classements'!D155,2))))))</f>
        <v>0</v>
      </c>
      <c r="CT155" s="8">
        <f>IF(D155="",0,IF(D155&gt;E155,0,IF(D155=E155,0,IF('Equipes et choix des points'!$I$2=1,IF('Matchs et classements'!D155&lt;'Matchs et classements'!E155,0),IF('Equipes et choix des points'!$I$2=2,IF('Matchs et classements'!D155&lt;'Matchs et classements'!E155,1))))))</f>
        <v>0</v>
      </c>
      <c r="CU155" s="8">
        <f>IF(E155="",0,IF(E155&gt;D155,0,IF(E155=D155,0,IF('Equipes et choix des points'!$I$2=1,IF('Matchs et classements'!E155&lt;'Matchs et classements'!D155,0),IF('Equipes et choix des points'!$I$2=2,IF('Matchs et classements'!E155&lt;'Matchs et classements'!D155,1))))))</f>
        <v>0</v>
      </c>
      <c r="CV155" s="8">
        <f t="shared" si="125"/>
        <v>0</v>
      </c>
      <c r="CW155" s="8">
        <f t="shared" si="126"/>
        <v>0</v>
      </c>
      <c r="CX155" s="8">
        <f t="shared" si="127"/>
        <v>0</v>
      </c>
      <c r="CY155" s="8">
        <f t="shared" si="128"/>
        <v>0</v>
      </c>
      <c r="CZ155" s="8" t="b">
        <f t="shared" si="111"/>
        <v>0</v>
      </c>
      <c r="DA155" s="8" t="b">
        <f t="shared" si="112"/>
        <v>0</v>
      </c>
      <c r="DB155" s="8" t="b">
        <f t="shared" si="113"/>
        <v>0</v>
      </c>
      <c r="DC155" s="8" t="b">
        <f t="shared" si="114"/>
        <v>0</v>
      </c>
      <c r="DD155" s="8" t="b">
        <f t="shared" si="115"/>
        <v>0</v>
      </c>
      <c r="DE155" s="8" t="b">
        <f t="shared" si="116"/>
        <v>0</v>
      </c>
      <c r="DF155" s="8">
        <f t="shared" si="117"/>
        <v>0</v>
      </c>
      <c r="DG155" s="8">
        <f t="shared" si="118"/>
        <v>0</v>
      </c>
      <c r="DH155" s="8">
        <f t="shared" si="119"/>
        <v>0</v>
      </c>
      <c r="DI155" s="8">
        <f t="shared" si="120"/>
        <v>0</v>
      </c>
      <c r="DJ155" s="19"/>
      <c r="DK155" s="18"/>
      <c r="DL155" s="18"/>
      <c r="DM155" s="19"/>
      <c r="DN155" s="19"/>
      <c r="DO155" s="18"/>
      <c r="DP155" s="18"/>
      <c r="DQ155" s="19"/>
      <c r="DR155" s="19"/>
      <c r="DS155" s="18"/>
      <c r="DT155" s="18"/>
      <c r="DU155" s="19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</row>
    <row r="156" spans="1:161" x14ac:dyDescent="0.25">
      <c r="A156" s="28"/>
      <c r="B156" s="71"/>
      <c r="C156" s="29"/>
      <c r="D156" s="30"/>
      <c r="E156" s="31"/>
      <c r="F156" s="32"/>
      <c r="G156" s="74"/>
      <c r="H156" s="33"/>
      <c r="I156" s="34"/>
      <c r="J156" s="35"/>
      <c r="K156" s="109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9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9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9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8">
        <f t="shared" si="109"/>
        <v>0</v>
      </c>
      <c r="CK156" s="8">
        <f t="shared" si="110"/>
        <v>0</v>
      </c>
      <c r="CL156" s="8" t="str">
        <f t="shared" si="121"/>
        <v/>
      </c>
      <c r="CM156" s="8" t="str">
        <f t="shared" si="122"/>
        <v/>
      </c>
      <c r="CN156" s="8" t="str">
        <f t="shared" si="123"/>
        <v/>
      </c>
      <c r="CO156" s="8" t="str">
        <f t="shared" si="124"/>
        <v/>
      </c>
      <c r="CP156" s="8">
        <f>IF(D156="",0,IF(D156=E156,0,IF(D156&lt;E156,0,IF('Equipes et choix des points'!$I$2=1,IF('Matchs et classements'!D156&gt;'Matchs et classements'!E156,3),IF('Equipes et choix des points'!$I$2=2,IF('Matchs et classements'!D156&gt;E156,4))))))</f>
        <v>0</v>
      </c>
      <c r="CQ156" s="8">
        <f>IF(E156="",0,IF(E156=D156,0,IF(E156&lt;D156,0,IF('Equipes et choix des points'!$I$2=1,IF('Matchs et classements'!E156&gt;'Matchs et classements'!D156,3),IF('Equipes et choix des points'!$I$2=2,IF('Matchs et classements'!E156&gt;'Matchs et classements'!D156,4))))))</f>
        <v>0</v>
      </c>
      <c r="CR156" s="8">
        <f>IF(D156="",0,IF(D156&gt;E156,0,IF(D156&lt;E156,0,IF('Equipes et choix des points'!$I$2=1,IF('Matchs et classements'!D156='Matchs et classements'!E156,1),IF('Equipes et choix des points'!$I$2=2,IF('Matchs et classements'!D156='Matchs et classements'!E156,2))))))</f>
        <v>0</v>
      </c>
      <c r="CS156" s="8">
        <f>IF(E156="",0,IF(E156&gt;D156,0,IF(E156&lt;D156,0,IF('Equipes et choix des points'!$I$2=1,IF('Matchs et classements'!E156='Matchs et classements'!D156,1),IF('Equipes et choix des points'!$I$2=2,IF('Matchs et classements'!E156='Matchs et classements'!D156,2))))))</f>
        <v>0</v>
      </c>
      <c r="CT156" s="8">
        <f>IF(D156="",0,IF(D156&gt;E156,0,IF(D156=E156,0,IF('Equipes et choix des points'!$I$2=1,IF('Matchs et classements'!D156&lt;'Matchs et classements'!E156,0),IF('Equipes et choix des points'!$I$2=2,IF('Matchs et classements'!D156&lt;'Matchs et classements'!E156,1))))))</f>
        <v>0</v>
      </c>
      <c r="CU156" s="8">
        <f>IF(E156="",0,IF(E156&gt;D156,0,IF(E156=D156,0,IF('Equipes et choix des points'!$I$2=1,IF('Matchs et classements'!E156&lt;'Matchs et classements'!D156,0),IF('Equipes et choix des points'!$I$2=2,IF('Matchs et classements'!E156&lt;'Matchs et classements'!D156,1))))))</f>
        <v>0</v>
      </c>
      <c r="CV156" s="8">
        <f t="shared" si="125"/>
        <v>0</v>
      </c>
      <c r="CW156" s="8">
        <f t="shared" si="126"/>
        <v>0</v>
      </c>
      <c r="CX156" s="8">
        <f t="shared" si="127"/>
        <v>0</v>
      </c>
      <c r="CY156" s="8">
        <f t="shared" si="128"/>
        <v>0</v>
      </c>
      <c r="CZ156" s="8" t="b">
        <f t="shared" si="111"/>
        <v>0</v>
      </c>
      <c r="DA156" s="8" t="b">
        <f t="shared" si="112"/>
        <v>0</v>
      </c>
      <c r="DB156" s="8" t="b">
        <f t="shared" si="113"/>
        <v>0</v>
      </c>
      <c r="DC156" s="8" t="b">
        <f t="shared" si="114"/>
        <v>0</v>
      </c>
      <c r="DD156" s="8" t="b">
        <f t="shared" si="115"/>
        <v>0</v>
      </c>
      <c r="DE156" s="8" t="b">
        <f t="shared" si="116"/>
        <v>0</v>
      </c>
      <c r="DF156" s="8">
        <f t="shared" si="117"/>
        <v>0</v>
      </c>
      <c r="DG156" s="8">
        <f t="shared" si="118"/>
        <v>0</v>
      </c>
      <c r="DH156" s="8">
        <f t="shared" si="119"/>
        <v>0</v>
      </c>
      <c r="DI156" s="8">
        <f t="shared" si="120"/>
        <v>0</v>
      </c>
      <c r="DJ156" s="19"/>
      <c r="DK156" s="18"/>
      <c r="DL156" s="18"/>
      <c r="DM156" s="19"/>
      <c r="DN156" s="19"/>
      <c r="DO156" s="18"/>
      <c r="DP156" s="18"/>
      <c r="DQ156" s="19"/>
      <c r="DR156" s="19"/>
      <c r="DS156" s="18"/>
      <c r="DT156" s="18"/>
      <c r="DU156" s="19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</row>
    <row r="157" spans="1:161" x14ac:dyDescent="0.25">
      <c r="A157" s="28"/>
      <c r="B157" s="71"/>
      <c r="C157" s="29"/>
      <c r="D157" s="30"/>
      <c r="E157" s="31"/>
      <c r="F157" s="32"/>
      <c r="G157" s="74"/>
      <c r="H157" s="33"/>
      <c r="I157" s="34"/>
      <c r="J157" s="35"/>
      <c r="K157" s="109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9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9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9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8">
        <f t="shared" si="109"/>
        <v>0</v>
      </c>
      <c r="CK157" s="8">
        <f t="shared" si="110"/>
        <v>0</v>
      </c>
      <c r="CL157" s="8" t="str">
        <f t="shared" si="121"/>
        <v/>
      </c>
      <c r="CM157" s="8" t="str">
        <f t="shared" si="122"/>
        <v/>
      </c>
      <c r="CN157" s="8" t="str">
        <f t="shared" si="123"/>
        <v/>
      </c>
      <c r="CO157" s="8" t="str">
        <f t="shared" si="124"/>
        <v/>
      </c>
      <c r="CP157" s="8">
        <f>IF(D157="",0,IF(D157=E157,0,IF(D157&lt;E157,0,IF('Equipes et choix des points'!$I$2=1,IF('Matchs et classements'!D157&gt;'Matchs et classements'!E157,3),IF('Equipes et choix des points'!$I$2=2,IF('Matchs et classements'!D157&gt;E157,4))))))</f>
        <v>0</v>
      </c>
      <c r="CQ157" s="8">
        <f>IF(E157="",0,IF(E157=D157,0,IF(E157&lt;D157,0,IF('Equipes et choix des points'!$I$2=1,IF('Matchs et classements'!E157&gt;'Matchs et classements'!D157,3),IF('Equipes et choix des points'!$I$2=2,IF('Matchs et classements'!E157&gt;'Matchs et classements'!D157,4))))))</f>
        <v>0</v>
      </c>
      <c r="CR157" s="8">
        <f>IF(D157="",0,IF(D157&gt;E157,0,IF(D157&lt;E157,0,IF('Equipes et choix des points'!$I$2=1,IF('Matchs et classements'!D157='Matchs et classements'!E157,1),IF('Equipes et choix des points'!$I$2=2,IF('Matchs et classements'!D157='Matchs et classements'!E157,2))))))</f>
        <v>0</v>
      </c>
      <c r="CS157" s="8">
        <f>IF(E157="",0,IF(E157&gt;D157,0,IF(E157&lt;D157,0,IF('Equipes et choix des points'!$I$2=1,IF('Matchs et classements'!E157='Matchs et classements'!D157,1),IF('Equipes et choix des points'!$I$2=2,IF('Matchs et classements'!E157='Matchs et classements'!D157,2))))))</f>
        <v>0</v>
      </c>
      <c r="CT157" s="8">
        <f>IF(D157="",0,IF(D157&gt;E157,0,IF(D157=E157,0,IF('Equipes et choix des points'!$I$2=1,IF('Matchs et classements'!D157&lt;'Matchs et classements'!E157,0),IF('Equipes et choix des points'!$I$2=2,IF('Matchs et classements'!D157&lt;'Matchs et classements'!E157,1))))))</f>
        <v>0</v>
      </c>
      <c r="CU157" s="8">
        <f>IF(E157="",0,IF(E157&gt;D157,0,IF(E157=D157,0,IF('Equipes et choix des points'!$I$2=1,IF('Matchs et classements'!E157&lt;'Matchs et classements'!D157,0),IF('Equipes et choix des points'!$I$2=2,IF('Matchs et classements'!E157&lt;'Matchs et classements'!D157,1))))))</f>
        <v>0</v>
      </c>
      <c r="CV157" s="8">
        <f t="shared" si="125"/>
        <v>0</v>
      </c>
      <c r="CW157" s="8">
        <f t="shared" si="126"/>
        <v>0</v>
      </c>
      <c r="CX157" s="8">
        <f t="shared" si="127"/>
        <v>0</v>
      </c>
      <c r="CY157" s="8">
        <f t="shared" si="128"/>
        <v>0</v>
      </c>
      <c r="CZ157" s="8" t="b">
        <f t="shared" si="111"/>
        <v>0</v>
      </c>
      <c r="DA157" s="8" t="b">
        <f t="shared" si="112"/>
        <v>0</v>
      </c>
      <c r="DB157" s="8" t="b">
        <f t="shared" si="113"/>
        <v>0</v>
      </c>
      <c r="DC157" s="8" t="b">
        <f t="shared" si="114"/>
        <v>0</v>
      </c>
      <c r="DD157" s="8" t="b">
        <f t="shared" si="115"/>
        <v>0</v>
      </c>
      <c r="DE157" s="8" t="b">
        <f t="shared" si="116"/>
        <v>0</v>
      </c>
      <c r="DF157" s="8">
        <f t="shared" si="117"/>
        <v>0</v>
      </c>
      <c r="DG157" s="8">
        <f t="shared" si="118"/>
        <v>0</v>
      </c>
      <c r="DH157" s="8">
        <f t="shared" si="119"/>
        <v>0</v>
      </c>
      <c r="DI157" s="8">
        <f t="shared" si="120"/>
        <v>0</v>
      </c>
      <c r="DJ157" s="19"/>
      <c r="DK157" s="18"/>
      <c r="DL157" s="18"/>
      <c r="DM157" s="19"/>
      <c r="DN157" s="19"/>
      <c r="DO157" s="18"/>
      <c r="DP157" s="18"/>
      <c r="DQ157" s="19"/>
      <c r="DR157" s="19"/>
      <c r="DS157" s="18"/>
      <c r="DT157" s="18"/>
      <c r="DU157" s="19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</row>
    <row r="158" spans="1:161" x14ac:dyDescent="0.25">
      <c r="A158" s="28"/>
      <c r="B158" s="71"/>
      <c r="C158" s="29"/>
      <c r="D158" s="30"/>
      <c r="E158" s="31"/>
      <c r="F158" s="32"/>
      <c r="G158" s="74"/>
      <c r="H158" s="33"/>
      <c r="I158" s="34"/>
      <c r="J158" s="35"/>
      <c r="K158" s="109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9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9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9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8">
        <f t="shared" si="109"/>
        <v>0</v>
      </c>
      <c r="CK158" s="8">
        <f t="shared" si="110"/>
        <v>0</v>
      </c>
      <c r="CL158" s="8" t="str">
        <f t="shared" si="121"/>
        <v/>
      </c>
      <c r="CM158" s="8" t="str">
        <f t="shared" si="122"/>
        <v/>
      </c>
      <c r="CN158" s="8" t="str">
        <f t="shared" si="123"/>
        <v/>
      </c>
      <c r="CO158" s="8" t="str">
        <f t="shared" si="124"/>
        <v/>
      </c>
      <c r="CP158" s="8">
        <f>IF(D158="",0,IF(D158=E158,0,IF(D158&lt;E158,0,IF('Equipes et choix des points'!$I$2=1,IF('Matchs et classements'!D158&gt;'Matchs et classements'!E158,3),IF('Equipes et choix des points'!$I$2=2,IF('Matchs et classements'!D158&gt;E158,4))))))</f>
        <v>0</v>
      </c>
      <c r="CQ158" s="8">
        <f>IF(E158="",0,IF(E158=D158,0,IF(E158&lt;D158,0,IF('Equipes et choix des points'!$I$2=1,IF('Matchs et classements'!E158&gt;'Matchs et classements'!D158,3),IF('Equipes et choix des points'!$I$2=2,IF('Matchs et classements'!E158&gt;'Matchs et classements'!D158,4))))))</f>
        <v>0</v>
      </c>
      <c r="CR158" s="8">
        <f>IF(D158="",0,IF(D158&gt;E158,0,IF(D158&lt;E158,0,IF('Equipes et choix des points'!$I$2=1,IF('Matchs et classements'!D158='Matchs et classements'!E158,1),IF('Equipes et choix des points'!$I$2=2,IF('Matchs et classements'!D158='Matchs et classements'!E158,2))))))</f>
        <v>0</v>
      </c>
      <c r="CS158" s="8">
        <f>IF(E158="",0,IF(E158&gt;D158,0,IF(E158&lt;D158,0,IF('Equipes et choix des points'!$I$2=1,IF('Matchs et classements'!E158='Matchs et classements'!D158,1),IF('Equipes et choix des points'!$I$2=2,IF('Matchs et classements'!E158='Matchs et classements'!D158,2))))))</f>
        <v>0</v>
      </c>
      <c r="CT158" s="8">
        <f>IF(D158="",0,IF(D158&gt;E158,0,IF(D158=E158,0,IF('Equipes et choix des points'!$I$2=1,IF('Matchs et classements'!D158&lt;'Matchs et classements'!E158,0),IF('Equipes et choix des points'!$I$2=2,IF('Matchs et classements'!D158&lt;'Matchs et classements'!E158,1))))))</f>
        <v>0</v>
      </c>
      <c r="CU158" s="8">
        <f>IF(E158="",0,IF(E158&gt;D158,0,IF(E158=D158,0,IF('Equipes et choix des points'!$I$2=1,IF('Matchs et classements'!E158&lt;'Matchs et classements'!D158,0),IF('Equipes et choix des points'!$I$2=2,IF('Matchs et classements'!E158&lt;'Matchs et classements'!D158,1))))))</f>
        <v>0</v>
      </c>
      <c r="CV158" s="8">
        <f t="shared" si="125"/>
        <v>0</v>
      </c>
      <c r="CW158" s="8">
        <f t="shared" si="126"/>
        <v>0</v>
      </c>
      <c r="CX158" s="8">
        <f t="shared" si="127"/>
        <v>0</v>
      </c>
      <c r="CY158" s="8">
        <f t="shared" si="128"/>
        <v>0</v>
      </c>
      <c r="CZ158" s="8" t="b">
        <f t="shared" si="111"/>
        <v>0</v>
      </c>
      <c r="DA158" s="8" t="b">
        <f t="shared" si="112"/>
        <v>0</v>
      </c>
      <c r="DB158" s="8" t="b">
        <f t="shared" si="113"/>
        <v>0</v>
      </c>
      <c r="DC158" s="8" t="b">
        <f t="shared" si="114"/>
        <v>0</v>
      </c>
      <c r="DD158" s="8" t="b">
        <f t="shared" si="115"/>
        <v>0</v>
      </c>
      <c r="DE158" s="8" t="b">
        <f t="shared" si="116"/>
        <v>0</v>
      </c>
      <c r="DF158" s="8">
        <f t="shared" si="117"/>
        <v>0</v>
      </c>
      <c r="DG158" s="8">
        <f t="shared" si="118"/>
        <v>0</v>
      </c>
      <c r="DH158" s="8">
        <f t="shared" si="119"/>
        <v>0</v>
      </c>
      <c r="DI158" s="8">
        <f t="shared" si="120"/>
        <v>0</v>
      </c>
      <c r="DJ158" s="19"/>
      <c r="DK158" s="18"/>
      <c r="DL158" s="18"/>
      <c r="DM158" s="19"/>
      <c r="DN158" s="19"/>
      <c r="DO158" s="18"/>
      <c r="DP158" s="18"/>
      <c r="DQ158" s="19"/>
      <c r="DR158" s="19"/>
      <c r="DS158" s="18"/>
      <c r="DT158" s="18"/>
      <c r="DU158" s="19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  <c r="FA158" s="18"/>
      <c r="FB158" s="18"/>
      <c r="FC158" s="18"/>
      <c r="FD158" s="18"/>
      <c r="FE158" s="18"/>
    </row>
    <row r="159" spans="1:161" x14ac:dyDescent="0.25">
      <c r="A159" s="28"/>
      <c r="B159" s="71"/>
      <c r="C159" s="29"/>
      <c r="D159" s="30"/>
      <c r="E159" s="31"/>
      <c r="F159" s="32"/>
      <c r="G159" s="74"/>
      <c r="H159" s="33"/>
      <c r="I159" s="34"/>
      <c r="J159" s="35"/>
      <c r="K159" s="109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9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9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9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8">
        <f t="shared" si="109"/>
        <v>0</v>
      </c>
      <c r="CK159" s="8">
        <f t="shared" si="110"/>
        <v>0</v>
      </c>
      <c r="CL159" s="8" t="str">
        <f t="shared" si="121"/>
        <v/>
      </c>
      <c r="CM159" s="8" t="str">
        <f t="shared" si="122"/>
        <v/>
      </c>
      <c r="CN159" s="8" t="str">
        <f t="shared" si="123"/>
        <v/>
      </c>
      <c r="CO159" s="8" t="str">
        <f t="shared" si="124"/>
        <v/>
      </c>
      <c r="CP159" s="8">
        <f>IF(D159="",0,IF(D159=E159,0,IF(D159&lt;E159,0,IF('Equipes et choix des points'!$I$2=1,IF('Matchs et classements'!D159&gt;'Matchs et classements'!E159,3),IF('Equipes et choix des points'!$I$2=2,IF('Matchs et classements'!D159&gt;E159,4))))))</f>
        <v>0</v>
      </c>
      <c r="CQ159" s="8">
        <f>IF(E159="",0,IF(E159=D159,0,IF(E159&lt;D159,0,IF('Equipes et choix des points'!$I$2=1,IF('Matchs et classements'!E159&gt;'Matchs et classements'!D159,3),IF('Equipes et choix des points'!$I$2=2,IF('Matchs et classements'!E159&gt;'Matchs et classements'!D159,4))))))</f>
        <v>0</v>
      </c>
      <c r="CR159" s="8">
        <f>IF(D159="",0,IF(D159&gt;E159,0,IF(D159&lt;E159,0,IF('Equipes et choix des points'!$I$2=1,IF('Matchs et classements'!D159='Matchs et classements'!E159,1),IF('Equipes et choix des points'!$I$2=2,IF('Matchs et classements'!D159='Matchs et classements'!E159,2))))))</f>
        <v>0</v>
      </c>
      <c r="CS159" s="8">
        <f>IF(E159="",0,IF(E159&gt;D159,0,IF(E159&lt;D159,0,IF('Equipes et choix des points'!$I$2=1,IF('Matchs et classements'!E159='Matchs et classements'!D159,1),IF('Equipes et choix des points'!$I$2=2,IF('Matchs et classements'!E159='Matchs et classements'!D159,2))))))</f>
        <v>0</v>
      </c>
      <c r="CT159" s="8">
        <f>IF(D159="",0,IF(D159&gt;E159,0,IF(D159=E159,0,IF('Equipes et choix des points'!$I$2=1,IF('Matchs et classements'!D159&lt;'Matchs et classements'!E159,0),IF('Equipes et choix des points'!$I$2=2,IF('Matchs et classements'!D159&lt;'Matchs et classements'!E159,1))))))</f>
        <v>0</v>
      </c>
      <c r="CU159" s="8">
        <f>IF(E159="",0,IF(E159&gt;D159,0,IF(E159=D159,0,IF('Equipes et choix des points'!$I$2=1,IF('Matchs et classements'!E159&lt;'Matchs et classements'!D159,0),IF('Equipes et choix des points'!$I$2=2,IF('Matchs et classements'!E159&lt;'Matchs et classements'!D159,1))))))</f>
        <v>0</v>
      </c>
      <c r="CV159" s="8">
        <f t="shared" si="125"/>
        <v>0</v>
      </c>
      <c r="CW159" s="8">
        <f t="shared" si="126"/>
        <v>0</v>
      </c>
      <c r="CX159" s="8">
        <f t="shared" si="127"/>
        <v>0</v>
      </c>
      <c r="CY159" s="8">
        <f t="shared" si="128"/>
        <v>0</v>
      </c>
      <c r="CZ159" s="8" t="b">
        <f t="shared" si="111"/>
        <v>0</v>
      </c>
      <c r="DA159" s="8" t="b">
        <f t="shared" si="112"/>
        <v>0</v>
      </c>
      <c r="DB159" s="8" t="b">
        <f t="shared" si="113"/>
        <v>0</v>
      </c>
      <c r="DC159" s="8" t="b">
        <f t="shared" si="114"/>
        <v>0</v>
      </c>
      <c r="DD159" s="8" t="b">
        <f t="shared" si="115"/>
        <v>0</v>
      </c>
      <c r="DE159" s="8" t="b">
        <f t="shared" si="116"/>
        <v>0</v>
      </c>
      <c r="DF159" s="8">
        <f t="shared" si="117"/>
        <v>0</v>
      </c>
      <c r="DG159" s="8">
        <f t="shared" si="118"/>
        <v>0</v>
      </c>
      <c r="DH159" s="8">
        <f t="shared" si="119"/>
        <v>0</v>
      </c>
      <c r="DI159" s="8">
        <f t="shared" si="120"/>
        <v>0</v>
      </c>
      <c r="DJ159" s="19"/>
      <c r="DK159" s="18"/>
      <c r="DL159" s="18"/>
      <c r="DM159" s="19"/>
      <c r="DN159" s="19"/>
      <c r="DO159" s="18"/>
      <c r="DP159" s="18"/>
      <c r="DQ159" s="19"/>
      <c r="DR159" s="19"/>
      <c r="DS159" s="18"/>
      <c r="DT159" s="18"/>
      <c r="DU159" s="19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</row>
    <row r="160" spans="1:161" x14ac:dyDescent="0.25">
      <c r="A160" s="28"/>
      <c r="B160" s="71"/>
      <c r="C160" s="29"/>
      <c r="D160" s="30"/>
      <c r="E160" s="31"/>
      <c r="F160" s="32"/>
      <c r="G160" s="74"/>
      <c r="H160" s="33"/>
      <c r="I160" s="34"/>
      <c r="J160" s="35"/>
      <c r="K160" s="109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9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9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9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8">
        <f t="shared" si="109"/>
        <v>0</v>
      </c>
      <c r="CK160" s="8">
        <f t="shared" si="110"/>
        <v>0</v>
      </c>
      <c r="CL160" s="8" t="str">
        <f t="shared" si="121"/>
        <v/>
      </c>
      <c r="CM160" s="8" t="str">
        <f t="shared" si="122"/>
        <v/>
      </c>
      <c r="CN160" s="8" t="str">
        <f t="shared" si="123"/>
        <v/>
      </c>
      <c r="CO160" s="8" t="str">
        <f t="shared" si="124"/>
        <v/>
      </c>
      <c r="CP160" s="8">
        <f>IF(D160="",0,IF(D160=E160,0,IF(D160&lt;E160,0,IF('Equipes et choix des points'!$I$2=1,IF('Matchs et classements'!D160&gt;'Matchs et classements'!E160,3),IF('Equipes et choix des points'!$I$2=2,IF('Matchs et classements'!D160&gt;E160,4))))))</f>
        <v>0</v>
      </c>
      <c r="CQ160" s="8">
        <f>IF(E160="",0,IF(E160=D160,0,IF(E160&lt;D160,0,IF('Equipes et choix des points'!$I$2=1,IF('Matchs et classements'!E160&gt;'Matchs et classements'!D160,3),IF('Equipes et choix des points'!$I$2=2,IF('Matchs et classements'!E160&gt;'Matchs et classements'!D160,4))))))</f>
        <v>0</v>
      </c>
      <c r="CR160" s="8">
        <f>IF(D160="",0,IF(D160&gt;E160,0,IF(D160&lt;E160,0,IF('Equipes et choix des points'!$I$2=1,IF('Matchs et classements'!D160='Matchs et classements'!E160,1),IF('Equipes et choix des points'!$I$2=2,IF('Matchs et classements'!D160='Matchs et classements'!E160,2))))))</f>
        <v>0</v>
      </c>
      <c r="CS160" s="8">
        <f>IF(E160="",0,IF(E160&gt;D160,0,IF(E160&lt;D160,0,IF('Equipes et choix des points'!$I$2=1,IF('Matchs et classements'!E160='Matchs et classements'!D160,1),IF('Equipes et choix des points'!$I$2=2,IF('Matchs et classements'!E160='Matchs et classements'!D160,2))))))</f>
        <v>0</v>
      </c>
      <c r="CT160" s="8">
        <f>IF(D160="",0,IF(D160&gt;E160,0,IF(D160=E160,0,IF('Equipes et choix des points'!$I$2=1,IF('Matchs et classements'!D160&lt;'Matchs et classements'!E160,0),IF('Equipes et choix des points'!$I$2=2,IF('Matchs et classements'!D160&lt;'Matchs et classements'!E160,1))))))</f>
        <v>0</v>
      </c>
      <c r="CU160" s="8">
        <f>IF(E160="",0,IF(E160&gt;D160,0,IF(E160=D160,0,IF('Equipes et choix des points'!$I$2=1,IF('Matchs et classements'!E160&lt;'Matchs et classements'!D160,0),IF('Equipes et choix des points'!$I$2=2,IF('Matchs et classements'!E160&lt;'Matchs et classements'!D160,1))))))</f>
        <v>0</v>
      </c>
      <c r="CV160" s="8">
        <f t="shared" si="125"/>
        <v>0</v>
      </c>
      <c r="CW160" s="8">
        <f t="shared" si="126"/>
        <v>0</v>
      </c>
      <c r="CX160" s="8">
        <f t="shared" si="127"/>
        <v>0</v>
      </c>
      <c r="CY160" s="8">
        <f t="shared" si="128"/>
        <v>0</v>
      </c>
      <c r="CZ160" s="8" t="b">
        <f t="shared" si="111"/>
        <v>0</v>
      </c>
      <c r="DA160" s="8" t="b">
        <f t="shared" si="112"/>
        <v>0</v>
      </c>
      <c r="DB160" s="8" t="b">
        <f t="shared" si="113"/>
        <v>0</v>
      </c>
      <c r="DC160" s="8" t="b">
        <f t="shared" si="114"/>
        <v>0</v>
      </c>
      <c r="DD160" s="8" t="b">
        <f t="shared" si="115"/>
        <v>0</v>
      </c>
      <c r="DE160" s="8" t="b">
        <f t="shared" si="116"/>
        <v>0</v>
      </c>
      <c r="DF160" s="8">
        <f t="shared" si="117"/>
        <v>0</v>
      </c>
      <c r="DG160" s="8">
        <f t="shared" si="118"/>
        <v>0</v>
      </c>
      <c r="DH160" s="8">
        <f t="shared" si="119"/>
        <v>0</v>
      </c>
      <c r="DI160" s="8">
        <f t="shared" si="120"/>
        <v>0</v>
      </c>
      <c r="DJ160" s="19"/>
      <c r="DK160" s="18"/>
      <c r="DL160" s="18"/>
      <c r="DM160" s="19"/>
      <c r="DN160" s="19"/>
      <c r="DO160" s="18"/>
      <c r="DP160" s="18"/>
      <c r="DQ160" s="19"/>
      <c r="DR160" s="19"/>
      <c r="DS160" s="18"/>
      <c r="DT160" s="18"/>
      <c r="DU160" s="19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</row>
    <row r="161" spans="1:161" x14ac:dyDescent="0.25">
      <c r="A161" s="28"/>
      <c r="B161" s="71"/>
      <c r="C161" s="29"/>
      <c r="D161" s="30"/>
      <c r="E161" s="31"/>
      <c r="F161" s="32"/>
      <c r="G161" s="74"/>
      <c r="H161" s="33"/>
      <c r="I161" s="34"/>
      <c r="J161" s="35"/>
      <c r="K161" s="109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9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9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9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8">
        <f t="shared" si="109"/>
        <v>0</v>
      </c>
      <c r="CK161" s="8">
        <f t="shared" si="110"/>
        <v>0</v>
      </c>
      <c r="CL161" s="8" t="str">
        <f t="shared" si="121"/>
        <v/>
      </c>
      <c r="CM161" s="8" t="str">
        <f t="shared" si="122"/>
        <v/>
      </c>
      <c r="CN161" s="8" t="str">
        <f t="shared" si="123"/>
        <v/>
      </c>
      <c r="CO161" s="8" t="str">
        <f t="shared" si="124"/>
        <v/>
      </c>
      <c r="CP161" s="8">
        <f>IF(D161="",0,IF(D161=E161,0,IF(D161&lt;E161,0,IF('Equipes et choix des points'!$I$2=1,IF('Matchs et classements'!D161&gt;'Matchs et classements'!E161,3),IF('Equipes et choix des points'!$I$2=2,IF('Matchs et classements'!D161&gt;E161,4))))))</f>
        <v>0</v>
      </c>
      <c r="CQ161" s="8">
        <f>IF(E161="",0,IF(E161=D161,0,IF(E161&lt;D161,0,IF('Equipes et choix des points'!$I$2=1,IF('Matchs et classements'!E161&gt;'Matchs et classements'!D161,3),IF('Equipes et choix des points'!$I$2=2,IF('Matchs et classements'!E161&gt;'Matchs et classements'!D161,4))))))</f>
        <v>0</v>
      </c>
      <c r="CR161" s="8">
        <f>IF(D161="",0,IF(D161&gt;E161,0,IF(D161&lt;E161,0,IF('Equipes et choix des points'!$I$2=1,IF('Matchs et classements'!D161='Matchs et classements'!E161,1),IF('Equipes et choix des points'!$I$2=2,IF('Matchs et classements'!D161='Matchs et classements'!E161,2))))))</f>
        <v>0</v>
      </c>
      <c r="CS161" s="8">
        <f>IF(E161="",0,IF(E161&gt;D161,0,IF(E161&lt;D161,0,IF('Equipes et choix des points'!$I$2=1,IF('Matchs et classements'!E161='Matchs et classements'!D161,1),IF('Equipes et choix des points'!$I$2=2,IF('Matchs et classements'!E161='Matchs et classements'!D161,2))))))</f>
        <v>0</v>
      </c>
      <c r="CT161" s="8">
        <f>IF(D161="",0,IF(D161&gt;E161,0,IF(D161=E161,0,IF('Equipes et choix des points'!$I$2=1,IF('Matchs et classements'!D161&lt;'Matchs et classements'!E161,0),IF('Equipes et choix des points'!$I$2=2,IF('Matchs et classements'!D161&lt;'Matchs et classements'!E161,1))))))</f>
        <v>0</v>
      </c>
      <c r="CU161" s="8">
        <f>IF(E161="",0,IF(E161&gt;D161,0,IF(E161=D161,0,IF('Equipes et choix des points'!$I$2=1,IF('Matchs et classements'!E161&lt;'Matchs et classements'!D161,0),IF('Equipes et choix des points'!$I$2=2,IF('Matchs et classements'!E161&lt;'Matchs et classements'!D161,1))))))</f>
        <v>0</v>
      </c>
      <c r="CV161" s="8">
        <f t="shared" si="125"/>
        <v>0</v>
      </c>
      <c r="CW161" s="8">
        <f t="shared" si="126"/>
        <v>0</v>
      </c>
      <c r="CX161" s="8">
        <f t="shared" si="127"/>
        <v>0</v>
      </c>
      <c r="CY161" s="8">
        <f t="shared" si="128"/>
        <v>0</v>
      </c>
      <c r="CZ161" s="8" t="b">
        <f t="shared" si="111"/>
        <v>0</v>
      </c>
      <c r="DA161" s="8" t="b">
        <f t="shared" si="112"/>
        <v>0</v>
      </c>
      <c r="DB161" s="8" t="b">
        <f t="shared" si="113"/>
        <v>0</v>
      </c>
      <c r="DC161" s="8" t="b">
        <f t="shared" si="114"/>
        <v>0</v>
      </c>
      <c r="DD161" s="8" t="b">
        <f t="shared" si="115"/>
        <v>0</v>
      </c>
      <c r="DE161" s="8" t="b">
        <f t="shared" si="116"/>
        <v>0</v>
      </c>
      <c r="DF161" s="8">
        <f t="shared" si="117"/>
        <v>0</v>
      </c>
      <c r="DG161" s="8">
        <f t="shared" si="118"/>
        <v>0</v>
      </c>
      <c r="DH161" s="8">
        <f t="shared" si="119"/>
        <v>0</v>
      </c>
      <c r="DI161" s="8">
        <f t="shared" si="120"/>
        <v>0</v>
      </c>
      <c r="DJ161" s="19"/>
      <c r="DK161" s="18"/>
      <c r="DL161" s="18"/>
      <c r="DM161" s="19"/>
      <c r="DN161" s="19"/>
      <c r="DO161" s="18"/>
      <c r="DP161" s="18"/>
      <c r="DQ161" s="19"/>
      <c r="DR161" s="19"/>
      <c r="DS161" s="18"/>
      <c r="DT161" s="18"/>
      <c r="DU161" s="19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</row>
    <row r="162" spans="1:161" x14ac:dyDescent="0.25">
      <c r="A162" s="28"/>
      <c r="B162" s="71"/>
      <c r="C162" s="29"/>
      <c r="D162" s="30"/>
      <c r="E162" s="31"/>
      <c r="F162" s="32"/>
      <c r="G162" s="74"/>
      <c r="H162" s="33"/>
      <c r="I162" s="34"/>
      <c r="J162" s="35"/>
      <c r="K162" s="109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9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9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9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8">
        <f t="shared" si="109"/>
        <v>0</v>
      </c>
      <c r="CK162" s="8">
        <f t="shared" si="110"/>
        <v>0</v>
      </c>
      <c r="CL162" s="8" t="str">
        <f t="shared" si="121"/>
        <v/>
      </c>
      <c r="CM162" s="8" t="str">
        <f t="shared" si="122"/>
        <v/>
      </c>
      <c r="CN162" s="8" t="str">
        <f t="shared" si="123"/>
        <v/>
      </c>
      <c r="CO162" s="8" t="str">
        <f t="shared" si="124"/>
        <v/>
      </c>
      <c r="CP162" s="8">
        <f>IF(D162="",0,IF(D162=E162,0,IF(D162&lt;E162,0,IF('Equipes et choix des points'!$I$2=1,IF('Matchs et classements'!D162&gt;'Matchs et classements'!E162,3),IF('Equipes et choix des points'!$I$2=2,IF('Matchs et classements'!D162&gt;E162,4))))))</f>
        <v>0</v>
      </c>
      <c r="CQ162" s="8">
        <f>IF(E162="",0,IF(E162=D162,0,IF(E162&lt;D162,0,IF('Equipes et choix des points'!$I$2=1,IF('Matchs et classements'!E162&gt;'Matchs et classements'!D162,3),IF('Equipes et choix des points'!$I$2=2,IF('Matchs et classements'!E162&gt;'Matchs et classements'!D162,4))))))</f>
        <v>0</v>
      </c>
      <c r="CR162" s="8">
        <f>IF(D162="",0,IF(D162&gt;E162,0,IF(D162&lt;E162,0,IF('Equipes et choix des points'!$I$2=1,IF('Matchs et classements'!D162='Matchs et classements'!E162,1),IF('Equipes et choix des points'!$I$2=2,IF('Matchs et classements'!D162='Matchs et classements'!E162,2))))))</f>
        <v>0</v>
      </c>
      <c r="CS162" s="8">
        <f>IF(E162="",0,IF(E162&gt;D162,0,IF(E162&lt;D162,0,IF('Equipes et choix des points'!$I$2=1,IF('Matchs et classements'!E162='Matchs et classements'!D162,1),IF('Equipes et choix des points'!$I$2=2,IF('Matchs et classements'!E162='Matchs et classements'!D162,2))))))</f>
        <v>0</v>
      </c>
      <c r="CT162" s="8">
        <f>IF(D162="",0,IF(D162&gt;E162,0,IF(D162=E162,0,IF('Equipes et choix des points'!$I$2=1,IF('Matchs et classements'!D162&lt;'Matchs et classements'!E162,0),IF('Equipes et choix des points'!$I$2=2,IF('Matchs et classements'!D162&lt;'Matchs et classements'!E162,1))))))</f>
        <v>0</v>
      </c>
      <c r="CU162" s="8">
        <f>IF(E162="",0,IF(E162&gt;D162,0,IF(E162=D162,0,IF('Equipes et choix des points'!$I$2=1,IF('Matchs et classements'!E162&lt;'Matchs et classements'!D162,0),IF('Equipes et choix des points'!$I$2=2,IF('Matchs et classements'!E162&lt;'Matchs et classements'!D162,1))))))</f>
        <v>0</v>
      </c>
      <c r="CV162" s="8">
        <f t="shared" si="125"/>
        <v>0</v>
      </c>
      <c r="CW162" s="8">
        <f t="shared" si="126"/>
        <v>0</v>
      </c>
      <c r="CX162" s="8">
        <f t="shared" si="127"/>
        <v>0</v>
      </c>
      <c r="CY162" s="8">
        <f t="shared" si="128"/>
        <v>0</v>
      </c>
      <c r="CZ162" s="8" t="b">
        <f t="shared" si="111"/>
        <v>0</v>
      </c>
      <c r="DA162" s="8" t="b">
        <f t="shared" si="112"/>
        <v>0</v>
      </c>
      <c r="DB162" s="8" t="b">
        <f t="shared" si="113"/>
        <v>0</v>
      </c>
      <c r="DC162" s="8" t="b">
        <f t="shared" si="114"/>
        <v>0</v>
      </c>
      <c r="DD162" s="8" t="b">
        <f t="shared" si="115"/>
        <v>0</v>
      </c>
      <c r="DE162" s="8" t="b">
        <f t="shared" si="116"/>
        <v>0</v>
      </c>
      <c r="DF162" s="8">
        <f t="shared" si="117"/>
        <v>0</v>
      </c>
      <c r="DG162" s="8">
        <f t="shared" si="118"/>
        <v>0</v>
      </c>
      <c r="DH162" s="8">
        <f t="shared" si="119"/>
        <v>0</v>
      </c>
      <c r="DI162" s="8">
        <f t="shared" si="120"/>
        <v>0</v>
      </c>
      <c r="DJ162" s="19"/>
      <c r="DK162" s="18"/>
      <c r="DL162" s="18"/>
      <c r="DM162" s="19"/>
      <c r="DN162" s="19"/>
      <c r="DO162" s="18"/>
      <c r="DP162" s="18"/>
      <c r="DQ162" s="19"/>
      <c r="DR162" s="19"/>
      <c r="DS162" s="18"/>
      <c r="DT162" s="18"/>
      <c r="DU162" s="19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</row>
    <row r="163" spans="1:161" ht="15.75" thickBot="1" x14ac:dyDescent="0.3">
      <c r="A163" s="36"/>
      <c r="B163" s="72"/>
      <c r="C163" s="37"/>
      <c r="D163" s="38"/>
      <c r="E163" s="39"/>
      <c r="F163" s="40"/>
      <c r="G163" s="75"/>
      <c r="H163" s="41"/>
      <c r="I163" s="42"/>
      <c r="J163" s="43"/>
      <c r="K163" s="110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9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9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9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8">
        <f t="shared" si="109"/>
        <v>0</v>
      </c>
      <c r="CK163" s="8">
        <f t="shared" si="110"/>
        <v>0</v>
      </c>
      <c r="CL163" s="8" t="str">
        <f t="shared" si="121"/>
        <v/>
      </c>
      <c r="CM163" s="8" t="str">
        <f t="shared" si="122"/>
        <v/>
      </c>
      <c r="CN163" s="8" t="str">
        <f t="shared" si="123"/>
        <v/>
      </c>
      <c r="CO163" s="8" t="str">
        <f t="shared" si="124"/>
        <v/>
      </c>
      <c r="CP163" s="8">
        <f>IF(D163="",0,IF(D163=E163,0,IF(D163&lt;E163,0,IF('Equipes et choix des points'!$I$2=1,IF('Matchs et classements'!D163&gt;'Matchs et classements'!E163,3),IF('Equipes et choix des points'!$I$2=2,IF('Matchs et classements'!D163&gt;E163,4))))))</f>
        <v>0</v>
      </c>
      <c r="CQ163" s="8">
        <f>IF(E163="",0,IF(E163=D163,0,IF(E163&lt;D163,0,IF('Equipes et choix des points'!$I$2=1,IF('Matchs et classements'!E163&gt;'Matchs et classements'!D163,3),IF('Equipes et choix des points'!$I$2=2,IF('Matchs et classements'!E163&gt;'Matchs et classements'!D163,4))))))</f>
        <v>0</v>
      </c>
      <c r="CR163" s="8">
        <f>IF(D163="",0,IF(D163&gt;E163,0,IF(D163&lt;E163,0,IF('Equipes et choix des points'!$I$2=1,IF('Matchs et classements'!D163='Matchs et classements'!E163,1),IF('Equipes et choix des points'!$I$2=2,IF('Matchs et classements'!D163='Matchs et classements'!E163,2))))))</f>
        <v>0</v>
      </c>
      <c r="CS163" s="8">
        <f>IF(E163="",0,IF(E163&gt;D163,0,IF(E163&lt;D163,0,IF('Equipes et choix des points'!$I$2=1,IF('Matchs et classements'!E163='Matchs et classements'!D163,1),IF('Equipes et choix des points'!$I$2=2,IF('Matchs et classements'!E163='Matchs et classements'!D163,2))))))</f>
        <v>0</v>
      </c>
      <c r="CT163" s="8">
        <f>IF(D163="",0,IF(D163&gt;E163,0,IF(D163=E163,0,IF('Equipes et choix des points'!$I$2=1,IF('Matchs et classements'!D163&lt;'Matchs et classements'!E163,0),IF('Equipes et choix des points'!$I$2=2,IF('Matchs et classements'!D163&lt;'Matchs et classements'!E163,1))))))</f>
        <v>0</v>
      </c>
      <c r="CU163" s="8">
        <f>IF(E163="",0,IF(E163&gt;D163,0,IF(E163=D163,0,IF('Equipes et choix des points'!$I$2=1,IF('Matchs et classements'!E163&lt;'Matchs et classements'!D163,0),IF('Equipes et choix des points'!$I$2=2,IF('Matchs et classements'!E163&lt;'Matchs et classements'!D163,1))))))</f>
        <v>0</v>
      </c>
      <c r="CV163" s="8">
        <f t="shared" si="125"/>
        <v>0</v>
      </c>
      <c r="CW163" s="8">
        <f t="shared" si="126"/>
        <v>0</v>
      </c>
      <c r="CX163" s="8">
        <f t="shared" si="127"/>
        <v>0</v>
      </c>
      <c r="CY163" s="8">
        <f t="shared" si="128"/>
        <v>0</v>
      </c>
      <c r="CZ163" s="8" t="b">
        <f t="shared" si="111"/>
        <v>0</v>
      </c>
      <c r="DA163" s="8" t="b">
        <f t="shared" si="112"/>
        <v>0</v>
      </c>
      <c r="DB163" s="8" t="b">
        <f t="shared" si="113"/>
        <v>0</v>
      </c>
      <c r="DC163" s="8" t="b">
        <f t="shared" si="114"/>
        <v>0</v>
      </c>
      <c r="DD163" s="8" t="b">
        <f t="shared" si="115"/>
        <v>0</v>
      </c>
      <c r="DE163" s="8" t="b">
        <f t="shared" si="116"/>
        <v>0</v>
      </c>
      <c r="DF163" s="8">
        <f t="shared" si="117"/>
        <v>0</v>
      </c>
      <c r="DG163" s="8">
        <f t="shared" si="118"/>
        <v>0</v>
      </c>
      <c r="DH163" s="8">
        <f t="shared" si="119"/>
        <v>0</v>
      </c>
      <c r="DI163" s="8">
        <f t="shared" si="120"/>
        <v>0</v>
      </c>
      <c r="DJ163" s="19"/>
      <c r="DK163" s="18"/>
      <c r="DL163" s="18"/>
      <c r="DM163" s="19"/>
      <c r="DN163" s="19"/>
      <c r="DO163" s="18"/>
      <c r="DP163" s="18"/>
      <c r="DQ163" s="19"/>
      <c r="DR163" s="19"/>
      <c r="DS163" s="18"/>
      <c r="DT163" s="18"/>
      <c r="DU163" s="19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</row>
    <row r="164" spans="1:161" x14ac:dyDescent="0.25">
      <c r="A164" s="20"/>
      <c r="B164" s="70"/>
      <c r="C164" s="21"/>
      <c r="D164" s="22"/>
      <c r="E164" s="23"/>
      <c r="F164" s="24"/>
      <c r="G164" s="73"/>
      <c r="H164" s="25"/>
      <c r="I164" s="26"/>
      <c r="J164" s="27"/>
      <c r="K164" s="108">
        <v>17</v>
      </c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9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9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9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8">
        <f t="shared" si="109"/>
        <v>0</v>
      </c>
      <c r="CK164" s="8">
        <f t="shared" si="110"/>
        <v>0</v>
      </c>
      <c r="CL164" s="8" t="str">
        <f t="shared" si="121"/>
        <v/>
      </c>
      <c r="CM164" s="8" t="str">
        <f t="shared" si="122"/>
        <v/>
      </c>
      <c r="CN164" s="8" t="str">
        <f t="shared" si="123"/>
        <v/>
      </c>
      <c r="CO164" s="8" t="str">
        <f t="shared" si="124"/>
        <v/>
      </c>
      <c r="CP164" s="8">
        <f>IF(D164="",0,IF(D164=E164,0,IF(D164&lt;E164,0,IF('Equipes et choix des points'!$I$2=1,IF('Matchs et classements'!D164&gt;'Matchs et classements'!E164,3),IF('Equipes et choix des points'!$I$2=2,IF('Matchs et classements'!D164&gt;E164,4))))))</f>
        <v>0</v>
      </c>
      <c r="CQ164" s="8">
        <f>IF(E164="",0,IF(E164=D164,0,IF(E164&lt;D164,0,IF('Equipes et choix des points'!$I$2=1,IF('Matchs et classements'!E164&gt;'Matchs et classements'!D164,3),IF('Equipes et choix des points'!$I$2=2,IF('Matchs et classements'!E164&gt;'Matchs et classements'!D164,4))))))</f>
        <v>0</v>
      </c>
      <c r="CR164" s="8">
        <f>IF(D164="",0,IF(D164&gt;E164,0,IF(D164&lt;E164,0,IF('Equipes et choix des points'!$I$2=1,IF('Matchs et classements'!D164='Matchs et classements'!E164,1),IF('Equipes et choix des points'!$I$2=2,IF('Matchs et classements'!D164='Matchs et classements'!E164,2))))))</f>
        <v>0</v>
      </c>
      <c r="CS164" s="8">
        <f>IF(E164="",0,IF(E164&gt;D164,0,IF(E164&lt;D164,0,IF('Equipes et choix des points'!$I$2=1,IF('Matchs et classements'!E164='Matchs et classements'!D164,1),IF('Equipes et choix des points'!$I$2=2,IF('Matchs et classements'!E164='Matchs et classements'!D164,2))))))</f>
        <v>0</v>
      </c>
      <c r="CT164" s="8">
        <f>IF(D164="",0,IF(D164&gt;E164,0,IF(D164=E164,0,IF('Equipes et choix des points'!$I$2=1,IF('Matchs et classements'!D164&lt;'Matchs et classements'!E164,0),IF('Equipes et choix des points'!$I$2=2,IF('Matchs et classements'!D164&lt;'Matchs et classements'!E164,1))))))</f>
        <v>0</v>
      </c>
      <c r="CU164" s="8">
        <f>IF(E164="",0,IF(E164&gt;D164,0,IF(E164=D164,0,IF('Equipes et choix des points'!$I$2=1,IF('Matchs et classements'!E164&lt;'Matchs et classements'!D164,0),IF('Equipes et choix des points'!$I$2=2,IF('Matchs et classements'!E164&lt;'Matchs et classements'!D164,1))))))</f>
        <v>0</v>
      </c>
      <c r="CV164" s="8">
        <f t="shared" si="125"/>
        <v>0</v>
      </c>
      <c r="CW164" s="8">
        <f t="shared" si="126"/>
        <v>0</v>
      </c>
      <c r="CX164" s="8">
        <f t="shared" si="127"/>
        <v>0</v>
      </c>
      <c r="CY164" s="8">
        <f t="shared" si="128"/>
        <v>0</v>
      </c>
      <c r="CZ164" s="8" t="b">
        <f t="shared" si="111"/>
        <v>0</v>
      </c>
      <c r="DA164" s="8" t="b">
        <f t="shared" si="112"/>
        <v>0</v>
      </c>
      <c r="DB164" s="8" t="b">
        <f t="shared" si="113"/>
        <v>0</v>
      </c>
      <c r="DC164" s="8" t="b">
        <f t="shared" si="114"/>
        <v>0</v>
      </c>
      <c r="DD164" s="8" t="b">
        <f t="shared" si="115"/>
        <v>0</v>
      </c>
      <c r="DE164" s="8" t="b">
        <f t="shared" si="116"/>
        <v>0</v>
      </c>
      <c r="DF164" s="8">
        <f t="shared" si="117"/>
        <v>0</v>
      </c>
      <c r="DG164" s="8">
        <f t="shared" si="118"/>
        <v>0</v>
      </c>
      <c r="DH164" s="8">
        <f t="shared" si="119"/>
        <v>0</v>
      </c>
      <c r="DI164" s="8">
        <f t="shared" si="120"/>
        <v>0</v>
      </c>
      <c r="DJ164" s="19"/>
      <c r="DK164" s="18"/>
      <c r="DL164" s="18"/>
      <c r="DM164" s="19"/>
      <c r="DN164" s="19"/>
      <c r="DO164" s="18"/>
      <c r="DP164" s="18"/>
      <c r="DQ164" s="19"/>
      <c r="DR164" s="19"/>
      <c r="DS164" s="18"/>
      <c r="DT164" s="18"/>
      <c r="DU164" s="19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</row>
    <row r="165" spans="1:161" x14ac:dyDescent="0.25">
      <c r="A165" s="28"/>
      <c r="B165" s="71"/>
      <c r="C165" s="29"/>
      <c r="D165" s="30"/>
      <c r="E165" s="31"/>
      <c r="F165" s="32"/>
      <c r="G165" s="74"/>
      <c r="H165" s="33"/>
      <c r="I165" s="34"/>
      <c r="J165" s="35"/>
      <c r="K165" s="109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9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9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9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8">
        <f t="shared" si="109"/>
        <v>0</v>
      </c>
      <c r="CK165" s="8">
        <f t="shared" si="110"/>
        <v>0</v>
      </c>
      <c r="CL165" s="8" t="str">
        <f t="shared" si="121"/>
        <v/>
      </c>
      <c r="CM165" s="8" t="str">
        <f t="shared" si="122"/>
        <v/>
      </c>
      <c r="CN165" s="8" t="str">
        <f t="shared" si="123"/>
        <v/>
      </c>
      <c r="CO165" s="8" t="str">
        <f t="shared" si="124"/>
        <v/>
      </c>
      <c r="CP165" s="8">
        <f>IF(D165="",0,IF(D165=E165,0,IF(D165&lt;E165,0,IF('Equipes et choix des points'!$I$2=1,IF('Matchs et classements'!D165&gt;'Matchs et classements'!E165,3),IF('Equipes et choix des points'!$I$2=2,IF('Matchs et classements'!D165&gt;E165,4))))))</f>
        <v>0</v>
      </c>
      <c r="CQ165" s="8">
        <f>IF(E165="",0,IF(E165=D165,0,IF(E165&lt;D165,0,IF('Equipes et choix des points'!$I$2=1,IF('Matchs et classements'!E165&gt;'Matchs et classements'!D165,3),IF('Equipes et choix des points'!$I$2=2,IF('Matchs et classements'!E165&gt;'Matchs et classements'!D165,4))))))</f>
        <v>0</v>
      </c>
      <c r="CR165" s="8">
        <f>IF(D165="",0,IF(D165&gt;E165,0,IF(D165&lt;E165,0,IF('Equipes et choix des points'!$I$2=1,IF('Matchs et classements'!D165='Matchs et classements'!E165,1),IF('Equipes et choix des points'!$I$2=2,IF('Matchs et classements'!D165='Matchs et classements'!E165,2))))))</f>
        <v>0</v>
      </c>
      <c r="CS165" s="8">
        <f>IF(E165="",0,IF(E165&gt;D165,0,IF(E165&lt;D165,0,IF('Equipes et choix des points'!$I$2=1,IF('Matchs et classements'!E165='Matchs et classements'!D165,1),IF('Equipes et choix des points'!$I$2=2,IF('Matchs et classements'!E165='Matchs et classements'!D165,2))))))</f>
        <v>0</v>
      </c>
      <c r="CT165" s="8">
        <f>IF(D165="",0,IF(D165&gt;E165,0,IF(D165=E165,0,IF('Equipes et choix des points'!$I$2=1,IF('Matchs et classements'!D165&lt;'Matchs et classements'!E165,0),IF('Equipes et choix des points'!$I$2=2,IF('Matchs et classements'!D165&lt;'Matchs et classements'!E165,1))))))</f>
        <v>0</v>
      </c>
      <c r="CU165" s="8">
        <f>IF(E165="",0,IF(E165&gt;D165,0,IF(E165=D165,0,IF('Equipes et choix des points'!$I$2=1,IF('Matchs et classements'!E165&lt;'Matchs et classements'!D165,0),IF('Equipes et choix des points'!$I$2=2,IF('Matchs et classements'!E165&lt;'Matchs et classements'!D165,1))))))</f>
        <v>0</v>
      </c>
      <c r="CV165" s="8">
        <f t="shared" si="125"/>
        <v>0</v>
      </c>
      <c r="CW165" s="8">
        <f t="shared" si="126"/>
        <v>0</v>
      </c>
      <c r="CX165" s="8">
        <f t="shared" si="127"/>
        <v>0</v>
      </c>
      <c r="CY165" s="8">
        <f t="shared" si="128"/>
        <v>0</v>
      </c>
      <c r="CZ165" s="8" t="b">
        <f t="shared" si="111"/>
        <v>0</v>
      </c>
      <c r="DA165" s="8" t="b">
        <f t="shared" si="112"/>
        <v>0</v>
      </c>
      <c r="DB165" s="8" t="b">
        <f t="shared" si="113"/>
        <v>0</v>
      </c>
      <c r="DC165" s="8" t="b">
        <f t="shared" si="114"/>
        <v>0</v>
      </c>
      <c r="DD165" s="8" t="b">
        <f t="shared" si="115"/>
        <v>0</v>
      </c>
      <c r="DE165" s="8" t="b">
        <f t="shared" si="116"/>
        <v>0</v>
      </c>
      <c r="DF165" s="8">
        <f t="shared" si="117"/>
        <v>0</v>
      </c>
      <c r="DG165" s="8">
        <f t="shared" si="118"/>
        <v>0</v>
      </c>
      <c r="DH165" s="8">
        <f t="shared" si="119"/>
        <v>0</v>
      </c>
      <c r="DI165" s="8">
        <f t="shared" si="120"/>
        <v>0</v>
      </c>
      <c r="DJ165" s="19"/>
      <c r="DK165" s="18"/>
      <c r="DL165" s="18"/>
      <c r="DM165" s="19"/>
      <c r="DN165" s="19"/>
      <c r="DO165" s="18"/>
      <c r="DP165" s="18"/>
      <c r="DQ165" s="19"/>
      <c r="DR165" s="19"/>
      <c r="DS165" s="18"/>
      <c r="DT165" s="18"/>
      <c r="DU165" s="19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</row>
    <row r="166" spans="1:161" x14ac:dyDescent="0.25">
      <c r="A166" s="28"/>
      <c r="B166" s="71"/>
      <c r="C166" s="29"/>
      <c r="D166" s="30"/>
      <c r="E166" s="31"/>
      <c r="F166" s="32"/>
      <c r="G166" s="74"/>
      <c r="H166" s="33"/>
      <c r="I166" s="34"/>
      <c r="J166" s="35"/>
      <c r="K166" s="109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9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9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9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8">
        <f t="shared" si="109"/>
        <v>0</v>
      </c>
      <c r="CK166" s="8">
        <f t="shared" si="110"/>
        <v>0</v>
      </c>
      <c r="CL166" s="8" t="str">
        <f t="shared" si="121"/>
        <v/>
      </c>
      <c r="CM166" s="8" t="str">
        <f t="shared" si="122"/>
        <v/>
      </c>
      <c r="CN166" s="8" t="str">
        <f t="shared" si="123"/>
        <v/>
      </c>
      <c r="CO166" s="8" t="str">
        <f t="shared" si="124"/>
        <v/>
      </c>
      <c r="CP166" s="8">
        <f>IF(D166="",0,IF(D166=E166,0,IF(D166&lt;E166,0,IF('Equipes et choix des points'!$I$2=1,IF('Matchs et classements'!D166&gt;'Matchs et classements'!E166,3),IF('Equipes et choix des points'!$I$2=2,IF('Matchs et classements'!D166&gt;E166,4))))))</f>
        <v>0</v>
      </c>
      <c r="CQ166" s="8">
        <f>IF(E166="",0,IF(E166=D166,0,IF(E166&lt;D166,0,IF('Equipes et choix des points'!$I$2=1,IF('Matchs et classements'!E166&gt;'Matchs et classements'!D166,3),IF('Equipes et choix des points'!$I$2=2,IF('Matchs et classements'!E166&gt;'Matchs et classements'!D166,4))))))</f>
        <v>0</v>
      </c>
      <c r="CR166" s="8">
        <f>IF(D166="",0,IF(D166&gt;E166,0,IF(D166&lt;E166,0,IF('Equipes et choix des points'!$I$2=1,IF('Matchs et classements'!D166='Matchs et classements'!E166,1),IF('Equipes et choix des points'!$I$2=2,IF('Matchs et classements'!D166='Matchs et classements'!E166,2))))))</f>
        <v>0</v>
      </c>
      <c r="CS166" s="8">
        <f>IF(E166="",0,IF(E166&gt;D166,0,IF(E166&lt;D166,0,IF('Equipes et choix des points'!$I$2=1,IF('Matchs et classements'!E166='Matchs et classements'!D166,1),IF('Equipes et choix des points'!$I$2=2,IF('Matchs et classements'!E166='Matchs et classements'!D166,2))))))</f>
        <v>0</v>
      </c>
      <c r="CT166" s="8">
        <f>IF(D166="",0,IF(D166&gt;E166,0,IF(D166=E166,0,IF('Equipes et choix des points'!$I$2=1,IF('Matchs et classements'!D166&lt;'Matchs et classements'!E166,0),IF('Equipes et choix des points'!$I$2=2,IF('Matchs et classements'!D166&lt;'Matchs et classements'!E166,1))))))</f>
        <v>0</v>
      </c>
      <c r="CU166" s="8">
        <f>IF(E166="",0,IF(E166&gt;D166,0,IF(E166=D166,0,IF('Equipes et choix des points'!$I$2=1,IF('Matchs et classements'!E166&lt;'Matchs et classements'!D166,0),IF('Equipes et choix des points'!$I$2=2,IF('Matchs et classements'!E166&lt;'Matchs et classements'!D166,1))))))</f>
        <v>0</v>
      </c>
      <c r="CV166" s="8">
        <f t="shared" si="125"/>
        <v>0</v>
      </c>
      <c r="CW166" s="8">
        <f t="shared" si="126"/>
        <v>0</v>
      </c>
      <c r="CX166" s="8">
        <f t="shared" si="127"/>
        <v>0</v>
      </c>
      <c r="CY166" s="8">
        <f t="shared" si="128"/>
        <v>0</v>
      </c>
      <c r="CZ166" s="8" t="b">
        <f t="shared" si="111"/>
        <v>0</v>
      </c>
      <c r="DA166" s="8" t="b">
        <f t="shared" si="112"/>
        <v>0</v>
      </c>
      <c r="DB166" s="8" t="b">
        <f t="shared" si="113"/>
        <v>0</v>
      </c>
      <c r="DC166" s="8" t="b">
        <f t="shared" si="114"/>
        <v>0</v>
      </c>
      <c r="DD166" s="8" t="b">
        <f t="shared" si="115"/>
        <v>0</v>
      </c>
      <c r="DE166" s="8" t="b">
        <f t="shared" si="116"/>
        <v>0</v>
      </c>
      <c r="DF166" s="8">
        <f t="shared" si="117"/>
        <v>0</v>
      </c>
      <c r="DG166" s="8">
        <f t="shared" si="118"/>
        <v>0</v>
      </c>
      <c r="DH166" s="8">
        <f t="shared" si="119"/>
        <v>0</v>
      </c>
      <c r="DI166" s="8">
        <f t="shared" si="120"/>
        <v>0</v>
      </c>
      <c r="DJ166" s="19"/>
      <c r="DK166" s="18"/>
      <c r="DL166" s="18"/>
      <c r="DM166" s="19"/>
      <c r="DN166" s="19"/>
      <c r="DO166" s="18"/>
      <c r="DP166" s="18"/>
      <c r="DQ166" s="19"/>
      <c r="DR166" s="19"/>
      <c r="DS166" s="18"/>
      <c r="DT166" s="18"/>
      <c r="DU166" s="19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  <c r="FA166" s="18"/>
      <c r="FB166" s="18"/>
      <c r="FC166" s="18"/>
      <c r="FD166" s="18"/>
      <c r="FE166" s="18"/>
    </row>
    <row r="167" spans="1:161" x14ac:dyDescent="0.25">
      <c r="A167" s="28"/>
      <c r="B167" s="71"/>
      <c r="C167" s="29"/>
      <c r="D167" s="30"/>
      <c r="E167" s="31"/>
      <c r="F167" s="32"/>
      <c r="G167" s="74"/>
      <c r="H167" s="33"/>
      <c r="I167" s="34"/>
      <c r="J167" s="35"/>
      <c r="K167" s="109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9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9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9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8">
        <f t="shared" si="109"/>
        <v>0</v>
      </c>
      <c r="CK167" s="8">
        <f t="shared" si="110"/>
        <v>0</v>
      </c>
      <c r="CL167" s="8" t="str">
        <f t="shared" si="121"/>
        <v/>
      </c>
      <c r="CM167" s="8" t="str">
        <f t="shared" si="122"/>
        <v/>
      </c>
      <c r="CN167" s="8" t="str">
        <f t="shared" si="123"/>
        <v/>
      </c>
      <c r="CO167" s="8" t="str">
        <f t="shared" si="124"/>
        <v/>
      </c>
      <c r="CP167" s="8">
        <f>IF(D167="",0,IF(D167=E167,0,IF(D167&lt;E167,0,IF('Equipes et choix des points'!$I$2=1,IF('Matchs et classements'!D167&gt;'Matchs et classements'!E167,3),IF('Equipes et choix des points'!$I$2=2,IF('Matchs et classements'!D167&gt;E167,4))))))</f>
        <v>0</v>
      </c>
      <c r="CQ167" s="8">
        <f>IF(E167="",0,IF(E167=D167,0,IF(E167&lt;D167,0,IF('Equipes et choix des points'!$I$2=1,IF('Matchs et classements'!E167&gt;'Matchs et classements'!D167,3),IF('Equipes et choix des points'!$I$2=2,IF('Matchs et classements'!E167&gt;'Matchs et classements'!D167,4))))))</f>
        <v>0</v>
      </c>
      <c r="CR167" s="8">
        <f>IF(D167="",0,IF(D167&gt;E167,0,IF(D167&lt;E167,0,IF('Equipes et choix des points'!$I$2=1,IF('Matchs et classements'!D167='Matchs et classements'!E167,1),IF('Equipes et choix des points'!$I$2=2,IF('Matchs et classements'!D167='Matchs et classements'!E167,2))))))</f>
        <v>0</v>
      </c>
      <c r="CS167" s="8">
        <f>IF(E167="",0,IF(E167&gt;D167,0,IF(E167&lt;D167,0,IF('Equipes et choix des points'!$I$2=1,IF('Matchs et classements'!E167='Matchs et classements'!D167,1),IF('Equipes et choix des points'!$I$2=2,IF('Matchs et classements'!E167='Matchs et classements'!D167,2))))))</f>
        <v>0</v>
      </c>
      <c r="CT167" s="8">
        <f>IF(D167="",0,IF(D167&gt;E167,0,IF(D167=E167,0,IF('Equipes et choix des points'!$I$2=1,IF('Matchs et classements'!D167&lt;'Matchs et classements'!E167,0),IF('Equipes et choix des points'!$I$2=2,IF('Matchs et classements'!D167&lt;'Matchs et classements'!E167,1))))))</f>
        <v>0</v>
      </c>
      <c r="CU167" s="8">
        <f>IF(E167="",0,IF(E167&gt;D167,0,IF(E167=D167,0,IF('Equipes et choix des points'!$I$2=1,IF('Matchs et classements'!E167&lt;'Matchs et classements'!D167,0),IF('Equipes et choix des points'!$I$2=2,IF('Matchs et classements'!E167&lt;'Matchs et classements'!D167,1))))))</f>
        <v>0</v>
      </c>
      <c r="CV167" s="8">
        <f t="shared" si="125"/>
        <v>0</v>
      </c>
      <c r="CW167" s="8">
        <f t="shared" si="126"/>
        <v>0</v>
      </c>
      <c r="CX167" s="8">
        <f t="shared" si="127"/>
        <v>0</v>
      </c>
      <c r="CY167" s="8">
        <f t="shared" si="128"/>
        <v>0</v>
      </c>
      <c r="CZ167" s="8" t="b">
        <f t="shared" si="111"/>
        <v>0</v>
      </c>
      <c r="DA167" s="8" t="b">
        <f t="shared" si="112"/>
        <v>0</v>
      </c>
      <c r="DB167" s="8" t="b">
        <f t="shared" si="113"/>
        <v>0</v>
      </c>
      <c r="DC167" s="8" t="b">
        <f t="shared" si="114"/>
        <v>0</v>
      </c>
      <c r="DD167" s="8" t="b">
        <f t="shared" si="115"/>
        <v>0</v>
      </c>
      <c r="DE167" s="8" t="b">
        <f t="shared" si="116"/>
        <v>0</v>
      </c>
      <c r="DF167" s="8">
        <f t="shared" si="117"/>
        <v>0</v>
      </c>
      <c r="DG167" s="8">
        <f t="shared" si="118"/>
        <v>0</v>
      </c>
      <c r="DH167" s="8">
        <f t="shared" si="119"/>
        <v>0</v>
      </c>
      <c r="DI167" s="8">
        <f t="shared" si="120"/>
        <v>0</v>
      </c>
      <c r="DJ167" s="19"/>
      <c r="DK167" s="18"/>
      <c r="DL167" s="18"/>
      <c r="DM167" s="19"/>
      <c r="DN167" s="19"/>
      <c r="DO167" s="18"/>
      <c r="DP167" s="18"/>
      <c r="DQ167" s="19"/>
      <c r="DR167" s="19"/>
      <c r="DS167" s="18"/>
      <c r="DT167" s="18"/>
      <c r="DU167" s="19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  <c r="FA167" s="18"/>
      <c r="FB167" s="18"/>
      <c r="FC167" s="18"/>
      <c r="FD167" s="18"/>
      <c r="FE167" s="18"/>
    </row>
    <row r="168" spans="1:161" x14ac:dyDescent="0.25">
      <c r="A168" s="28"/>
      <c r="B168" s="71"/>
      <c r="C168" s="29"/>
      <c r="D168" s="30"/>
      <c r="E168" s="31"/>
      <c r="F168" s="32"/>
      <c r="G168" s="74"/>
      <c r="H168" s="33"/>
      <c r="I168" s="34"/>
      <c r="J168" s="35"/>
      <c r="K168" s="109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9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9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9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8">
        <f t="shared" si="109"/>
        <v>0</v>
      </c>
      <c r="CK168" s="8">
        <f t="shared" si="110"/>
        <v>0</v>
      </c>
      <c r="CL168" s="8" t="str">
        <f t="shared" si="121"/>
        <v/>
      </c>
      <c r="CM168" s="8" t="str">
        <f t="shared" si="122"/>
        <v/>
      </c>
      <c r="CN168" s="8" t="str">
        <f t="shared" si="123"/>
        <v/>
      </c>
      <c r="CO168" s="8" t="str">
        <f t="shared" si="124"/>
        <v/>
      </c>
      <c r="CP168" s="8">
        <f>IF(D168="",0,IF(D168=E168,0,IF(D168&lt;E168,0,IF('Equipes et choix des points'!$I$2=1,IF('Matchs et classements'!D168&gt;'Matchs et classements'!E168,3),IF('Equipes et choix des points'!$I$2=2,IF('Matchs et classements'!D168&gt;E168,4))))))</f>
        <v>0</v>
      </c>
      <c r="CQ168" s="8">
        <f>IF(E168="",0,IF(E168=D168,0,IF(E168&lt;D168,0,IF('Equipes et choix des points'!$I$2=1,IF('Matchs et classements'!E168&gt;'Matchs et classements'!D168,3),IF('Equipes et choix des points'!$I$2=2,IF('Matchs et classements'!E168&gt;'Matchs et classements'!D168,4))))))</f>
        <v>0</v>
      </c>
      <c r="CR168" s="8">
        <f>IF(D168="",0,IF(D168&gt;E168,0,IF(D168&lt;E168,0,IF('Equipes et choix des points'!$I$2=1,IF('Matchs et classements'!D168='Matchs et classements'!E168,1),IF('Equipes et choix des points'!$I$2=2,IF('Matchs et classements'!D168='Matchs et classements'!E168,2))))))</f>
        <v>0</v>
      </c>
      <c r="CS168" s="8">
        <f>IF(E168="",0,IF(E168&gt;D168,0,IF(E168&lt;D168,0,IF('Equipes et choix des points'!$I$2=1,IF('Matchs et classements'!E168='Matchs et classements'!D168,1),IF('Equipes et choix des points'!$I$2=2,IF('Matchs et classements'!E168='Matchs et classements'!D168,2))))))</f>
        <v>0</v>
      </c>
      <c r="CT168" s="8">
        <f>IF(D168="",0,IF(D168&gt;E168,0,IF(D168=E168,0,IF('Equipes et choix des points'!$I$2=1,IF('Matchs et classements'!D168&lt;'Matchs et classements'!E168,0),IF('Equipes et choix des points'!$I$2=2,IF('Matchs et classements'!D168&lt;'Matchs et classements'!E168,1))))))</f>
        <v>0</v>
      </c>
      <c r="CU168" s="8">
        <f>IF(E168="",0,IF(E168&gt;D168,0,IF(E168=D168,0,IF('Equipes et choix des points'!$I$2=1,IF('Matchs et classements'!E168&lt;'Matchs et classements'!D168,0),IF('Equipes et choix des points'!$I$2=2,IF('Matchs et classements'!E168&lt;'Matchs et classements'!D168,1))))))</f>
        <v>0</v>
      </c>
      <c r="CV168" s="8">
        <f t="shared" si="125"/>
        <v>0</v>
      </c>
      <c r="CW168" s="8">
        <f t="shared" si="126"/>
        <v>0</v>
      </c>
      <c r="CX168" s="8">
        <f t="shared" si="127"/>
        <v>0</v>
      </c>
      <c r="CY168" s="8">
        <f t="shared" si="128"/>
        <v>0</v>
      </c>
      <c r="CZ168" s="8" t="b">
        <f t="shared" si="111"/>
        <v>0</v>
      </c>
      <c r="DA168" s="8" t="b">
        <f t="shared" si="112"/>
        <v>0</v>
      </c>
      <c r="DB168" s="8" t="b">
        <f t="shared" si="113"/>
        <v>0</v>
      </c>
      <c r="DC168" s="8" t="b">
        <f t="shared" si="114"/>
        <v>0</v>
      </c>
      <c r="DD168" s="8" t="b">
        <f t="shared" si="115"/>
        <v>0</v>
      </c>
      <c r="DE168" s="8" t="b">
        <f t="shared" si="116"/>
        <v>0</v>
      </c>
      <c r="DF168" s="8">
        <f t="shared" si="117"/>
        <v>0</v>
      </c>
      <c r="DG168" s="8">
        <f t="shared" si="118"/>
        <v>0</v>
      </c>
      <c r="DH168" s="8">
        <f t="shared" si="119"/>
        <v>0</v>
      </c>
      <c r="DI168" s="8">
        <f t="shared" si="120"/>
        <v>0</v>
      </c>
      <c r="DJ168" s="19"/>
      <c r="DK168" s="18"/>
      <c r="DL168" s="18"/>
      <c r="DM168" s="19"/>
      <c r="DN168" s="19"/>
      <c r="DO168" s="18"/>
      <c r="DP168" s="18"/>
      <c r="DQ168" s="19"/>
      <c r="DR168" s="19"/>
      <c r="DS168" s="18"/>
      <c r="DT168" s="18"/>
      <c r="DU168" s="19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</row>
    <row r="169" spans="1:161" x14ac:dyDescent="0.25">
      <c r="A169" s="28"/>
      <c r="B169" s="71"/>
      <c r="C169" s="29"/>
      <c r="D169" s="30"/>
      <c r="E169" s="31"/>
      <c r="F169" s="32"/>
      <c r="G169" s="74"/>
      <c r="H169" s="33"/>
      <c r="I169" s="34"/>
      <c r="J169" s="35"/>
      <c r="K169" s="109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9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9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9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8">
        <f t="shared" si="109"/>
        <v>0</v>
      </c>
      <c r="CK169" s="8">
        <f t="shared" si="110"/>
        <v>0</v>
      </c>
      <c r="CL169" s="8" t="str">
        <f t="shared" si="121"/>
        <v/>
      </c>
      <c r="CM169" s="8" t="str">
        <f t="shared" si="122"/>
        <v/>
      </c>
      <c r="CN169" s="8" t="str">
        <f t="shared" si="123"/>
        <v/>
      </c>
      <c r="CO169" s="8" t="str">
        <f t="shared" si="124"/>
        <v/>
      </c>
      <c r="CP169" s="8">
        <f>IF(D169="",0,IF(D169=E169,0,IF(D169&lt;E169,0,IF('Equipes et choix des points'!$I$2=1,IF('Matchs et classements'!D169&gt;'Matchs et classements'!E169,3),IF('Equipes et choix des points'!$I$2=2,IF('Matchs et classements'!D169&gt;E169,4))))))</f>
        <v>0</v>
      </c>
      <c r="CQ169" s="8">
        <f>IF(E169="",0,IF(E169=D169,0,IF(E169&lt;D169,0,IF('Equipes et choix des points'!$I$2=1,IF('Matchs et classements'!E169&gt;'Matchs et classements'!D169,3),IF('Equipes et choix des points'!$I$2=2,IF('Matchs et classements'!E169&gt;'Matchs et classements'!D169,4))))))</f>
        <v>0</v>
      </c>
      <c r="CR169" s="8">
        <f>IF(D169="",0,IF(D169&gt;E169,0,IF(D169&lt;E169,0,IF('Equipes et choix des points'!$I$2=1,IF('Matchs et classements'!D169='Matchs et classements'!E169,1),IF('Equipes et choix des points'!$I$2=2,IF('Matchs et classements'!D169='Matchs et classements'!E169,2))))))</f>
        <v>0</v>
      </c>
      <c r="CS169" s="8">
        <f>IF(E169="",0,IF(E169&gt;D169,0,IF(E169&lt;D169,0,IF('Equipes et choix des points'!$I$2=1,IF('Matchs et classements'!E169='Matchs et classements'!D169,1),IF('Equipes et choix des points'!$I$2=2,IF('Matchs et classements'!E169='Matchs et classements'!D169,2))))))</f>
        <v>0</v>
      </c>
      <c r="CT169" s="8">
        <f>IF(D169="",0,IF(D169&gt;E169,0,IF(D169=E169,0,IF('Equipes et choix des points'!$I$2=1,IF('Matchs et classements'!D169&lt;'Matchs et classements'!E169,0),IF('Equipes et choix des points'!$I$2=2,IF('Matchs et classements'!D169&lt;'Matchs et classements'!E169,1))))))</f>
        <v>0</v>
      </c>
      <c r="CU169" s="8">
        <f>IF(E169="",0,IF(E169&gt;D169,0,IF(E169=D169,0,IF('Equipes et choix des points'!$I$2=1,IF('Matchs et classements'!E169&lt;'Matchs et classements'!D169,0),IF('Equipes et choix des points'!$I$2=2,IF('Matchs et classements'!E169&lt;'Matchs et classements'!D169,1))))))</f>
        <v>0</v>
      </c>
      <c r="CV169" s="8">
        <f t="shared" si="125"/>
        <v>0</v>
      </c>
      <c r="CW169" s="8">
        <f t="shared" si="126"/>
        <v>0</v>
      </c>
      <c r="CX169" s="8">
        <f t="shared" si="127"/>
        <v>0</v>
      </c>
      <c r="CY169" s="8">
        <f t="shared" si="128"/>
        <v>0</v>
      </c>
      <c r="CZ169" s="8" t="b">
        <f t="shared" si="111"/>
        <v>0</v>
      </c>
      <c r="DA169" s="8" t="b">
        <f t="shared" si="112"/>
        <v>0</v>
      </c>
      <c r="DB169" s="8" t="b">
        <f t="shared" si="113"/>
        <v>0</v>
      </c>
      <c r="DC169" s="8" t="b">
        <f t="shared" si="114"/>
        <v>0</v>
      </c>
      <c r="DD169" s="8" t="b">
        <f t="shared" si="115"/>
        <v>0</v>
      </c>
      <c r="DE169" s="8" t="b">
        <f t="shared" si="116"/>
        <v>0</v>
      </c>
      <c r="DF169" s="8">
        <f t="shared" si="117"/>
        <v>0</v>
      </c>
      <c r="DG169" s="8">
        <f t="shared" si="118"/>
        <v>0</v>
      </c>
      <c r="DH169" s="8">
        <f t="shared" si="119"/>
        <v>0</v>
      </c>
      <c r="DI169" s="8">
        <f t="shared" si="120"/>
        <v>0</v>
      </c>
      <c r="DJ169" s="19"/>
      <c r="DK169" s="18"/>
      <c r="DL169" s="18"/>
      <c r="DM169" s="19"/>
      <c r="DN169" s="19"/>
      <c r="DO169" s="18"/>
      <c r="DP169" s="18"/>
      <c r="DQ169" s="19"/>
      <c r="DR169" s="19"/>
      <c r="DS169" s="18"/>
      <c r="DT169" s="18"/>
      <c r="DU169" s="19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</row>
    <row r="170" spans="1:161" x14ac:dyDescent="0.25">
      <c r="A170" s="28"/>
      <c r="B170" s="71"/>
      <c r="C170" s="29"/>
      <c r="D170" s="30"/>
      <c r="E170" s="31"/>
      <c r="F170" s="32"/>
      <c r="G170" s="74"/>
      <c r="H170" s="33"/>
      <c r="I170" s="34"/>
      <c r="J170" s="35"/>
      <c r="K170" s="109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9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9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9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8">
        <f t="shared" si="109"/>
        <v>0</v>
      </c>
      <c r="CK170" s="8">
        <f t="shared" si="110"/>
        <v>0</v>
      </c>
      <c r="CL170" s="8" t="str">
        <f t="shared" si="121"/>
        <v/>
      </c>
      <c r="CM170" s="8" t="str">
        <f t="shared" si="122"/>
        <v/>
      </c>
      <c r="CN170" s="8" t="str">
        <f t="shared" si="123"/>
        <v/>
      </c>
      <c r="CO170" s="8" t="str">
        <f t="shared" si="124"/>
        <v/>
      </c>
      <c r="CP170" s="8">
        <f>IF(D170="",0,IF(D170=E170,0,IF(D170&lt;E170,0,IF('Equipes et choix des points'!$I$2=1,IF('Matchs et classements'!D170&gt;'Matchs et classements'!E170,3),IF('Equipes et choix des points'!$I$2=2,IF('Matchs et classements'!D170&gt;E170,4))))))</f>
        <v>0</v>
      </c>
      <c r="CQ170" s="8">
        <f>IF(E170="",0,IF(E170=D170,0,IF(E170&lt;D170,0,IF('Equipes et choix des points'!$I$2=1,IF('Matchs et classements'!E170&gt;'Matchs et classements'!D170,3),IF('Equipes et choix des points'!$I$2=2,IF('Matchs et classements'!E170&gt;'Matchs et classements'!D170,4))))))</f>
        <v>0</v>
      </c>
      <c r="CR170" s="8">
        <f>IF(D170="",0,IF(D170&gt;E170,0,IF(D170&lt;E170,0,IF('Equipes et choix des points'!$I$2=1,IF('Matchs et classements'!D170='Matchs et classements'!E170,1),IF('Equipes et choix des points'!$I$2=2,IF('Matchs et classements'!D170='Matchs et classements'!E170,2))))))</f>
        <v>0</v>
      </c>
      <c r="CS170" s="8">
        <f>IF(E170="",0,IF(E170&gt;D170,0,IF(E170&lt;D170,0,IF('Equipes et choix des points'!$I$2=1,IF('Matchs et classements'!E170='Matchs et classements'!D170,1),IF('Equipes et choix des points'!$I$2=2,IF('Matchs et classements'!E170='Matchs et classements'!D170,2))))))</f>
        <v>0</v>
      </c>
      <c r="CT170" s="8">
        <f>IF(D170="",0,IF(D170&gt;E170,0,IF(D170=E170,0,IF('Equipes et choix des points'!$I$2=1,IF('Matchs et classements'!D170&lt;'Matchs et classements'!E170,0),IF('Equipes et choix des points'!$I$2=2,IF('Matchs et classements'!D170&lt;'Matchs et classements'!E170,1))))))</f>
        <v>0</v>
      </c>
      <c r="CU170" s="8">
        <f>IF(E170="",0,IF(E170&gt;D170,0,IF(E170=D170,0,IF('Equipes et choix des points'!$I$2=1,IF('Matchs et classements'!E170&lt;'Matchs et classements'!D170,0),IF('Equipes et choix des points'!$I$2=2,IF('Matchs et classements'!E170&lt;'Matchs et classements'!D170,1))))))</f>
        <v>0</v>
      </c>
      <c r="CV170" s="8">
        <f t="shared" si="125"/>
        <v>0</v>
      </c>
      <c r="CW170" s="8">
        <f t="shared" si="126"/>
        <v>0</v>
      </c>
      <c r="CX170" s="8">
        <f t="shared" si="127"/>
        <v>0</v>
      </c>
      <c r="CY170" s="8">
        <f t="shared" si="128"/>
        <v>0</v>
      </c>
      <c r="CZ170" s="8" t="b">
        <f t="shared" si="111"/>
        <v>0</v>
      </c>
      <c r="DA170" s="8" t="b">
        <f t="shared" si="112"/>
        <v>0</v>
      </c>
      <c r="DB170" s="8" t="b">
        <f t="shared" si="113"/>
        <v>0</v>
      </c>
      <c r="DC170" s="8" t="b">
        <f t="shared" si="114"/>
        <v>0</v>
      </c>
      <c r="DD170" s="8" t="b">
        <f t="shared" si="115"/>
        <v>0</v>
      </c>
      <c r="DE170" s="8" t="b">
        <f t="shared" si="116"/>
        <v>0</v>
      </c>
      <c r="DF170" s="8">
        <f t="shared" si="117"/>
        <v>0</v>
      </c>
      <c r="DG170" s="8">
        <f t="shared" si="118"/>
        <v>0</v>
      </c>
      <c r="DH170" s="8">
        <f t="shared" si="119"/>
        <v>0</v>
      </c>
      <c r="DI170" s="8">
        <f t="shared" si="120"/>
        <v>0</v>
      </c>
      <c r="DJ170" s="19"/>
      <c r="DK170" s="18"/>
      <c r="DL170" s="18"/>
      <c r="DM170" s="19"/>
      <c r="DN170" s="19"/>
      <c r="DO170" s="18"/>
      <c r="DP170" s="18"/>
      <c r="DQ170" s="19"/>
      <c r="DR170" s="19"/>
      <c r="DS170" s="18"/>
      <c r="DT170" s="18"/>
      <c r="DU170" s="19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</row>
    <row r="171" spans="1:161" x14ac:dyDescent="0.25">
      <c r="A171" s="28"/>
      <c r="B171" s="71"/>
      <c r="C171" s="29"/>
      <c r="D171" s="30"/>
      <c r="E171" s="31"/>
      <c r="F171" s="32"/>
      <c r="G171" s="74"/>
      <c r="H171" s="33"/>
      <c r="I171" s="34"/>
      <c r="J171" s="35"/>
      <c r="K171" s="109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9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9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9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8">
        <f t="shared" si="109"/>
        <v>0</v>
      </c>
      <c r="CK171" s="8">
        <f t="shared" si="110"/>
        <v>0</v>
      </c>
      <c r="CL171" s="8" t="str">
        <f t="shared" si="121"/>
        <v/>
      </c>
      <c r="CM171" s="8" t="str">
        <f t="shared" si="122"/>
        <v/>
      </c>
      <c r="CN171" s="8" t="str">
        <f t="shared" si="123"/>
        <v/>
      </c>
      <c r="CO171" s="8" t="str">
        <f t="shared" si="124"/>
        <v/>
      </c>
      <c r="CP171" s="8">
        <f>IF(D171="",0,IF(D171=E171,0,IF(D171&lt;E171,0,IF('Equipes et choix des points'!$I$2=1,IF('Matchs et classements'!D171&gt;'Matchs et classements'!E171,3),IF('Equipes et choix des points'!$I$2=2,IF('Matchs et classements'!D171&gt;E171,4))))))</f>
        <v>0</v>
      </c>
      <c r="CQ171" s="8">
        <f>IF(E171="",0,IF(E171=D171,0,IF(E171&lt;D171,0,IF('Equipes et choix des points'!$I$2=1,IF('Matchs et classements'!E171&gt;'Matchs et classements'!D171,3),IF('Equipes et choix des points'!$I$2=2,IF('Matchs et classements'!E171&gt;'Matchs et classements'!D171,4))))))</f>
        <v>0</v>
      </c>
      <c r="CR171" s="8">
        <f>IF(D171="",0,IF(D171&gt;E171,0,IF(D171&lt;E171,0,IF('Equipes et choix des points'!$I$2=1,IF('Matchs et classements'!D171='Matchs et classements'!E171,1),IF('Equipes et choix des points'!$I$2=2,IF('Matchs et classements'!D171='Matchs et classements'!E171,2))))))</f>
        <v>0</v>
      </c>
      <c r="CS171" s="8">
        <f>IF(E171="",0,IF(E171&gt;D171,0,IF(E171&lt;D171,0,IF('Equipes et choix des points'!$I$2=1,IF('Matchs et classements'!E171='Matchs et classements'!D171,1),IF('Equipes et choix des points'!$I$2=2,IF('Matchs et classements'!E171='Matchs et classements'!D171,2))))))</f>
        <v>0</v>
      </c>
      <c r="CT171" s="8">
        <f>IF(D171="",0,IF(D171&gt;E171,0,IF(D171=E171,0,IF('Equipes et choix des points'!$I$2=1,IF('Matchs et classements'!D171&lt;'Matchs et classements'!E171,0),IF('Equipes et choix des points'!$I$2=2,IF('Matchs et classements'!D171&lt;'Matchs et classements'!E171,1))))))</f>
        <v>0</v>
      </c>
      <c r="CU171" s="8">
        <f>IF(E171="",0,IF(E171&gt;D171,0,IF(E171=D171,0,IF('Equipes et choix des points'!$I$2=1,IF('Matchs et classements'!E171&lt;'Matchs et classements'!D171,0),IF('Equipes et choix des points'!$I$2=2,IF('Matchs et classements'!E171&lt;'Matchs et classements'!D171,1))))))</f>
        <v>0</v>
      </c>
      <c r="CV171" s="8">
        <f t="shared" si="125"/>
        <v>0</v>
      </c>
      <c r="CW171" s="8">
        <f t="shared" si="126"/>
        <v>0</v>
      </c>
      <c r="CX171" s="8">
        <f t="shared" si="127"/>
        <v>0</v>
      </c>
      <c r="CY171" s="8">
        <f t="shared" si="128"/>
        <v>0</v>
      </c>
      <c r="CZ171" s="8" t="b">
        <f t="shared" si="111"/>
        <v>0</v>
      </c>
      <c r="DA171" s="8" t="b">
        <f t="shared" si="112"/>
        <v>0</v>
      </c>
      <c r="DB171" s="8" t="b">
        <f t="shared" si="113"/>
        <v>0</v>
      </c>
      <c r="DC171" s="8" t="b">
        <f t="shared" si="114"/>
        <v>0</v>
      </c>
      <c r="DD171" s="8" t="b">
        <f t="shared" si="115"/>
        <v>0</v>
      </c>
      <c r="DE171" s="8" t="b">
        <f t="shared" si="116"/>
        <v>0</v>
      </c>
      <c r="DF171" s="8">
        <f t="shared" si="117"/>
        <v>0</v>
      </c>
      <c r="DG171" s="8">
        <f t="shared" si="118"/>
        <v>0</v>
      </c>
      <c r="DH171" s="8">
        <f t="shared" si="119"/>
        <v>0</v>
      </c>
      <c r="DI171" s="8">
        <f t="shared" si="120"/>
        <v>0</v>
      </c>
      <c r="DJ171" s="19"/>
      <c r="DK171" s="18"/>
      <c r="DL171" s="18"/>
      <c r="DM171" s="19"/>
      <c r="DN171" s="19"/>
      <c r="DO171" s="18"/>
      <c r="DP171" s="18"/>
      <c r="DQ171" s="19"/>
      <c r="DR171" s="19"/>
      <c r="DS171" s="18"/>
      <c r="DT171" s="18"/>
      <c r="DU171" s="19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</row>
    <row r="172" spans="1:161" x14ac:dyDescent="0.25">
      <c r="A172" s="28"/>
      <c r="B172" s="71"/>
      <c r="C172" s="29"/>
      <c r="D172" s="30"/>
      <c r="E172" s="31"/>
      <c r="F172" s="32"/>
      <c r="G172" s="74"/>
      <c r="H172" s="33"/>
      <c r="I172" s="34"/>
      <c r="J172" s="35"/>
      <c r="K172" s="109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9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9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9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8">
        <f t="shared" si="109"/>
        <v>0</v>
      </c>
      <c r="CK172" s="8">
        <f t="shared" si="110"/>
        <v>0</v>
      </c>
      <c r="CL172" s="8" t="str">
        <f t="shared" si="121"/>
        <v/>
      </c>
      <c r="CM172" s="8" t="str">
        <f t="shared" si="122"/>
        <v/>
      </c>
      <c r="CN172" s="8" t="str">
        <f t="shared" si="123"/>
        <v/>
      </c>
      <c r="CO172" s="8" t="str">
        <f t="shared" si="124"/>
        <v/>
      </c>
      <c r="CP172" s="8">
        <f>IF(D172="",0,IF(D172=E172,0,IF(D172&lt;E172,0,IF('Equipes et choix des points'!$I$2=1,IF('Matchs et classements'!D172&gt;'Matchs et classements'!E172,3),IF('Equipes et choix des points'!$I$2=2,IF('Matchs et classements'!D172&gt;E172,4))))))</f>
        <v>0</v>
      </c>
      <c r="CQ172" s="8">
        <f>IF(E172="",0,IF(E172=D172,0,IF(E172&lt;D172,0,IF('Equipes et choix des points'!$I$2=1,IF('Matchs et classements'!E172&gt;'Matchs et classements'!D172,3),IF('Equipes et choix des points'!$I$2=2,IF('Matchs et classements'!E172&gt;'Matchs et classements'!D172,4))))))</f>
        <v>0</v>
      </c>
      <c r="CR172" s="8">
        <f>IF(D172="",0,IF(D172&gt;E172,0,IF(D172&lt;E172,0,IF('Equipes et choix des points'!$I$2=1,IF('Matchs et classements'!D172='Matchs et classements'!E172,1),IF('Equipes et choix des points'!$I$2=2,IF('Matchs et classements'!D172='Matchs et classements'!E172,2))))))</f>
        <v>0</v>
      </c>
      <c r="CS172" s="8">
        <f>IF(E172="",0,IF(E172&gt;D172,0,IF(E172&lt;D172,0,IF('Equipes et choix des points'!$I$2=1,IF('Matchs et classements'!E172='Matchs et classements'!D172,1),IF('Equipes et choix des points'!$I$2=2,IF('Matchs et classements'!E172='Matchs et classements'!D172,2))))))</f>
        <v>0</v>
      </c>
      <c r="CT172" s="8">
        <f>IF(D172="",0,IF(D172&gt;E172,0,IF(D172=E172,0,IF('Equipes et choix des points'!$I$2=1,IF('Matchs et classements'!D172&lt;'Matchs et classements'!E172,0),IF('Equipes et choix des points'!$I$2=2,IF('Matchs et classements'!D172&lt;'Matchs et classements'!E172,1))))))</f>
        <v>0</v>
      </c>
      <c r="CU172" s="8">
        <f>IF(E172="",0,IF(E172&gt;D172,0,IF(E172=D172,0,IF('Equipes et choix des points'!$I$2=1,IF('Matchs et classements'!E172&lt;'Matchs et classements'!D172,0),IF('Equipes et choix des points'!$I$2=2,IF('Matchs et classements'!E172&lt;'Matchs et classements'!D172,1))))))</f>
        <v>0</v>
      </c>
      <c r="CV172" s="8">
        <f t="shared" si="125"/>
        <v>0</v>
      </c>
      <c r="CW172" s="8">
        <f t="shared" si="126"/>
        <v>0</v>
      </c>
      <c r="CX172" s="8">
        <f t="shared" si="127"/>
        <v>0</v>
      </c>
      <c r="CY172" s="8">
        <f t="shared" si="128"/>
        <v>0</v>
      </c>
      <c r="CZ172" s="8" t="b">
        <f t="shared" si="111"/>
        <v>0</v>
      </c>
      <c r="DA172" s="8" t="b">
        <f t="shared" si="112"/>
        <v>0</v>
      </c>
      <c r="DB172" s="8" t="b">
        <f t="shared" si="113"/>
        <v>0</v>
      </c>
      <c r="DC172" s="8" t="b">
        <f t="shared" si="114"/>
        <v>0</v>
      </c>
      <c r="DD172" s="8" t="b">
        <f t="shared" si="115"/>
        <v>0</v>
      </c>
      <c r="DE172" s="8" t="b">
        <f t="shared" si="116"/>
        <v>0</v>
      </c>
      <c r="DF172" s="8">
        <f t="shared" si="117"/>
        <v>0</v>
      </c>
      <c r="DG172" s="8">
        <f t="shared" si="118"/>
        <v>0</v>
      </c>
      <c r="DH172" s="8">
        <f t="shared" si="119"/>
        <v>0</v>
      </c>
      <c r="DI172" s="8">
        <f t="shared" si="120"/>
        <v>0</v>
      </c>
      <c r="DJ172" s="19"/>
      <c r="DK172" s="18"/>
      <c r="DL172" s="18"/>
      <c r="DM172" s="19"/>
      <c r="DN172" s="19"/>
      <c r="DO172" s="18"/>
      <c r="DP172" s="18"/>
      <c r="DQ172" s="19"/>
      <c r="DR172" s="19"/>
      <c r="DS172" s="18"/>
      <c r="DT172" s="18"/>
      <c r="DU172" s="19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</row>
    <row r="173" spans="1:161" ht="15.75" thickBot="1" x14ac:dyDescent="0.3">
      <c r="A173" s="36"/>
      <c r="B173" s="72"/>
      <c r="C173" s="37"/>
      <c r="D173" s="38"/>
      <c r="E173" s="39"/>
      <c r="F173" s="40"/>
      <c r="G173" s="75"/>
      <c r="H173" s="41"/>
      <c r="I173" s="42"/>
      <c r="J173" s="43"/>
      <c r="K173" s="110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9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9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9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8">
        <f t="shared" si="109"/>
        <v>0</v>
      </c>
      <c r="CK173" s="8">
        <f t="shared" si="110"/>
        <v>0</v>
      </c>
      <c r="CL173" s="8" t="str">
        <f t="shared" si="121"/>
        <v/>
      </c>
      <c r="CM173" s="8" t="str">
        <f t="shared" si="122"/>
        <v/>
      </c>
      <c r="CN173" s="8" t="str">
        <f t="shared" si="123"/>
        <v/>
      </c>
      <c r="CO173" s="8" t="str">
        <f t="shared" si="124"/>
        <v/>
      </c>
      <c r="CP173" s="8">
        <f>IF(D173="",0,IF(D173=E173,0,IF(D173&lt;E173,0,IF('Equipes et choix des points'!$I$2=1,IF('Matchs et classements'!D173&gt;'Matchs et classements'!E173,3),IF('Equipes et choix des points'!$I$2=2,IF('Matchs et classements'!D173&gt;E173,4))))))</f>
        <v>0</v>
      </c>
      <c r="CQ173" s="8">
        <f>IF(E173="",0,IF(E173=D173,0,IF(E173&lt;D173,0,IF('Equipes et choix des points'!$I$2=1,IF('Matchs et classements'!E173&gt;'Matchs et classements'!D173,3),IF('Equipes et choix des points'!$I$2=2,IF('Matchs et classements'!E173&gt;'Matchs et classements'!D173,4))))))</f>
        <v>0</v>
      </c>
      <c r="CR173" s="8">
        <f>IF(D173="",0,IF(D173&gt;E173,0,IF(D173&lt;E173,0,IF('Equipes et choix des points'!$I$2=1,IF('Matchs et classements'!D173='Matchs et classements'!E173,1),IF('Equipes et choix des points'!$I$2=2,IF('Matchs et classements'!D173='Matchs et classements'!E173,2))))))</f>
        <v>0</v>
      </c>
      <c r="CS173" s="8">
        <f>IF(E173="",0,IF(E173&gt;D173,0,IF(E173&lt;D173,0,IF('Equipes et choix des points'!$I$2=1,IF('Matchs et classements'!E173='Matchs et classements'!D173,1),IF('Equipes et choix des points'!$I$2=2,IF('Matchs et classements'!E173='Matchs et classements'!D173,2))))))</f>
        <v>0</v>
      </c>
      <c r="CT173" s="8">
        <f>IF(D173="",0,IF(D173&gt;E173,0,IF(D173=E173,0,IF('Equipes et choix des points'!$I$2=1,IF('Matchs et classements'!D173&lt;'Matchs et classements'!E173,0),IF('Equipes et choix des points'!$I$2=2,IF('Matchs et classements'!D173&lt;'Matchs et classements'!E173,1))))))</f>
        <v>0</v>
      </c>
      <c r="CU173" s="8">
        <f>IF(E173="",0,IF(E173&gt;D173,0,IF(E173=D173,0,IF('Equipes et choix des points'!$I$2=1,IF('Matchs et classements'!E173&lt;'Matchs et classements'!D173,0),IF('Equipes et choix des points'!$I$2=2,IF('Matchs et classements'!E173&lt;'Matchs et classements'!D173,1))))))</f>
        <v>0</v>
      </c>
      <c r="CV173" s="8">
        <f t="shared" si="125"/>
        <v>0</v>
      </c>
      <c r="CW173" s="8">
        <f t="shared" si="126"/>
        <v>0</v>
      </c>
      <c r="CX173" s="8">
        <f t="shared" si="127"/>
        <v>0</v>
      </c>
      <c r="CY173" s="8">
        <f t="shared" si="128"/>
        <v>0</v>
      </c>
      <c r="CZ173" s="8" t="b">
        <f t="shared" si="111"/>
        <v>0</v>
      </c>
      <c r="DA173" s="8" t="b">
        <f t="shared" si="112"/>
        <v>0</v>
      </c>
      <c r="DB173" s="8" t="b">
        <f t="shared" si="113"/>
        <v>0</v>
      </c>
      <c r="DC173" s="8" t="b">
        <f t="shared" si="114"/>
        <v>0</v>
      </c>
      <c r="DD173" s="8" t="b">
        <f t="shared" si="115"/>
        <v>0</v>
      </c>
      <c r="DE173" s="8" t="b">
        <f t="shared" si="116"/>
        <v>0</v>
      </c>
      <c r="DF173" s="8">
        <f t="shared" si="117"/>
        <v>0</v>
      </c>
      <c r="DG173" s="8">
        <f t="shared" si="118"/>
        <v>0</v>
      </c>
      <c r="DH173" s="8">
        <f t="shared" si="119"/>
        <v>0</v>
      </c>
      <c r="DI173" s="8">
        <f t="shared" si="120"/>
        <v>0</v>
      </c>
      <c r="DJ173" s="19"/>
      <c r="DK173" s="18"/>
      <c r="DL173" s="18"/>
      <c r="DM173" s="19"/>
      <c r="DN173" s="19"/>
      <c r="DO173" s="18"/>
      <c r="DP173" s="18"/>
      <c r="DQ173" s="19"/>
      <c r="DR173" s="19"/>
      <c r="DS173" s="18"/>
      <c r="DT173" s="18"/>
      <c r="DU173" s="19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</row>
    <row r="174" spans="1:161" x14ac:dyDescent="0.25">
      <c r="A174" s="20"/>
      <c r="B174" s="70"/>
      <c r="C174" s="21"/>
      <c r="D174" s="22"/>
      <c r="E174" s="23"/>
      <c r="F174" s="24"/>
      <c r="G174" s="73"/>
      <c r="H174" s="25"/>
      <c r="I174" s="26"/>
      <c r="J174" s="27"/>
      <c r="K174" s="108">
        <v>18</v>
      </c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9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9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9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8">
        <f t="shared" si="109"/>
        <v>0</v>
      </c>
      <c r="CK174" s="8">
        <f t="shared" si="110"/>
        <v>0</v>
      </c>
      <c r="CL174" s="8" t="str">
        <f t="shared" si="121"/>
        <v/>
      </c>
      <c r="CM174" s="8" t="str">
        <f t="shared" si="122"/>
        <v/>
      </c>
      <c r="CN174" s="8" t="str">
        <f t="shared" si="123"/>
        <v/>
      </c>
      <c r="CO174" s="8" t="str">
        <f t="shared" si="124"/>
        <v/>
      </c>
      <c r="CP174" s="8">
        <f>IF(D174="",0,IF(D174=E174,0,IF(D174&lt;E174,0,IF('Equipes et choix des points'!$I$2=1,IF('Matchs et classements'!D174&gt;'Matchs et classements'!E174,3),IF('Equipes et choix des points'!$I$2=2,IF('Matchs et classements'!D174&gt;E174,4))))))</f>
        <v>0</v>
      </c>
      <c r="CQ174" s="8">
        <f>IF(E174="",0,IF(E174=D174,0,IF(E174&lt;D174,0,IF('Equipes et choix des points'!$I$2=1,IF('Matchs et classements'!E174&gt;'Matchs et classements'!D174,3),IF('Equipes et choix des points'!$I$2=2,IF('Matchs et classements'!E174&gt;'Matchs et classements'!D174,4))))))</f>
        <v>0</v>
      </c>
      <c r="CR174" s="8">
        <f>IF(D174="",0,IF(D174&gt;E174,0,IF(D174&lt;E174,0,IF('Equipes et choix des points'!$I$2=1,IF('Matchs et classements'!D174='Matchs et classements'!E174,1),IF('Equipes et choix des points'!$I$2=2,IF('Matchs et classements'!D174='Matchs et classements'!E174,2))))))</f>
        <v>0</v>
      </c>
      <c r="CS174" s="8">
        <f>IF(E174="",0,IF(E174&gt;D174,0,IF(E174&lt;D174,0,IF('Equipes et choix des points'!$I$2=1,IF('Matchs et classements'!E174='Matchs et classements'!D174,1),IF('Equipes et choix des points'!$I$2=2,IF('Matchs et classements'!E174='Matchs et classements'!D174,2))))))</f>
        <v>0</v>
      </c>
      <c r="CT174" s="8">
        <f>IF(D174="",0,IF(D174&gt;E174,0,IF(D174=E174,0,IF('Equipes et choix des points'!$I$2=1,IF('Matchs et classements'!D174&lt;'Matchs et classements'!E174,0),IF('Equipes et choix des points'!$I$2=2,IF('Matchs et classements'!D174&lt;'Matchs et classements'!E174,1))))))</f>
        <v>0</v>
      </c>
      <c r="CU174" s="8">
        <f>IF(E174="",0,IF(E174&gt;D174,0,IF(E174=D174,0,IF('Equipes et choix des points'!$I$2=1,IF('Matchs et classements'!E174&lt;'Matchs et classements'!D174,0),IF('Equipes et choix des points'!$I$2=2,IF('Matchs et classements'!E174&lt;'Matchs et classements'!D174,1))))))</f>
        <v>0</v>
      </c>
      <c r="CV174" s="8">
        <f t="shared" si="125"/>
        <v>0</v>
      </c>
      <c r="CW174" s="8">
        <f t="shared" si="126"/>
        <v>0</v>
      </c>
      <c r="CX174" s="8">
        <f t="shared" si="127"/>
        <v>0</v>
      </c>
      <c r="CY174" s="8">
        <f t="shared" si="128"/>
        <v>0</v>
      </c>
      <c r="CZ174" s="8" t="b">
        <f t="shared" si="111"/>
        <v>0</v>
      </c>
      <c r="DA174" s="8" t="b">
        <f t="shared" si="112"/>
        <v>0</v>
      </c>
      <c r="DB174" s="8" t="b">
        <f t="shared" si="113"/>
        <v>0</v>
      </c>
      <c r="DC174" s="8" t="b">
        <f t="shared" si="114"/>
        <v>0</v>
      </c>
      <c r="DD174" s="8" t="b">
        <f t="shared" si="115"/>
        <v>0</v>
      </c>
      <c r="DE174" s="8" t="b">
        <f t="shared" si="116"/>
        <v>0</v>
      </c>
      <c r="DF174" s="8">
        <f t="shared" si="117"/>
        <v>0</v>
      </c>
      <c r="DG174" s="8">
        <f t="shared" si="118"/>
        <v>0</v>
      </c>
      <c r="DH174" s="8">
        <f t="shared" si="119"/>
        <v>0</v>
      </c>
      <c r="DI174" s="8">
        <f t="shared" si="120"/>
        <v>0</v>
      </c>
      <c r="DJ174" s="19"/>
      <c r="DK174" s="18"/>
      <c r="DL174" s="18"/>
      <c r="DM174" s="19"/>
      <c r="DN174" s="19"/>
      <c r="DO174" s="18"/>
      <c r="DP174" s="18"/>
      <c r="DQ174" s="19"/>
      <c r="DR174" s="19"/>
      <c r="DS174" s="18"/>
      <c r="DT174" s="18"/>
      <c r="DU174" s="19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</row>
    <row r="175" spans="1:161" x14ac:dyDescent="0.25">
      <c r="A175" s="28"/>
      <c r="B175" s="71"/>
      <c r="C175" s="29"/>
      <c r="D175" s="30"/>
      <c r="E175" s="31"/>
      <c r="F175" s="32"/>
      <c r="G175" s="74"/>
      <c r="H175" s="33"/>
      <c r="I175" s="34"/>
      <c r="J175" s="35"/>
      <c r="K175" s="109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9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9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9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8">
        <f t="shared" si="109"/>
        <v>0</v>
      </c>
      <c r="CK175" s="8">
        <f t="shared" si="110"/>
        <v>0</v>
      </c>
      <c r="CL175" s="8" t="str">
        <f t="shared" si="121"/>
        <v/>
      </c>
      <c r="CM175" s="8" t="str">
        <f t="shared" si="122"/>
        <v/>
      </c>
      <c r="CN175" s="8" t="str">
        <f t="shared" si="123"/>
        <v/>
      </c>
      <c r="CO175" s="8" t="str">
        <f t="shared" si="124"/>
        <v/>
      </c>
      <c r="CP175" s="8">
        <f>IF(D175="",0,IF(D175=E175,0,IF(D175&lt;E175,0,IF('Equipes et choix des points'!$I$2=1,IF('Matchs et classements'!D175&gt;'Matchs et classements'!E175,3),IF('Equipes et choix des points'!$I$2=2,IF('Matchs et classements'!D175&gt;E175,4))))))</f>
        <v>0</v>
      </c>
      <c r="CQ175" s="8">
        <f>IF(E175="",0,IF(E175=D175,0,IF(E175&lt;D175,0,IF('Equipes et choix des points'!$I$2=1,IF('Matchs et classements'!E175&gt;'Matchs et classements'!D175,3),IF('Equipes et choix des points'!$I$2=2,IF('Matchs et classements'!E175&gt;'Matchs et classements'!D175,4))))))</f>
        <v>0</v>
      </c>
      <c r="CR175" s="8">
        <f>IF(D175="",0,IF(D175&gt;E175,0,IF(D175&lt;E175,0,IF('Equipes et choix des points'!$I$2=1,IF('Matchs et classements'!D175='Matchs et classements'!E175,1),IF('Equipes et choix des points'!$I$2=2,IF('Matchs et classements'!D175='Matchs et classements'!E175,2))))))</f>
        <v>0</v>
      </c>
      <c r="CS175" s="8">
        <f>IF(E175="",0,IF(E175&gt;D175,0,IF(E175&lt;D175,0,IF('Equipes et choix des points'!$I$2=1,IF('Matchs et classements'!E175='Matchs et classements'!D175,1),IF('Equipes et choix des points'!$I$2=2,IF('Matchs et classements'!E175='Matchs et classements'!D175,2))))))</f>
        <v>0</v>
      </c>
      <c r="CT175" s="8">
        <f>IF(D175="",0,IF(D175&gt;E175,0,IF(D175=E175,0,IF('Equipes et choix des points'!$I$2=1,IF('Matchs et classements'!D175&lt;'Matchs et classements'!E175,0),IF('Equipes et choix des points'!$I$2=2,IF('Matchs et classements'!D175&lt;'Matchs et classements'!E175,1))))))</f>
        <v>0</v>
      </c>
      <c r="CU175" s="8">
        <f>IF(E175="",0,IF(E175&gt;D175,0,IF(E175=D175,0,IF('Equipes et choix des points'!$I$2=1,IF('Matchs et classements'!E175&lt;'Matchs et classements'!D175,0),IF('Equipes et choix des points'!$I$2=2,IF('Matchs et classements'!E175&lt;'Matchs et classements'!D175,1))))))</f>
        <v>0</v>
      </c>
      <c r="CV175" s="8">
        <f t="shared" si="125"/>
        <v>0</v>
      </c>
      <c r="CW175" s="8">
        <f t="shared" si="126"/>
        <v>0</v>
      </c>
      <c r="CX175" s="8">
        <f t="shared" si="127"/>
        <v>0</v>
      </c>
      <c r="CY175" s="8">
        <f t="shared" si="128"/>
        <v>0</v>
      </c>
      <c r="CZ175" s="8" t="b">
        <f t="shared" si="111"/>
        <v>0</v>
      </c>
      <c r="DA175" s="8" t="b">
        <f t="shared" si="112"/>
        <v>0</v>
      </c>
      <c r="DB175" s="8" t="b">
        <f t="shared" si="113"/>
        <v>0</v>
      </c>
      <c r="DC175" s="8" t="b">
        <f t="shared" si="114"/>
        <v>0</v>
      </c>
      <c r="DD175" s="8" t="b">
        <f t="shared" si="115"/>
        <v>0</v>
      </c>
      <c r="DE175" s="8" t="b">
        <f t="shared" si="116"/>
        <v>0</v>
      </c>
      <c r="DF175" s="8">
        <f t="shared" si="117"/>
        <v>0</v>
      </c>
      <c r="DG175" s="8">
        <f t="shared" si="118"/>
        <v>0</v>
      </c>
      <c r="DH175" s="8">
        <f t="shared" si="119"/>
        <v>0</v>
      </c>
      <c r="DI175" s="8">
        <f t="shared" si="120"/>
        <v>0</v>
      </c>
      <c r="DJ175" s="19"/>
      <c r="DK175" s="18"/>
      <c r="DL175" s="18"/>
      <c r="DM175" s="19"/>
      <c r="DN175" s="19"/>
      <c r="DO175" s="18"/>
      <c r="DP175" s="18"/>
      <c r="DQ175" s="19"/>
      <c r="DR175" s="19"/>
      <c r="DS175" s="18"/>
      <c r="DT175" s="18"/>
      <c r="DU175" s="19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</row>
    <row r="176" spans="1:161" x14ac:dyDescent="0.25">
      <c r="A176" s="28"/>
      <c r="B176" s="71"/>
      <c r="C176" s="29"/>
      <c r="D176" s="30"/>
      <c r="E176" s="31"/>
      <c r="F176" s="32"/>
      <c r="G176" s="74"/>
      <c r="H176" s="33"/>
      <c r="I176" s="34"/>
      <c r="J176" s="35"/>
      <c r="K176" s="109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9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9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9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8">
        <f t="shared" si="109"/>
        <v>0</v>
      </c>
      <c r="CK176" s="8">
        <f t="shared" si="110"/>
        <v>0</v>
      </c>
      <c r="CL176" s="8" t="str">
        <f t="shared" si="121"/>
        <v/>
      </c>
      <c r="CM176" s="8" t="str">
        <f t="shared" si="122"/>
        <v/>
      </c>
      <c r="CN176" s="8" t="str">
        <f t="shared" si="123"/>
        <v/>
      </c>
      <c r="CO176" s="8" t="str">
        <f t="shared" si="124"/>
        <v/>
      </c>
      <c r="CP176" s="8">
        <f>IF(D176="",0,IF(D176=E176,0,IF(D176&lt;E176,0,IF('Equipes et choix des points'!$I$2=1,IF('Matchs et classements'!D176&gt;'Matchs et classements'!E176,3),IF('Equipes et choix des points'!$I$2=2,IF('Matchs et classements'!D176&gt;E176,4))))))</f>
        <v>0</v>
      </c>
      <c r="CQ176" s="8">
        <f>IF(E176="",0,IF(E176=D176,0,IF(E176&lt;D176,0,IF('Equipes et choix des points'!$I$2=1,IF('Matchs et classements'!E176&gt;'Matchs et classements'!D176,3),IF('Equipes et choix des points'!$I$2=2,IF('Matchs et classements'!E176&gt;'Matchs et classements'!D176,4))))))</f>
        <v>0</v>
      </c>
      <c r="CR176" s="8">
        <f>IF(D176="",0,IF(D176&gt;E176,0,IF(D176&lt;E176,0,IF('Equipes et choix des points'!$I$2=1,IF('Matchs et classements'!D176='Matchs et classements'!E176,1),IF('Equipes et choix des points'!$I$2=2,IF('Matchs et classements'!D176='Matchs et classements'!E176,2))))))</f>
        <v>0</v>
      </c>
      <c r="CS176" s="8">
        <f>IF(E176="",0,IF(E176&gt;D176,0,IF(E176&lt;D176,0,IF('Equipes et choix des points'!$I$2=1,IF('Matchs et classements'!E176='Matchs et classements'!D176,1),IF('Equipes et choix des points'!$I$2=2,IF('Matchs et classements'!E176='Matchs et classements'!D176,2))))))</f>
        <v>0</v>
      </c>
      <c r="CT176" s="8">
        <f>IF(D176="",0,IF(D176&gt;E176,0,IF(D176=E176,0,IF('Equipes et choix des points'!$I$2=1,IF('Matchs et classements'!D176&lt;'Matchs et classements'!E176,0),IF('Equipes et choix des points'!$I$2=2,IF('Matchs et classements'!D176&lt;'Matchs et classements'!E176,1))))))</f>
        <v>0</v>
      </c>
      <c r="CU176" s="8">
        <f>IF(E176="",0,IF(E176&gt;D176,0,IF(E176=D176,0,IF('Equipes et choix des points'!$I$2=1,IF('Matchs et classements'!E176&lt;'Matchs et classements'!D176,0),IF('Equipes et choix des points'!$I$2=2,IF('Matchs et classements'!E176&lt;'Matchs et classements'!D176,1))))))</f>
        <v>0</v>
      </c>
      <c r="CV176" s="8">
        <f t="shared" si="125"/>
        <v>0</v>
      </c>
      <c r="CW176" s="8">
        <f t="shared" si="126"/>
        <v>0</v>
      </c>
      <c r="CX176" s="8">
        <f t="shared" si="127"/>
        <v>0</v>
      </c>
      <c r="CY176" s="8">
        <f t="shared" si="128"/>
        <v>0</v>
      </c>
      <c r="CZ176" s="8" t="b">
        <f t="shared" si="111"/>
        <v>0</v>
      </c>
      <c r="DA176" s="8" t="b">
        <f t="shared" si="112"/>
        <v>0</v>
      </c>
      <c r="DB176" s="8" t="b">
        <f t="shared" si="113"/>
        <v>0</v>
      </c>
      <c r="DC176" s="8" t="b">
        <f t="shared" si="114"/>
        <v>0</v>
      </c>
      <c r="DD176" s="8" t="b">
        <f t="shared" si="115"/>
        <v>0</v>
      </c>
      <c r="DE176" s="8" t="b">
        <f t="shared" si="116"/>
        <v>0</v>
      </c>
      <c r="DF176" s="8">
        <f t="shared" si="117"/>
        <v>0</v>
      </c>
      <c r="DG176" s="8">
        <f t="shared" si="118"/>
        <v>0</v>
      </c>
      <c r="DH176" s="8">
        <f t="shared" si="119"/>
        <v>0</v>
      </c>
      <c r="DI176" s="8">
        <f t="shared" si="120"/>
        <v>0</v>
      </c>
      <c r="DJ176" s="19"/>
      <c r="DK176" s="18"/>
      <c r="DL176" s="18"/>
      <c r="DM176" s="19"/>
      <c r="DN176" s="19"/>
      <c r="DO176" s="18"/>
      <c r="DP176" s="18"/>
      <c r="DQ176" s="19"/>
      <c r="DR176" s="19"/>
      <c r="DS176" s="18"/>
      <c r="DT176" s="18"/>
      <c r="DU176" s="19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</row>
    <row r="177" spans="1:161" x14ac:dyDescent="0.25">
      <c r="A177" s="28"/>
      <c r="B177" s="71"/>
      <c r="C177" s="29"/>
      <c r="D177" s="30"/>
      <c r="E177" s="31"/>
      <c r="F177" s="32"/>
      <c r="G177" s="74"/>
      <c r="H177" s="33"/>
      <c r="I177" s="34"/>
      <c r="J177" s="35"/>
      <c r="K177" s="109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9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9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9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8">
        <f t="shared" si="109"/>
        <v>0</v>
      </c>
      <c r="CK177" s="8">
        <f t="shared" si="110"/>
        <v>0</v>
      </c>
      <c r="CL177" s="8" t="str">
        <f t="shared" si="121"/>
        <v/>
      </c>
      <c r="CM177" s="8" t="str">
        <f t="shared" si="122"/>
        <v/>
      </c>
      <c r="CN177" s="8" t="str">
        <f t="shared" si="123"/>
        <v/>
      </c>
      <c r="CO177" s="8" t="str">
        <f t="shared" si="124"/>
        <v/>
      </c>
      <c r="CP177" s="8">
        <f>IF(D177="",0,IF(D177=E177,0,IF(D177&lt;E177,0,IF('Equipes et choix des points'!$I$2=1,IF('Matchs et classements'!D177&gt;'Matchs et classements'!E177,3),IF('Equipes et choix des points'!$I$2=2,IF('Matchs et classements'!D177&gt;E177,4))))))</f>
        <v>0</v>
      </c>
      <c r="CQ177" s="8">
        <f>IF(E177="",0,IF(E177=D177,0,IF(E177&lt;D177,0,IF('Equipes et choix des points'!$I$2=1,IF('Matchs et classements'!E177&gt;'Matchs et classements'!D177,3),IF('Equipes et choix des points'!$I$2=2,IF('Matchs et classements'!E177&gt;'Matchs et classements'!D177,4))))))</f>
        <v>0</v>
      </c>
      <c r="CR177" s="8">
        <f>IF(D177="",0,IF(D177&gt;E177,0,IF(D177&lt;E177,0,IF('Equipes et choix des points'!$I$2=1,IF('Matchs et classements'!D177='Matchs et classements'!E177,1),IF('Equipes et choix des points'!$I$2=2,IF('Matchs et classements'!D177='Matchs et classements'!E177,2))))))</f>
        <v>0</v>
      </c>
      <c r="CS177" s="8">
        <f>IF(E177="",0,IF(E177&gt;D177,0,IF(E177&lt;D177,0,IF('Equipes et choix des points'!$I$2=1,IF('Matchs et classements'!E177='Matchs et classements'!D177,1),IF('Equipes et choix des points'!$I$2=2,IF('Matchs et classements'!E177='Matchs et classements'!D177,2))))))</f>
        <v>0</v>
      </c>
      <c r="CT177" s="8">
        <f>IF(D177="",0,IF(D177&gt;E177,0,IF(D177=E177,0,IF('Equipes et choix des points'!$I$2=1,IF('Matchs et classements'!D177&lt;'Matchs et classements'!E177,0),IF('Equipes et choix des points'!$I$2=2,IF('Matchs et classements'!D177&lt;'Matchs et classements'!E177,1))))))</f>
        <v>0</v>
      </c>
      <c r="CU177" s="8">
        <f>IF(E177="",0,IF(E177&gt;D177,0,IF(E177=D177,0,IF('Equipes et choix des points'!$I$2=1,IF('Matchs et classements'!E177&lt;'Matchs et classements'!D177,0),IF('Equipes et choix des points'!$I$2=2,IF('Matchs et classements'!E177&lt;'Matchs et classements'!D177,1))))))</f>
        <v>0</v>
      </c>
      <c r="CV177" s="8">
        <f t="shared" si="125"/>
        <v>0</v>
      </c>
      <c r="CW177" s="8">
        <f t="shared" si="126"/>
        <v>0</v>
      </c>
      <c r="CX177" s="8">
        <f t="shared" si="127"/>
        <v>0</v>
      </c>
      <c r="CY177" s="8">
        <f t="shared" si="128"/>
        <v>0</v>
      </c>
      <c r="CZ177" s="8" t="b">
        <f t="shared" si="111"/>
        <v>0</v>
      </c>
      <c r="DA177" s="8" t="b">
        <f t="shared" si="112"/>
        <v>0</v>
      </c>
      <c r="DB177" s="8" t="b">
        <f t="shared" si="113"/>
        <v>0</v>
      </c>
      <c r="DC177" s="8" t="b">
        <f t="shared" si="114"/>
        <v>0</v>
      </c>
      <c r="DD177" s="8" t="b">
        <f t="shared" si="115"/>
        <v>0</v>
      </c>
      <c r="DE177" s="8" t="b">
        <f t="shared" si="116"/>
        <v>0</v>
      </c>
      <c r="DF177" s="8">
        <f t="shared" si="117"/>
        <v>0</v>
      </c>
      <c r="DG177" s="8">
        <f t="shared" si="118"/>
        <v>0</v>
      </c>
      <c r="DH177" s="8">
        <f t="shared" si="119"/>
        <v>0</v>
      </c>
      <c r="DI177" s="8">
        <f t="shared" si="120"/>
        <v>0</v>
      </c>
      <c r="DJ177" s="19"/>
      <c r="DK177" s="18"/>
      <c r="DL177" s="18"/>
      <c r="DM177" s="19"/>
      <c r="DN177" s="19"/>
      <c r="DO177" s="18"/>
      <c r="DP177" s="18"/>
      <c r="DQ177" s="19"/>
      <c r="DR177" s="19"/>
      <c r="DS177" s="18"/>
      <c r="DT177" s="18"/>
      <c r="DU177" s="19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</row>
    <row r="178" spans="1:161" x14ac:dyDescent="0.25">
      <c r="A178" s="28"/>
      <c r="B178" s="71"/>
      <c r="C178" s="29"/>
      <c r="D178" s="30"/>
      <c r="E178" s="31"/>
      <c r="F178" s="32"/>
      <c r="G178" s="74"/>
      <c r="H178" s="33"/>
      <c r="I178" s="34"/>
      <c r="J178" s="35"/>
      <c r="K178" s="109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9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9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9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8">
        <f t="shared" si="109"/>
        <v>0</v>
      </c>
      <c r="CK178" s="8">
        <f t="shared" si="110"/>
        <v>0</v>
      </c>
      <c r="CL178" s="8" t="str">
        <f t="shared" si="121"/>
        <v/>
      </c>
      <c r="CM178" s="8" t="str">
        <f t="shared" si="122"/>
        <v/>
      </c>
      <c r="CN178" s="8" t="str">
        <f t="shared" si="123"/>
        <v/>
      </c>
      <c r="CO178" s="8" t="str">
        <f t="shared" si="124"/>
        <v/>
      </c>
      <c r="CP178" s="8">
        <f>IF(D178="",0,IF(D178=E178,0,IF(D178&lt;E178,0,IF('Equipes et choix des points'!$I$2=1,IF('Matchs et classements'!D178&gt;'Matchs et classements'!E178,3),IF('Equipes et choix des points'!$I$2=2,IF('Matchs et classements'!D178&gt;E178,4))))))</f>
        <v>0</v>
      </c>
      <c r="CQ178" s="8">
        <f>IF(E178="",0,IF(E178=D178,0,IF(E178&lt;D178,0,IF('Equipes et choix des points'!$I$2=1,IF('Matchs et classements'!E178&gt;'Matchs et classements'!D178,3),IF('Equipes et choix des points'!$I$2=2,IF('Matchs et classements'!E178&gt;'Matchs et classements'!D178,4))))))</f>
        <v>0</v>
      </c>
      <c r="CR178" s="8">
        <f>IF(D178="",0,IF(D178&gt;E178,0,IF(D178&lt;E178,0,IF('Equipes et choix des points'!$I$2=1,IF('Matchs et classements'!D178='Matchs et classements'!E178,1),IF('Equipes et choix des points'!$I$2=2,IF('Matchs et classements'!D178='Matchs et classements'!E178,2))))))</f>
        <v>0</v>
      </c>
      <c r="CS178" s="8">
        <f>IF(E178="",0,IF(E178&gt;D178,0,IF(E178&lt;D178,0,IF('Equipes et choix des points'!$I$2=1,IF('Matchs et classements'!E178='Matchs et classements'!D178,1),IF('Equipes et choix des points'!$I$2=2,IF('Matchs et classements'!E178='Matchs et classements'!D178,2))))))</f>
        <v>0</v>
      </c>
      <c r="CT178" s="8">
        <f>IF(D178="",0,IF(D178&gt;E178,0,IF(D178=E178,0,IF('Equipes et choix des points'!$I$2=1,IF('Matchs et classements'!D178&lt;'Matchs et classements'!E178,0),IF('Equipes et choix des points'!$I$2=2,IF('Matchs et classements'!D178&lt;'Matchs et classements'!E178,1))))))</f>
        <v>0</v>
      </c>
      <c r="CU178" s="8">
        <f>IF(E178="",0,IF(E178&gt;D178,0,IF(E178=D178,0,IF('Equipes et choix des points'!$I$2=1,IF('Matchs et classements'!E178&lt;'Matchs et classements'!D178,0),IF('Equipes et choix des points'!$I$2=2,IF('Matchs et classements'!E178&lt;'Matchs et classements'!D178,1))))))</f>
        <v>0</v>
      </c>
      <c r="CV178" s="8">
        <f t="shared" si="125"/>
        <v>0</v>
      </c>
      <c r="CW178" s="8">
        <f t="shared" si="126"/>
        <v>0</v>
      </c>
      <c r="CX178" s="8">
        <f t="shared" si="127"/>
        <v>0</v>
      </c>
      <c r="CY178" s="8">
        <f t="shared" si="128"/>
        <v>0</v>
      </c>
      <c r="CZ178" s="8" t="b">
        <f t="shared" si="111"/>
        <v>0</v>
      </c>
      <c r="DA178" s="8" t="b">
        <f t="shared" si="112"/>
        <v>0</v>
      </c>
      <c r="DB178" s="8" t="b">
        <f t="shared" si="113"/>
        <v>0</v>
      </c>
      <c r="DC178" s="8" t="b">
        <f t="shared" si="114"/>
        <v>0</v>
      </c>
      <c r="DD178" s="8" t="b">
        <f t="shared" si="115"/>
        <v>0</v>
      </c>
      <c r="DE178" s="8" t="b">
        <f t="shared" si="116"/>
        <v>0</v>
      </c>
      <c r="DF178" s="8">
        <f t="shared" si="117"/>
        <v>0</v>
      </c>
      <c r="DG178" s="8">
        <f t="shared" si="118"/>
        <v>0</v>
      </c>
      <c r="DH178" s="8">
        <f t="shared" si="119"/>
        <v>0</v>
      </c>
      <c r="DI178" s="8">
        <f t="shared" si="120"/>
        <v>0</v>
      </c>
      <c r="DJ178" s="19"/>
      <c r="DK178" s="18"/>
      <c r="DL178" s="18"/>
      <c r="DM178" s="19"/>
      <c r="DN178" s="19"/>
      <c r="DO178" s="18"/>
      <c r="DP178" s="18"/>
      <c r="DQ178" s="19"/>
      <c r="DR178" s="19"/>
      <c r="DS178" s="18"/>
      <c r="DT178" s="18"/>
      <c r="DU178" s="19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</row>
    <row r="179" spans="1:161" x14ac:dyDescent="0.25">
      <c r="A179" s="28"/>
      <c r="B179" s="71"/>
      <c r="C179" s="29"/>
      <c r="D179" s="30"/>
      <c r="E179" s="31"/>
      <c r="F179" s="32"/>
      <c r="G179" s="74"/>
      <c r="H179" s="33"/>
      <c r="I179" s="34"/>
      <c r="J179" s="35"/>
      <c r="K179" s="109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9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9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9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8">
        <f t="shared" si="109"/>
        <v>0</v>
      </c>
      <c r="CK179" s="8">
        <f t="shared" si="110"/>
        <v>0</v>
      </c>
      <c r="CL179" s="8" t="str">
        <f t="shared" si="121"/>
        <v/>
      </c>
      <c r="CM179" s="8" t="str">
        <f t="shared" si="122"/>
        <v/>
      </c>
      <c r="CN179" s="8" t="str">
        <f t="shared" si="123"/>
        <v/>
      </c>
      <c r="CO179" s="8" t="str">
        <f t="shared" si="124"/>
        <v/>
      </c>
      <c r="CP179" s="8">
        <f>IF(D179="",0,IF(D179=E179,0,IF(D179&lt;E179,0,IF('Equipes et choix des points'!$I$2=1,IF('Matchs et classements'!D179&gt;'Matchs et classements'!E179,3),IF('Equipes et choix des points'!$I$2=2,IF('Matchs et classements'!D179&gt;E179,4))))))</f>
        <v>0</v>
      </c>
      <c r="CQ179" s="8">
        <f>IF(E179="",0,IF(E179=D179,0,IF(E179&lt;D179,0,IF('Equipes et choix des points'!$I$2=1,IF('Matchs et classements'!E179&gt;'Matchs et classements'!D179,3),IF('Equipes et choix des points'!$I$2=2,IF('Matchs et classements'!E179&gt;'Matchs et classements'!D179,4))))))</f>
        <v>0</v>
      </c>
      <c r="CR179" s="8">
        <f>IF(D179="",0,IF(D179&gt;E179,0,IF(D179&lt;E179,0,IF('Equipes et choix des points'!$I$2=1,IF('Matchs et classements'!D179='Matchs et classements'!E179,1),IF('Equipes et choix des points'!$I$2=2,IF('Matchs et classements'!D179='Matchs et classements'!E179,2))))))</f>
        <v>0</v>
      </c>
      <c r="CS179" s="8">
        <f>IF(E179="",0,IF(E179&gt;D179,0,IF(E179&lt;D179,0,IF('Equipes et choix des points'!$I$2=1,IF('Matchs et classements'!E179='Matchs et classements'!D179,1),IF('Equipes et choix des points'!$I$2=2,IF('Matchs et classements'!E179='Matchs et classements'!D179,2))))))</f>
        <v>0</v>
      </c>
      <c r="CT179" s="8">
        <f>IF(D179="",0,IF(D179&gt;E179,0,IF(D179=E179,0,IF('Equipes et choix des points'!$I$2=1,IF('Matchs et classements'!D179&lt;'Matchs et classements'!E179,0),IF('Equipes et choix des points'!$I$2=2,IF('Matchs et classements'!D179&lt;'Matchs et classements'!E179,1))))))</f>
        <v>0</v>
      </c>
      <c r="CU179" s="8">
        <f>IF(E179="",0,IF(E179&gt;D179,0,IF(E179=D179,0,IF('Equipes et choix des points'!$I$2=1,IF('Matchs et classements'!E179&lt;'Matchs et classements'!D179,0),IF('Equipes et choix des points'!$I$2=2,IF('Matchs et classements'!E179&lt;'Matchs et classements'!D179,1))))))</f>
        <v>0</v>
      </c>
      <c r="CV179" s="8">
        <f t="shared" si="125"/>
        <v>0</v>
      </c>
      <c r="CW179" s="8">
        <f t="shared" si="126"/>
        <v>0</v>
      </c>
      <c r="CX179" s="8">
        <f t="shared" si="127"/>
        <v>0</v>
      </c>
      <c r="CY179" s="8">
        <f t="shared" si="128"/>
        <v>0</v>
      </c>
      <c r="CZ179" s="8" t="b">
        <f t="shared" si="111"/>
        <v>0</v>
      </c>
      <c r="DA179" s="8" t="b">
        <f t="shared" si="112"/>
        <v>0</v>
      </c>
      <c r="DB179" s="8" t="b">
        <f t="shared" si="113"/>
        <v>0</v>
      </c>
      <c r="DC179" s="8" t="b">
        <f t="shared" si="114"/>
        <v>0</v>
      </c>
      <c r="DD179" s="8" t="b">
        <f t="shared" si="115"/>
        <v>0</v>
      </c>
      <c r="DE179" s="8" t="b">
        <f t="shared" si="116"/>
        <v>0</v>
      </c>
      <c r="DF179" s="8">
        <f t="shared" si="117"/>
        <v>0</v>
      </c>
      <c r="DG179" s="8">
        <f t="shared" si="118"/>
        <v>0</v>
      </c>
      <c r="DH179" s="8">
        <f t="shared" si="119"/>
        <v>0</v>
      </c>
      <c r="DI179" s="8">
        <f t="shared" si="120"/>
        <v>0</v>
      </c>
      <c r="DJ179" s="19"/>
      <c r="DK179" s="18"/>
      <c r="DL179" s="18"/>
      <c r="DM179" s="19"/>
      <c r="DN179" s="19"/>
      <c r="DO179" s="18"/>
      <c r="DP179" s="18"/>
      <c r="DQ179" s="19"/>
      <c r="DR179" s="19"/>
      <c r="DS179" s="18"/>
      <c r="DT179" s="18"/>
      <c r="DU179" s="19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</row>
    <row r="180" spans="1:161" x14ac:dyDescent="0.25">
      <c r="A180" s="28"/>
      <c r="B180" s="71"/>
      <c r="C180" s="29"/>
      <c r="D180" s="30"/>
      <c r="E180" s="31"/>
      <c r="F180" s="32"/>
      <c r="G180" s="74"/>
      <c r="H180" s="33"/>
      <c r="I180" s="34"/>
      <c r="J180" s="35"/>
      <c r="K180" s="109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9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9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9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8">
        <f t="shared" si="109"/>
        <v>0</v>
      </c>
      <c r="CK180" s="8">
        <f t="shared" si="110"/>
        <v>0</v>
      </c>
      <c r="CL180" s="8" t="str">
        <f t="shared" si="121"/>
        <v/>
      </c>
      <c r="CM180" s="8" t="str">
        <f t="shared" si="122"/>
        <v/>
      </c>
      <c r="CN180" s="8" t="str">
        <f t="shared" si="123"/>
        <v/>
      </c>
      <c r="CO180" s="8" t="str">
        <f t="shared" si="124"/>
        <v/>
      </c>
      <c r="CP180" s="8">
        <f>IF(D180="",0,IF(D180=E180,0,IF(D180&lt;E180,0,IF('Equipes et choix des points'!$I$2=1,IF('Matchs et classements'!D180&gt;'Matchs et classements'!E180,3),IF('Equipes et choix des points'!$I$2=2,IF('Matchs et classements'!D180&gt;E180,4))))))</f>
        <v>0</v>
      </c>
      <c r="CQ180" s="8">
        <f>IF(E180="",0,IF(E180=D180,0,IF(E180&lt;D180,0,IF('Equipes et choix des points'!$I$2=1,IF('Matchs et classements'!E180&gt;'Matchs et classements'!D180,3),IF('Equipes et choix des points'!$I$2=2,IF('Matchs et classements'!E180&gt;'Matchs et classements'!D180,4))))))</f>
        <v>0</v>
      </c>
      <c r="CR180" s="8">
        <f>IF(D180="",0,IF(D180&gt;E180,0,IF(D180&lt;E180,0,IF('Equipes et choix des points'!$I$2=1,IF('Matchs et classements'!D180='Matchs et classements'!E180,1),IF('Equipes et choix des points'!$I$2=2,IF('Matchs et classements'!D180='Matchs et classements'!E180,2))))))</f>
        <v>0</v>
      </c>
      <c r="CS180" s="8">
        <f>IF(E180="",0,IF(E180&gt;D180,0,IF(E180&lt;D180,0,IF('Equipes et choix des points'!$I$2=1,IF('Matchs et classements'!E180='Matchs et classements'!D180,1),IF('Equipes et choix des points'!$I$2=2,IF('Matchs et classements'!E180='Matchs et classements'!D180,2))))))</f>
        <v>0</v>
      </c>
      <c r="CT180" s="8">
        <f>IF(D180="",0,IF(D180&gt;E180,0,IF(D180=E180,0,IF('Equipes et choix des points'!$I$2=1,IF('Matchs et classements'!D180&lt;'Matchs et classements'!E180,0),IF('Equipes et choix des points'!$I$2=2,IF('Matchs et classements'!D180&lt;'Matchs et classements'!E180,1))))))</f>
        <v>0</v>
      </c>
      <c r="CU180" s="8">
        <f>IF(E180="",0,IF(E180&gt;D180,0,IF(E180=D180,0,IF('Equipes et choix des points'!$I$2=1,IF('Matchs et classements'!E180&lt;'Matchs et classements'!D180,0),IF('Equipes et choix des points'!$I$2=2,IF('Matchs et classements'!E180&lt;'Matchs et classements'!D180,1))))))</f>
        <v>0</v>
      </c>
      <c r="CV180" s="8">
        <f t="shared" si="125"/>
        <v>0</v>
      </c>
      <c r="CW180" s="8">
        <f t="shared" si="126"/>
        <v>0</v>
      </c>
      <c r="CX180" s="8">
        <f t="shared" si="127"/>
        <v>0</v>
      </c>
      <c r="CY180" s="8">
        <f t="shared" si="128"/>
        <v>0</v>
      </c>
      <c r="CZ180" s="8" t="b">
        <f t="shared" si="111"/>
        <v>0</v>
      </c>
      <c r="DA180" s="8" t="b">
        <f t="shared" si="112"/>
        <v>0</v>
      </c>
      <c r="DB180" s="8" t="b">
        <f t="shared" si="113"/>
        <v>0</v>
      </c>
      <c r="DC180" s="8" t="b">
        <f t="shared" si="114"/>
        <v>0</v>
      </c>
      <c r="DD180" s="8" t="b">
        <f t="shared" si="115"/>
        <v>0</v>
      </c>
      <c r="DE180" s="8" t="b">
        <f t="shared" si="116"/>
        <v>0</v>
      </c>
      <c r="DF180" s="8">
        <f t="shared" si="117"/>
        <v>0</v>
      </c>
      <c r="DG180" s="8">
        <f t="shared" si="118"/>
        <v>0</v>
      </c>
      <c r="DH180" s="8">
        <f t="shared" si="119"/>
        <v>0</v>
      </c>
      <c r="DI180" s="8">
        <f t="shared" si="120"/>
        <v>0</v>
      </c>
      <c r="DJ180" s="19"/>
      <c r="DK180" s="18"/>
      <c r="DL180" s="18"/>
      <c r="DM180" s="19"/>
      <c r="DN180" s="19"/>
      <c r="DO180" s="18"/>
      <c r="DP180" s="18"/>
      <c r="DQ180" s="19"/>
      <c r="DR180" s="19"/>
      <c r="DS180" s="18"/>
      <c r="DT180" s="18"/>
      <c r="DU180" s="19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</row>
    <row r="181" spans="1:161" x14ac:dyDescent="0.25">
      <c r="A181" s="28"/>
      <c r="B181" s="71"/>
      <c r="C181" s="29"/>
      <c r="D181" s="30"/>
      <c r="E181" s="31"/>
      <c r="F181" s="32"/>
      <c r="G181" s="74"/>
      <c r="H181" s="33"/>
      <c r="I181" s="34"/>
      <c r="J181" s="35"/>
      <c r="K181" s="109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9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9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9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8">
        <f t="shared" si="109"/>
        <v>0</v>
      </c>
      <c r="CK181" s="8">
        <f t="shared" si="110"/>
        <v>0</v>
      </c>
      <c r="CL181" s="8" t="str">
        <f t="shared" si="121"/>
        <v/>
      </c>
      <c r="CM181" s="8" t="str">
        <f t="shared" si="122"/>
        <v/>
      </c>
      <c r="CN181" s="8" t="str">
        <f t="shared" si="123"/>
        <v/>
      </c>
      <c r="CO181" s="8" t="str">
        <f t="shared" si="124"/>
        <v/>
      </c>
      <c r="CP181" s="8">
        <f>IF(D181="",0,IF(D181=E181,0,IF(D181&lt;E181,0,IF('Equipes et choix des points'!$I$2=1,IF('Matchs et classements'!D181&gt;'Matchs et classements'!E181,3),IF('Equipes et choix des points'!$I$2=2,IF('Matchs et classements'!D181&gt;E181,4))))))</f>
        <v>0</v>
      </c>
      <c r="CQ181" s="8">
        <f>IF(E181="",0,IF(E181=D181,0,IF(E181&lt;D181,0,IF('Equipes et choix des points'!$I$2=1,IF('Matchs et classements'!E181&gt;'Matchs et classements'!D181,3),IF('Equipes et choix des points'!$I$2=2,IF('Matchs et classements'!E181&gt;'Matchs et classements'!D181,4))))))</f>
        <v>0</v>
      </c>
      <c r="CR181" s="8">
        <f>IF(D181="",0,IF(D181&gt;E181,0,IF(D181&lt;E181,0,IF('Equipes et choix des points'!$I$2=1,IF('Matchs et classements'!D181='Matchs et classements'!E181,1),IF('Equipes et choix des points'!$I$2=2,IF('Matchs et classements'!D181='Matchs et classements'!E181,2))))))</f>
        <v>0</v>
      </c>
      <c r="CS181" s="8">
        <f>IF(E181="",0,IF(E181&gt;D181,0,IF(E181&lt;D181,0,IF('Equipes et choix des points'!$I$2=1,IF('Matchs et classements'!E181='Matchs et classements'!D181,1),IF('Equipes et choix des points'!$I$2=2,IF('Matchs et classements'!E181='Matchs et classements'!D181,2))))))</f>
        <v>0</v>
      </c>
      <c r="CT181" s="8">
        <f>IF(D181="",0,IF(D181&gt;E181,0,IF(D181=E181,0,IF('Equipes et choix des points'!$I$2=1,IF('Matchs et classements'!D181&lt;'Matchs et classements'!E181,0),IF('Equipes et choix des points'!$I$2=2,IF('Matchs et classements'!D181&lt;'Matchs et classements'!E181,1))))))</f>
        <v>0</v>
      </c>
      <c r="CU181" s="8">
        <f>IF(E181="",0,IF(E181&gt;D181,0,IF(E181=D181,0,IF('Equipes et choix des points'!$I$2=1,IF('Matchs et classements'!E181&lt;'Matchs et classements'!D181,0),IF('Equipes et choix des points'!$I$2=2,IF('Matchs et classements'!E181&lt;'Matchs et classements'!D181,1))))))</f>
        <v>0</v>
      </c>
      <c r="CV181" s="8">
        <f t="shared" si="125"/>
        <v>0</v>
      </c>
      <c r="CW181" s="8">
        <f t="shared" si="126"/>
        <v>0</v>
      </c>
      <c r="CX181" s="8">
        <f t="shared" si="127"/>
        <v>0</v>
      </c>
      <c r="CY181" s="8">
        <f t="shared" si="128"/>
        <v>0</v>
      </c>
      <c r="CZ181" s="8" t="b">
        <f t="shared" si="111"/>
        <v>0</v>
      </c>
      <c r="DA181" s="8" t="b">
        <f t="shared" si="112"/>
        <v>0</v>
      </c>
      <c r="DB181" s="8" t="b">
        <f t="shared" si="113"/>
        <v>0</v>
      </c>
      <c r="DC181" s="8" t="b">
        <f t="shared" si="114"/>
        <v>0</v>
      </c>
      <c r="DD181" s="8" t="b">
        <f t="shared" si="115"/>
        <v>0</v>
      </c>
      <c r="DE181" s="8" t="b">
        <f t="shared" si="116"/>
        <v>0</v>
      </c>
      <c r="DF181" s="8">
        <f t="shared" si="117"/>
        <v>0</v>
      </c>
      <c r="DG181" s="8">
        <f t="shared" si="118"/>
        <v>0</v>
      </c>
      <c r="DH181" s="8">
        <f t="shared" si="119"/>
        <v>0</v>
      </c>
      <c r="DI181" s="8">
        <f t="shared" si="120"/>
        <v>0</v>
      </c>
      <c r="DJ181" s="19"/>
      <c r="DK181" s="18"/>
      <c r="DL181" s="18"/>
      <c r="DM181" s="19"/>
      <c r="DN181" s="19"/>
      <c r="DO181" s="18"/>
      <c r="DP181" s="18"/>
      <c r="DQ181" s="19"/>
      <c r="DR181" s="19"/>
      <c r="DS181" s="18"/>
      <c r="DT181" s="18"/>
      <c r="DU181" s="19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</row>
    <row r="182" spans="1:161" x14ac:dyDescent="0.25">
      <c r="A182" s="28"/>
      <c r="B182" s="71"/>
      <c r="C182" s="29"/>
      <c r="D182" s="30"/>
      <c r="E182" s="31"/>
      <c r="F182" s="32"/>
      <c r="G182" s="74"/>
      <c r="H182" s="33"/>
      <c r="I182" s="34"/>
      <c r="J182" s="35"/>
      <c r="K182" s="109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9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9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9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8">
        <f t="shared" si="109"/>
        <v>0</v>
      </c>
      <c r="CK182" s="8">
        <f t="shared" si="110"/>
        <v>0</v>
      </c>
      <c r="CL182" s="8" t="str">
        <f t="shared" si="121"/>
        <v/>
      </c>
      <c r="CM182" s="8" t="str">
        <f t="shared" si="122"/>
        <v/>
      </c>
      <c r="CN182" s="8" t="str">
        <f t="shared" si="123"/>
        <v/>
      </c>
      <c r="CO182" s="8" t="str">
        <f t="shared" si="124"/>
        <v/>
      </c>
      <c r="CP182" s="8">
        <f>IF(D182="",0,IF(D182=E182,0,IF(D182&lt;E182,0,IF('Equipes et choix des points'!$I$2=1,IF('Matchs et classements'!D182&gt;'Matchs et classements'!E182,3),IF('Equipes et choix des points'!$I$2=2,IF('Matchs et classements'!D182&gt;E182,4))))))</f>
        <v>0</v>
      </c>
      <c r="CQ182" s="8">
        <f>IF(E182="",0,IF(E182=D182,0,IF(E182&lt;D182,0,IF('Equipes et choix des points'!$I$2=1,IF('Matchs et classements'!E182&gt;'Matchs et classements'!D182,3),IF('Equipes et choix des points'!$I$2=2,IF('Matchs et classements'!E182&gt;'Matchs et classements'!D182,4))))))</f>
        <v>0</v>
      </c>
      <c r="CR182" s="8">
        <f>IF(D182="",0,IF(D182&gt;E182,0,IF(D182&lt;E182,0,IF('Equipes et choix des points'!$I$2=1,IF('Matchs et classements'!D182='Matchs et classements'!E182,1),IF('Equipes et choix des points'!$I$2=2,IF('Matchs et classements'!D182='Matchs et classements'!E182,2))))))</f>
        <v>0</v>
      </c>
      <c r="CS182" s="8">
        <f>IF(E182="",0,IF(E182&gt;D182,0,IF(E182&lt;D182,0,IF('Equipes et choix des points'!$I$2=1,IF('Matchs et classements'!E182='Matchs et classements'!D182,1),IF('Equipes et choix des points'!$I$2=2,IF('Matchs et classements'!E182='Matchs et classements'!D182,2))))))</f>
        <v>0</v>
      </c>
      <c r="CT182" s="8">
        <f>IF(D182="",0,IF(D182&gt;E182,0,IF(D182=E182,0,IF('Equipes et choix des points'!$I$2=1,IF('Matchs et classements'!D182&lt;'Matchs et classements'!E182,0),IF('Equipes et choix des points'!$I$2=2,IF('Matchs et classements'!D182&lt;'Matchs et classements'!E182,1))))))</f>
        <v>0</v>
      </c>
      <c r="CU182" s="8">
        <f>IF(E182="",0,IF(E182&gt;D182,0,IF(E182=D182,0,IF('Equipes et choix des points'!$I$2=1,IF('Matchs et classements'!E182&lt;'Matchs et classements'!D182,0),IF('Equipes et choix des points'!$I$2=2,IF('Matchs et classements'!E182&lt;'Matchs et classements'!D182,1))))))</f>
        <v>0</v>
      </c>
      <c r="CV182" s="8">
        <f t="shared" si="125"/>
        <v>0</v>
      </c>
      <c r="CW182" s="8">
        <f t="shared" si="126"/>
        <v>0</v>
      </c>
      <c r="CX182" s="8">
        <f t="shared" si="127"/>
        <v>0</v>
      </c>
      <c r="CY182" s="8">
        <f t="shared" si="128"/>
        <v>0</v>
      </c>
      <c r="CZ182" s="8" t="b">
        <f t="shared" si="111"/>
        <v>0</v>
      </c>
      <c r="DA182" s="8" t="b">
        <f t="shared" si="112"/>
        <v>0</v>
      </c>
      <c r="DB182" s="8" t="b">
        <f t="shared" si="113"/>
        <v>0</v>
      </c>
      <c r="DC182" s="8" t="b">
        <f t="shared" si="114"/>
        <v>0</v>
      </c>
      <c r="DD182" s="8" t="b">
        <f t="shared" si="115"/>
        <v>0</v>
      </c>
      <c r="DE182" s="8" t="b">
        <f t="shared" si="116"/>
        <v>0</v>
      </c>
      <c r="DF182" s="8">
        <f t="shared" si="117"/>
        <v>0</v>
      </c>
      <c r="DG182" s="8">
        <f t="shared" si="118"/>
        <v>0</v>
      </c>
      <c r="DH182" s="8">
        <f t="shared" si="119"/>
        <v>0</v>
      </c>
      <c r="DI182" s="8">
        <f t="shared" si="120"/>
        <v>0</v>
      </c>
      <c r="DJ182" s="19"/>
      <c r="DK182" s="18"/>
      <c r="DL182" s="18"/>
      <c r="DM182" s="19"/>
      <c r="DN182" s="19"/>
      <c r="DO182" s="18"/>
      <c r="DP182" s="18"/>
      <c r="DQ182" s="19"/>
      <c r="DR182" s="19"/>
      <c r="DS182" s="18"/>
      <c r="DT182" s="18"/>
      <c r="DU182" s="19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</row>
    <row r="183" spans="1:161" ht="15.75" thickBot="1" x14ac:dyDescent="0.3">
      <c r="A183" s="36"/>
      <c r="B183" s="72"/>
      <c r="C183" s="37"/>
      <c r="D183" s="38"/>
      <c r="E183" s="39"/>
      <c r="F183" s="40"/>
      <c r="G183" s="75"/>
      <c r="H183" s="41"/>
      <c r="I183" s="42"/>
      <c r="J183" s="43"/>
      <c r="K183" s="110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9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9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9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8">
        <f t="shared" si="109"/>
        <v>0</v>
      </c>
      <c r="CK183" s="8">
        <f t="shared" si="110"/>
        <v>0</v>
      </c>
      <c r="CL183" s="8" t="str">
        <f t="shared" si="121"/>
        <v/>
      </c>
      <c r="CM183" s="8" t="str">
        <f t="shared" si="122"/>
        <v/>
      </c>
      <c r="CN183" s="8" t="str">
        <f t="shared" si="123"/>
        <v/>
      </c>
      <c r="CO183" s="8" t="str">
        <f t="shared" si="124"/>
        <v/>
      </c>
      <c r="CP183" s="8">
        <f>IF(D183="",0,IF(D183=E183,0,IF(D183&lt;E183,0,IF('Equipes et choix des points'!$I$2=1,IF('Matchs et classements'!D183&gt;'Matchs et classements'!E183,3),IF('Equipes et choix des points'!$I$2=2,IF('Matchs et classements'!D183&gt;E183,4))))))</f>
        <v>0</v>
      </c>
      <c r="CQ183" s="8">
        <f>IF(E183="",0,IF(E183=D183,0,IF(E183&lt;D183,0,IF('Equipes et choix des points'!$I$2=1,IF('Matchs et classements'!E183&gt;'Matchs et classements'!D183,3),IF('Equipes et choix des points'!$I$2=2,IF('Matchs et classements'!E183&gt;'Matchs et classements'!D183,4))))))</f>
        <v>0</v>
      </c>
      <c r="CR183" s="8">
        <f>IF(D183="",0,IF(D183&gt;E183,0,IF(D183&lt;E183,0,IF('Equipes et choix des points'!$I$2=1,IF('Matchs et classements'!D183='Matchs et classements'!E183,1),IF('Equipes et choix des points'!$I$2=2,IF('Matchs et classements'!D183='Matchs et classements'!E183,2))))))</f>
        <v>0</v>
      </c>
      <c r="CS183" s="8">
        <f>IF(E183="",0,IF(E183&gt;D183,0,IF(E183&lt;D183,0,IF('Equipes et choix des points'!$I$2=1,IF('Matchs et classements'!E183='Matchs et classements'!D183,1),IF('Equipes et choix des points'!$I$2=2,IF('Matchs et classements'!E183='Matchs et classements'!D183,2))))))</f>
        <v>0</v>
      </c>
      <c r="CT183" s="8">
        <f>IF(D183="",0,IF(D183&gt;E183,0,IF(D183=E183,0,IF('Equipes et choix des points'!$I$2=1,IF('Matchs et classements'!D183&lt;'Matchs et classements'!E183,0),IF('Equipes et choix des points'!$I$2=2,IF('Matchs et classements'!D183&lt;'Matchs et classements'!E183,1))))))</f>
        <v>0</v>
      </c>
      <c r="CU183" s="8">
        <f>IF(E183="",0,IF(E183&gt;D183,0,IF(E183=D183,0,IF('Equipes et choix des points'!$I$2=1,IF('Matchs et classements'!E183&lt;'Matchs et classements'!D183,0),IF('Equipes et choix des points'!$I$2=2,IF('Matchs et classements'!E183&lt;'Matchs et classements'!D183,1))))))</f>
        <v>0</v>
      </c>
      <c r="CV183" s="8">
        <f t="shared" si="125"/>
        <v>0</v>
      </c>
      <c r="CW183" s="8">
        <f t="shared" si="126"/>
        <v>0</v>
      </c>
      <c r="CX183" s="8">
        <f t="shared" si="127"/>
        <v>0</v>
      </c>
      <c r="CY183" s="8">
        <f t="shared" si="128"/>
        <v>0</v>
      </c>
      <c r="CZ183" s="8" t="b">
        <f t="shared" si="111"/>
        <v>0</v>
      </c>
      <c r="DA183" s="8" t="b">
        <f t="shared" si="112"/>
        <v>0</v>
      </c>
      <c r="DB183" s="8" t="b">
        <f t="shared" si="113"/>
        <v>0</v>
      </c>
      <c r="DC183" s="8" t="b">
        <f t="shared" si="114"/>
        <v>0</v>
      </c>
      <c r="DD183" s="8" t="b">
        <f t="shared" si="115"/>
        <v>0</v>
      </c>
      <c r="DE183" s="8" t="b">
        <f t="shared" si="116"/>
        <v>0</v>
      </c>
      <c r="DF183" s="8">
        <f t="shared" si="117"/>
        <v>0</v>
      </c>
      <c r="DG183" s="8">
        <f t="shared" si="118"/>
        <v>0</v>
      </c>
      <c r="DH183" s="8">
        <f t="shared" si="119"/>
        <v>0</v>
      </c>
      <c r="DI183" s="8">
        <f t="shared" si="120"/>
        <v>0</v>
      </c>
      <c r="DJ183" s="19"/>
      <c r="DK183" s="18"/>
      <c r="DL183" s="18"/>
      <c r="DM183" s="19"/>
      <c r="DN183" s="19"/>
      <c r="DO183" s="18"/>
      <c r="DP183" s="18"/>
      <c r="DQ183" s="19"/>
      <c r="DR183" s="19"/>
      <c r="DS183" s="18"/>
      <c r="DT183" s="18"/>
      <c r="DU183" s="19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</row>
    <row r="184" spans="1:161" x14ac:dyDescent="0.25">
      <c r="A184" s="20"/>
      <c r="B184" s="70"/>
      <c r="C184" s="21"/>
      <c r="D184" s="22"/>
      <c r="E184" s="23"/>
      <c r="F184" s="24"/>
      <c r="G184" s="73"/>
      <c r="H184" s="25"/>
      <c r="I184" s="26"/>
      <c r="J184" s="27"/>
      <c r="K184" s="108">
        <v>19</v>
      </c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9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9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9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8">
        <f t="shared" si="109"/>
        <v>0</v>
      </c>
      <c r="CK184" s="8">
        <f t="shared" si="110"/>
        <v>0</v>
      </c>
      <c r="CL184" s="8" t="str">
        <f t="shared" si="121"/>
        <v/>
      </c>
      <c r="CM184" s="8" t="str">
        <f t="shared" si="122"/>
        <v/>
      </c>
      <c r="CN184" s="8" t="str">
        <f t="shared" si="123"/>
        <v/>
      </c>
      <c r="CO184" s="8" t="str">
        <f t="shared" si="124"/>
        <v/>
      </c>
      <c r="CP184" s="8">
        <f>IF(D184="",0,IF(D184=E184,0,IF(D184&lt;E184,0,IF('Equipes et choix des points'!$I$2=1,IF('Matchs et classements'!D184&gt;'Matchs et classements'!E184,3),IF('Equipes et choix des points'!$I$2=2,IF('Matchs et classements'!D184&gt;E184,4))))))</f>
        <v>0</v>
      </c>
      <c r="CQ184" s="8">
        <f>IF(E184="",0,IF(E184=D184,0,IF(E184&lt;D184,0,IF('Equipes et choix des points'!$I$2=1,IF('Matchs et classements'!E184&gt;'Matchs et classements'!D184,3),IF('Equipes et choix des points'!$I$2=2,IF('Matchs et classements'!E184&gt;'Matchs et classements'!D184,4))))))</f>
        <v>0</v>
      </c>
      <c r="CR184" s="8">
        <f>IF(D184="",0,IF(D184&gt;E184,0,IF(D184&lt;E184,0,IF('Equipes et choix des points'!$I$2=1,IF('Matchs et classements'!D184='Matchs et classements'!E184,1),IF('Equipes et choix des points'!$I$2=2,IF('Matchs et classements'!D184='Matchs et classements'!E184,2))))))</f>
        <v>0</v>
      </c>
      <c r="CS184" s="8">
        <f>IF(E184="",0,IF(E184&gt;D184,0,IF(E184&lt;D184,0,IF('Equipes et choix des points'!$I$2=1,IF('Matchs et classements'!E184='Matchs et classements'!D184,1),IF('Equipes et choix des points'!$I$2=2,IF('Matchs et classements'!E184='Matchs et classements'!D184,2))))))</f>
        <v>0</v>
      </c>
      <c r="CT184" s="8">
        <f>IF(D184="",0,IF(D184&gt;E184,0,IF(D184=E184,0,IF('Equipes et choix des points'!$I$2=1,IF('Matchs et classements'!D184&lt;'Matchs et classements'!E184,0),IF('Equipes et choix des points'!$I$2=2,IF('Matchs et classements'!D184&lt;'Matchs et classements'!E184,1))))))</f>
        <v>0</v>
      </c>
      <c r="CU184" s="8">
        <f>IF(E184="",0,IF(E184&gt;D184,0,IF(E184=D184,0,IF('Equipes et choix des points'!$I$2=1,IF('Matchs et classements'!E184&lt;'Matchs et classements'!D184,0),IF('Equipes et choix des points'!$I$2=2,IF('Matchs et classements'!E184&lt;'Matchs et classements'!D184,1))))))</f>
        <v>0</v>
      </c>
      <c r="CV184" s="8">
        <f t="shared" si="125"/>
        <v>0</v>
      </c>
      <c r="CW184" s="8">
        <f t="shared" si="126"/>
        <v>0</v>
      </c>
      <c r="CX184" s="8">
        <f t="shared" si="127"/>
        <v>0</v>
      </c>
      <c r="CY184" s="8">
        <f t="shared" si="128"/>
        <v>0</v>
      </c>
      <c r="CZ184" s="8" t="b">
        <f t="shared" si="111"/>
        <v>0</v>
      </c>
      <c r="DA184" s="8" t="b">
        <f t="shared" si="112"/>
        <v>0</v>
      </c>
      <c r="DB184" s="8" t="b">
        <f t="shared" si="113"/>
        <v>0</v>
      </c>
      <c r="DC184" s="8" t="b">
        <f t="shared" si="114"/>
        <v>0</v>
      </c>
      <c r="DD184" s="8" t="b">
        <f t="shared" si="115"/>
        <v>0</v>
      </c>
      <c r="DE184" s="8" t="b">
        <f t="shared" si="116"/>
        <v>0</v>
      </c>
      <c r="DF184" s="8">
        <f t="shared" si="117"/>
        <v>0</v>
      </c>
      <c r="DG184" s="8">
        <f t="shared" si="118"/>
        <v>0</v>
      </c>
      <c r="DH184" s="8">
        <f t="shared" si="119"/>
        <v>0</v>
      </c>
      <c r="DI184" s="8">
        <f t="shared" si="120"/>
        <v>0</v>
      </c>
      <c r="DJ184" s="19"/>
      <c r="DK184" s="18"/>
      <c r="DL184" s="18"/>
      <c r="DM184" s="19"/>
      <c r="DN184" s="19"/>
      <c r="DO184" s="18"/>
      <c r="DP184" s="18"/>
      <c r="DQ184" s="19"/>
      <c r="DR184" s="19"/>
      <c r="DS184" s="18"/>
      <c r="DT184" s="18"/>
      <c r="DU184" s="19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</row>
    <row r="185" spans="1:161" x14ac:dyDescent="0.25">
      <c r="A185" s="28"/>
      <c r="B185" s="71"/>
      <c r="C185" s="29"/>
      <c r="D185" s="30"/>
      <c r="E185" s="31"/>
      <c r="F185" s="32"/>
      <c r="G185" s="74"/>
      <c r="H185" s="33"/>
      <c r="I185" s="34"/>
      <c r="J185" s="35"/>
      <c r="K185" s="109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9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9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9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8">
        <f t="shared" si="109"/>
        <v>0</v>
      </c>
      <c r="CK185" s="8">
        <f t="shared" si="110"/>
        <v>0</v>
      </c>
      <c r="CL185" s="8" t="str">
        <f t="shared" si="121"/>
        <v/>
      </c>
      <c r="CM185" s="8" t="str">
        <f t="shared" si="122"/>
        <v/>
      </c>
      <c r="CN185" s="8" t="str">
        <f t="shared" si="123"/>
        <v/>
      </c>
      <c r="CO185" s="8" t="str">
        <f t="shared" si="124"/>
        <v/>
      </c>
      <c r="CP185" s="8">
        <f>IF(D185="",0,IF(D185=E185,0,IF(D185&lt;E185,0,IF('Equipes et choix des points'!$I$2=1,IF('Matchs et classements'!D185&gt;'Matchs et classements'!E185,3),IF('Equipes et choix des points'!$I$2=2,IF('Matchs et classements'!D185&gt;E185,4))))))</f>
        <v>0</v>
      </c>
      <c r="CQ185" s="8">
        <f>IF(E185="",0,IF(E185=D185,0,IF(E185&lt;D185,0,IF('Equipes et choix des points'!$I$2=1,IF('Matchs et classements'!E185&gt;'Matchs et classements'!D185,3),IF('Equipes et choix des points'!$I$2=2,IF('Matchs et classements'!E185&gt;'Matchs et classements'!D185,4))))))</f>
        <v>0</v>
      </c>
      <c r="CR185" s="8">
        <f>IF(D185="",0,IF(D185&gt;E185,0,IF(D185&lt;E185,0,IF('Equipes et choix des points'!$I$2=1,IF('Matchs et classements'!D185='Matchs et classements'!E185,1),IF('Equipes et choix des points'!$I$2=2,IF('Matchs et classements'!D185='Matchs et classements'!E185,2))))))</f>
        <v>0</v>
      </c>
      <c r="CS185" s="8">
        <f>IF(E185="",0,IF(E185&gt;D185,0,IF(E185&lt;D185,0,IF('Equipes et choix des points'!$I$2=1,IF('Matchs et classements'!E185='Matchs et classements'!D185,1),IF('Equipes et choix des points'!$I$2=2,IF('Matchs et classements'!E185='Matchs et classements'!D185,2))))))</f>
        <v>0</v>
      </c>
      <c r="CT185" s="8">
        <f>IF(D185="",0,IF(D185&gt;E185,0,IF(D185=E185,0,IF('Equipes et choix des points'!$I$2=1,IF('Matchs et classements'!D185&lt;'Matchs et classements'!E185,0),IF('Equipes et choix des points'!$I$2=2,IF('Matchs et classements'!D185&lt;'Matchs et classements'!E185,1))))))</f>
        <v>0</v>
      </c>
      <c r="CU185" s="8">
        <f>IF(E185="",0,IF(E185&gt;D185,0,IF(E185=D185,0,IF('Equipes et choix des points'!$I$2=1,IF('Matchs et classements'!E185&lt;'Matchs et classements'!D185,0),IF('Equipes et choix des points'!$I$2=2,IF('Matchs et classements'!E185&lt;'Matchs et classements'!D185,1))))))</f>
        <v>0</v>
      </c>
      <c r="CV185" s="8">
        <f t="shared" si="125"/>
        <v>0</v>
      </c>
      <c r="CW185" s="8">
        <f t="shared" si="126"/>
        <v>0</v>
      </c>
      <c r="CX185" s="8">
        <f t="shared" si="127"/>
        <v>0</v>
      </c>
      <c r="CY185" s="8">
        <f t="shared" si="128"/>
        <v>0</v>
      </c>
      <c r="CZ185" s="8" t="b">
        <f t="shared" si="111"/>
        <v>0</v>
      </c>
      <c r="DA185" s="8" t="b">
        <f t="shared" si="112"/>
        <v>0</v>
      </c>
      <c r="DB185" s="8" t="b">
        <f t="shared" si="113"/>
        <v>0</v>
      </c>
      <c r="DC185" s="8" t="b">
        <f t="shared" si="114"/>
        <v>0</v>
      </c>
      <c r="DD185" s="8" t="b">
        <f t="shared" si="115"/>
        <v>0</v>
      </c>
      <c r="DE185" s="8" t="b">
        <f t="shared" si="116"/>
        <v>0</v>
      </c>
      <c r="DF185" s="8">
        <f t="shared" si="117"/>
        <v>0</v>
      </c>
      <c r="DG185" s="8">
        <f t="shared" si="118"/>
        <v>0</v>
      </c>
      <c r="DH185" s="8">
        <f t="shared" si="119"/>
        <v>0</v>
      </c>
      <c r="DI185" s="8">
        <f t="shared" si="120"/>
        <v>0</v>
      </c>
      <c r="DJ185" s="19"/>
      <c r="DK185" s="18"/>
      <c r="DL185" s="18"/>
      <c r="DM185" s="19"/>
      <c r="DN185" s="19"/>
      <c r="DO185" s="18"/>
      <c r="DP185" s="18"/>
      <c r="DQ185" s="19"/>
      <c r="DR185" s="19"/>
      <c r="DS185" s="18"/>
      <c r="DT185" s="18"/>
      <c r="DU185" s="19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</row>
    <row r="186" spans="1:161" x14ac:dyDescent="0.25">
      <c r="A186" s="28"/>
      <c r="B186" s="71"/>
      <c r="C186" s="29"/>
      <c r="D186" s="30"/>
      <c r="E186" s="31"/>
      <c r="F186" s="32"/>
      <c r="G186" s="74"/>
      <c r="H186" s="33"/>
      <c r="I186" s="34"/>
      <c r="J186" s="35"/>
      <c r="K186" s="109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9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9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9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8">
        <f t="shared" si="109"/>
        <v>0</v>
      </c>
      <c r="CK186" s="8">
        <f t="shared" si="110"/>
        <v>0</v>
      </c>
      <c r="CL186" s="8" t="str">
        <f t="shared" si="121"/>
        <v/>
      </c>
      <c r="CM186" s="8" t="str">
        <f t="shared" si="122"/>
        <v/>
      </c>
      <c r="CN186" s="8" t="str">
        <f t="shared" si="123"/>
        <v/>
      </c>
      <c r="CO186" s="8" t="str">
        <f t="shared" si="124"/>
        <v/>
      </c>
      <c r="CP186" s="8">
        <f>IF(D186="",0,IF(D186=E186,0,IF(D186&lt;E186,0,IF('Equipes et choix des points'!$I$2=1,IF('Matchs et classements'!D186&gt;'Matchs et classements'!E186,3),IF('Equipes et choix des points'!$I$2=2,IF('Matchs et classements'!D186&gt;E186,4))))))</f>
        <v>0</v>
      </c>
      <c r="CQ186" s="8">
        <f>IF(E186="",0,IF(E186=D186,0,IF(E186&lt;D186,0,IF('Equipes et choix des points'!$I$2=1,IF('Matchs et classements'!E186&gt;'Matchs et classements'!D186,3),IF('Equipes et choix des points'!$I$2=2,IF('Matchs et classements'!E186&gt;'Matchs et classements'!D186,4))))))</f>
        <v>0</v>
      </c>
      <c r="CR186" s="8">
        <f>IF(D186="",0,IF(D186&gt;E186,0,IF(D186&lt;E186,0,IF('Equipes et choix des points'!$I$2=1,IF('Matchs et classements'!D186='Matchs et classements'!E186,1),IF('Equipes et choix des points'!$I$2=2,IF('Matchs et classements'!D186='Matchs et classements'!E186,2))))))</f>
        <v>0</v>
      </c>
      <c r="CS186" s="8">
        <f>IF(E186="",0,IF(E186&gt;D186,0,IF(E186&lt;D186,0,IF('Equipes et choix des points'!$I$2=1,IF('Matchs et classements'!E186='Matchs et classements'!D186,1),IF('Equipes et choix des points'!$I$2=2,IF('Matchs et classements'!E186='Matchs et classements'!D186,2))))))</f>
        <v>0</v>
      </c>
      <c r="CT186" s="8">
        <f>IF(D186="",0,IF(D186&gt;E186,0,IF(D186=E186,0,IF('Equipes et choix des points'!$I$2=1,IF('Matchs et classements'!D186&lt;'Matchs et classements'!E186,0),IF('Equipes et choix des points'!$I$2=2,IF('Matchs et classements'!D186&lt;'Matchs et classements'!E186,1))))))</f>
        <v>0</v>
      </c>
      <c r="CU186" s="8">
        <f>IF(E186="",0,IF(E186&gt;D186,0,IF(E186=D186,0,IF('Equipes et choix des points'!$I$2=1,IF('Matchs et classements'!E186&lt;'Matchs et classements'!D186,0),IF('Equipes et choix des points'!$I$2=2,IF('Matchs et classements'!E186&lt;'Matchs et classements'!D186,1))))))</f>
        <v>0</v>
      </c>
      <c r="CV186" s="8">
        <f t="shared" si="125"/>
        <v>0</v>
      </c>
      <c r="CW186" s="8">
        <f t="shared" si="126"/>
        <v>0</v>
      </c>
      <c r="CX186" s="8">
        <f t="shared" si="127"/>
        <v>0</v>
      </c>
      <c r="CY186" s="8">
        <f t="shared" si="128"/>
        <v>0</v>
      </c>
      <c r="CZ186" s="8" t="b">
        <f t="shared" si="111"/>
        <v>0</v>
      </c>
      <c r="DA186" s="8" t="b">
        <f t="shared" si="112"/>
        <v>0</v>
      </c>
      <c r="DB186" s="8" t="b">
        <f t="shared" si="113"/>
        <v>0</v>
      </c>
      <c r="DC186" s="8" t="b">
        <f t="shared" si="114"/>
        <v>0</v>
      </c>
      <c r="DD186" s="8" t="b">
        <f t="shared" si="115"/>
        <v>0</v>
      </c>
      <c r="DE186" s="8" t="b">
        <f t="shared" si="116"/>
        <v>0</v>
      </c>
      <c r="DF186" s="8">
        <f t="shared" si="117"/>
        <v>0</v>
      </c>
      <c r="DG186" s="8">
        <f t="shared" si="118"/>
        <v>0</v>
      </c>
      <c r="DH186" s="8">
        <f t="shared" si="119"/>
        <v>0</v>
      </c>
      <c r="DI186" s="8">
        <f t="shared" si="120"/>
        <v>0</v>
      </c>
      <c r="DJ186" s="19"/>
      <c r="DK186" s="18"/>
      <c r="DL186" s="18"/>
      <c r="DM186" s="19"/>
      <c r="DN186" s="19"/>
      <c r="DO186" s="18"/>
      <c r="DP186" s="18"/>
      <c r="DQ186" s="19"/>
      <c r="DR186" s="19"/>
      <c r="DS186" s="18"/>
      <c r="DT186" s="18"/>
      <c r="DU186" s="19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</row>
    <row r="187" spans="1:161" x14ac:dyDescent="0.25">
      <c r="A187" s="28"/>
      <c r="B187" s="71"/>
      <c r="C187" s="29"/>
      <c r="D187" s="30"/>
      <c r="E187" s="31"/>
      <c r="F187" s="32"/>
      <c r="G187" s="74"/>
      <c r="H187" s="33"/>
      <c r="I187" s="34"/>
      <c r="J187" s="35"/>
      <c r="K187" s="109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9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9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9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8">
        <f t="shared" si="109"/>
        <v>0</v>
      </c>
      <c r="CK187" s="8">
        <f t="shared" si="110"/>
        <v>0</v>
      </c>
      <c r="CL187" s="8" t="str">
        <f t="shared" si="121"/>
        <v/>
      </c>
      <c r="CM187" s="8" t="str">
        <f t="shared" si="122"/>
        <v/>
      </c>
      <c r="CN187" s="8" t="str">
        <f t="shared" si="123"/>
        <v/>
      </c>
      <c r="CO187" s="8" t="str">
        <f t="shared" si="124"/>
        <v/>
      </c>
      <c r="CP187" s="8">
        <f>IF(D187="",0,IF(D187=E187,0,IF(D187&lt;E187,0,IF('Equipes et choix des points'!$I$2=1,IF('Matchs et classements'!D187&gt;'Matchs et classements'!E187,3),IF('Equipes et choix des points'!$I$2=2,IF('Matchs et classements'!D187&gt;E187,4))))))</f>
        <v>0</v>
      </c>
      <c r="CQ187" s="8">
        <f>IF(E187="",0,IF(E187=D187,0,IF(E187&lt;D187,0,IF('Equipes et choix des points'!$I$2=1,IF('Matchs et classements'!E187&gt;'Matchs et classements'!D187,3),IF('Equipes et choix des points'!$I$2=2,IF('Matchs et classements'!E187&gt;'Matchs et classements'!D187,4))))))</f>
        <v>0</v>
      </c>
      <c r="CR187" s="8">
        <f>IF(D187="",0,IF(D187&gt;E187,0,IF(D187&lt;E187,0,IF('Equipes et choix des points'!$I$2=1,IF('Matchs et classements'!D187='Matchs et classements'!E187,1),IF('Equipes et choix des points'!$I$2=2,IF('Matchs et classements'!D187='Matchs et classements'!E187,2))))))</f>
        <v>0</v>
      </c>
      <c r="CS187" s="8">
        <f>IF(E187="",0,IF(E187&gt;D187,0,IF(E187&lt;D187,0,IF('Equipes et choix des points'!$I$2=1,IF('Matchs et classements'!E187='Matchs et classements'!D187,1),IF('Equipes et choix des points'!$I$2=2,IF('Matchs et classements'!E187='Matchs et classements'!D187,2))))))</f>
        <v>0</v>
      </c>
      <c r="CT187" s="8">
        <f>IF(D187="",0,IF(D187&gt;E187,0,IF(D187=E187,0,IF('Equipes et choix des points'!$I$2=1,IF('Matchs et classements'!D187&lt;'Matchs et classements'!E187,0),IF('Equipes et choix des points'!$I$2=2,IF('Matchs et classements'!D187&lt;'Matchs et classements'!E187,1))))))</f>
        <v>0</v>
      </c>
      <c r="CU187" s="8">
        <f>IF(E187="",0,IF(E187&gt;D187,0,IF(E187=D187,0,IF('Equipes et choix des points'!$I$2=1,IF('Matchs et classements'!E187&lt;'Matchs et classements'!D187,0),IF('Equipes et choix des points'!$I$2=2,IF('Matchs et classements'!E187&lt;'Matchs et classements'!D187,1))))))</f>
        <v>0</v>
      </c>
      <c r="CV187" s="8">
        <f t="shared" si="125"/>
        <v>0</v>
      </c>
      <c r="CW187" s="8">
        <f t="shared" si="126"/>
        <v>0</v>
      </c>
      <c r="CX187" s="8">
        <f t="shared" si="127"/>
        <v>0</v>
      </c>
      <c r="CY187" s="8">
        <f t="shared" si="128"/>
        <v>0</v>
      </c>
      <c r="CZ187" s="8" t="b">
        <f t="shared" si="111"/>
        <v>0</v>
      </c>
      <c r="DA187" s="8" t="b">
        <f t="shared" si="112"/>
        <v>0</v>
      </c>
      <c r="DB187" s="8" t="b">
        <f t="shared" si="113"/>
        <v>0</v>
      </c>
      <c r="DC187" s="8" t="b">
        <f t="shared" si="114"/>
        <v>0</v>
      </c>
      <c r="DD187" s="8" t="b">
        <f t="shared" si="115"/>
        <v>0</v>
      </c>
      <c r="DE187" s="8" t="b">
        <f t="shared" si="116"/>
        <v>0</v>
      </c>
      <c r="DF187" s="8">
        <f t="shared" si="117"/>
        <v>0</v>
      </c>
      <c r="DG187" s="8">
        <f t="shared" si="118"/>
        <v>0</v>
      </c>
      <c r="DH187" s="8">
        <f t="shared" si="119"/>
        <v>0</v>
      </c>
      <c r="DI187" s="8">
        <f t="shared" si="120"/>
        <v>0</v>
      </c>
      <c r="DJ187" s="19"/>
      <c r="DK187" s="18"/>
      <c r="DL187" s="18"/>
      <c r="DM187" s="19"/>
      <c r="DN187" s="19"/>
      <c r="DO187" s="18"/>
      <c r="DP187" s="18"/>
      <c r="DQ187" s="19"/>
      <c r="DR187" s="19"/>
      <c r="DS187" s="18"/>
      <c r="DT187" s="18"/>
      <c r="DU187" s="19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</row>
    <row r="188" spans="1:161" x14ac:dyDescent="0.25">
      <c r="A188" s="28"/>
      <c r="B188" s="71"/>
      <c r="C188" s="29"/>
      <c r="D188" s="30"/>
      <c r="E188" s="31"/>
      <c r="F188" s="32"/>
      <c r="G188" s="74"/>
      <c r="H188" s="33"/>
      <c r="I188" s="34"/>
      <c r="J188" s="35"/>
      <c r="K188" s="109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9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9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9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8">
        <f t="shared" si="109"/>
        <v>0</v>
      </c>
      <c r="CK188" s="8">
        <f t="shared" si="110"/>
        <v>0</v>
      </c>
      <c r="CL188" s="8" t="str">
        <f t="shared" si="121"/>
        <v/>
      </c>
      <c r="CM188" s="8" t="str">
        <f t="shared" si="122"/>
        <v/>
      </c>
      <c r="CN188" s="8" t="str">
        <f t="shared" si="123"/>
        <v/>
      </c>
      <c r="CO188" s="8" t="str">
        <f t="shared" si="124"/>
        <v/>
      </c>
      <c r="CP188" s="8">
        <f>IF(D188="",0,IF(D188=E188,0,IF(D188&lt;E188,0,IF('Equipes et choix des points'!$I$2=1,IF('Matchs et classements'!D188&gt;'Matchs et classements'!E188,3),IF('Equipes et choix des points'!$I$2=2,IF('Matchs et classements'!D188&gt;E188,4))))))</f>
        <v>0</v>
      </c>
      <c r="CQ188" s="8">
        <f>IF(E188="",0,IF(E188=D188,0,IF(E188&lt;D188,0,IF('Equipes et choix des points'!$I$2=1,IF('Matchs et classements'!E188&gt;'Matchs et classements'!D188,3),IF('Equipes et choix des points'!$I$2=2,IF('Matchs et classements'!E188&gt;'Matchs et classements'!D188,4))))))</f>
        <v>0</v>
      </c>
      <c r="CR188" s="8">
        <f>IF(D188="",0,IF(D188&gt;E188,0,IF(D188&lt;E188,0,IF('Equipes et choix des points'!$I$2=1,IF('Matchs et classements'!D188='Matchs et classements'!E188,1),IF('Equipes et choix des points'!$I$2=2,IF('Matchs et classements'!D188='Matchs et classements'!E188,2))))))</f>
        <v>0</v>
      </c>
      <c r="CS188" s="8">
        <f>IF(E188="",0,IF(E188&gt;D188,0,IF(E188&lt;D188,0,IF('Equipes et choix des points'!$I$2=1,IF('Matchs et classements'!E188='Matchs et classements'!D188,1),IF('Equipes et choix des points'!$I$2=2,IF('Matchs et classements'!E188='Matchs et classements'!D188,2))))))</f>
        <v>0</v>
      </c>
      <c r="CT188" s="8">
        <f>IF(D188="",0,IF(D188&gt;E188,0,IF(D188=E188,0,IF('Equipes et choix des points'!$I$2=1,IF('Matchs et classements'!D188&lt;'Matchs et classements'!E188,0),IF('Equipes et choix des points'!$I$2=2,IF('Matchs et classements'!D188&lt;'Matchs et classements'!E188,1))))))</f>
        <v>0</v>
      </c>
      <c r="CU188" s="8">
        <f>IF(E188="",0,IF(E188&gt;D188,0,IF(E188=D188,0,IF('Equipes et choix des points'!$I$2=1,IF('Matchs et classements'!E188&lt;'Matchs et classements'!D188,0),IF('Equipes et choix des points'!$I$2=2,IF('Matchs et classements'!E188&lt;'Matchs et classements'!D188,1))))))</f>
        <v>0</v>
      </c>
      <c r="CV188" s="8">
        <f t="shared" si="125"/>
        <v>0</v>
      </c>
      <c r="CW188" s="8">
        <f t="shared" si="126"/>
        <v>0</v>
      </c>
      <c r="CX188" s="8">
        <f t="shared" si="127"/>
        <v>0</v>
      </c>
      <c r="CY188" s="8">
        <f t="shared" si="128"/>
        <v>0</v>
      </c>
      <c r="CZ188" s="8" t="b">
        <f t="shared" si="111"/>
        <v>0</v>
      </c>
      <c r="DA188" s="8" t="b">
        <f t="shared" si="112"/>
        <v>0</v>
      </c>
      <c r="DB188" s="8" t="b">
        <f t="shared" si="113"/>
        <v>0</v>
      </c>
      <c r="DC188" s="8" t="b">
        <f t="shared" si="114"/>
        <v>0</v>
      </c>
      <c r="DD188" s="8" t="b">
        <f t="shared" si="115"/>
        <v>0</v>
      </c>
      <c r="DE188" s="8" t="b">
        <f t="shared" si="116"/>
        <v>0</v>
      </c>
      <c r="DF188" s="8">
        <f t="shared" si="117"/>
        <v>0</v>
      </c>
      <c r="DG188" s="8">
        <f t="shared" si="118"/>
        <v>0</v>
      </c>
      <c r="DH188" s="8">
        <f t="shared" si="119"/>
        <v>0</v>
      </c>
      <c r="DI188" s="8">
        <f t="shared" si="120"/>
        <v>0</v>
      </c>
      <c r="DJ188" s="19"/>
      <c r="DK188" s="18"/>
      <c r="DL188" s="18"/>
      <c r="DM188" s="19"/>
      <c r="DN188" s="19"/>
      <c r="DO188" s="18"/>
      <c r="DP188" s="18"/>
      <c r="DQ188" s="19"/>
      <c r="DR188" s="19"/>
      <c r="DS188" s="18"/>
      <c r="DT188" s="18"/>
      <c r="DU188" s="19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</row>
    <row r="189" spans="1:161" x14ac:dyDescent="0.25">
      <c r="A189" s="28"/>
      <c r="B189" s="71"/>
      <c r="C189" s="29"/>
      <c r="D189" s="30"/>
      <c r="E189" s="31"/>
      <c r="F189" s="32"/>
      <c r="G189" s="74"/>
      <c r="H189" s="33"/>
      <c r="I189" s="34"/>
      <c r="J189" s="35"/>
      <c r="K189" s="109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9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9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9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8">
        <f t="shared" si="109"/>
        <v>0</v>
      </c>
      <c r="CK189" s="8">
        <f t="shared" si="110"/>
        <v>0</v>
      </c>
      <c r="CL189" s="8" t="str">
        <f t="shared" si="121"/>
        <v/>
      </c>
      <c r="CM189" s="8" t="str">
        <f t="shared" si="122"/>
        <v/>
      </c>
      <c r="CN189" s="8" t="str">
        <f t="shared" si="123"/>
        <v/>
      </c>
      <c r="CO189" s="8" t="str">
        <f t="shared" si="124"/>
        <v/>
      </c>
      <c r="CP189" s="8">
        <f>IF(D189="",0,IF(D189=E189,0,IF(D189&lt;E189,0,IF('Equipes et choix des points'!$I$2=1,IF('Matchs et classements'!D189&gt;'Matchs et classements'!E189,3),IF('Equipes et choix des points'!$I$2=2,IF('Matchs et classements'!D189&gt;E189,4))))))</f>
        <v>0</v>
      </c>
      <c r="CQ189" s="8">
        <f>IF(E189="",0,IF(E189=D189,0,IF(E189&lt;D189,0,IF('Equipes et choix des points'!$I$2=1,IF('Matchs et classements'!E189&gt;'Matchs et classements'!D189,3),IF('Equipes et choix des points'!$I$2=2,IF('Matchs et classements'!E189&gt;'Matchs et classements'!D189,4))))))</f>
        <v>0</v>
      </c>
      <c r="CR189" s="8">
        <f>IF(D189="",0,IF(D189&gt;E189,0,IF(D189&lt;E189,0,IF('Equipes et choix des points'!$I$2=1,IF('Matchs et classements'!D189='Matchs et classements'!E189,1),IF('Equipes et choix des points'!$I$2=2,IF('Matchs et classements'!D189='Matchs et classements'!E189,2))))))</f>
        <v>0</v>
      </c>
      <c r="CS189" s="8">
        <f>IF(E189="",0,IF(E189&gt;D189,0,IF(E189&lt;D189,0,IF('Equipes et choix des points'!$I$2=1,IF('Matchs et classements'!E189='Matchs et classements'!D189,1),IF('Equipes et choix des points'!$I$2=2,IF('Matchs et classements'!E189='Matchs et classements'!D189,2))))))</f>
        <v>0</v>
      </c>
      <c r="CT189" s="8">
        <f>IF(D189="",0,IF(D189&gt;E189,0,IF(D189=E189,0,IF('Equipes et choix des points'!$I$2=1,IF('Matchs et classements'!D189&lt;'Matchs et classements'!E189,0),IF('Equipes et choix des points'!$I$2=2,IF('Matchs et classements'!D189&lt;'Matchs et classements'!E189,1))))))</f>
        <v>0</v>
      </c>
      <c r="CU189" s="8">
        <f>IF(E189="",0,IF(E189&gt;D189,0,IF(E189=D189,0,IF('Equipes et choix des points'!$I$2=1,IF('Matchs et classements'!E189&lt;'Matchs et classements'!D189,0),IF('Equipes et choix des points'!$I$2=2,IF('Matchs et classements'!E189&lt;'Matchs et classements'!D189,1))))))</f>
        <v>0</v>
      </c>
      <c r="CV189" s="8">
        <f t="shared" si="125"/>
        <v>0</v>
      </c>
      <c r="CW189" s="8">
        <f t="shared" si="126"/>
        <v>0</v>
      </c>
      <c r="CX189" s="8">
        <f t="shared" si="127"/>
        <v>0</v>
      </c>
      <c r="CY189" s="8">
        <f t="shared" si="128"/>
        <v>0</v>
      </c>
      <c r="CZ189" s="8" t="b">
        <f t="shared" si="111"/>
        <v>0</v>
      </c>
      <c r="DA189" s="8" t="b">
        <f t="shared" si="112"/>
        <v>0</v>
      </c>
      <c r="DB189" s="8" t="b">
        <f t="shared" si="113"/>
        <v>0</v>
      </c>
      <c r="DC189" s="8" t="b">
        <f t="shared" si="114"/>
        <v>0</v>
      </c>
      <c r="DD189" s="8" t="b">
        <f t="shared" si="115"/>
        <v>0</v>
      </c>
      <c r="DE189" s="8" t="b">
        <f t="shared" si="116"/>
        <v>0</v>
      </c>
      <c r="DF189" s="8">
        <f t="shared" si="117"/>
        <v>0</v>
      </c>
      <c r="DG189" s="8">
        <f t="shared" si="118"/>
        <v>0</v>
      </c>
      <c r="DH189" s="8">
        <f t="shared" si="119"/>
        <v>0</v>
      </c>
      <c r="DI189" s="8">
        <f t="shared" si="120"/>
        <v>0</v>
      </c>
      <c r="DJ189" s="19"/>
      <c r="DK189" s="18"/>
      <c r="DL189" s="18"/>
      <c r="DM189" s="19"/>
      <c r="DN189" s="19"/>
      <c r="DO189" s="18"/>
      <c r="DP189" s="18"/>
      <c r="DQ189" s="19"/>
      <c r="DR189" s="19"/>
      <c r="DS189" s="18"/>
      <c r="DT189" s="18"/>
      <c r="DU189" s="19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</row>
    <row r="190" spans="1:161" x14ac:dyDescent="0.25">
      <c r="A190" s="28"/>
      <c r="B190" s="71"/>
      <c r="C190" s="29"/>
      <c r="D190" s="30"/>
      <c r="E190" s="31"/>
      <c r="F190" s="32"/>
      <c r="G190" s="74"/>
      <c r="H190" s="33"/>
      <c r="I190" s="34"/>
      <c r="J190" s="35"/>
      <c r="K190" s="109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9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9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9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8">
        <f t="shared" si="109"/>
        <v>0</v>
      </c>
      <c r="CK190" s="8">
        <f t="shared" si="110"/>
        <v>0</v>
      </c>
      <c r="CL190" s="8" t="str">
        <f t="shared" si="121"/>
        <v/>
      </c>
      <c r="CM190" s="8" t="str">
        <f t="shared" si="122"/>
        <v/>
      </c>
      <c r="CN190" s="8" t="str">
        <f t="shared" si="123"/>
        <v/>
      </c>
      <c r="CO190" s="8" t="str">
        <f t="shared" si="124"/>
        <v/>
      </c>
      <c r="CP190" s="8">
        <f>IF(D190="",0,IF(D190=E190,0,IF(D190&lt;E190,0,IF('Equipes et choix des points'!$I$2=1,IF('Matchs et classements'!D190&gt;'Matchs et classements'!E190,3),IF('Equipes et choix des points'!$I$2=2,IF('Matchs et classements'!D190&gt;E190,4))))))</f>
        <v>0</v>
      </c>
      <c r="CQ190" s="8">
        <f>IF(E190="",0,IF(E190=D190,0,IF(E190&lt;D190,0,IF('Equipes et choix des points'!$I$2=1,IF('Matchs et classements'!E190&gt;'Matchs et classements'!D190,3),IF('Equipes et choix des points'!$I$2=2,IF('Matchs et classements'!E190&gt;'Matchs et classements'!D190,4))))))</f>
        <v>0</v>
      </c>
      <c r="CR190" s="8">
        <f>IF(D190="",0,IF(D190&gt;E190,0,IF(D190&lt;E190,0,IF('Equipes et choix des points'!$I$2=1,IF('Matchs et classements'!D190='Matchs et classements'!E190,1),IF('Equipes et choix des points'!$I$2=2,IF('Matchs et classements'!D190='Matchs et classements'!E190,2))))))</f>
        <v>0</v>
      </c>
      <c r="CS190" s="8">
        <f>IF(E190="",0,IF(E190&gt;D190,0,IF(E190&lt;D190,0,IF('Equipes et choix des points'!$I$2=1,IF('Matchs et classements'!E190='Matchs et classements'!D190,1),IF('Equipes et choix des points'!$I$2=2,IF('Matchs et classements'!E190='Matchs et classements'!D190,2))))))</f>
        <v>0</v>
      </c>
      <c r="CT190" s="8">
        <f>IF(D190="",0,IF(D190&gt;E190,0,IF(D190=E190,0,IF('Equipes et choix des points'!$I$2=1,IF('Matchs et classements'!D190&lt;'Matchs et classements'!E190,0),IF('Equipes et choix des points'!$I$2=2,IF('Matchs et classements'!D190&lt;'Matchs et classements'!E190,1))))))</f>
        <v>0</v>
      </c>
      <c r="CU190" s="8">
        <f>IF(E190="",0,IF(E190&gt;D190,0,IF(E190=D190,0,IF('Equipes et choix des points'!$I$2=1,IF('Matchs et classements'!E190&lt;'Matchs et classements'!D190,0),IF('Equipes et choix des points'!$I$2=2,IF('Matchs et classements'!E190&lt;'Matchs et classements'!D190,1))))))</f>
        <v>0</v>
      </c>
      <c r="CV190" s="8">
        <f t="shared" si="125"/>
        <v>0</v>
      </c>
      <c r="CW190" s="8">
        <f t="shared" si="126"/>
        <v>0</v>
      </c>
      <c r="CX190" s="8">
        <f t="shared" si="127"/>
        <v>0</v>
      </c>
      <c r="CY190" s="8">
        <f t="shared" si="128"/>
        <v>0</v>
      </c>
      <c r="CZ190" s="8" t="b">
        <f t="shared" si="111"/>
        <v>0</v>
      </c>
      <c r="DA190" s="8" t="b">
        <f t="shared" si="112"/>
        <v>0</v>
      </c>
      <c r="DB190" s="8" t="b">
        <f t="shared" si="113"/>
        <v>0</v>
      </c>
      <c r="DC190" s="8" t="b">
        <f t="shared" si="114"/>
        <v>0</v>
      </c>
      <c r="DD190" s="8" t="b">
        <f t="shared" si="115"/>
        <v>0</v>
      </c>
      <c r="DE190" s="8" t="b">
        <f t="shared" si="116"/>
        <v>0</v>
      </c>
      <c r="DF190" s="8">
        <f t="shared" si="117"/>
        <v>0</v>
      </c>
      <c r="DG190" s="8">
        <f t="shared" si="118"/>
        <v>0</v>
      </c>
      <c r="DH190" s="8">
        <f t="shared" si="119"/>
        <v>0</v>
      </c>
      <c r="DI190" s="8">
        <f t="shared" si="120"/>
        <v>0</v>
      </c>
      <c r="DJ190" s="19"/>
      <c r="DK190" s="18"/>
      <c r="DL190" s="18"/>
      <c r="DM190" s="19"/>
      <c r="DN190" s="19"/>
      <c r="DO190" s="18"/>
      <c r="DP190" s="18"/>
      <c r="DQ190" s="19"/>
      <c r="DR190" s="19"/>
      <c r="DS190" s="18"/>
      <c r="DT190" s="18"/>
      <c r="DU190" s="19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</row>
    <row r="191" spans="1:161" x14ac:dyDescent="0.25">
      <c r="A191" s="28"/>
      <c r="B191" s="71"/>
      <c r="C191" s="29"/>
      <c r="D191" s="30"/>
      <c r="E191" s="31"/>
      <c r="F191" s="32"/>
      <c r="G191" s="74"/>
      <c r="H191" s="33"/>
      <c r="I191" s="34"/>
      <c r="J191" s="35"/>
      <c r="K191" s="109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9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9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9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8">
        <f t="shared" si="109"/>
        <v>0</v>
      </c>
      <c r="CK191" s="8">
        <f t="shared" si="110"/>
        <v>0</v>
      </c>
      <c r="CL191" s="8" t="str">
        <f t="shared" si="121"/>
        <v/>
      </c>
      <c r="CM191" s="8" t="str">
        <f t="shared" si="122"/>
        <v/>
      </c>
      <c r="CN191" s="8" t="str">
        <f t="shared" si="123"/>
        <v/>
      </c>
      <c r="CO191" s="8" t="str">
        <f t="shared" si="124"/>
        <v/>
      </c>
      <c r="CP191" s="8">
        <f>IF(D191="",0,IF(D191=E191,0,IF(D191&lt;E191,0,IF('Equipes et choix des points'!$I$2=1,IF('Matchs et classements'!D191&gt;'Matchs et classements'!E191,3),IF('Equipes et choix des points'!$I$2=2,IF('Matchs et classements'!D191&gt;E191,4))))))</f>
        <v>0</v>
      </c>
      <c r="CQ191" s="8">
        <f>IF(E191="",0,IF(E191=D191,0,IF(E191&lt;D191,0,IF('Equipes et choix des points'!$I$2=1,IF('Matchs et classements'!E191&gt;'Matchs et classements'!D191,3),IF('Equipes et choix des points'!$I$2=2,IF('Matchs et classements'!E191&gt;'Matchs et classements'!D191,4))))))</f>
        <v>0</v>
      </c>
      <c r="CR191" s="8">
        <f>IF(D191="",0,IF(D191&gt;E191,0,IF(D191&lt;E191,0,IF('Equipes et choix des points'!$I$2=1,IF('Matchs et classements'!D191='Matchs et classements'!E191,1),IF('Equipes et choix des points'!$I$2=2,IF('Matchs et classements'!D191='Matchs et classements'!E191,2))))))</f>
        <v>0</v>
      </c>
      <c r="CS191" s="8">
        <f>IF(E191="",0,IF(E191&gt;D191,0,IF(E191&lt;D191,0,IF('Equipes et choix des points'!$I$2=1,IF('Matchs et classements'!E191='Matchs et classements'!D191,1),IF('Equipes et choix des points'!$I$2=2,IF('Matchs et classements'!E191='Matchs et classements'!D191,2))))))</f>
        <v>0</v>
      </c>
      <c r="CT191" s="8">
        <f>IF(D191="",0,IF(D191&gt;E191,0,IF(D191=E191,0,IF('Equipes et choix des points'!$I$2=1,IF('Matchs et classements'!D191&lt;'Matchs et classements'!E191,0),IF('Equipes et choix des points'!$I$2=2,IF('Matchs et classements'!D191&lt;'Matchs et classements'!E191,1))))))</f>
        <v>0</v>
      </c>
      <c r="CU191" s="8">
        <f>IF(E191="",0,IF(E191&gt;D191,0,IF(E191=D191,0,IF('Equipes et choix des points'!$I$2=1,IF('Matchs et classements'!E191&lt;'Matchs et classements'!D191,0),IF('Equipes et choix des points'!$I$2=2,IF('Matchs et classements'!E191&lt;'Matchs et classements'!D191,1))))))</f>
        <v>0</v>
      </c>
      <c r="CV191" s="8">
        <f t="shared" si="125"/>
        <v>0</v>
      </c>
      <c r="CW191" s="8">
        <f t="shared" si="126"/>
        <v>0</v>
      </c>
      <c r="CX191" s="8">
        <f t="shared" si="127"/>
        <v>0</v>
      </c>
      <c r="CY191" s="8">
        <f t="shared" si="128"/>
        <v>0</v>
      </c>
      <c r="CZ191" s="8" t="b">
        <f t="shared" si="111"/>
        <v>0</v>
      </c>
      <c r="DA191" s="8" t="b">
        <f t="shared" si="112"/>
        <v>0</v>
      </c>
      <c r="DB191" s="8" t="b">
        <f t="shared" si="113"/>
        <v>0</v>
      </c>
      <c r="DC191" s="8" t="b">
        <f t="shared" si="114"/>
        <v>0</v>
      </c>
      <c r="DD191" s="8" t="b">
        <f t="shared" si="115"/>
        <v>0</v>
      </c>
      <c r="DE191" s="8" t="b">
        <f t="shared" si="116"/>
        <v>0</v>
      </c>
      <c r="DF191" s="8">
        <f t="shared" si="117"/>
        <v>0</v>
      </c>
      <c r="DG191" s="8">
        <f t="shared" si="118"/>
        <v>0</v>
      </c>
      <c r="DH191" s="8">
        <f t="shared" si="119"/>
        <v>0</v>
      </c>
      <c r="DI191" s="8">
        <f t="shared" si="120"/>
        <v>0</v>
      </c>
      <c r="DJ191" s="19"/>
      <c r="DK191" s="18"/>
      <c r="DL191" s="18"/>
      <c r="DM191" s="19"/>
      <c r="DN191" s="19"/>
      <c r="DO191" s="18"/>
      <c r="DP191" s="18"/>
      <c r="DQ191" s="19"/>
      <c r="DR191" s="19"/>
      <c r="DS191" s="18"/>
      <c r="DT191" s="18"/>
      <c r="DU191" s="19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</row>
    <row r="192" spans="1:161" x14ac:dyDescent="0.25">
      <c r="A192" s="28"/>
      <c r="B192" s="71"/>
      <c r="C192" s="29"/>
      <c r="D192" s="30"/>
      <c r="E192" s="31"/>
      <c r="F192" s="32"/>
      <c r="G192" s="74"/>
      <c r="H192" s="33"/>
      <c r="I192" s="34"/>
      <c r="J192" s="35"/>
      <c r="K192" s="109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9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9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9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8">
        <f t="shared" si="109"/>
        <v>0</v>
      </c>
      <c r="CK192" s="8">
        <f t="shared" si="110"/>
        <v>0</v>
      </c>
      <c r="CL192" s="8" t="str">
        <f t="shared" si="121"/>
        <v/>
      </c>
      <c r="CM192" s="8" t="str">
        <f t="shared" si="122"/>
        <v/>
      </c>
      <c r="CN192" s="8" t="str">
        <f t="shared" si="123"/>
        <v/>
      </c>
      <c r="CO192" s="8" t="str">
        <f t="shared" si="124"/>
        <v/>
      </c>
      <c r="CP192" s="8">
        <f>IF(D192="",0,IF(D192=E192,0,IF(D192&lt;E192,0,IF('Equipes et choix des points'!$I$2=1,IF('Matchs et classements'!D192&gt;'Matchs et classements'!E192,3),IF('Equipes et choix des points'!$I$2=2,IF('Matchs et classements'!D192&gt;E192,4))))))</f>
        <v>0</v>
      </c>
      <c r="CQ192" s="8">
        <f>IF(E192="",0,IF(E192=D192,0,IF(E192&lt;D192,0,IF('Equipes et choix des points'!$I$2=1,IF('Matchs et classements'!E192&gt;'Matchs et classements'!D192,3),IF('Equipes et choix des points'!$I$2=2,IF('Matchs et classements'!E192&gt;'Matchs et classements'!D192,4))))))</f>
        <v>0</v>
      </c>
      <c r="CR192" s="8">
        <f>IF(D192="",0,IF(D192&gt;E192,0,IF(D192&lt;E192,0,IF('Equipes et choix des points'!$I$2=1,IF('Matchs et classements'!D192='Matchs et classements'!E192,1),IF('Equipes et choix des points'!$I$2=2,IF('Matchs et classements'!D192='Matchs et classements'!E192,2))))))</f>
        <v>0</v>
      </c>
      <c r="CS192" s="8">
        <f>IF(E192="",0,IF(E192&gt;D192,0,IF(E192&lt;D192,0,IF('Equipes et choix des points'!$I$2=1,IF('Matchs et classements'!E192='Matchs et classements'!D192,1),IF('Equipes et choix des points'!$I$2=2,IF('Matchs et classements'!E192='Matchs et classements'!D192,2))))))</f>
        <v>0</v>
      </c>
      <c r="CT192" s="8">
        <f>IF(D192="",0,IF(D192&gt;E192,0,IF(D192=E192,0,IF('Equipes et choix des points'!$I$2=1,IF('Matchs et classements'!D192&lt;'Matchs et classements'!E192,0),IF('Equipes et choix des points'!$I$2=2,IF('Matchs et classements'!D192&lt;'Matchs et classements'!E192,1))))))</f>
        <v>0</v>
      </c>
      <c r="CU192" s="8">
        <f>IF(E192="",0,IF(E192&gt;D192,0,IF(E192=D192,0,IF('Equipes et choix des points'!$I$2=1,IF('Matchs et classements'!E192&lt;'Matchs et classements'!D192,0),IF('Equipes et choix des points'!$I$2=2,IF('Matchs et classements'!E192&lt;'Matchs et classements'!D192,1))))))</f>
        <v>0</v>
      </c>
      <c r="CV192" s="8">
        <f t="shared" si="125"/>
        <v>0</v>
      </c>
      <c r="CW192" s="8">
        <f t="shared" si="126"/>
        <v>0</v>
      </c>
      <c r="CX192" s="8">
        <f t="shared" si="127"/>
        <v>0</v>
      </c>
      <c r="CY192" s="8">
        <f t="shared" si="128"/>
        <v>0</v>
      </c>
      <c r="CZ192" s="8" t="b">
        <f t="shared" si="111"/>
        <v>0</v>
      </c>
      <c r="DA192" s="8" t="b">
        <f t="shared" si="112"/>
        <v>0</v>
      </c>
      <c r="DB192" s="8" t="b">
        <f t="shared" si="113"/>
        <v>0</v>
      </c>
      <c r="DC192" s="8" t="b">
        <f t="shared" si="114"/>
        <v>0</v>
      </c>
      <c r="DD192" s="8" t="b">
        <f t="shared" si="115"/>
        <v>0</v>
      </c>
      <c r="DE192" s="8" t="b">
        <f t="shared" si="116"/>
        <v>0</v>
      </c>
      <c r="DF192" s="8">
        <f t="shared" si="117"/>
        <v>0</v>
      </c>
      <c r="DG192" s="8">
        <f t="shared" si="118"/>
        <v>0</v>
      </c>
      <c r="DH192" s="8">
        <f t="shared" si="119"/>
        <v>0</v>
      </c>
      <c r="DI192" s="8">
        <f t="shared" si="120"/>
        <v>0</v>
      </c>
      <c r="DJ192" s="19"/>
      <c r="DK192" s="18"/>
      <c r="DL192" s="18"/>
      <c r="DM192" s="19"/>
      <c r="DN192" s="19"/>
      <c r="DO192" s="18"/>
      <c r="DP192" s="18"/>
      <c r="DQ192" s="19"/>
      <c r="DR192" s="19"/>
      <c r="DS192" s="18"/>
      <c r="DT192" s="18"/>
      <c r="DU192" s="19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</row>
    <row r="193" spans="1:161" ht="15.75" thickBot="1" x14ac:dyDescent="0.3">
      <c r="A193" s="36"/>
      <c r="B193" s="72"/>
      <c r="C193" s="37"/>
      <c r="D193" s="38"/>
      <c r="E193" s="39"/>
      <c r="F193" s="40"/>
      <c r="G193" s="75"/>
      <c r="H193" s="41"/>
      <c r="I193" s="42"/>
      <c r="J193" s="43"/>
      <c r="K193" s="110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9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9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9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8">
        <f t="shared" si="109"/>
        <v>0</v>
      </c>
      <c r="CK193" s="8">
        <f t="shared" si="110"/>
        <v>0</v>
      </c>
      <c r="CL193" s="8" t="str">
        <f t="shared" si="121"/>
        <v/>
      </c>
      <c r="CM193" s="8" t="str">
        <f t="shared" si="122"/>
        <v/>
      </c>
      <c r="CN193" s="8" t="str">
        <f t="shared" si="123"/>
        <v/>
      </c>
      <c r="CO193" s="8" t="str">
        <f t="shared" si="124"/>
        <v/>
      </c>
      <c r="CP193" s="8">
        <f>IF(D193="",0,IF(D193=E193,0,IF(D193&lt;E193,0,IF('Equipes et choix des points'!$I$2=1,IF('Matchs et classements'!D193&gt;'Matchs et classements'!E193,3),IF('Equipes et choix des points'!$I$2=2,IF('Matchs et classements'!D193&gt;E193,4))))))</f>
        <v>0</v>
      </c>
      <c r="CQ193" s="8">
        <f>IF(E193="",0,IF(E193=D193,0,IF(E193&lt;D193,0,IF('Equipes et choix des points'!$I$2=1,IF('Matchs et classements'!E193&gt;'Matchs et classements'!D193,3),IF('Equipes et choix des points'!$I$2=2,IF('Matchs et classements'!E193&gt;'Matchs et classements'!D193,4))))))</f>
        <v>0</v>
      </c>
      <c r="CR193" s="8">
        <f>IF(D193="",0,IF(D193&gt;E193,0,IF(D193&lt;E193,0,IF('Equipes et choix des points'!$I$2=1,IF('Matchs et classements'!D193='Matchs et classements'!E193,1),IF('Equipes et choix des points'!$I$2=2,IF('Matchs et classements'!D193='Matchs et classements'!E193,2))))))</f>
        <v>0</v>
      </c>
      <c r="CS193" s="8">
        <f>IF(E193="",0,IF(E193&gt;D193,0,IF(E193&lt;D193,0,IF('Equipes et choix des points'!$I$2=1,IF('Matchs et classements'!E193='Matchs et classements'!D193,1),IF('Equipes et choix des points'!$I$2=2,IF('Matchs et classements'!E193='Matchs et classements'!D193,2))))))</f>
        <v>0</v>
      </c>
      <c r="CT193" s="8">
        <f>IF(D193="",0,IF(D193&gt;E193,0,IF(D193=E193,0,IF('Equipes et choix des points'!$I$2=1,IF('Matchs et classements'!D193&lt;'Matchs et classements'!E193,0),IF('Equipes et choix des points'!$I$2=2,IF('Matchs et classements'!D193&lt;'Matchs et classements'!E193,1))))))</f>
        <v>0</v>
      </c>
      <c r="CU193" s="8">
        <f>IF(E193="",0,IF(E193&gt;D193,0,IF(E193=D193,0,IF('Equipes et choix des points'!$I$2=1,IF('Matchs et classements'!E193&lt;'Matchs et classements'!D193,0),IF('Equipes et choix des points'!$I$2=2,IF('Matchs et classements'!E193&lt;'Matchs et classements'!D193,1))))))</f>
        <v>0</v>
      </c>
      <c r="CV193" s="8">
        <f t="shared" si="125"/>
        <v>0</v>
      </c>
      <c r="CW193" s="8">
        <f t="shared" si="126"/>
        <v>0</v>
      </c>
      <c r="CX193" s="8">
        <f t="shared" si="127"/>
        <v>0</v>
      </c>
      <c r="CY193" s="8">
        <f t="shared" si="128"/>
        <v>0</v>
      </c>
      <c r="CZ193" s="8" t="b">
        <f t="shared" si="111"/>
        <v>0</v>
      </c>
      <c r="DA193" s="8" t="b">
        <f t="shared" si="112"/>
        <v>0</v>
      </c>
      <c r="DB193" s="8" t="b">
        <f t="shared" si="113"/>
        <v>0</v>
      </c>
      <c r="DC193" s="8" t="b">
        <f t="shared" si="114"/>
        <v>0</v>
      </c>
      <c r="DD193" s="8" t="b">
        <f t="shared" si="115"/>
        <v>0</v>
      </c>
      <c r="DE193" s="8" t="b">
        <f t="shared" si="116"/>
        <v>0</v>
      </c>
      <c r="DF193" s="8">
        <f t="shared" si="117"/>
        <v>0</v>
      </c>
      <c r="DG193" s="8">
        <f t="shared" si="118"/>
        <v>0</v>
      </c>
      <c r="DH193" s="8">
        <f t="shared" si="119"/>
        <v>0</v>
      </c>
      <c r="DI193" s="8">
        <f t="shared" si="120"/>
        <v>0</v>
      </c>
      <c r="DJ193" s="19"/>
      <c r="DK193" s="18"/>
      <c r="DL193" s="18"/>
      <c r="DM193" s="19"/>
      <c r="DN193" s="19"/>
      <c r="DO193" s="18"/>
      <c r="DP193" s="18"/>
      <c r="DQ193" s="19"/>
      <c r="DR193" s="19"/>
      <c r="DS193" s="18"/>
      <c r="DT193" s="18"/>
      <c r="DU193" s="19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</row>
    <row r="194" spans="1:161" x14ac:dyDescent="0.25">
      <c r="A194" s="20"/>
      <c r="B194" s="70"/>
      <c r="C194" s="21"/>
      <c r="D194" s="22"/>
      <c r="E194" s="23"/>
      <c r="F194" s="24"/>
      <c r="G194" s="73"/>
      <c r="H194" s="25"/>
      <c r="I194" s="26"/>
      <c r="J194" s="27"/>
      <c r="K194" s="108">
        <v>20</v>
      </c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9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9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9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8">
        <f t="shared" si="109"/>
        <v>0</v>
      </c>
      <c r="CK194" s="8">
        <f t="shared" si="110"/>
        <v>0</v>
      </c>
      <c r="CL194" s="8" t="str">
        <f t="shared" si="121"/>
        <v/>
      </c>
      <c r="CM194" s="8" t="str">
        <f t="shared" si="122"/>
        <v/>
      </c>
      <c r="CN194" s="8" t="str">
        <f t="shared" si="123"/>
        <v/>
      </c>
      <c r="CO194" s="8" t="str">
        <f t="shared" si="124"/>
        <v/>
      </c>
      <c r="CP194" s="8">
        <f>IF(D194="",0,IF(D194=E194,0,IF(D194&lt;E194,0,IF('Equipes et choix des points'!$I$2=1,IF('Matchs et classements'!D194&gt;'Matchs et classements'!E194,3),IF('Equipes et choix des points'!$I$2=2,IF('Matchs et classements'!D194&gt;E194,4))))))</f>
        <v>0</v>
      </c>
      <c r="CQ194" s="8">
        <f>IF(E194="",0,IF(E194=D194,0,IF(E194&lt;D194,0,IF('Equipes et choix des points'!$I$2=1,IF('Matchs et classements'!E194&gt;'Matchs et classements'!D194,3),IF('Equipes et choix des points'!$I$2=2,IF('Matchs et classements'!E194&gt;'Matchs et classements'!D194,4))))))</f>
        <v>0</v>
      </c>
      <c r="CR194" s="8">
        <f>IF(D194="",0,IF(D194&gt;E194,0,IF(D194&lt;E194,0,IF('Equipes et choix des points'!$I$2=1,IF('Matchs et classements'!D194='Matchs et classements'!E194,1),IF('Equipes et choix des points'!$I$2=2,IF('Matchs et classements'!D194='Matchs et classements'!E194,2))))))</f>
        <v>0</v>
      </c>
      <c r="CS194" s="8">
        <f>IF(E194="",0,IF(E194&gt;D194,0,IF(E194&lt;D194,0,IF('Equipes et choix des points'!$I$2=1,IF('Matchs et classements'!E194='Matchs et classements'!D194,1),IF('Equipes et choix des points'!$I$2=2,IF('Matchs et classements'!E194='Matchs et classements'!D194,2))))))</f>
        <v>0</v>
      </c>
      <c r="CT194" s="8">
        <f>IF(D194="",0,IF(D194&gt;E194,0,IF(D194=E194,0,IF('Equipes et choix des points'!$I$2=1,IF('Matchs et classements'!D194&lt;'Matchs et classements'!E194,0),IF('Equipes et choix des points'!$I$2=2,IF('Matchs et classements'!D194&lt;'Matchs et classements'!E194,1))))))</f>
        <v>0</v>
      </c>
      <c r="CU194" s="8">
        <f>IF(E194="",0,IF(E194&gt;D194,0,IF(E194=D194,0,IF('Equipes et choix des points'!$I$2=1,IF('Matchs et classements'!E194&lt;'Matchs et classements'!D194,0),IF('Equipes et choix des points'!$I$2=2,IF('Matchs et classements'!E194&lt;'Matchs et classements'!D194,1))))))</f>
        <v>0</v>
      </c>
      <c r="CV194" s="8">
        <f t="shared" si="125"/>
        <v>0</v>
      </c>
      <c r="CW194" s="8">
        <f t="shared" si="126"/>
        <v>0</v>
      </c>
      <c r="CX194" s="8">
        <f t="shared" si="127"/>
        <v>0</v>
      </c>
      <c r="CY194" s="8">
        <f t="shared" si="128"/>
        <v>0</v>
      </c>
      <c r="CZ194" s="8" t="b">
        <f t="shared" si="111"/>
        <v>0</v>
      </c>
      <c r="DA194" s="8" t="b">
        <f t="shared" si="112"/>
        <v>0</v>
      </c>
      <c r="DB194" s="8" t="b">
        <f t="shared" si="113"/>
        <v>0</v>
      </c>
      <c r="DC194" s="8" t="b">
        <f t="shared" si="114"/>
        <v>0</v>
      </c>
      <c r="DD194" s="8" t="b">
        <f t="shared" si="115"/>
        <v>0</v>
      </c>
      <c r="DE194" s="8" t="b">
        <f t="shared" si="116"/>
        <v>0</v>
      </c>
      <c r="DF194" s="8">
        <f t="shared" si="117"/>
        <v>0</v>
      </c>
      <c r="DG194" s="8">
        <f t="shared" si="118"/>
        <v>0</v>
      </c>
      <c r="DH194" s="8">
        <f t="shared" si="119"/>
        <v>0</v>
      </c>
      <c r="DI194" s="8">
        <f t="shared" si="120"/>
        <v>0</v>
      </c>
      <c r="DJ194" s="19"/>
      <c r="DK194" s="18"/>
      <c r="DL194" s="18"/>
      <c r="DM194" s="19"/>
      <c r="DN194" s="19"/>
      <c r="DO194" s="18"/>
      <c r="DP194" s="18"/>
      <c r="DQ194" s="19"/>
      <c r="DR194" s="19"/>
      <c r="DS194" s="18"/>
      <c r="DT194" s="18"/>
      <c r="DU194" s="19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</row>
    <row r="195" spans="1:161" x14ac:dyDescent="0.25">
      <c r="A195" s="28"/>
      <c r="B195" s="71"/>
      <c r="C195" s="29"/>
      <c r="D195" s="30"/>
      <c r="E195" s="31"/>
      <c r="F195" s="32"/>
      <c r="G195" s="74"/>
      <c r="H195" s="33"/>
      <c r="I195" s="34"/>
      <c r="J195" s="35"/>
      <c r="K195" s="109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9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9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9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8">
        <f t="shared" si="109"/>
        <v>0</v>
      </c>
      <c r="CK195" s="8">
        <f t="shared" si="110"/>
        <v>0</v>
      </c>
      <c r="CL195" s="8" t="str">
        <f t="shared" si="121"/>
        <v/>
      </c>
      <c r="CM195" s="8" t="str">
        <f t="shared" si="122"/>
        <v/>
      </c>
      <c r="CN195" s="8" t="str">
        <f t="shared" si="123"/>
        <v/>
      </c>
      <c r="CO195" s="8" t="str">
        <f t="shared" si="124"/>
        <v/>
      </c>
      <c r="CP195" s="8">
        <f>IF(D195="",0,IF(D195=E195,0,IF(D195&lt;E195,0,IF('Equipes et choix des points'!$I$2=1,IF('Matchs et classements'!D195&gt;'Matchs et classements'!E195,3),IF('Equipes et choix des points'!$I$2=2,IF('Matchs et classements'!D195&gt;E195,4))))))</f>
        <v>0</v>
      </c>
      <c r="CQ195" s="8">
        <f>IF(E195="",0,IF(E195=D195,0,IF(E195&lt;D195,0,IF('Equipes et choix des points'!$I$2=1,IF('Matchs et classements'!E195&gt;'Matchs et classements'!D195,3),IF('Equipes et choix des points'!$I$2=2,IF('Matchs et classements'!E195&gt;'Matchs et classements'!D195,4))))))</f>
        <v>0</v>
      </c>
      <c r="CR195" s="8">
        <f>IF(D195="",0,IF(D195&gt;E195,0,IF(D195&lt;E195,0,IF('Equipes et choix des points'!$I$2=1,IF('Matchs et classements'!D195='Matchs et classements'!E195,1),IF('Equipes et choix des points'!$I$2=2,IF('Matchs et classements'!D195='Matchs et classements'!E195,2))))))</f>
        <v>0</v>
      </c>
      <c r="CS195" s="8">
        <f>IF(E195="",0,IF(E195&gt;D195,0,IF(E195&lt;D195,0,IF('Equipes et choix des points'!$I$2=1,IF('Matchs et classements'!E195='Matchs et classements'!D195,1),IF('Equipes et choix des points'!$I$2=2,IF('Matchs et classements'!E195='Matchs et classements'!D195,2))))))</f>
        <v>0</v>
      </c>
      <c r="CT195" s="8">
        <f>IF(D195="",0,IF(D195&gt;E195,0,IF(D195=E195,0,IF('Equipes et choix des points'!$I$2=1,IF('Matchs et classements'!D195&lt;'Matchs et classements'!E195,0),IF('Equipes et choix des points'!$I$2=2,IF('Matchs et classements'!D195&lt;'Matchs et classements'!E195,1))))))</f>
        <v>0</v>
      </c>
      <c r="CU195" s="8">
        <f>IF(E195="",0,IF(E195&gt;D195,0,IF(E195=D195,0,IF('Equipes et choix des points'!$I$2=1,IF('Matchs et classements'!E195&lt;'Matchs et classements'!D195,0),IF('Equipes et choix des points'!$I$2=2,IF('Matchs et classements'!E195&lt;'Matchs et classements'!D195,1))))))</f>
        <v>0</v>
      </c>
      <c r="CV195" s="8">
        <f t="shared" si="125"/>
        <v>0</v>
      </c>
      <c r="CW195" s="8">
        <f t="shared" si="126"/>
        <v>0</v>
      </c>
      <c r="CX195" s="8">
        <f t="shared" si="127"/>
        <v>0</v>
      </c>
      <c r="CY195" s="8">
        <f t="shared" si="128"/>
        <v>0</v>
      </c>
      <c r="CZ195" s="8" t="b">
        <f t="shared" si="111"/>
        <v>0</v>
      </c>
      <c r="DA195" s="8" t="b">
        <f t="shared" si="112"/>
        <v>0</v>
      </c>
      <c r="DB195" s="8" t="b">
        <f t="shared" si="113"/>
        <v>0</v>
      </c>
      <c r="DC195" s="8" t="b">
        <f t="shared" si="114"/>
        <v>0</v>
      </c>
      <c r="DD195" s="8" t="b">
        <f t="shared" si="115"/>
        <v>0</v>
      </c>
      <c r="DE195" s="8" t="b">
        <f t="shared" si="116"/>
        <v>0</v>
      </c>
      <c r="DF195" s="8">
        <f t="shared" si="117"/>
        <v>0</v>
      </c>
      <c r="DG195" s="8">
        <f t="shared" si="118"/>
        <v>0</v>
      </c>
      <c r="DH195" s="8">
        <f t="shared" si="119"/>
        <v>0</v>
      </c>
      <c r="DI195" s="8">
        <f t="shared" si="120"/>
        <v>0</v>
      </c>
      <c r="DJ195" s="19"/>
      <c r="DK195" s="18"/>
      <c r="DL195" s="18"/>
      <c r="DM195" s="19"/>
      <c r="DN195" s="19"/>
      <c r="DO195" s="18"/>
      <c r="DP195" s="18"/>
      <c r="DQ195" s="19"/>
      <c r="DR195" s="19"/>
      <c r="DS195" s="18"/>
      <c r="DT195" s="18"/>
      <c r="DU195" s="19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</row>
    <row r="196" spans="1:161" x14ac:dyDescent="0.25">
      <c r="A196" s="28"/>
      <c r="B196" s="71"/>
      <c r="C196" s="29"/>
      <c r="D196" s="30"/>
      <c r="E196" s="31"/>
      <c r="F196" s="32"/>
      <c r="G196" s="74"/>
      <c r="H196" s="33"/>
      <c r="I196" s="34"/>
      <c r="J196" s="35"/>
      <c r="K196" s="109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9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9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9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8">
        <f t="shared" ref="CJ196:CJ259" si="129">A196</f>
        <v>0</v>
      </c>
      <c r="CK196" s="8">
        <f t="shared" ref="CK196:CK259" si="130">H196</f>
        <v>0</v>
      </c>
      <c r="CL196" s="8" t="str">
        <f t="shared" si="121"/>
        <v/>
      </c>
      <c r="CM196" s="8" t="str">
        <f t="shared" si="122"/>
        <v/>
      </c>
      <c r="CN196" s="8" t="str">
        <f t="shared" si="123"/>
        <v/>
      </c>
      <c r="CO196" s="8" t="str">
        <f t="shared" si="124"/>
        <v/>
      </c>
      <c r="CP196" s="8">
        <f>IF(D196="",0,IF(D196=E196,0,IF(D196&lt;E196,0,IF('Equipes et choix des points'!$I$2=1,IF('Matchs et classements'!D196&gt;'Matchs et classements'!E196,3),IF('Equipes et choix des points'!$I$2=2,IF('Matchs et classements'!D196&gt;E196,4))))))</f>
        <v>0</v>
      </c>
      <c r="CQ196" s="8">
        <f>IF(E196="",0,IF(E196=D196,0,IF(E196&lt;D196,0,IF('Equipes et choix des points'!$I$2=1,IF('Matchs et classements'!E196&gt;'Matchs et classements'!D196,3),IF('Equipes et choix des points'!$I$2=2,IF('Matchs et classements'!E196&gt;'Matchs et classements'!D196,4))))))</f>
        <v>0</v>
      </c>
      <c r="CR196" s="8">
        <f>IF(D196="",0,IF(D196&gt;E196,0,IF(D196&lt;E196,0,IF('Equipes et choix des points'!$I$2=1,IF('Matchs et classements'!D196='Matchs et classements'!E196,1),IF('Equipes et choix des points'!$I$2=2,IF('Matchs et classements'!D196='Matchs et classements'!E196,2))))))</f>
        <v>0</v>
      </c>
      <c r="CS196" s="8">
        <f>IF(E196="",0,IF(E196&gt;D196,0,IF(E196&lt;D196,0,IF('Equipes et choix des points'!$I$2=1,IF('Matchs et classements'!E196='Matchs et classements'!D196,1),IF('Equipes et choix des points'!$I$2=2,IF('Matchs et classements'!E196='Matchs et classements'!D196,2))))))</f>
        <v>0</v>
      </c>
      <c r="CT196" s="8">
        <f>IF(D196="",0,IF(D196&gt;E196,0,IF(D196=E196,0,IF('Equipes et choix des points'!$I$2=1,IF('Matchs et classements'!D196&lt;'Matchs et classements'!E196,0),IF('Equipes et choix des points'!$I$2=2,IF('Matchs et classements'!D196&lt;'Matchs et classements'!E196,1))))))</f>
        <v>0</v>
      </c>
      <c r="CU196" s="8">
        <f>IF(E196="",0,IF(E196&gt;D196,0,IF(E196=D196,0,IF('Equipes et choix des points'!$I$2=1,IF('Matchs et classements'!E196&lt;'Matchs et classements'!D196,0),IF('Equipes et choix des points'!$I$2=2,IF('Matchs et classements'!E196&lt;'Matchs et classements'!D196,1))))))</f>
        <v>0</v>
      </c>
      <c r="CV196" s="8">
        <f t="shared" si="125"/>
        <v>0</v>
      </c>
      <c r="CW196" s="8">
        <f t="shared" si="126"/>
        <v>0</v>
      </c>
      <c r="CX196" s="8">
        <f t="shared" si="127"/>
        <v>0</v>
      </c>
      <c r="CY196" s="8">
        <f t="shared" si="128"/>
        <v>0</v>
      </c>
      <c r="CZ196" s="8" t="b">
        <f t="shared" ref="CZ196:CZ259" si="131">IF(D196&lt;&gt;"",IF(D196&gt;E196,1))</f>
        <v>0</v>
      </c>
      <c r="DA196" s="8" t="b">
        <f t="shared" ref="DA196:DA259" si="132">IF(E196&lt;&gt;"",IF(E196&gt;D196,1))</f>
        <v>0</v>
      </c>
      <c r="DB196" s="8" t="b">
        <f t="shared" ref="DB196:DB259" si="133">IF(D196&lt;&gt;"",IF(D196=E196,1))</f>
        <v>0</v>
      </c>
      <c r="DC196" s="8" t="b">
        <f t="shared" ref="DC196:DC259" si="134">IF(E196&lt;&gt;"",IF(E196=D196,1))</f>
        <v>0</v>
      </c>
      <c r="DD196" s="8" t="b">
        <f t="shared" ref="DD196:DD259" si="135">IF(D196&lt;&gt;"",IF(D196&lt;E196,1))</f>
        <v>0</v>
      </c>
      <c r="DE196" s="8" t="b">
        <f t="shared" ref="DE196:DE259" si="136">IF(E196&lt;&gt;"",IF(E196&lt;D196,1))</f>
        <v>0</v>
      </c>
      <c r="DF196" s="8">
        <f t="shared" ref="DF196:DF259" si="137">D196</f>
        <v>0</v>
      </c>
      <c r="DG196" s="8">
        <f t="shared" ref="DG196:DG259" si="138">E196</f>
        <v>0</v>
      </c>
      <c r="DH196" s="8">
        <f t="shared" ref="DH196:DH259" si="139">E196</f>
        <v>0</v>
      </c>
      <c r="DI196" s="8">
        <f t="shared" ref="DI196:DI259" si="140">D196</f>
        <v>0</v>
      </c>
      <c r="DJ196" s="19"/>
      <c r="DK196" s="18"/>
      <c r="DL196" s="18"/>
      <c r="DM196" s="19"/>
      <c r="DN196" s="19"/>
      <c r="DO196" s="18"/>
      <c r="DP196" s="18"/>
      <c r="DQ196" s="19"/>
      <c r="DR196" s="19"/>
      <c r="DS196" s="18"/>
      <c r="DT196" s="18"/>
      <c r="DU196" s="19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</row>
    <row r="197" spans="1:161" x14ac:dyDescent="0.25">
      <c r="A197" s="28"/>
      <c r="B197" s="71"/>
      <c r="C197" s="29"/>
      <c r="D197" s="30"/>
      <c r="E197" s="31"/>
      <c r="F197" s="32"/>
      <c r="G197" s="74"/>
      <c r="H197" s="33"/>
      <c r="I197" s="34"/>
      <c r="J197" s="35"/>
      <c r="K197" s="109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9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9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9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8">
        <f t="shared" si="129"/>
        <v>0</v>
      </c>
      <c r="CK197" s="8">
        <f t="shared" si="130"/>
        <v>0</v>
      </c>
      <c r="CL197" s="8" t="str">
        <f t="shared" ref="CL197:CL260" si="141">IF(B197="Forfait Perdant",3,"")</f>
        <v/>
      </c>
      <c r="CM197" s="8" t="str">
        <f t="shared" ref="CM197:CM260" si="142">IF(G197="Forfait Perdant",3,"")</f>
        <v/>
      </c>
      <c r="CN197" s="8" t="str">
        <f t="shared" ref="CN197:CN260" si="143">IF(B197="Forfait Gagnant",0,"")</f>
        <v/>
      </c>
      <c r="CO197" s="8" t="str">
        <f t="shared" ref="CO197:CO260" si="144">IF(G197="Forfait Gagnant",0,"")</f>
        <v/>
      </c>
      <c r="CP197" s="8">
        <f>IF(D197="",0,IF(D197=E197,0,IF(D197&lt;E197,0,IF('Equipes et choix des points'!$I$2=1,IF('Matchs et classements'!D197&gt;'Matchs et classements'!E197,3),IF('Equipes et choix des points'!$I$2=2,IF('Matchs et classements'!D197&gt;E197,4))))))</f>
        <v>0</v>
      </c>
      <c r="CQ197" s="8">
        <f>IF(E197="",0,IF(E197=D197,0,IF(E197&lt;D197,0,IF('Equipes et choix des points'!$I$2=1,IF('Matchs et classements'!E197&gt;'Matchs et classements'!D197,3),IF('Equipes et choix des points'!$I$2=2,IF('Matchs et classements'!E197&gt;'Matchs et classements'!D197,4))))))</f>
        <v>0</v>
      </c>
      <c r="CR197" s="8">
        <f>IF(D197="",0,IF(D197&gt;E197,0,IF(D197&lt;E197,0,IF('Equipes et choix des points'!$I$2=1,IF('Matchs et classements'!D197='Matchs et classements'!E197,1),IF('Equipes et choix des points'!$I$2=2,IF('Matchs et classements'!D197='Matchs et classements'!E197,2))))))</f>
        <v>0</v>
      </c>
      <c r="CS197" s="8">
        <f>IF(E197="",0,IF(E197&gt;D197,0,IF(E197&lt;D197,0,IF('Equipes et choix des points'!$I$2=1,IF('Matchs et classements'!E197='Matchs et classements'!D197,1),IF('Equipes et choix des points'!$I$2=2,IF('Matchs et classements'!E197='Matchs et classements'!D197,2))))))</f>
        <v>0</v>
      </c>
      <c r="CT197" s="8">
        <f>IF(D197="",0,IF(D197&gt;E197,0,IF(D197=E197,0,IF('Equipes et choix des points'!$I$2=1,IF('Matchs et classements'!D197&lt;'Matchs et classements'!E197,0),IF('Equipes et choix des points'!$I$2=2,IF('Matchs et classements'!D197&lt;'Matchs et classements'!E197,1))))))</f>
        <v>0</v>
      </c>
      <c r="CU197" s="8">
        <f>IF(E197="",0,IF(E197&gt;D197,0,IF(E197=D197,0,IF('Equipes et choix des points'!$I$2=1,IF('Matchs et classements'!E197&lt;'Matchs et classements'!D197,0),IF('Equipes et choix des points'!$I$2=2,IF('Matchs et classements'!E197&lt;'Matchs et classements'!D197,1))))))</f>
        <v>0</v>
      </c>
      <c r="CV197" s="8">
        <f t="shared" ref="CV197:CV260" si="145">SUM(CP197,CR197,CT197)-SUM(CJ197,CL197)</f>
        <v>0</v>
      </c>
      <c r="CW197" s="8">
        <f t="shared" ref="CW197:CW260" si="146">SUM(CO197,CQ197,CS197)-SUM(CK197,CM197)</f>
        <v>0</v>
      </c>
      <c r="CX197" s="8">
        <f t="shared" ref="CX197:CX260" si="147">IF(B197="Forfait perdant",0,IF(B197="Forfait Général",0,IF(D197="",0,1)))</f>
        <v>0</v>
      </c>
      <c r="CY197" s="8">
        <f t="shared" ref="CY197:CY260" si="148">IF(G197="Forfait Perdant",0,IF(G197="Forfait Général",0,IF(E197="",0,1)))</f>
        <v>0</v>
      </c>
      <c r="CZ197" s="8" t="b">
        <f t="shared" si="131"/>
        <v>0</v>
      </c>
      <c r="DA197" s="8" t="b">
        <f t="shared" si="132"/>
        <v>0</v>
      </c>
      <c r="DB197" s="8" t="b">
        <f t="shared" si="133"/>
        <v>0</v>
      </c>
      <c r="DC197" s="8" t="b">
        <f t="shared" si="134"/>
        <v>0</v>
      </c>
      <c r="DD197" s="8" t="b">
        <f t="shared" si="135"/>
        <v>0</v>
      </c>
      <c r="DE197" s="8" t="b">
        <f t="shared" si="136"/>
        <v>0</v>
      </c>
      <c r="DF197" s="8">
        <f t="shared" si="137"/>
        <v>0</v>
      </c>
      <c r="DG197" s="8">
        <f t="shared" si="138"/>
        <v>0</v>
      </c>
      <c r="DH197" s="8">
        <f t="shared" si="139"/>
        <v>0</v>
      </c>
      <c r="DI197" s="8">
        <f t="shared" si="140"/>
        <v>0</v>
      </c>
      <c r="DJ197" s="19"/>
      <c r="DK197" s="18"/>
      <c r="DL197" s="18"/>
      <c r="DM197" s="19"/>
      <c r="DN197" s="19"/>
      <c r="DO197" s="18"/>
      <c r="DP197" s="18"/>
      <c r="DQ197" s="19"/>
      <c r="DR197" s="19"/>
      <c r="DS197" s="18"/>
      <c r="DT197" s="18"/>
      <c r="DU197" s="19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</row>
    <row r="198" spans="1:161" x14ac:dyDescent="0.25">
      <c r="A198" s="28"/>
      <c r="B198" s="71"/>
      <c r="C198" s="29"/>
      <c r="D198" s="30"/>
      <c r="E198" s="31"/>
      <c r="F198" s="32"/>
      <c r="G198" s="74"/>
      <c r="H198" s="33"/>
      <c r="I198" s="34"/>
      <c r="J198" s="35"/>
      <c r="K198" s="109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9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9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9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8">
        <f t="shared" si="129"/>
        <v>0</v>
      </c>
      <c r="CK198" s="8">
        <f t="shared" si="130"/>
        <v>0</v>
      </c>
      <c r="CL198" s="8" t="str">
        <f t="shared" si="141"/>
        <v/>
      </c>
      <c r="CM198" s="8" t="str">
        <f t="shared" si="142"/>
        <v/>
      </c>
      <c r="CN198" s="8" t="str">
        <f t="shared" si="143"/>
        <v/>
      </c>
      <c r="CO198" s="8" t="str">
        <f t="shared" si="144"/>
        <v/>
      </c>
      <c r="CP198" s="8">
        <f>IF(D198="",0,IF(D198=E198,0,IF(D198&lt;E198,0,IF('Equipes et choix des points'!$I$2=1,IF('Matchs et classements'!D198&gt;'Matchs et classements'!E198,3),IF('Equipes et choix des points'!$I$2=2,IF('Matchs et classements'!D198&gt;E198,4))))))</f>
        <v>0</v>
      </c>
      <c r="CQ198" s="8">
        <f>IF(E198="",0,IF(E198=D198,0,IF(E198&lt;D198,0,IF('Equipes et choix des points'!$I$2=1,IF('Matchs et classements'!E198&gt;'Matchs et classements'!D198,3),IF('Equipes et choix des points'!$I$2=2,IF('Matchs et classements'!E198&gt;'Matchs et classements'!D198,4))))))</f>
        <v>0</v>
      </c>
      <c r="CR198" s="8">
        <f>IF(D198="",0,IF(D198&gt;E198,0,IF(D198&lt;E198,0,IF('Equipes et choix des points'!$I$2=1,IF('Matchs et classements'!D198='Matchs et classements'!E198,1),IF('Equipes et choix des points'!$I$2=2,IF('Matchs et classements'!D198='Matchs et classements'!E198,2))))))</f>
        <v>0</v>
      </c>
      <c r="CS198" s="8">
        <f>IF(E198="",0,IF(E198&gt;D198,0,IF(E198&lt;D198,0,IF('Equipes et choix des points'!$I$2=1,IF('Matchs et classements'!E198='Matchs et classements'!D198,1),IF('Equipes et choix des points'!$I$2=2,IF('Matchs et classements'!E198='Matchs et classements'!D198,2))))))</f>
        <v>0</v>
      </c>
      <c r="CT198" s="8">
        <f>IF(D198="",0,IF(D198&gt;E198,0,IF(D198=E198,0,IF('Equipes et choix des points'!$I$2=1,IF('Matchs et classements'!D198&lt;'Matchs et classements'!E198,0),IF('Equipes et choix des points'!$I$2=2,IF('Matchs et classements'!D198&lt;'Matchs et classements'!E198,1))))))</f>
        <v>0</v>
      </c>
      <c r="CU198" s="8">
        <f>IF(E198="",0,IF(E198&gt;D198,0,IF(E198=D198,0,IF('Equipes et choix des points'!$I$2=1,IF('Matchs et classements'!E198&lt;'Matchs et classements'!D198,0),IF('Equipes et choix des points'!$I$2=2,IF('Matchs et classements'!E198&lt;'Matchs et classements'!D198,1))))))</f>
        <v>0</v>
      </c>
      <c r="CV198" s="8">
        <f t="shared" si="145"/>
        <v>0</v>
      </c>
      <c r="CW198" s="8">
        <f t="shared" si="146"/>
        <v>0</v>
      </c>
      <c r="CX198" s="8">
        <f t="shared" si="147"/>
        <v>0</v>
      </c>
      <c r="CY198" s="8">
        <f t="shared" si="148"/>
        <v>0</v>
      </c>
      <c r="CZ198" s="8" t="b">
        <f t="shared" si="131"/>
        <v>0</v>
      </c>
      <c r="DA198" s="8" t="b">
        <f t="shared" si="132"/>
        <v>0</v>
      </c>
      <c r="DB198" s="8" t="b">
        <f t="shared" si="133"/>
        <v>0</v>
      </c>
      <c r="DC198" s="8" t="b">
        <f t="shared" si="134"/>
        <v>0</v>
      </c>
      <c r="DD198" s="8" t="b">
        <f t="shared" si="135"/>
        <v>0</v>
      </c>
      <c r="DE198" s="8" t="b">
        <f t="shared" si="136"/>
        <v>0</v>
      </c>
      <c r="DF198" s="8">
        <f t="shared" si="137"/>
        <v>0</v>
      </c>
      <c r="DG198" s="8">
        <f t="shared" si="138"/>
        <v>0</v>
      </c>
      <c r="DH198" s="8">
        <f t="shared" si="139"/>
        <v>0</v>
      </c>
      <c r="DI198" s="8">
        <f t="shared" si="140"/>
        <v>0</v>
      </c>
      <c r="DJ198" s="19"/>
      <c r="DK198" s="18"/>
      <c r="DL198" s="18"/>
      <c r="DM198" s="19"/>
      <c r="DN198" s="19"/>
      <c r="DO198" s="18"/>
      <c r="DP198" s="18"/>
      <c r="DQ198" s="19"/>
      <c r="DR198" s="19"/>
      <c r="DS198" s="18"/>
      <c r="DT198" s="18"/>
      <c r="DU198" s="19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</row>
    <row r="199" spans="1:161" x14ac:dyDescent="0.25">
      <c r="A199" s="28"/>
      <c r="B199" s="71"/>
      <c r="C199" s="29"/>
      <c r="D199" s="30"/>
      <c r="E199" s="31"/>
      <c r="F199" s="32"/>
      <c r="G199" s="74"/>
      <c r="H199" s="33"/>
      <c r="I199" s="34"/>
      <c r="J199" s="35"/>
      <c r="K199" s="109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9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9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9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8">
        <f t="shared" si="129"/>
        <v>0</v>
      </c>
      <c r="CK199" s="8">
        <f t="shared" si="130"/>
        <v>0</v>
      </c>
      <c r="CL199" s="8" t="str">
        <f t="shared" si="141"/>
        <v/>
      </c>
      <c r="CM199" s="8" t="str">
        <f t="shared" si="142"/>
        <v/>
      </c>
      <c r="CN199" s="8" t="str">
        <f t="shared" si="143"/>
        <v/>
      </c>
      <c r="CO199" s="8" t="str">
        <f t="shared" si="144"/>
        <v/>
      </c>
      <c r="CP199" s="8">
        <f>IF(D199="",0,IF(D199=E199,0,IF(D199&lt;E199,0,IF('Equipes et choix des points'!$I$2=1,IF('Matchs et classements'!D199&gt;'Matchs et classements'!E199,3),IF('Equipes et choix des points'!$I$2=2,IF('Matchs et classements'!D199&gt;E199,4))))))</f>
        <v>0</v>
      </c>
      <c r="CQ199" s="8">
        <f>IF(E199="",0,IF(E199=D199,0,IF(E199&lt;D199,0,IF('Equipes et choix des points'!$I$2=1,IF('Matchs et classements'!E199&gt;'Matchs et classements'!D199,3),IF('Equipes et choix des points'!$I$2=2,IF('Matchs et classements'!E199&gt;'Matchs et classements'!D199,4))))))</f>
        <v>0</v>
      </c>
      <c r="CR199" s="8">
        <f>IF(D199="",0,IF(D199&gt;E199,0,IF(D199&lt;E199,0,IF('Equipes et choix des points'!$I$2=1,IF('Matchs et classements'!D199='Matchs et classements'!E199,1),IF('Equipes et choix des points'!$I$2=2,IF('Matchs et classements'!D199='Matchs et classements'!E199,2))))))</f>
        <v>0</v>
      </c>
      <c r="CS199" s="8">
        <f>IF(E199="",0,IF(E199&gt;D199,0,IF(E199&lt;D199,0,IF('Equipes et choix des points'!$I$2=1,IF('Matchs et classements'!E199='Matchs et classements'!D199,1),IF('Equipes et choix des points'!$I$2=2,IF('Matchs et classements'!E199='Matchs et classements'!D199,2))))))</f>
        <v>0</v>
      </c>
      <c r="CT199" s="8">
        <f>IF(D199="",0,IF(D199&gt;E199,0,IF(D199=E199,0,IF('Equipes et choix des points'!$I$2=1,IF('Matchs et classements'!D199&lt;'Matchs et classements'!E199,0),IF('Equipes et choix des points'!$I$2=2,IF('Matchs et classements'!D199&lt;'Matchs et classements'!E199,1))))))</f>
        <v>0</v>
      </c>
      <c r="CU199" s="8">
        <f>IF(E199="",0,IF(E199&gt;D199,0,IF(E199=D199,0,IF('Equipes et choix des points'!$I$2=1,IF('Matchs et classements'!E199&lt;'Matchs et classements'!D199,0),IF('Equipes et choix des points'!$I$2=2,IF('Matchs et classements'!E199&lt;'Matchs et classements'!D199,1))))))</f>
        <v>0</v>
      </c>
      <c r="CV199" s="8">
        <f t="shared" si="145"/>
        <v>0</v>
      </c>
      <c r="CW199" s="8">
        <f t="shared" si="146"/>
        <v>0</v>
      </c>
      <c r="CX199" s="8">
        <f t="shared" si="147"/>
        <v>0</v>
      </c>
      <c r="CY199" s="8">
        <f t="shared" si="148"/>
        <v>0</v>
      </c>
      <c r="CZ199" s="8" t="b">
        <f t="shared" si="131"/>
        <v>0</v>
      </c>
      <c r="DA199" s="8" t="b">
        <f t="shared" si="132"/>
        <v>0</v>
      </c>
      <c r="DB199" s="8" t="b">
        <f t="shared" si="133"/>
        <v>0</v>
      </c>
      <c r="DC199" s="8" t="b">
        <f t="shared" si="134"/>
        <v>0</v>
      </c>
      <c r="DD199" s="8" t="b">
        <f t="shared" si="135"/>
        <v>0</v>
      </c>
      <c r="DE199" s="8" t="b">
        <f t="shared" si="136"/>
        <v>0</v>
      </c>
      <c r="DF199" s="8">
        <f t="shared" si="137"/>
        <v>0</v>
      </c>
      <c r="DG199" s="8">
        <f t="shared" si="138"/>
        <v>0</v>
      </c>
      <c r="DH199" s="8">
        <f t="shared" si="139"/>
        <v>0</v>
      </c>
      <c r="DI199" s="8">
        <f t="shared" si="140"/>
        <v>0</v>
      </c>
      <c r="DJ199" s="19"/>
      <c r="DK199" s="18"/>
      <c r="DL199" s="18"/>
      <c r="DM199" s="19"/>
      <c r="DN199" s="19"/>
      <c r="DO199" s="18"/>
      <c r="DP199" s="18"/>
      <c r="DQ199" s="19"/>
      <c r="DR199" s="19"/>
      <c r="DS199" s="18"/>
      <c r="DT199" s="18"/>
      <c r="DU199" s="19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</row>
    <row r="200" spans="1:161" x14ac:dyDescent="0.25">
      <c r="A200" s="28"/>
      <c r="B200" s="71"/>
      <c r="C200" s="29"/>
      <c r="D200" s="30"/>
      <c r="E200" s="31"/>
      <c r="F200" s="32"/>
      <c r="G200" s="74"/>
      <c r="H200" s="33"/>
      <c r="I200" s="34"/>
      <c r="J200" s="35"/>
      <c r="K200" s="109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9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9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9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8">
        <f t="shared" si="129"/>
        <v>0</v>
      </c>
      <c r="CK200" s="8">
        <f t="shared" si="130"/>
        <v>0</v>
      </c>
      <c r="CL200" s="8" t="str">
        <f t="shared" si="141"/>
        <v/>
      </c>
      <c r="CM200" s="8" t="str">
        <f t="shared" si="142"/>
        <v/>
      </c>
      <c r="CN200" s="8" t="str">
        <f t="shared" si="143"/>
        <v/>
      </c>
      <c r="CO200" s="8" t="str">
        <f t="shared" si="144"/>
        <v/>
      </c>
      <c r="CP200" s="8">
        <f>IF(D200="",0,IF(D200=E200,0,IF(D200&lt;E200,0,IF('Equipes et choix des points'!$I$2=1,IF('Matchs et classements'!D200&gt;'Matchs et classements'!E200,3),IF('Equipes et choix des points'!$I$2=2,IF('Matchs et classements'!D200&gt;E200,4))))))</f>
        <v>0</v>
      </c>
      <c r="CQ200" s="8">
        <f>IF(E200="",0,IF(E200=D200,0,IF(E200&lt;D200,0,IF('Equipes et choix des points'!$I$2=1,IF('Matchs et classements'!E200&gt;'Matchs et classements'!D200,3),IF('Equipes et choix des points'!$I$2=2,IF('Matchs et classements'!E200&gt;'Matchs et classements'!D200,4))))))</f>
        <v>0</v>
      </c>
      <c r="CR200" s="8">
        <f>IF(D200="",0,IF(D200&gt;E200,0,IF(D200&lt;E200,0,IF('Equipes et choix des points'!$I$2=1,IF('Matchs et classements'!D200='Matchs et classements'!E200,1),IF('Equipes et choix des points'!$I$2=2,IF('Matchs et classements'!D200='Matchs et classements'!E200,2))))))</f>
        <v>0</v>
      </c>
      <c r="CS200" s="8">
        <f>IF(E200="",0,IF(E200&gt;D200,0,IF(E200&lt;D200,0,IF('Equipes et choix des points'!$I$2=1,IF('Matchs et classements'!E200='Matchs et classements'!D200,1),IF('Equipes et choix des points'!$I$2=2,IF('Matchs et classements'!E200='Matchs et classements'!D200,2))))))</f>
        <v>0</v>
      </c>
      <c r="CT200" s="8">
        <f>IF(D200="",0,IF(D200&gt;E200,0,IF(D200=E200,0,IF('Equipes et choix des points'!$I$2=1,IF('Matchs et classements'!D200&lt;'Matchs et classements'!E200,0),IF('Equipes et choix des points'!$I$2=2,IF('Matchs et classements'!D200&lt;'Matchs et classements'!E200,1))))))</f>
        <v>0</v>
      </c>
      <c r="CU200" s="8">
        <f>IF(E200="",0,IF(E200&gt;D200,0,IF(E200=D200,0,IF('Equipes et choix des points'!$I$2=1,IF('Matchs et classements'!E200&lt;'Matchs et classements'!D200,0),IF('Equipes et choix des points'!$I$2=2,IF('Matchs et classements'!E200&lt;'Matchs et classements'!D200,1))))))</f>
        <v>0</v>
      </c>
      <c r="CV200" s="8">
        <f t="shared" si="145"/>
        <v>0</v>
      </c>
      <c r="CW200" s="8">
        <f t="shared" si="146"/>
        <v>0</v>
      </c>
      <c r="CX200" s="8">
        <f t="shared" si="147"/>
        <v>0</v>
      </c>
      <c r="CY200" s="8">
        <f t="shared" si="148"/>
        <v>0</v>
      </c>
      <c r="CZ200" s="8" t="b">
        <f t="shared" si="131"/>
        <v>0</v>
      </c>
      <c r="DA200" s="8" t="b">
        <f t="shared" si="132"/>
        <v>0</v>
      </c>
      <c r="DB200" s="8" t="b">
        <f t="shared" si="133"/>
        <v>0</v>
      </c>
      <c r="DC200" s="8" t="b">
        <f t="shared" si="134"/>
        <v>0</v>
      </c>
      <c r="DD200" s="8" t="b">
        <f t="shared" si="135"/>
        <v>0</v>
      </c>
      <c r="DE200" s="8" t="b">
        <f t="shared" si="136"/>
        <v>0</v>
      </c>
      <c r="DF200" s="8">
        <f t="shared" si="137"/>
        <v>0</v>
      </c>
      <c r="DG200" s="8">
        <f t="shared" si="138"/>
        <v>0</v>
      </c>
      <c r="DH200" s="8">
        <f t="shared" si="139"/>
        <v>0</v>
      </c>
      <c r="DI200" s="8">
        <f t="shared" si="140"/>
        <v>0</v>
      </c>
      <c r="DJ200" s="19"/>
      <c r="DK200" s="18"/>
      <c r="DL200" s="18"/>
      <c r="DM200" s="19"/>
      <c r="DN200" s="19"/>
      <c r="DO200" s="18"/>
      <c r="DP200" s="18"/>
      <c r="DQ200" s="19"/>
      <c r="DR200" s="19"/>
      <c r="DS200" s="18"/>
      <c r="DT200" s="18"/>
      <c r="DU200" s="19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</row>
    <row r="201" spans="1:161" x14ac:dyDescent="0.25">
      <c r="A201" s="28"/>
      <c r="B201" s="71"/>
      <c r="C201" s="29"/>
      <c r="D201" s="30"/>
      <c r="E201" s="31"/>
      <c r="F201" s="32"/>
      <c r="G201" s="74"/>
      <c r="H201" s="33"/>
      <c r="I201" s="34"/>
      <c r="J201" s="35"/>
      <c r="K201" s="109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9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9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9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8">
        <f t="shared" si="129"/>
        <v>0</v>
      </c>
      <c r="CK201" s="8">
        <f t="shared" si="130"/>
        <v>0</v>
      </c>
      <c r="CL201" s="8" t="str">
        <f t="shared" si="141"/>
        <v/>
      </c>
      <c r="CM201" s="8" t="str">
        <f t="shared" si="142"/>
        <v/>
      </c>
      <c r="CN201" s="8" t="str">
        <f t="shared" si="143"/>
        <v/>
      </c>
      <c r="CO201" s="8" t="str">
        <f t="shared" si="144"/>
        <v/>
      </c>
      <c r="CP201" s="8">
        <f>IF(D201="",0,IF(D201=E201,0,IF(D201&lt;E201,0,IF('Equipes et choix des points'!$I$2=1,IF('Matchs et classements'!D201&gt;'Matchs et classements'!E201,3),IF('Equipes et choix des points'!$I$2=2,IF('Matchs et classements'!D201&gt;E201,4))))))</f>
        <v>0</v>
      </c>
      <c r="CQ201" s="8">
        <f>IF(E201="",0,IF(E201=D201,0,IF(E201&lt;D201,0,IF('Equipes et choix des points'!$I$2=1,IF('Matchs et classements'!E201&gt;'Matchs et classements'!D201,3),IF('Equipes et choix des points'!$I$2=2,IF('Matchs et classements'!E201&gt;'Matchs et classements'!D201,4))))))</f>
        <v>0</v>
      </c>
      <c r="CR201" s="8">
        <f>IF(D201="",0,IF(D201&gt;E201,0,IF(D201&lt;E201,0,IF('Equipes et choix des points'!$I$2=1,IF('Matchs et classements'!D201='Matchs et classements'!E201,1),IF('Equipes et choix des points'!$I$2=2,IF('Matchs et classements'!D201='Matchs et classements'!E201,2))))))</f>
        <v>0</v>
      </c>
      <c r="CS201" s="8">
        <f>IF(E201="",0,IF(E201&gt;D201,0,IF(E201&lt;D201,0,IF('Equipes et choix des points'!$I$2=1,IF('Matchs et classements'!E201='Matchs et classements'!D201,1),IF('Equipes et choix des points'!$I$2=2,IF('Matchs et classements'!E201='Matchs et classements'!D201,2))))))</f>
        <v>0</v>
      </c>
      <c r="CT201" s="8">
        <f>IF(D201="",0,IF(D201&gt;E201,0,IF(D201=E201,0,IF('Equipes et choix des points'!$I$2=1,IF('Matchs et classements'!D201&lt;'Matchs et classements'!E201,0),IF('Equipes et choix des points'!$I$2=2,IF('Matchs et classements'!D201&lt;'Matchs et classements'!E201,1))))))</f>
        <v>0</v>
      </c>
      <c r="CU201" s="8">
        <f>IF(E201="",0,IF(E201&gt;D201,0,IF(E201=D201,0,IF('Equipes et choix des points'!$I$2=1,IF('Matchs et classements'!E201&lt;'Matchs et classements'!D201,0),IF('Equipes et choix des points'!$I$2=2,IF('Matchs et classements'!E201&lt;'Matchs et classements'!D201,1))))))</f>
        <v>0</v>
      </c>
      <c r="CV201" s="8">
        <f t="shared" si="145"/>
        <v>0</v>
      </c>
      <c r="CW201" s="8">
        <f t="shared" si="146"/>
        <v>0</v>
      </c>
      <c r="CX201" s="8">
        <f t="shared" si="147"/>
        <v>0</v>
      </c>
      <c r="CY201" s="8">
        <f t="shared" si="148"/>
        <v>0</v>
      </c>
      <c r="CZ201" s="8" t="b">
        <f t="shared" si="131"/>
        <v>0</v>
      </c>
      <c r="DA201" s="8" t="b">
        <f t="shared" si="132"/>
        <v>0</v>
      </c>
      <c r="DB201" s="8" t="b">
        <f t="shared" si="133"/>
        <v>0</v>
      </c>
      <c r="DC201" s="8" t="b">
        <f t="shared" si="134"/>
        <v>0</v>
      </c>
      <c r="DD201" s="8" t="b">
        <f t="shared" si="135"/>
        <v>0</v>
      </c>
      <c r="DE201" s="8" t="b">
        <f t="shared" si="136"/>
        <v>0</v>
      </c>
      <c r="DF201" s="8">
        <f t="shared" si="137"/>
        <v>0</v>
      </c>
      <c r="DG201" s="8">
        <f t="shared" si="138"/>
        <v>0</v>
      </c>
      <c r="DH201" s="8">
        <f t="shared" si="139"/>
        <v>0</v>
      </c>
      <c r="DI201" s="8">
        <f t="shared" si="140"/>
        <v>0</v>
      </c>
      <c r="DJ201" s="19"/>
      <c r="DK201" s="18"/>
      <c r="DL201" s="18"/>
      <c r="DM201" s="19"/>
      <c r="DN201" s="19"/>
      <c r="DO201" s="18"/>
      <c r="DP201" s="18"/>
      <c r="DQ201" s="19"/>
      <c r="DR201" s="19"/>
      <c r="DS201" s="18"/>
      <c r="DT201" s="18"/>
      <c r="DU201" s="19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</row>
    <row r="202" spans="1:161" x14ac:dyDescent="0.25">
      <c r="A202" s="28"/>
      <c r="B202" s="71"/>
      <c r="C202" s="29"/>
      <c r="D202" s="30"/>
      <c r="E202" s="31"/>
      <c r="F202" s="32"/>
      <c r="G202" s="74"/>
      <c r="H202" s="33"/>
      <c r="I202" s="34"/>
      <c r="J202" s="35"/>
      <c r="K202" s="109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9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9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9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8">
        <f t="shared" si="129"/>
        <v>0</v>
      </c>
      <c r="CK202" s="8">
        <f t="shared" si="130"/>
        <v>0</v>
      </c>
      <c r="CL202" s="8" t="str">
        <f t="shared" si="141"/>
        <v/>
      </c>
      <c r="CM202" s="8" t="str">
        <f t="shared" si="142"/>
        <v/>
      </c>
      <c r="CN202" s="8" t="str">
        <f t="shared" si="143"/>
        <v/>
      </c>
      <c r="CO202" s="8" t="str">
        <f t="shared" si="144"/>
        <v/>
      </c>
      <c r="CP202" s="8">
        <f>IF(D202="",0,IF(D202=E202,0,IF(D202&lt;E202,0,IF('Equipes et choix des points'!$I$2=1,IF('Matchs et classements'!D202&gt;'Matchs et classements'!E202,3),IF('Equipes et choix des points'!$I$2=2,IF('Matchs et classements'!D202&gt;E202,4))))))</f>
        <v>0</v>
      </c>
      <c r="CQ202" s="8">
        <f>IF(E202="",0,IF(E202=D202,0,IF(E202&lt;D202,0,IF('Equipes et choix des points'!$I$2=1,IF('Matchs et classements'!E202&gt;'Matchs et classements'!D202,3),IF('Equipes et choix des points'!$I$2=2,IF('Matchs et classements'!E202&gt;'Matchs et classements'!D202,4))))))</f>
        <v>0</v>
      </c>
      <c r="CR202" s="8">
        <f>IF(D202="",0,IF(D202&gt;E202,0,IF(D202&lt;E202,0,IF('Equipes et choix des points'!$I$2=1,IF('Matchs et classements'!D202='Matchs et classements'!E202,1),IF('Equipes et choix des points'!$I$2=2,IF('Matchs et classements'!D202='Matchs et classements'!E202,2))))))</f>
        <v>0</v>
      </c>
      <c r="CS202" s="8">
        <f>IF(E202="",0,IF(E202&gt;D202,0,IF(E202&lt;D202,0,IF('Equipes et choix des points'!$I$2=1,IF('Matchs et classements'!E202='Matchs et classements'!D202,1),IF('Equipes et choix des points'!$I$2=2,IF('Matchs et classements'!E202='Matchs et classements'!D202,2))))))</f>
        <v>0</v>
      </c>
      <c r="CT202" s="8">
        <f>IF(D202="",0,IF(D202&gt;E202,0,IF(D202=E202,0,IF('Equipes et choix des points'!$I$2=1,IF('Matchs et classements'!D202&lt;'Matchs et classements'!E202,0),IF('Equipes et choix des points'!$I$2=2,IF('Matchs et classements'!D202&lt;'Matchs et classements'!E202,1))))))</f>
        <v>0</v>
      </c>
      <c r="CU202" s="8">
        <f>IF(E202="",0,IF(E202&gt;D202,0,IF(E202=D202,0,IF('Equipes et choix des points'!$I$2=1,IF('Matchs et classements'!E202&lt;'Matchs et classements'!D202,0),IF('Equipes et choix des points'!$I$2=2,IF('Matchs et classements'!E202&lt;'Matchs et classements'!D202,1))))))</f>
        <v>0</v>
      </c>
      <c r="CV202" s="8">
        <f t="shared" si="145"/>
        <v>0</v>
      </c>
      <c r="CW202" s="8">
        <f t="shared" si="146"/>
        <v>0</v>
      </c>
      <c r="CX202" s="8">
        <f t="shared" si="147"/>
        <v>0</v>
      </c>
      <c r="CY202" s="8">
        <f t="shared" si="148"/>
        <v>0</v>
      </c>
      <c r="CZ202" s="8" t="b">
        <f t="shared" si="131"/>
        <v>0</v>
      </c>
      <c r="DA202" s="8" t="b">
        <f t="shared" si="132"/>
        <v>0</v>
      </c>
      <c r="DB202" s="8" t="b">
        <f t="shared" si="133"/>
        <v>0</v>
      </c>
      <c r="DC202" s="8" t="b">
        <f t="shared" si="134"/>
        <v>0</v>
      </c>
      <c r="DD202" s="8" t="b">
        <f t="shared" si="135"/>
        <v>0</v>
      </c>
      <c r="DE202" s="8" t="b">
        <f t="shared" si="136"/>
        <v>0</v>
      </c>
      <c r="DF202" s="8">
        <f t="shared" si="137"/>
        <v>0</v>
      </c>
      <c r="DG202" s="8">
        <f t="shared" si="138"/>
        <v>0</v>
      </c>
      <c r="DH202" s="8">
        <f t="shared" si="139"/>
        <v>0</v>
      </c>
      <c r="DI202" s="8">
        <f t="shared" si="140"/>
        <v>0</v>
      </c>
      <c r="DJ202" s="19"/>
      <c r="DK202" s="18"/>
      <c r="DL202" s="18"/>
      <c r="DM202" s="19"/>
      <c r="DN202" s="19"/>
      <c r="DO202" s="18"/>
      <c r="DP202" s="18"/>
      <c r="DQ202" s="19"/>
      <c r="DR202" s="19"/>
      <c r="DS202" s="18"/>
      <c r="DT202" s="18"/>
      <c r="DU202" s="19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</row>
    <row r="203" spans="1:161" ht="15.75" thickBot="1" x14ac:dyDescent="0.3">
      <c r="A203" s="36"/>
      <c r="B203" s="72"/>
      <c r="C203" s="37"/>
      <c r="D203" s="38"/>
      <c r="E203" s="39"/>
      <c r="F203" s="40"/>
      <c r="G203" s="75"/>
      <c r="H203" s="41"/>
      <c r="I203" s="42"/>
      <c r="J203" s="43"/>
      <c r="K203" s="110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9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9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9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8">
        <f t="shared" si="129"/>
        <v>0</v>
      </c>
      <c r="CK203" s="8">
        <f t="shared" si="130"/>
        <v>0</v>
      </c>
      <c r="CL203" s="8" t="str">
        <f t="shared" si="141"/>
        <v/>
      </c>
      <c r="CM203" s="8" t="str">
        <f t="shared" si="142"/>
        <v/>
      </c>
      <c r="CN203" s="8" t="str">
        <f t="shared" si="143"/>
        <v/>
      </c>
      <c r="CO203" s="8" t="str">
        <f t="shared" si="144"/>
        <v/>
      </c>
      <c r="CP203" s="8">
        <f>IF(D203="",0,IF(D203=E203,0,IF(D203&lt;E203,0,IF('Equipes et choix des points'!$I$2=1,IF('Matchs et classements'!D203&gt;'Matchs et classements'!E203,3),IF('Equipes et choix des points'!$I$2=2,IF('Matchs et classements'!D203&gt;E203,4))))))</f>
        <v>0</v>
      </c>
      <c r="CQ203" s="8">
        <f>IF(E203="",0,IF(E203=D203,0,IF(E203&lt;D203,0,IF('Equipes et choix des points'!$I$2=1,IF('Matchs et classements'!E203&gt;'Matchs et classements'!D203,3),IF('Equipes et choix des points'!$I$2=2,IF('Matchs et classements'!E203&gt;'Matchs et classements'!D203,4))))))</f>
        <v>0</v>
      </c>
      <c r="CR203" s="8">
        <f>IF(D203="",0,IF(D203&gt;E203,0,IF(D203&lt;E203,0,IF('Equipes et choix des points'!$I$2=1,IF('Matchs et classements'!D203='Matchs et classements'!E203,1),IF('Equipes et choix des points'!$I$2=2,IF('Matchs et classements'!D203='Matchs et classements'!E203,2))))))</f>
        <v>0</v>
      </c>
      <c r="CS203" s="8">
        <f>IF(E203="",0,IF(E203&gt;D203,0,IF(E203&lt;D203,0,IF('Equipes et choix des points'!$I$2=1,IF('Matchs et classements'!E203='Matchs et classements'!D203,1),IF('Equipes et choix des points'!$I$2=2,IF('Matchs et classements'!E203='Matchs et classements'!D203,2))))))</f>
        <v>0</v>
      </c>
      <c r="CT203" s="8">
        <f>IF(D203="",0,IF(D203&gt;E203,0,IF(D203=E203,0,IF('Equipes et choix des points'!$I$2=1,IF('Matchs et classements'!D203&lt;'Matchs et classements'!E203,0),IF('Equipes et choix des points'!$I$2=2,IF('Matchs et classements'!D203&lt;'Matchs et classements'!E203,1))))))</f>
        <v>0</v>
      </c>
      <c r="CU203" s="8">
        <f>IF(E203="",0,IF(E203&gt;D203,0,IF(E203=D203,0,IF('Equipes et choix des points'!$I$2=1,IF('Matchs et classements'!E203&lt;'Matchs et classements'!D203,0),IF('Equipes et choix des points'!$I$2=2,IF('Matchs et classements'!E203&lt;'Matchs et classements'!D203,1))))))</f>
        <v>0</v>
      </c>
      <c r="CV203" s="8">
        <f t="shared" si="145"/>
        <v>0</v>
      </c>
      <c r="CW203" s="8">
        <f t="shared" si="146"/>
        <v>0</v>
      </c>
      <c r="CX203" s="8">
        <f t="shared" si="147"/>
        <v>0</v>
      </c>
      <c r="CY203" s="8">
        <f t="shared" si="148"/>
        <v>0</v>
      </c>
      <c r="CZ203" s="8" t="b">
        <f t="shared" si="131"/>
        <v>0</v>
      </c>
      <c r="DA203" s="8" t="b">
        <f t="shared" si="132"/>
        <v>0</v>
      </c>
      <c r="DB203" s="8" t="b">
        <f t="shared" si="133"/>
        <v>0</v>
      </c>
      <c r="DC203" s="8" t="b">
        <f t="shared" si="134"/>
        <v>0</v>
      </c>
      <c r="DD203" s="8" t="b">
        <f t="shared" si="135"/>
        <v>0</v>
      </c>
      <c r="DE203" s="8" t="b">
        <f t="shared" si="136"/>
        <v>0</v>
      </c>
      <c r="DF203" s="8">
        <f t="shared" si="137"/>
        <v>0</v>
      </c>
      <c r="DG203" s="8">
        <f t="shared" si="138"/>
        <v>0</v>
      </c>
      <c r="DH203" s="8">
        <f t="shared" si="139"/>
        <v>0</v>
      </c>
      <c r="DI203" s="8">
        <f t="shared" si="140"/>
        <v>0</v>
      </c>
      <c r="DJ203" s="19"/>
      <c r="DK203" s="18"/>
      <c r="DL203" s="18"/>
      <c r="DM203" s="19"/>
      <c r="DN203" s="19"/>
      <c r="DO203" s="18"/>
      <c r="DP203" s="18"/>
      <c r="DQ203" s="19"/>
      <c r="DR203" s="19"/>
      <c r="DS203" s="18"/>
      <c r="DT203" s="18"/>
      <c r="DU203" s="19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</row>
    <row r="204" spans="1:161" x14ac:dyDescent="0.25">
      <c r="A204" s="20"/>
      <c r="B204" s="70"/>
      <c r="C204" s="21"/>
      <c r="D204" s="22"/>
      <c r="E204" s="23"/>
      <c r="F204" s="24"/>
      <c r="G204" s="73"/>
      <c r="H204" s="25"/>
      <c r="I204" s="26"/>
      <c r="J204" s="27"/>
      <c r="K204" s="108">
        <v>21</v>
      </c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9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9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9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8">
        <f t="shared" si="129"/>
        <v>0</v>
      </c>
      <c r="CK204" s="8">
        <f t="shared" si="130"/>
        <v>0</v>
      </c>
      <c r="CL204" s="8" t="str">
        <f t="shared" si="141"/>
        <v/>
      </c>
      <c r="CM204" s="8" t="str">
        <f t="shared" si="142"/>
        <v/>
      </c>
      <c r="CN204" s="8" t="str">
        <f t="shared" si="143"/>
        <v/>
      </c>
      <c r="CO204" s="8" t="str">
        <f t="shared" si="144"/>
        <v/>
      </c>
      <c r="CP204" s="8">
        <f>IF(D204="",0,IF(D204=E204,0,IF(D204&lt;E204,0,IF('Equipes et choix des points'!$I$2=1,IF('Matchs et classements'!D204&gt;'Matchs et classements'!E204,3),IF('Equipes et choix des points'!$I$2=2,IF('Matchs et classements'!D204&gt;E204,4))))))</f>
        <v>0</v>
      </c>
      <c r="CQ204" s="8">
        <f>IF(E204="",0,IF(E204=D204,0,IF(E204&lt;D204,0,IF('Equipes et choix des points'!$I$2=1,IF('Matchs et classements'!E204&gt;'Matchs et classements'!D204,3),IF('Equipes et choix des points'!$I$2=2,IF('Matchs et classements'!E204&gt;'Matchs et classements'!D204,4))))))</f>
        <v>0</v>
      </c>
      <c r="CR204" s="8">
        <f>IF(D204="",0,IF(D204&gt;E204,0,IF(D204&lt;E204,0,IF('Equipes et choix des points'!$I$2=1,IF('Matchs et classements'!D204='Matchs et classements'!E204,1),IF('Equipes et choix des points'!$I$2=2,IF('Matchs et classements'!D204='Matchs et classements'!E204,2))))))</f>
        <v>0</v>
      </c>
      <c r="CS204" s="8">
        <f>IF(E204="",0,IF(E204&gt;D204,0,IF(E204&lt;D204,0,IF('Equipes et choix des points'!$I$2=1,IF('Matchs et classements'!E204='Matchs et classements'!D204,1),IF('Equipes et choix des points'!$I$2=2,IF('Matchs et classements'!E204='Matchs et classements'!D204,2))))))</f>
        <v>0</v>
      </c>
      <c r="CT204" s="8">
        <f>IF(D204="",0,IF(D204&gt;E204,0,IF(D204=E204,0,IF('Equipes et choix des points'!$I$2=1,IF('Matchs et classements'!D204&lt;'Matchs et classements'!E204,0),IF('Equipes et choix des points'!$I$2=2,IF('Matchs et classements'!D204&lt;'Matchs et classements'!E204,1))))))</f>
        <v>0</v>
      </c>
      <c r="CU204" s="8">
        <f>IF(E204="",0,IF(E204&gt;D204,0,IF(E204=D204,0,IF('Equipes et choix des points'!$I$2=1,IF('Matchs et classements'!E204&lt;'Matchs et classements'!D204,0),IF('Equipes et choix des points'!$I$2=2,IF('Matchs et classements'!E204&lt;'Matchs et classements'!D204,1))))))</f>
        <v>0</v>
      </c>
      <c r="CV204" s="8">
        <f t="shared" si="145"/>
        <v>0</v>
      </c>
      <c r="CW204" s="8">
        <f t="shared" si="146"/>
        <v>0</v>
      </c>
      <c r="CX204" s="8">
        <f t="shared" si="147"/>
        <v>0</v>
      </c>
      <c r="CY204" s="8">
        <f t="shared" si="148"/>
        <v>0</v>
      </c>
      <c r="CZ204" s="8" t="b">
        <f t="shared" si="131"/>
        <v>0</v>
      </c>
      <c r="DA204" s="8" t="b">
        <f t="shared" si="132"/>
        <v>0</v>
      </c>
      <c r="DB204" s="8" t="b">
        <f t="shared" si="133"/>
        <v>0</v>
      </c>
      <c r="DC204" s="8" t="b">
        <f t="shared" si="134"/>
        <v>0</v>
      </c>
      <c r="DD204" s="8" t="b">
        <f t="shared" si="135"/>
        <v>0</v>
      </c>
      <c r="DE204" s="8" t="b">
        <f t="shared" si="136"/>
        <v>0</v>
      </c>
      <c r="DF204" s="8">
        <f t="shared" si="137"/>
        <v>0</v>
      </c>
      <c r="DG204" s="8">
        <f t="shared" si="138"/>
        <v>0</v>
      </c>
      <c r="DH204" s="8">
        <f t="shared" si="139"/>
        <v>0</v>
      </c>
      <c r="DI204" s="8">
        <f t="shared" si="140"/>
        <v>0</v>
      </c>
      <c r="DJ204" s="19"/>
      <c r="DK204" s="18"/>
      <c r="DL204" s="18"/>
      <c r="DM204" s="19"/>
      <c r="DN204" s="19"/>
      <c r="DO204" s="18"/>
      <c r="DP204" s="18"/>
      <c r="DQ204" s="19"/>
      <c r="DR204" s="19"/>
      <c r="DS204" s="18"/>
      <c r="DT204" s="18"/>
      <c r="DU204" s="19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</row>
    <row r="205" spans="1:161" x14ac:dyDescent="0.25">
      <c r="A205" s="28"/>
      <c r="B205" s="71"/>
      <c r="C205" s="29"/>
      <c r="D205" s="30"/>
      <c r="E205" s="31"/>
      <c r="F205" s="32"/>
      <c r="G205" s="74"/>
      <c r="H205" s="33"/>
      <c r="I205" s="34"/>
      <c r="J205" s="35"/>
      <c r="K205" s="109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9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9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9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8">
        <f t="shared" si="129"/>
        <v>0</v>
      </c>
      <c r="CK205" s="8">
        <f t="shared" si="130"/>
        <v>0</v>
      </c>
      <c r="CL205" s="8" t="str">
        <f t="shared" si="141"/>
        <v/>
      </c>
      <c r="CM205" s="8" t="str">
        <f t="shared" si="142"/>
        <v/>
      </c>
      <c r="CN205" s="8" t="str">
        <f t="shared" si="143"/>
        <v/>
      </c>
      <c r="CO205" s="8" t="str">
        <f t="shared" si="144"/>
        <v/>
      </c>
      <c r="CP205" s="8">
        <f>IF(D205="",0,IF(D205=E205,0,IF(D205&lt;E205,0,IF('Equipes et choix des points'!$I$2=1,IF('Matchs et classements'!D205&gt;'Matchs et classements'!E205,3),IF('Equipes et choix des points'!$I$2=2,IF('Matchs et classements'!D205&gt;E205,4))))))</f>
        <v>0</v>
      </c>
      <c r="CQ205" s="8">
        <f>IF(E205="",0,IF(E205=D205,0,IF(E205&lt;D205,0,IF('Equipes et choix des points'!$I$2=1,IF('Matchs et classements'!E205&gt;'Matchs et classements'!D205,3),IF('Equipes et choix des points'!$I$2=2,IF('Matchs et classements'!E205&gt;'Matchs et classements'!D205,4))))))</f>
        <v>0</v>
      </c>
      <c r="CR205" s="8">
        <f>IF(D205="",0,IF(D205&gt;E205,0,IF(D205&lt;E205,0,IF('Equipes et choix des points'!$I$2=1,IF('Matchs et classements'!D205='Matchs et classements'!E205,1),IF('Equipes et choix des points'!$I$2=2,IF('Matchs et classements'!D205='Matchs et classements'!E205,2))))))</f>
        <v>0</v>
      </c>
      <c r="CS205" s="8">
        <f>IF(E205="",0,IF(E205&gt;D205,0,IF(E205&lt;D205,0,IF('Equipes et choix des points'!$I$2=1,IF('Matchs et classements'!E205='Matchs et classements'!D205,1),IF('Equipes et choix des points'!$I$2=2,IF('Matchs et classements'!E205='Matchs et classements'!D205,2))))))</f>
        <v>0</v>
      </c>
      <c r="CT205" s="8">
        <f>IF(D205="",0,IF(D205&gt;E205,0,IF(D205=E205,0,IF('Equipes et choix des points'!$I$2=1,IF('Matchs et classements'!D205&lt;'Matchs et classements'!E205,0),IF('Equipes et choix des points'!$I$2=2,IF('Matchs et classements'!D205&lt;'Matchs et classements'!E205,1))))))</f>
        <v>0</v>
      </c>
      <c r="CU205" s="8">
        <f>IF(E205="",0,IF(E205&gt;D205,0,IF(E205=D205,0,IF('Equipes et choix des points'!$I$2=1,IF('Matchs et classements'!E205&lt;'Matchs et classements'!D205,0),IF('Equipes et choix des points'!$I$2=2,IF('Matchs et classements'!E205&lt;'Matchs et classements'!D205,1))))))</f>
        <v>0</v>
      </c>
      <c r="CV205" s="8">
        <f t="shared" si="145"/>
        <v>0</v>
      </c>
      <c r="CW205" s="8">
        <f t="shared" si="146"/>
        <v>0</v>
      </c>
      <c r="CX205" s="8">
        <f t="shared" si="147"/>
        <v>0</v>
      </c>
      <c r="CY205" s="8">
        <f t="shared" si="148"/>
        <v>0</v>
      </c>
      <c r="CZ205" s="8" t="b">
        <f t="shared" si="131"/>
        <v>0</v>
      </c>
      <c r="DA205" s="8" t="b">
        <f t="shared" si="132"/>
        <v>0</v>
      </c>
      <c r="DB205" s="8" t="b">
        <f t="shared" si="133"/>
        <v>0</v>
      </c>
      <c r="DC205" s="8" t="b">
        <f t="shared" si="134"/>
        <v>0</v>
      </c>
      <c r="DD205" s="8" t="b">
        <f t="shared" si="135"/>
        <v>0</v>
      </c>
      <c r="DE205" s="8" t="b">
        <f t="shared" si="136"/>
        <v>0</v>
      </c>
      <c r="DF205" s="8">
        <f t="shared" si="137"/>
        <v>0</v>
      </c>
      <c r="DG205" s="8">
        <f t="shared" si="138"/>
        <v>0</v>
      </c>
      <c r="DH205" s="8">
        <f t="shared" si="139"/>
        <v>0</v>
      </c>
      <c r="DI205" s="8">
        <f t="shared" si="140"/>
        <v>0</v>
      </c>
      <c r="DJ205" s="19"/>
      <c r="DK205" s="18"/>
      <c r="DL205" s="18"/>
      <c r="DM205" s="19"/>
      <c r="DN205" s="19"/>
      <c r="DO205" s="18"/>
      <c r="DP205" s="18"/>
      <c r="DQ205" s="19"/>
      <c r="DR205" s="19"/>
      <c r="DS205" s="18"/>
      <c r="DT205" s="18"/>
      <c r="DU205" s="19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</row>
    <row r="206" spans="1:161" x14ac:dyDescent="0.25">
      <c r="A206" s="28"/>
      <c r="B206" s="71"/>
      <c r="C206" s="29"/>
      <c r="D206" s="30"/>
      <c r="E206" s="31"/>
      <c r="F206" s="32"/>
      <c r="G206" s="74"/>
      <c r="H206" s="33"/>
      <c r="I206" s="34"/>
      <c r="J206" s="35"/>
      <c r="K206" s="109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9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9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9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8">
        <f t="shared" si="129"/>
        <v>0</v>
      </c>
      <c r="CK206" s="8">
        <f t="shared" si="130"/>
        <v>0</v>
      </c>
      <c r="CL206" s="8" t="str">
        <f t="shared" si="141"/>
        <v/>
      </c>
      <c r="CM206" s="8" t="str">
        <f t="shared" si="142"/>
        <v/>
      </c>
      <c r="CN206" s="8" t="str">
        <f t="shared" si="143"/>
        <v/>
      </c>
      <c r="CO206" s="8" t="str">
        <f t="shared" si="144"/>
        <v/>
      </c>
      <c r="CP206" s="8">
        <f>IF(D206="",0,IF(D206=E206,0,IF(D206&lt;E206,0,IF('Equipes et choix des points'!$I$2=1,IF('Matchs et classements'!D206&gt;'Matchs et classements'!E206,3),IF('Equipes et choix des points'!$I$2=2,IF('Matchs et classements'!D206&gt;E206,4))))))</f>
        <v>0</v>
      </c>
      <c r="CQ206" s="8">
        <f>IF(E206="",0,IF(E206=D206,0,IF(E206&lt;D206,0,IF('Equipes et choix des points'!$I$2=1,IF('Matchs et classements'!E206&gt;'Matchs et classements'!D206,3),IF('Equipes et choix des points'!$I$2=2,IF('Matchs et classements'!E206&gt;'Matchs et classements'!D206,4))))))</f>
        <v>0</v>
      </c>
      <c r="CR206" s="8">
        <f>IF(D206="",0,IF(D206&gt;E206,0,IF(D206&lt;E206,0,IF('Equipes et choix des points'!$I$2=1,IF('Matchs et classements'!D206='Matchs et classements'!E206,1),IF('Equipes et choix des points'!$I$2=2,IF('Matchs et classements'!D206='Matchs et classements'!E206,2))))))</f>
        <v>0</v>
      </c>
      <c r="CS206" s="8">
        <f>IF(E206="",0,IF(E206&gt;D206,0,IF(E206&lt;D206,0,IF('Equipes et choix des points'!$I$2=1,IF('Matchs et classements'!E206='Matchs et classements'!D206,1),IF('Equipes et choix des points'!$I$2=2,IF('Matchs et classements'!E206='Matchs et classements'!D206,2))))))</f>
        <v>0</v>
      </c>
      <c r="CT206" s="8">
        <f>IF(D206="",0,IF(D206&gt;E206,0,IF(D206=E206,0,IF('Equipes et choix des points'!$I$2=1,IF('Matchs et classements'!D206&lt;'Matchs et classements'!E206,0),IF('Equipes et choix des points'!$I$2=2,IF('Matchs et classements'!D206&lt;'Matchs et classements'!E206,1))))))</f>
        <v>0</v>
      </c>
      <c r="CU206" s="8">
        <f>IF(E206="",0,IF(E206&gt;D206,0,IF(E206=D206,0,IF('Equipes et choix des points'!$I$2=1,IF('Matchs et classements'!E206&lt;'Matchs et classements'!D206,0),IF('Equipes et choix des points'!$I$2=2,IF('Matchs et classements'!E206&lt;'Matchs et classements'!D206,1))))))</f>
        <v>0</v>
      </c>
      <c r="CV206" s="8">
        <f t="shared" si="145"/>
        <v>0</v>
      </c>
      <c r="CW206" s="8">
        <f t="shared" si="146"/>
        <v>0</v>
      </c>
      <c r="CX206" s="8">
        <f t="shared" si="147"/>
        <v>0</v>
      </c>
      <c r="CY206" s="8">
        <f t="shared" si="148"/>
        <v>0</v>
      </c>
      <c r="CZ206" s="8" t="b">
        <f t="shared" si="131"/>
        <v>0</v>
      </c>
      <c r="DA206" s="8" t="b">
        <f t="shared" si="132"/>
        <v>0</v>
      </c>
      <c r="DB206" s="8" t="b">
        <f t="shared" si="133"/>
        <v>0</v>
      </c>
      <c r="DC206" s="8" t="b">
        <f t="shared" si="134"/>
        <v>0</v>
      </c>
      <c r="DD206" s="8" t="b">
        <f t="shared" si="135"/>
        <v>0</v>
      </c>
      <c r="DE206" s="8" t="b">
        <f t="shared" si="136"/>
        <v>0</v>
      </c>
      <c r="DF206" s="8">
        <f t="shared" si="137"/>
        <v>0</v>
      </c>
      <c r="DG206" s="8">
        <f t="shared" si="138"/>
        <v>0</v>
      </c>
      <c r="DH206" s="8">
        <f t="shared" si="139"/>
        <v>0</v>
      </c>
      <c r="DI206" s="8">
        <f t="shared" si="140"/>
        <v>0</v>
      </c>
      <c r="DJ206" s="19"/>
      <c r="DK206" s="18"/>
      <c r="DL206" s="18"/>
      <c r="DM206" s="19"/>
      <c r="DN206" s="19"/>
      <c r="DO206" s="18"/>
      <c r="DP206" s="18"/>
      <c r="DQ206" s="19"/>
      <c r="DR206" s="19"/>
      <c r="DS206" s="18"/>
      <c r="DT206" s="18"/>
      <c r="DU206" s="19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</row>
    <row r="207" spans="1:161" x14ac:dyDescent="0.25">
      <c r="A207" s="28"/>
      <c r="B207" s="71"/>
      <c r="C207" s="29"/>
      <c r="D207" s="30"/>
      <c r="E207" s="31"/>
      <c r="F207" s="32"/>
      <c r="G207" s="74"/>
      <c r="H207" s="33"/>
      <c r="I207" s="34"/>
      <c r="J207" s="35"/>
      <c r="K207" s="109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9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9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9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8">
        <f t="shared" si="129"/>
        <v>0</v>
      </c>
      <c r="CK207" s="8">
        <f t="shared" si="130"/>
        <v>0</v>
      </c>
      <c r="CL207" s="8" t="str">
        <f t="shared" si="141"/>
        <v/>
      </c>
      <c r="CM207" s="8" t="str">
        <f t="shared" si="142"/>
        <v/>
      </c>
      <c r="CN207" s="8" t="str">
        <f t="shared" si="143"/>
        <v/>
      </c>
      <c r="CO207" s="8" t="str">
        <f t="shared" si="144"/>
        <v/>
      </c>
      <c r="CP207" s="8">
        <f>IF(D207="",0,IF(D207=E207,0,IF(D207&lt;E207,0,IF('Equipes et choix des points'!$I$2=1,IF('Matchs et classements'!D207&gt;'Matchs et classements'!E207,3),IF('Equipes et choix des points'!$I$2=2,IF('Matchs et classements'!D207&gt;E207,4))))))</f>
        <v>0</v>
      </c>
      <c r="CQ207" s="8">
        <f>IF(E207="",0,IF(E207=D207,0,IF(E207&lt;D207,0,IF('Equipes et choix des points'!$I$2=1,IF('Matchs et classements'!E207&gt;'Matchs et classements'!D207,3),IF('Equipes et choix des points'!$I$2=2,IF('Matchs et classements'!E207&gt;'Matchs et classements'!D207,4))))))</f>
        <v>0</v>
      </c>
      <c r="CR207" s="8">
        <f>IF(D207="",0,IF(D207&gt;E207,0,IF(D207&lt;E207,0,IF('Equipes et choix des points'!$I$2=1,IF('Matchs et classements'!D207='Matchs et classements'!E207,1),IF('Equipes et choix des points'!$I$2=2,IF('Matchs et classements'!D207='Matchs et classements'!E207,2))))))</f>
        <v>0</v>
      </c>
      <c r="CS207" s="8">
        <f>IF(E207="",0,IF(E207&gt;D207,0,IF(E207&lt;D207,0,IF('Equipes et choix des points'!$I$2=1,IF('Matchs et classements'!E207='Matchs et classements'!D207,1),IF('Equipes et choix des points'!$I$2=2,IF('Matchs et classements'!E207='Matchs et classements'!D207,2))))))</f>
        <v>0</v>
      </c>
      <c r="CT207" s="8">
        <f>IF(D207="",0,IF(D207&gt;E207,0,IF(D207=E207,0,IF('Equipes et choix des points'!$I$2=1,IF('Matchs et classements'!D207&lt;'Matchs et classements'!E207,0),IF('Equipes et choix des points'!$I$2=2,IF('Matchs et classements'!D207&lt;'Matchs et classements'!E207,1))))))</f>
        <v>0</v>
      </c>
      <c r="CU207" s="8">
        <f>IF(E207="",0,IF(E207&gt;D207,0,IF(E207=D207,0,IF('Equipes et choix des points'!$I$2=1,IF('Matchs et classements'!E207&lt;'Matchs et classements'!D207,0),IF('Equipes et choix des points'!$I$2=2,IF('Matchs et classements'!E207&lt;'Matchs et classements'!D207,1))))))</f>
        <v>0</v>
      </c>
      <c r="CV207" s="8">
        <f t="shared" si="145"/>
        <v>0</v>
      </c>
      <c r="CW207" s="8">
        <f t="shared" si="146"/>
        <v>0</v>
      </c>
      <c r="CX207" s="8">
        <f t="shared" si="147"/>
        <v>0</v>
      </c>
      <c r="CY207" s="8">
        <f t="shared" si="148"/>
        <v>0</v>
      </c>
      <c r="CZ207" s="8" t="b">
        <f t="shared" si="131"/>
        <v>0</v>
      </c>
      <c r="DA207" s="8" t="b">
        <f t="shared" si="132"/>
        <v>0</v>
      </c>
      <c r="DB207" s="8" t="b">
        <f t="shared" si="133"/>
        <v>0</v>
      </c>
      <c r="DC207" s="8" t="b">
        <f t="shared" si="134"/>
        <v>0</v>
      </c>
      <c r="DD207" s="8" t="b">
        <f t="shared" si="135"/>
        <v>0</v>
      </c>
      <c r="DE207" s="8" t="b">
        <f t="shared" si="136"/>
        <v>0</v>
      </c>
      <c r="DF207" s="8">
        <f t="shared" si="137"/>
        <v>0</v>
      </c>
      <c r="DG207" s="8">
        <f t="shared" si="138"/>
        <v>0</v>
      </c>
      <c r="DH207" s="8">
        <f t="shared" si="139"/>
        <v>0</v>
      </c>
      <c r="DI207" s="8">
        <f t="shared" si="140"/>
        <v>0</v>
      </c>
      <c r="DJ207" s="19"/>
      <c r="DK207" s="18"/>
      <c r="DL207" s="18"/>
      <c r="DM207" s="19"/>
      <c r="DN207" s="19"/>
      <c r="DO207" s="18"/>
      <c r="DP207" s="18"/>
      <c r="DQ207" s="19"/>
      <c r="DR207" s="19"/>
      <c r="DS207" s="18"/>
      <c r="DT207" s="18"/>
      <c r="DU207" s="19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</row>
    <row r="208" spans="1:161" x14ac:dyDescent="0.25">
      <c r="A208" s="28"/>
      <c r="B208" s="71"/>
      <c r="C208" s="29"/>
      <c r="D208" s="30"/>
      <c r="E208" s="31"/>
      <c r="F208" s="32"/>
      <c r="G208" s="74"/>
      <c r="H208" s="33"/>
      <c r="I208" s="34"/>
      <c r="J208" s="35"/>
      <c r="K208" s="109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9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9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9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8">
        <f t="shared" si="129"/>
        <v>0</v>
      </c>
      <c r="CK208" s="8">
        <f t="shared" si="130"/>
        <v>0</v>
      </c>
      <c r="CL208" s="8" t="str">
        <f t="shared" si="141"/>
        <v/>
      </c>
      <c r="CM208" s="8" t="str">
        <f t="shared" si="142"/>
        <v/>
      </c>
      <c r="CN208" s="8" t="str">
        <f t="shared" si="143"/>
        <v/>
      </c>
      <c r="CO208" s="8" t="str">
        <f t="shared" si="144"/>
        <v/>
      </c>
      <c r="CP208" s="8">
        <f>IF(D208="",0,IF(D208=E208,0,IF(D208&lt;E208,0,IF('Equipes et choix des points'!$I$2=1,IF('Matchs et classements'!D208&gt;'Matchs et classements'!E208,3),IF('Equipes et choix des points'!$I$2=2,IF('Matchs et classements'!D208&gt;E208,4))))))</f>
        <v>0</v>
      </c>
      <c r="CQ208" s="8">
        <f>IF(E208="",0,IF(E208=D208,0,IF(E208&lt;D208,0,IF('Equipes et choix des points'!$I$2=1,IF('Matchs et classements'!E208&gt;'Matchs et classements'!D208,3),IF('Equipes et choix des points'!$I$2=2,IF('Matchs et classements'!E208&gt;'Matchs et classements'!D208,4))))))</f>
        <v>0</v>
      </c>
      <c r="CR208" s="8">
        <f>IF(D208="",0,IF(D208&gt;E208,0,IF(D208&lt;E208,0,IF('Equipes et choix des points'!$I$2=1,IF('Matchs et classements'!D208='Matchs et classements'!E208,1),IF('Equipes et choix des points'!$I$2=2,IF('Matchs et classements'!D208='Matchs et classements'!E208,2))))))</f>
        <v>0</v>
      </c>
      <c r="CS208" s="8">
        <f>IF(E208="",0,IF(E208&gt;D208,0,IF(E208&lt;D208,0,IF('Equipes et choix des points'!$I$2=1,IF('Matchs et classements'!E208='Matchs et classements'!D208,1),IF('Equipes et choix des points'!$I$2=2,IF('Matchs et classements'!E208='Matchs et classements'!D208,2))))))</f>
        <v>0</v>
      </c>
      <c r="CT208" s="8">
        <f>IF(D208="",0,IF(D208&gt;E208,0,IF(D208=E208,0,IF('Equipes et choix des points'!$I$2=1,IF('Matchs et classements'!D208&lt;'Matchs et classements'!E208,0),IF('Equipes et choix des points'!$I$2=2,IF('Matchs et classements'!D208&lt;'Matchs et classements'!E208,1))))))</f>
        <v>0</v>
      </c>
      <c r="CU208" s="8">
        <f>IF(E208="",0,IF(E208&gt;D208,0,IF(E208=D208,0,IF('Equipes et choix des points'!$I$2=1,IF('Matchs et classements'!E208&lt;'Matchs et classements'!D208,0),IF('Equipes et choix des points'!$I$2=2,IF('Matchs et classements'!E208&lt;'Matchs et classements'!D208,1))))))</f>
        <v>0</v>
      </c>
      <c r="CV208" s="8">
        <f t="shared" si="145"/>
        <v>0</v>
      </c>
      <c r="CW208" s="8">
        <f t="shared" si="146"/>
        <v>0</v>
      </c>
      <c r="CX208" s="8">
        <f t="shared" si="147"/>
        <v>0</v>
      </c>
      <c r="CY208" s="8">
        <f t="shared" si="148"/>
        <v>0</v>
      </c>
      <c r="CZ208" s="8" t="b">
        <f t="shared" si="131"/>
        <v>0</v>
      </c>
      <c r="DA208" s="8" t="b">
        <f t="shared" si="132"/>
        <v>0</v>
      </c>
      <c r="DB208" s="8" t="b">
        <f t="shared" si="133"/>
        <v>0</v>
      </c>
      <c r="DC208" s="8" t="b">
        <f t="shared" si="134"/>
        <v>0</v>
      </c>
      <c r="DD208" s="8" t="b">
        <f t="shared" si="135"/>
        <v>0</v>
      </c>
      <c r="DE208" s="8" t="b">
        <f t="shared" si="136"/>
        <v>0</v>
      </c>
      <c r="DF208" s="8">
        <f t="shared" si="137"/>
        <v>0</v>
      </c>
      <c r="DG208" s="8">
        <f t="shared" si="138"/>
        <v>0</v>
      </c>
      <c r="DH208" s="8">
        <f t="shared" si="139"/>
        <v>0</v>
      </c>
      <c r="DI208" s="8">
        <f t="shared" si="140"/>
        <v>0</v>
      </c>
      <c r="DJ208" s="19"/>
      <c r="DK208" s="18"/>
      <c r="DL208" s="18"/>
      <c r="DM208" s="19"/>
      <c r="DN208" s="19"/>
      <c r="DO208" s="18"/>
      <c r="DP208" s="18"/>
      <c r="DQ208" s="19"/>
      <c r="DR208" s="19"/>
      <c r="DS208" s="18"/>
      <c r="DT208" s="18"/>
      <c r="DU208" s="19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</row>
    <row r="209" spans="1:161" x14ac:dyDescent="0.25">
      <c r="A209" s="28"/>
      <c r="B209" s="71"/>
      <c r="C209" s="29"/>
      <c r="D209" s="30"/>
      <c r="E209" s="31"/>
      <c r="F209" s="32"/>
      <c r="G209" s="74"/>
      <c r="H209" s="33"/>
      <c r="I209" s="34"/>
      <c r="J209" s="35"/>
      <c r="K209" s="109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9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9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9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8">
        <f t="shared" si="129"/>
        <v>0</v>
      </c>
      <c r="CK209" s="8">
        <f t="shared" si="130"/>
        <v>0</v>
      </c>
      <c r="CL209" s="8" t="str">
        <f t="shared" si="141"/>
        <v/>
      </c>
      <c r="CM209" s="8" t="str">
        <f t="shared" si="142"/>
        <v/>
      </c>
      <c r="CN209" s="8" t="str">
        <f t="shared" si="143"/>
        <v/>
      </c>
      <c r="CO209" s="8" t="str">
        <f t="shared" si="144"/>
        <v/>
      </c>
      <c r="CP209" s="8">
        <f>IF(D209="",0,IF(D209=E209,0,IF(D209&lt;E209,0,IF('Equipes et choix des points'!$I$2=1,IF('Matchs et classements'!D209&gt;'Matchs et classements'!E209,3),IF('Equipes et choix des points'!$I$2=2,IF('Matchs et classements'!D209&gt;E209,4))))))</f>
        <v>0</v>
      </c>
      <c r="CQ209" s="8">
        <f>IF(E209="",0,IF(E209=D209,0,IF(E209&lt;D209,0,IF('Equipes et choix des points'!$I$2=1,IF('Matchs et classements'!E209&gt;'Matchs et classements'!D209,3),IF('Equipes et choix des points'!$I$2=2,IF('Matchs et classements'!E209&gt;'Matchs et classements'!D209,4))))))</f>
        <v>0</v>
      </c>
      <c r="CR209" s="8">
        <f>IF(D209="",0,IF(D209&gt;E209,0,IF(D209&lt;E209,0,IF('Equipes et choix des points'!$I$2=1,IF('Matchs et classements'!D209='Matchs et classements'!E209,1),IF('Equipes et choix des points'!$I$2=2,IF('Matchs et classements'!D209='Matchs et classements'!E209,2))))))</f>
        <v>0</v>
      </c>
      <c r="CS209" s="8">
        <f>IF(E209="",0,IF(E209&gt;D209,0,IF(E209&lt;D209,0,IF('Equipes et choix des points'!$I$2=1,IF('Matchs et classements'!E209='Matchs et classements'!D209,1),IF('Equipes et choix des points'!$I$2=2,IF('Matchs et classements'!E209='Matchs et classements'!D209,2))))))</f>
        <v>0</v>
      </c>
      <c r="CT209" s="8">
        <f>IF(D209="",0,IF(D209&gt;E209,0,IF(D209=E209,0,IF('Equipes et choix des points'!$I$2=1,IF('Matchs et classements'!D209&lt;'Matchs et classements'!E209,0),IF('Equipes et choix des points'!$I$2=2,IF('Matchs et classements'!D209&lt;'Matchs et classements'!E209,1))))))</f>
        <v>0</v>
      </c>
      <c r="CU209" s="8">
        <f>IF(E209="",0,IF(E209&gt;D209,0,IF(E209=D209,0,IF('Equipes et choix des points'!$I$2=1,IF('Matchs et classements'!E209&lt;'Matchs et classements'!D209,0),IF('Equipes et choix des points'!$I$2=2,IF('Matchs et classements'!E209&lt;'Matchs et classements'!D209,1))))))</f>
        <v>0</v>
      </c>
      <c r="CV209" s="8">
        <f t="shared" si="145"/>
        <v>0</v>
      </c>
      <c r="CW209" s="8">
        <f t="shared" si="146"/>
        <v>0</v>
      </c>
      <c r="CX209" s="8">
        <f t="shared" si="147"/>
        <v>0</v>
      </c>
      <c r="CY209" s="8">
        <f t="shared" si="148"/>
        <v>0</v>
      </c>
      <c r="CZ209" s="8" t="b">
        <f t="shared" si="131"/>
        <v>0</v>
      </c>
      <c r="DA209" s="8" t="b">
        <f t="shared" si="132"/>
        <v>0</v>
      </c>
      <c r="DB209" s="8" t="b">
        <f t="shared" si="133"/>
        <v>0</v>
      </c>
      <c r="DC209" s="8" t="b">
        <f t="shared" si="134"/>
        <v>0</v>
      </c>
      <c r="DD209" s="8" t="b">
        <f t="shared" si="135"/>
        <v>0</v>
      </c>
      <c r="DE209" s="8" t="b">
        <f t="shared" si="136"/>
        <v>0</v>
      </c>
      <c r="DF209" s="8">
        <f t="shared" si="137"/>
        <v>0</v>
      </c>
      <c r="DG209" s="8">
        <f t="shared" si="138"/>
        <v>0</v>
      </c>
      <c r="DH209" s="8">
        <f t="shared" si="139"/>
        <v>0</v>
      </c>
      <c r="DI209" s="8">
        <f t="shared" si="140"/>
        <v>0</v>
      </c>
      <c r="DJ209" s="19"/>
      <c r="DK209" s="18"/>
      <c r="DL209" s="18"/>
      <c r="DM209" s="19"/>
      <c r="DN209" s="19"/>
      <c r="DO209" s="18"/>
      <c r="DP209" s="18"/>
      <c r="DQ209" s="19"/>
      <c r="DR209" s="19"/>
      <c r="DS209" s="18"/>
      <c r="DT209" s="18"/>
      <c r="DU209" s="19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</row>
    <row r="210" spans="1:161" x14ac:dyDescent="0.25">
      <c r="A210" s="28"/>
      <c r="B210" s="71"/>
      <c r="C210" s="29"/>
      <c r="D210" s="30"/>
      <c r="E210" s="31"/>
      <c r="F210" s="32"/>
      <c r="G210" s="74"/>
      <c r="H210" s="33"/>
      <c r="I210" s="34"/>
      <c r="J210" s="35"/>
      <c r="K210" s="109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9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9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9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8">
        <f t="shared" si="129"/>
        <v>0</v>
      </c>
      <c r="CK210" s="8">
        <f t="shared" si="130"/>
        <v>0</v>
      </c>
      <c r="CL210" s="8" t="str">
        <f t="shared" si="141"/>
        <v/>
      </c>
      <c r="CM210" s="8" t="str">
        <f t="shared" si="142"/>
        <v/>
      </c>
      <c r="CN210" s="8" t="str">
        <f t="shared" si="143"/>
        <v/>
      </c>
      <c r="CO210" s="8" t="str">
        <f t="shared" si="144"/>
        <v/>
      </c>
      <c r="CP210" s="8">
        <f>IF(D210="",0,IF(D210=E210,0,IF(D210&lt;E210,0,IF('Equipes et choix des points'!$I$2=1,IF('Matchs et classements'!D210&gt;'Matchs et classements'!E210,3),IF('Equipes et choix des points'!$I$2=2,IF('Matchs et classements'!D210&gt;E210,4))))))</f>
        <v>0</v>
      </c>
      <c r="CQ210" s="8">
        <f>IF(E210="",0,IF(E210=D210,0,IF(E210&lt;D210,0,IF('Equipes et choix des points'!$I$2=1,IF('Matchs et classements'!E210&gt;'Matchs et classements'!D210,3),IF('Equipes et choix des points'!$I$2=2,IF('Matchs et classements'!E210&gt;'Matchs et classements'!D210,4))))))</f>
        <v>0</v>
      </c>
      <c r="CR210" s="8">
        <f>IF(D210="",0,IF(D210&gt;E210,0,IF(D210&lt;E210,0,IF('Equipes et choix des points'!$I$2=1,IF('Matchs et classements'!D210='Matchs et classements'!E210,1),IF('Equipes et choix des points'!$I$2=2,IF('Matchs et classements'!D210='Matchs et classements'!E210,2))))))</f>
        <v>0</v>
      </c>
      <c r="CS210" s="8">
        <f>IF(E210="",0,IF(E210&gt;D210,0,IF(E210&lt;D210,0,IF('Equipes et choix des points'!$I$2=1,IF('Matchs et classements'!E210='Matchs et classements'!D210,1),IF('Equipes et choix des points'!$I$2=2,IF('Matchs et classements'!E210='Matchs et classements'!D210,2))))))</f>
        <v>0</v>
      </c>
      <c r="CT210" s="8">
        <f>IF(D210="",0,IF(D210&gt;E210,0,IF(D210=E210,0,IF('Equipes et choix des points'!$I$2=1,IF('Matchs et classements'!D210&lt;'Matchs et classements'!E210,0),IF('Equipes et choix des points'!$I$2=2,IF('Matchs et classements'!D210&lt;'Matchs et classements'!E210,1))))))</f>
        <v>0</v>
      </c>
      <c r="CU210" s="8">
        <f>IF(E210="",0,IF(E210&gt;D210,0,IF(E210=D210,0,IF('Equipes et choix des points'!$I$2=1,IF('Matchs et classements'!E210&lt;'Matchs et classements'!D210,0),IF('Equipes et choix des points'!$I$2=2,IF('Matchs et classements'!E210&lt;'Matchs et classements'!D210,1))))))</f>
        <v>0</v>
      </c>
      <c r="CV210" s="8">
        <f t="shared" si="145"/>
        <v>0</v>
      </c>
      <c r="CW210" s="8">
        <f t="shared" si="146"/>
        <v>0</v>
      </c>
      <c r="CX210" s="8">
        <f t="shared" si="147"/>
        <v>0</v>
      </c>
      <c r="CY210" s="8">
        <f t="shared" si="148"/>
        <v>0</v>
      </c>
      <c r="CZ210" s="8" t="b">
        <f t="shared" si="131"/>
        <v>0</v>
      </c>
      <c r="DA210" s="8" t="b">
        <f t="shared" si="132"/>
        <v>0</v>
      </c>
      <c r="DB210" s="8" t="b">
        <f t="shared" si="133"/>
        <v>0</v>
      </c>
      <c r="DC210" s="8" t="b">
        <f t="shared" si="134"/>
        <v>0</v>
      </c>
      <c r="DD210" s="8" t="b">
        <f t="shared" si="135"/>
        <v>0</v>
      </c>
      <c r="DE210" s="8" t="b">
        <f t="shared" si="136"/>
        <v>0</v>
      </c>
      <c r="DF210" s="8">
        <f t="shared" si="137"/>
        <v>0</v>
      </c>
      <c r="DG210" s="8">
        <f t="shared" si="138"/>
        <v>0</v>
      </c>
      <c r="DH210" s="8">
        <f t="shared" si="139"/>
        <v>0</v>
      </c>
      <c r="DI210" s="8">
        <f t="shared" si="140"/>
        <v>0</v>
      </c>
      <c r="DJ210" s="19"/>
      <c r="DK210" s="18"/>
      <c r="DL210" s="18"/>
      <c r="DM210" s="19"/>
      <c r="DN210" s="19"/>
      <c r="DO210" s="18"/>
      <c r="DP210" s="18"/>
      <c r="DQ210" s="19"/>
      <c r="DR210" s="19"/>
      <c r="DS210" s="18"/>
      <c r="DT210" s="18"/>
      <c r="DU210" s="19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</row>
    <row r="211" spans="1:161" x14ac:dyDescent="0.25">
      <c r="A211" s="28"/>
      <c r="B211" s="71"/>
      <c r="C211" s="29"/>
      <c r="D211" s="30"/>
      <c r="E211" s="31"/>
      <c r="F211" s="32"/>
      <c r="G211" s="74"/>
      <c r="H211" s="33"/>
      <c r="I211" s="34"/>
      <c r="J211" s="35"/>
      <c r="K211" s="10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9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9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9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8">
        <f t="shared" si="129"/>
        <v>0</v>
      </c>
      <c r="CK211" s="8">
        <f t="shared" si="130"/>
        <v>0</v>
      </c>
      <c r="CL211" s="8" t="str">
        <f t="shared" si="141"/>
        <v/>
      </c>
      <c r="CM211" s="8" t="str">
        <f t="shared" si="142"/>
        <v/>
      </c>
      <c r="CN211" s="8" t="str">
        <f t="shared" si="143"/>
        <v/>
      </c>
      <c r="CO211" s="8" t="str">
        <f t="shared" si="144"/>
        <v/>
      </c>
      <c r="CP211" s="8">
        <f>IF(D211="",0,IF(D211=E211,0,IF(D211&lt;E211,0,IF('Equipes et choix des points'!$I$2=1,IF('Matchs et classements'!D211&gt;'Matchs et classements'!E211,3),IF('Equipes et choix des points'!$I$2=2,IF('Matchs et classements'!D211&gt;E211,4))))))</f>
        <v>0</v>
      </c>
      <c r="CQ211" s="8">
        <f>IF(E211="",0,IF(E211=D211,0,IF(E211&lt;D211,0,IF('Equipes et choix des points'!$I$2=1,IF('Matchs et classements'!E211&gt;'Matchs et classements'!D211,3),IF('Equipes et choix des points'!$I$2=2,IF('Matchs et classements'!E211&gt;'Matchs et classements'!D211,4))))))</f>
        <v>0</v>
      </c>
      <c r="CR211" s="8">
        <f>IF(D211="",0,IF(D211&gt;E211,0,IF(D211&lt;E211,0,IF('Equipes et choix des points'!$I$2=1,IF('Matchs et classements'!D211='Matchs et classements'!E211,1),IF('Equipes et choix des points'!$I$2=2,IF('Matchs et classements'!D211='Matchs et classements'!E211,2))))))</f>
        <v>0</v>
      </c>
      <c r="CS211" s="8">
        <f>IF(E211="",0,IF(E211&gt;D211,0,IF(E211&lt;D211,0,IF('Equipes et choix des points'!$I$2=1,IF('Matchs et classements'!E211='Matchs et classements'!D211,1),IF('Equipes et choix des points'!$I$2=2,IF('Matchs et classements'!E211='Matchs et classements'!D211,2))))))</f>
        <v>0</v>
      </c>
      <c r="CT211" s="8">
        <f>IF(D211="",0,IF(D211&gt;E211,0,IF(D211=E211,0,IF('Equipes et choix des points'!$I$2=1,IF('Matchs et classements'!D211&lt;'Matchs et classements'!E211,0),IF('Equipes et choix des points'!$I$2=2,IF('Matchs et classements'!D211&lt;'Matchs et classements'!E211,1))))))</f>
        <v>0</v>
      </c>
      <c r="CU211" s="8">
        <f>IF(E211="",0,IF(E211&gt;D211,0,IF(E211=D211,0,IF('Equipes et choix des points'!$I$2=1,IF('Matchs et classements'!E211&lt;'Matchs et classements'!D211,0),IF('Equipes et choix des points'!$I$2=2,IF('Matchs et classements'!E211&lt;'Matchs et classements'!D211,1))))))</f>
        <v>0</v>
      </c>
      <c r="CV211" s="8">
        <f t="shared" si="145"/>
        <v>0</v>
      </c>
      <c r="CW211" s="8">
        <f t="shared" si="146"/>
        <v>0</v>
      </c>
      <c r="CX211" s="8">
        <f t="shared" si="147"/>
        <v>0</v>
      </c>
      <c r="CY211" s="8">
        <f t="shared" si="148"/>
        <v>0</v>
      </c>
      <c r="CZ211" s="8" t="b">
        <f t="shared" si="131"/>
        <v>0</v>
      </c>
      <c r="DA211" s="8" t="b">
        <f t="shared" si="132"/>
        <v>0</v>
      </c>
      <c r="DB211" s="8" t="b">
        <f t="shared" si="133"/>
        <v>0</v>
      </c>
      <c r="DC211" s="8" t="b">
        <f t="shared" si="134"/>
        <v>0</v>
      </c>
      <c r="DD211" s="8" t="b">
        <f t="shared" si="135"/>
        <v>0</v>
      </c>
      <c r="DE211" s="8" t="b">
        <f t="shared" si="136"/>
        <v>0</v>
      </c>
      <c r="DF211" s="8">
        <f t="shared" si="137"/>
        <v>0</v>
      </c>
      <c r="DG211" s="8">
        <f t="shared" si="138"/>
        <v>0</v>
      </c>
      <c r="DH211" s="8">
        <f t="shared" si="139"/>
        <v>0</v>
      </c>
      <c r="DI211" s="8">
        <f t="shared" si="140"/>
        <v>0</v>
      </c>
      <c r="DJ211" s="19"/>
      <c r="DK211" s="18"/>
      <c r="DL211" s="18"/>
      <c r="DM211" s="19"/>
      <c r="DN211" s="19"/>
      <c r="DO211" s="18"/>
      <c r="DP211" s="18"/>
      <c r="DQ211" s="19"/>
      <c r="DR211" s="19"/>
      <c r="DS211" s="18"/>
      <c r="DT211" s="18"/>
      <c r="DU211" s="19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</row>
    <row r="212" spans="1:161" x14ac:dyDescent="0.25">
      <c r="A212" s="28"/>
      <c r="B212" s="71"/>
      <c r="C212" s="29"/>
      <c r="D212" s="30"/>
      <c r="E212" s="31"/>
      <c r="F212" s="32"/>
      <c r="G212" s="74"/>
      <c r="H212" s="33"/>
      <c r="I212" s="34"/>
      <c r="J212" s="35"/>
      <c r="K212" s="109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9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9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9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8">
        <f t="shared" si="129"/>
        <v>0</v>
      </c>
      <c r="CK212" s="8">
        <f t="shared" si="130"/>
        <v>0</v>
      </c>
      <c r="CL212" s="8" t="str">
        <f t="shared" si="141"/>
        <v/>
      </c>
      <c r="CM212" s="8" t="str">
        <f t="shared" si="142"/>
        <v/>
      </c>
      <c r="CN212" s="8" t="str">
        <f t="shared" si="143"/>
        <v/>
      </c>
      <c r="CO212" s="8" t="str">
        <f t="shared" si="144"/>
        <v/>
      </c>
      <c r="CP212" s="8">
        <f>IF(D212="",0,IF(D212=E212,0,IF(D212&lt;E212,0,IF('Equipes et choix des points'!$I$2=1,IF('Matchs et classements'!D212&gt;'Matchs et classements'!E212,3),IF('Equipes et choix des points'!$I$2=2,IF('Matchs et classements'!D212&gt;E212,4))))))</f>
        <v>0</v>
      </c>
      <c r="CQ212" s="8">
        <f>IF(E212="",0,IF(E212=D212,0,IF(E212&lt;D212,0,IF('Equipes et choix des points'!$I$2=1,IF('Matchs et classements'!E212&gt;'Matchs et classements'!D212,3),IF('Equipes et choix des points'!$I$2=2,IF('Matchs et classements'!E212&gt;'Matchs et classements'!D212,4))))))</f>
        <v>0</v>
      </c>
      <c r="CR212" s="8">
        <f>IF(D212="",0,IF(D212&gt;E212,0,IF(D212&lt;E212,0,IF('Equipes et choix des points'!$I$2=1,IF('Matchs et classements'!D212='Matchs et classements'!E212,1),IF('Equipes et choix des points'!$I$2=2,IF('Matchs et classements'!D212='Matchs et classements'!E212,2))))))</f>
        <v>0</v>
      </c>
      <c r="CS212" s="8">
        <f>IF(E212="",0,IF(E212&gt;D212,0,IF(E212&lt;D212,0,IF('Equipes et choix des points'!$I$2=1,IF('Matchs et classements'!E212='Matchs et classements'!D212,1),IF('Equipes et choix des points'!$I$2=2,IF('Matchs et classements'!E212='Matchs et classements'!D212,2))))))</f>
        <v>0</v>
      </c>
      <c r="CT212" s="8">
        <f>IF(D212="",0,IF(D212&gt;E212,0,IF(D212=E212,0,IF('Equipes et choix des points'!$I$2=1,IF('Matchs et classements'!D212&lt;'Matchs et classements'!E212,0),IF('Equipes et choix des points'!$I$2=2,IF('Matchs et classements'!D212&lt;'Matchs et classements'!E212,1))))))</f>
        <v>0</v>
      </c>
      <c r="CU212" s="8">
        <f>IF(E212="",0,IF(E212&gt;D212,0,IF(E212=D212,0,IF('Equipes et choix des points'!$I$2=1,IF('Matchs et classements'!E212&lt;'Matchs et classements'!D212,0),IF('Equipes et choix des points'!$I$2=2,IF('Matchs et classements'!E212&lt;'Matchs et classements'!D212,1))))))</f>
        <v>0</v>
      </c>
      <c r="CV212" s="8">
        <f t="shared" si="145"/>
        <v>0</v>
      </c>
      <c r="CW212" s="8">
        <f t="shared" si="146"/>
        <v>0</v>
      </c>
      <c r="CX212" s="8">
        <f t="shared" si="147"/>
        <v>0</v>
      </c>
      <c r="CY212" s="8">
        <f t="shared" si="148"/>
        <v>0</v>
      </c>
      <c r="CZ212" s="8" t="b">
        <f t="shared" si="131"/>
        <v>0</v>
      </c>
      <c r="DA212" s="8" t="b">
        <f t="shared" si="132"/>
        <v>0</v>
      </c>
      <c r="DB212" s="8" t="b">
        <f t="shared" si="133"/>
        <v>0</v>
      </c>
      <c r="DC212" s="8" t="b">
        <f t="shared" si="134"/>
        <v>0</v>
      </c>
      <c r="DD212" s="8" t="b">
        <f t="shared" si="135"/>
        <v>0</v>
      </c>
      <c r="DE212" s="8" t="b">
        <f t="shared" si="136"/>
        <v>0</v>
      </c>
      <c r="DF212" s="8">
        <f t="shared" si="137"/>
        <v>0</v>
      </c>
      <c r="DG212" s="8">
        <f t="shared" si="138"/>
        <v>0</v>
      </c>
      <c r="DH212" s="8">
        <f t="shared" si="139"/>
        <v>0</v>
      </c>
      <c r="DI212" s="8">
        <f t="shared" si="140"/>
        <v>0</v>
      </c>
      <c r="DJ212" s="19"/>
      <c r="DK212" s="18"/>
      <c r="DL212" s="18"/>
      <c r="DM212" s="19"/>
      <c r="DN212" s="19"/>
      <c r="DO212" s="18"/>
      <c r="DP212" s="18"/>
      <c r="DQ212" s="19"/>
      <c r="DR212" s="19"/>
      <c r="DS212" s="18"/>
      <c r="DT212" s="18"/>
      <c r="DU212" s="19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</row>
    <row r="213" spans="1:161" ht="15.75" thickBot="1" x14ac:dyDescent="0.3">
      <c r="A213" s="36"/>
      <c r="B213" s="72"/>
      <c r="C213" s="37"/>
      <c r="D213" s="38"/>
      <c r="E213" s="39"/>
      <c r="F213" s="40"/>
      <c r="G213" s="75"/>
      <c r="H213" s="41"/>
      <c r="I213" s="42"/>
      <c r="J213" s="43"/>
      <c r="K213" s="110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9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9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9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8">
        <f t="shared" si="129"/>
        <v>0</v>
      </c>
      <c r="CK213" s="8">
        <f t="shared" si="130"/>
        <v>0</v>
      </c>
      <c r="CL213" s="8" t="str">
        <f t="shared" si="141"/>
        <v/>
      </c>
      <c r="CM213" s="8" t="str">
        <f t="shared" si="142"/>
        <v/>
      </c>
      <c r="CN213" s="8" t="str">
        <f t="shared" si="143"/>
        <v/>
      </c>
      <c r="CO213" s="8" t="str">
        <f t="shared" si="144"/>
        <v/>
      </c>
      <c r="CP213" s="8">
        <f>IF(D213="",0,IF(D213=E213,0,IF(D213&lt;E213,0,IF('Equipes et choix des points'!$I$2=1,IF('Matchs et classements'!D213&gt;'Matchs et classements'!E213,3),IF('Equipes et choix des points'!$I$2=2,IF('Matchs et classements'!D213&gt;E213,4))))))</f>
        <v>0</v>
      </c>
      <c r="CQ213" s="8">
        <f>IF(E213="",0,IF(E213=D213,0,IF(E213&lt;D213,0,IF('Equipes et choix des points'!$I$2=1,IF('Matchs et classements'!E213&gt;'Matchs et classements'!D213,3),IF('Equipes et choix des points'!$I$2=2,IF('Matchs et classements'!E213&gt;'Matchs et classements'!D213,4))))))</f>
        <v>0</v>
      </c>
      <c r="CR213" s="8">
        <f>IF(D213="",0,IF(D213&gt;E213,0,IF(D213&lt;E213,0,IF('Equipes et choix des points'!$I$2=1,IF('Matchs et classements'!D213='Matchs et classements'!E213,1),IF('Equipes et choix des points'!$I$2=2,IF('Matchs et classements'!D213='Matchs et classements'!E213,2))))))</f>
        <v>0</v>
      </c>
      <c r="CS213" s="8">
        <f>IF(E213="",0,IF(E213&gt;D213,0,IF(E213&lt;D213,0,IF('Equipes et choix des points'!$I$2=1,IF('Matchs et classements'!E213='Matchs et classements'!D213,1),IF('Equipes et choix des points'!$I$2=2,IF('Matchs et classements'!E213='Matchs et classements'!D213,2))))))</f>
        <v>0</v>
      </c>
      <c r="CT213" s="8">
        <f>IF(D213="",0,IF(D213&gt;E213,0,IF(D213=E213,0,IF('Equipes et choix des points'!$I$2=1,IF('Matchs et classements'!D213&lt;'Matchs et classements'!E213,0),IF('Equipes et choix des points'!$I$2=2,IF('Matchs et classements'!D213&lt;'Matchs et classements'!E213,1))))))</f>
        <v>0</v>
      </c>
      <c r="CU213" s="8">
        <f>IF(E213="",0,IF(E213&gt;D213,0,IF(E213=D213,0,IF('Equipes et choix des points'!$I$2=1,IF('Matchs et classements'!E213&lt;'Matchs et classements'!D213,0),IF('Equipes et choix des points'!$I$2=2,IF('Matchs et classements'!E213&lt;'Matchs et classements'!D213,1))))))</f>
        <v>0</v>
      </c>
      <c r="CV213" s="8">
        <f t="shared" si="145"/>
        <v>0</v>
      </c>
      <c r="CW213" s="8">
        <f t="shared" si="146"/>
        <v>0</v>
      </c>
      <c r="CX213" s="8">
        <f t="shared" si="147"/>
        <v>0</v>
      </c>
      <c r="CY213" s="8">
        <f t="shared" si="148"/>
        <v>0</v>
      </c>
      <c r="CZ213" s="8" t="b">
        <f t="shared" si="131"/>
        <v>0</v>
      </c>
      <c r="DA213" s="8" t="b">
        <f t="shared" si="132"/>
        <v>0</v>
      </c>
      <c r="DB213" s="8" t="b">
        <f t="shared" si="133"/>
        <v>0</v>
      </c>
      <c r="DC213" s="8" t="b">
        <f t="shared" si="134"/>
        <v>0</v>
      </c>
      <c r="DD213" s="8" t="b">
        <f t="shared" si="135"/>
        <v>0</v>
      </c>
      <c r="DE213" s="8" t="b">
        <f t="shared" si="136"/>
        <v>0</v>
      </c>
      <c r="DF213" s="8">
        <f t="shared" si="137"/>
        <v>0</v>
      </c>
      <c r="DG213" s="8">
        <f t="shared" si="138"/>
        <v>0</v>
      </c>
      <c r="DH213" s="8">
        <f t="shared" si="139"/>
        <v>0</v>
      </c>
      <c r="DI213" s="8">
        <f t="shared" si="140"/>
        <v>0</v>
      </c>
      <c r="DJ213" s="19"/>
      <c r="DK213" s="18"/>
      <c r="DL213" s="18"/>
      <c r="DM213" s="19"/>
      <c r="DN213" s="19"/>
      <c r="DO213" s="18"/>
      <c r="DP213" s="18"/>
      <c r="DQ213" s="19"/>
      <c r="DR213" s="19"/>
      <c r="DS213" s="18"/>
      <c r="DT213" s="18"/>
      <c r="DU213" s="19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</row>
    <row r="214" spans="1:161" x14ac:dyDescent="0.25">
      <c r="A214" s="20"/>
      <c r="B214" s="70"/>
      <c r="C214" s="21"/>
      <c r="D214" s="22"/>
      <c r="E214" s="23"/>
      <c r="F214" s="24"/>
      <c r="G214" s="73"/>
      <c r="H214" s="25"/>
      <c r="I214" s="26"/>
      <c r="J214" s="27"/>
      <c r="K214" s="108">
        <v>22</v>
      </c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9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9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9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8">
        <f t="shared" si="129"/>
        <v>0</v>
      </c>
      <c r="CK214" s="8">
        <f t="shared" si="130"/>
        <v>0</v>
      </c>
      <c r="CL214" s="8" t="str">
        <f t="shared" si="141"/>
        <v/>
      </c>
      <c r="CM214" s="8" t="str">
        <f t="shared" si="142"/>
        <v/>
      </c>
      <c r="CN214" s="8" t="str">
        <f t="shared" si="143"/>
        <v/>
      </c>
      <c r="CO214" s="8" t="str">
        <f t="shared" si="144"/>
        <v/>
      </c>
      <c r="CP214" s="8">
        <f>IF(D214="",0,IF(D214=E214,0,IF(D214&lt;E214,0,IF('Equipes et choix des points'!$I$2=1,IF('Matchs et classements'!D214&gt;'Matchs et classements'!E214,3),IF('Equipes et choix des points'!$I$2=2,IF('Matchs et classements'!D214&gt;E214,4))))))</f>
        <v>0</v>
      </c>
      <c r="CQ214" s="8">
        <f>IF(E214="",0,IF(E214=D214,0,IF(E214&lt;D214,0,IF('Equipes et choix des points'!$I$2=1,IF('Matchs et classements'!E214&gt;'Matchs et classements'!D214,3),IF('Equipes et choix des points'!$I$2=2,IF('Matchs et classements'!E214&gt;'Matchs et classements'!D214,4))))))</f>
        <v>0</v>
      </c>
      <c r="CR214" s="8">
        <f>IF(D214="",0,IF(D214&gt;E214,0,IF(D214&lt;E214,0,IF('Equipes et choix des points'!$I$2=1,IF('Matchs et classements'!D214='Matchs et classements'!E214,1),IF('Equipes et choix des points'!$I$2=2,IF('Matchs et classements'!D214='Matchs et classements'!E214,2))))))</f>
        <v>0</v>
      </c>
      <c r="CS214" s="8">
        <f>IF(E214="",0,IF(E214&gt;D214,0,IF(E214&lt;D214,0,IF('Equipes et choix des points'!$I$2=1,IF('Matchs et classements'!E214='Matchs et classements'!D214,1),IF('Equipes et choix des points'!$I$2=2,IF('Matchs et classements'!E214='Matchs et classements'!D214,2))))))</f>
        <v>0</v>
      </c>
      <c r="CT214" s="8">
        <f>IF(D214="",0,IF(D214&gt;E214,0,IF(D214=E214,0,IF('Equipes et choix des points'!$I$2=1,IF('Matchs et classements'!D214&lt;'Matchs et classements'!E214,0),IF('Equipes et choix des points'!$I$2=2,IF('Matchs et classements'!D214&lt;'Matchs et classements'!E214,1))))))</f>
        <v>0</v>
      </c>
      <c r="CU214" s="8">
        <f>IF(E214="",0,IF(E214&gt;D214,0,IF(E214=D214,0,IF('Equipes et choix des points'!$I$2=1,IF('Matchs et classements'!E214&lt;'Matchs et classements'!D214,0),IF('Equipes et choix des points'!$I$2=2,IF('Matchs et classements'!E214&lt;'Matchs et classements'!D214,1))))))</f>
        <v>0</v>
      </c>
      <c r="CV214" s="8">
        <f t="shared" si="145"/>
        <v>0</v>
      </c>
      <c r="CW214" s="8">
        <f t="shared" si="146"/>
        <v>0</v>
      </c>
      <c r="CX214" s="8">
        <f t="shared" si="147"/>
        <v>0</v>
      </c>
      <c r="CY214" s="8">
        <f t="shared" si="148"/>
        <v>0</v>
      </c>
      <c r="CZ214" s="8" t="b">
        <f t="shared" si="131"/>
        <v>0</v>
      </c>
      <c r="DA214" s="8" t="b">
        <f t="shared" si="132"/>
        <v>0</v>
      </c>
      <c r="DB214" s="8" t="b">
        <f t="shared" si="133"/>
        <v>0</v>
      </c>
      <c r="DC214" s="8" t="b">
        <f t="shared" si="134"/>
        <v>0</v>
      </c>
      <c r="DD214" s="8" t="b">
        <f t="shared" si="135"/>
        <v>0</v>
      </c>
      <c r="DE214" s="8" t="b">
        <f t="shared" si="136"/>
        <v>0</v>
      </c>
      <c r="DF214" s="8">
        <f t="shared" si="137"/>
        <v>0</v>
      </c>
      <c r="DG214" s="8">
        <f t="shared" si="138"/>
        <v>0</v>
      </c>
      <c r="DH214" s="8">
        <f t="shared" si="139"/>
        <v>0</v>
      </c>
      <c r="DI214" s="8">
        <f t="shared" si="140"/>
        <v>0</v>
      </c>
      <c r="DJ214" s="19"/>
      <c r="DK214" s="18"/>
      <c r="DL214" s="18"/>
      <c r="DM214" s="19"/>
      <c r="DN214" s="19"/>
      <c r="DO214" s="18"/>
      <c r="DP214" s="18"/>
      <c r="DQ214" s="19"/>
      <c r="DR214" s="19"/>
      <c r="DS214" s="18"/>
      <c r="DT214" s="18"/>
      <c r="DU214" s="19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</row>
    <row r="215" spans="1:161" x14ac:dyDescent="0.25">
      <c r="A215" s="28"/>
      <c r="B215" s="71"/>
      <c r="C215" s="29"/>
      <c r="D215" s="30"/>
      <c r="E215" s="31"/>
      <c r="F215" s="32"/>
      <c r="G215" s="74"/>
      <c r="H215" s="33"/>
      <c r="I215" s="34"/>
      <c r="J215" s="35"/>
      <c r="K215" s="10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9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9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9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8">
        <f t="shared" si="129"/>
        <v>0</v>
      </c>
      <c r="CK215" s="8">
        <f t="shared" si="130"/>
        <v>0</v>
      </c>
      <c r="CL215" s="8" t="str">
        <f t="shared" si="141"/>
        <v/>
      </c>
      <c r="CM215" s="8" t="str">
        <f t="shared" si="142"/>
        <v/>
      </c>
      <c r="CN215" s="8" t="str">
        <f t="shared" si="143"/>
        <v/>
      </c>
      <c r="CO215" s="8" t="str">
        <f t="shared" si="144"/>
        <v/>
      </c>
      <c r="CP215" s="8">
        <f>IF(D215="",0,IF(D215=E215,0,IF(D215&lt;E215,0,IF('Equipes et choix des points'!$I$2=1,IF('Matchs et classements'!D215&gt;'Matchs et classements'!E215,3),IF('Equipes et choix des points'!$I$2=2,IF('Matchs et classements'!D215&gt;E215,4))))))</f>
        <v>0</v>
      </c>
      <c r="CQ215" s="8">
        <f>IF(E215="",0,IF(E215=D215,0,IF(E215&lt;D215,0,IF('Equipes et choix des points'!$I$2=1,IF('Matchs et classements'!E215&gt;'Matchs et classements'!D215,3),IF('Equipes et choix des points'!$I$2=2,IF('Matchs et classements'!E215&gt;'Matchs et classements'!D215,4))))))</f>
        <v>0</v>
      </c>
      <c r="CR215" s="8">
        <f>IF(D215="",0,IF(D215&gt;E215,0,IF(D215&lt;E215,0,IF('Equipes et choix des points'!$I$2=1,IF('Matchs et classements'!D215='Matchs et classements'!E215,1),IF('Equipes et choix des points'!$I$2=2,IF('Matchs et classements'!D215='Matchs et classements'!E215,2))))))</f>
        <v>0</v>
      </c>
      <c r="CS215" s="8">
        <f>IF(E215="",0,IF(E215&gt;D215,0,IF(E215&lt;D215,0,IF('Equipes et choix des points'!$I$2=1,IF('Matchs et classements'!E215='Matchs et classements'!D215,1),IF('Equipes et choix des points'!$I$2=2,IF('Matchs et classements'!E215='Matchs et classements'!D215,2))))))</f>
        <v>0</v>
      </c>
      <c r="CT215" s="8">
        <f>IF(D215="",0,IF(D215&gt;E215,0,IF(D215=E215,0,IF('Equipes et choix des points'!$I$2=1,IF('Matchs et classements'!D215&lt;'Matchs et classements'!E215,0),IF('Equipes et choix des points'!$I$2=2,IF('Matchs et classements'!D215&lt;'Matchs et classements'!E215,1))))))</f>
        <v>0</v>
      </c>
      <c r="CU215" s="8">
        <f>IF(E215="",0,IF(E215&gt;D215,0,IF(E215=D215,0,IF('Equipes et choix des points'!$I$2=1,IF('Matchs et classements'!E215&lt;'Matchs et classements'!D215,0),IF('Equipes et choix des points'!$I$2=2,IF('Matchs et classements'!E215&lt;'Matchs et classements'!D215,1))))))</f>
        <v>0</v>
      </c>
      <c r="CV215" s="8">
        <f t="shared" si="145"/>
        <v>0</v>
      </c>
      <c r="CW215" s="8">
        <f t="shared" si="146"/>
        <v>0</v>
      </c>
      <c r="CX215" s="8">
        <f t="shared" si="147"/>
        <v>0</v>
      </c>
      <c r="CY215" s="8">
        <f t="shared" si="148"/>
        <v>0</v>
      </c>
      <c r="CZ215" s="8" t="b">
        <f t="shared" si="131"/>
        <v>0</v>
      </c>
      <c r="DA215" s="8" t="b">
        <f t="shared" si="132"/>
        <v>0</v>
      </c>
      <c r="DB215" s="8" t="b">
        <f t="shared" si="133"/>
        <v>0</v>
      </c>
      <c r="DC215" s="8" t="b">
        <f t="shared" si="134"/>
        <v>0</v>
      </c>
      <c r="DD215" s="8" t="b">
        <f t="shared" si="135"/>
        <v>0</v>
      </c>
      <c r="DE215" s="8" t="b">
        <f t="shared" si="136"/>
        <v>0</v>
      </c>
      <c r="DF215" s="8">
        <f t="shared" si="137"/>
        <v>0</v>
      </c>
      <c r="DG215" s="8">
        <f t="shared" si="138"/>
        <v>0</v>
      </c>
      <c r="DH215" s="8">
        <f t="shared" si="139"/>
        <v>0</v>
      </c>
      <c r="DI215" s="8">
        <f t="shared" si="140"/>
        <v>0</v>
      </c>
      <c r="DJ215" s="19"/>
      <c r="DK215" s="18"/>
      <c r="DL215" s="18"/>
      <c r="DM215" s="19"/>
      <c r="DN215" s="19"/>
      <c r="DO215" s="18"/>
      <c r="DP215" s="18"/>
      <c r="DQ215" s="19"/>
      <c r="DR215" s="19"/>
      <c r="DS215" s="18"/>
      <c r="DT215" s="18"/>
      <c r="DU215" s="19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</row>
    <row r="216" spans="1:161" x14ac:dyDescent="0.25">
      <c r="A216" s="28"/>
      <c r="B216" s="71"/>
      <c r="C216" s="29"/>
      <c r="D216" s="30"/>
      <c r="E216" s="31"/>
      <c r="F216" s="32"/>
      <c r="G216" s="74"/>
      <c r="H216" s="33"/>
      <c r="I216" s="34"/>
      <c r="J216" s="35"/>
      <c r="K216" s="109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9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9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9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8">
        <f t="shared" si="129"/>
        <v>0</v>
      </c>
      <c r="CK216" s="8">
        <f t="shared" si="130"/>
        <v>0</v>
      </c>
      <c r="CL216" s="8" t="str">
        <f t="shared" si="141"/>
        <v/>
      </c>
      <c r="CM216" s="8" t="str">
        <f t="shared" si="142"/>
        <v/>
      </c>
      <c r="CN216" s="8" t="str">
        <f t="shared" si="143"/>
        <v/>
      </c>
      <c r="CO216" s="8" t="str">
        <f t="shared" si="144"/>
        <v/>
      </c>
      <c r="CP216" s="8">
        <f>IF(D216="",0,IF(D216=E216,0,IF(D216&lt;E216,0,IF('Equipes et choix des points'!$I$2=1,IF('Matchs et classements'!D216&gt;'Matchs et classements'!E216,3),IF('Equipes et choix des points'!$I$2=2,IF('Matchs et classements'!D216&gt;E216,4))))))</f>
        <v>0</v>
      </c>
      <c r="CQ216" s="8">
        <f>IF(E216="",0,IF(E216=D216,0,IF(E216&lt;D216,0,IF('Equipes et choix des points'!$I$2=1,IF('Matchs et classements'!E216&gt;'Matchs et classements'!D216,3),IF('Equipes et choix des points'!$I$2=2,IF('Matchs et classements'!E216&gt;'Matchs et classements'!D216,4))))))</f>
        <v>0</v>
      </c>
      <c r="CR216" s="8">
        <f>IF(D216="",0,IF(D216&gt;E216,0,IF(D216&lt;E216,0,IF('Equipes et choix des points'!$I$2=1,IF('Matchs et classements'!D216='Matchs et classements'!E216,1),IF('Equipes et choix des points'!$I$2=2,IF('Matchs et classements'!D216='Matchs et classements'!E216,2))))))</f>
        <v>0</v>
      </c>
      <c r="CS216" s="8">
        <f>IF(E216="",0,IF(E216&gt;D216,0,IF(E216&lt;D216,0,IF('Equipes et choix des points'!$I$2=1,IF('Matchs et classements'!E216='Matchs et classements'!D216,1),IF('Equipes et choix des points'!$I$2=2,IF('Matchs et classements'!E216='Matchs et classements'!D216,2))))))</f>
        <v>0</v>
      </c>
      <c r="CT216" s="8">
        <f>IF(D216="",0,IF(D216&gt;E216,0,IF(D216=E216,0,IF('Equipes et choix des points'!$I$2=1,IF('Matchs et classements'!D216&lt;'Matchs et classements'!E216,0),IF('Equipes et choix des points'!$I$2=2,IF('Matchs et classements'!D216&lt;'Matchs et classements'!E216,1))))))</f>
        <v>0</v>
      </c>
      <c r="CU216" s="8">
        <f>IF(E216="",0,IF(E216&gt;D216,0,IF(E216=D216,0,IF('Equipes et choix des points'!$I$2=1,IF('Matchs et classements'!E216&lt;'Matchs et classements'!D216,0),IF('Equipes et choix des points'!$I$2=2,IF('Matchs et classements'!E216&lt;'Matchs et classements'!D216,1))))))</f>
        <v>0</v>
      </c>
      <c r="CV216" s="8">
        <f t="shared" si="145"/>
        <v>0</v>
      </c>
      <c r="CW216" s="8">
        <f t="shared" si="146"/>
        <v>0</v>
      </c>
      <c r="CX216" s="8">
        <f t="shared" si="147"/>
        <v>0</v>
      </c>
      <c r="CY216" s="8">
        <f t="shared" si="148"/>
        <v>0</v>
      </c>
      <c r="CZ216" s="8" t="b">
        <f t="shared" si="131"/>
        <v>0</v>
      </c>
      <c r="DA216" s="8" t="b">
        <f t="shared" si="132"/>
        <v>0</v>
      </c>
      <c r="DB216" s="8" t="b">
        <f t="shared" si="133"/>
        <v>0</v>
      </c>
      <c r="DC216" s="8" t="b">
        <f t="shared" si="134"/>
        <v>0</v>
      </c>
      <c r="DD216" s="8" t="b">
        <f t="shared" si="135"/>
        <v>0</v>
      </c>
      <c r="DE216" s="8" t="b">
        <f t="shared" si="136"/>
        <v>0</v>
      </c>
      <c r="DF216" s="8">
        <f t="shared" si="137"/>
        <v>0</v>
      </c>
      <c r="DG216" s="8">
        <f t="shared" si="138"/>
        <v>0</v>
      </c>
      <c r="DH216" s="8">
        <f t="shared" si="139"/>
        <v>0</v>
      </c>
      <c r="DI216" s="8">
        <f t="shared" si="140"/>
        <v>0</v>
      </c>
      <c r="DJ216" s="19"/>
      <c r="DK216" s="18"/>
      <c r="DL216" s="18"/>
      <c r="DM216" s="19"/>
      <c r="DN216" s="19"/>
      <c r="DO216" s="18"/>
      <c r="DP216" s="18"/>
      <c r="DQ216" s="19"/>
      <c r="DR216" s="19"/>
      <c r="DS216" s="18"/>
      <c r="DT216" s="18"/>
      <c r="DU216" s="19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</row>
    <row r="217" spans="1:161" x14ac:dyDescent="0.25">
      <c r="A217" s="28"/>
      <c r="B217" s="71"/>
      <c r="C217" s="29"/>
      <c r="D217" s="30"/>
      <c r="E217" s="31"/>
      <c r="F217" s="32"/>
      <c r="G217" s="74"/>
      <c r="H217" s="33"/>
      <c r="I217" s="34"/>
      <c r="J217" s="35"/>
      <c r="K217" s="109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9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9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9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8">
        <f t="shared" si="129"/>
        <v>0</v>
      </c>
      <c r="CK217" s="8">
        <f t="shared" si="130"/>
        <v>0</v>
      </c>
      <c r="CL217" s="8" t="str">
        <f t="shared" si="141"/>
        <v/>
      </c>
      <c r="CM217" s="8" t="str">
        <f t="shared" si="142"/>
        <v/>
      </c>
      <c r="CN217" s="8" t="str">
        <f t="shared" si="143"/>
        <v/>
      </c>
      <c r="CO217" s="8" t="str">
        <f t="shared" si="144"/>
        <v/>
      </c>
      <c r="CP217" s="8">
        <f>IF(D217="",0,IF(D217=E217,0,IF(D217&lt;E217,0,IF('Equipes et choix des points'!$I$2=1,IF('Matchs et classements'!D217&gt;'Matchs et classements'!E217,3),IF('Equipes et choix des points'!$I$2=2,IF('Matchs et classements'!D217&gt;E217,4))))))</f>
        <v>0</v>
      </c>
      <c r="CQ217" s="8">
        <f>IF(E217="",0,IF(E217=D217,0,IF(E217&lt;D217,0,IF('Equipes et choix des points'!$I$2=1,IF('Matchs et classements'!E217&gt;'Matchs et classements'!D217,3),IF('Equipes et choix des points'!$I$2=2,IF('Matchs et classements'!E217&gt;'Matchs et classements'!D217,4))))))</f>
        <v>0</v>
      </c>
      <c r="CR217" s="8">
        <f>IF(D217="",0,IF(D217&gt;E217,0,IF(D217&lt;E217,0,IF('Equipes et choix des points'!$I$2=1,IF('Matchs et classements'!D217='Matchs et classements'!E217,1),IF('Equipes et choix des points'!$I$2=2,IF('Matchs et classements'!D217='Matchs et classements'!E217,2))))))</f>
        <v>0</v>
      </c>
      <c r="CS217" s="8">
        <f>IF(E217="",0,IF(E217&gt;D217,0,IF(E217&lt;D217,0,IF('Equipes et choix des points'!$I$2=1,IF('Matchs et classements'!E217='Matchs et classements'!D217,1),IF('Equipes et choix des points'!$I$2=2,IF('Matchs et classements'!E217='Matchs et classements'!D217,2))))))</f>
        <v>0</v>
      </c>
      <c r="CT217" s="8">
        <f>IF(D217="",0,IF(D217&gt;E217,0,IF(D217=E217,0,IF('Equipes et choix des points'!$I$2=1,IF('Matchs et classements'!D217&lt;'Matchs et classements'!E217,0),IF('Equipes et choix des points'!$I$2=2,IF('Matchs et classements'!D217&lt;'Matchs et classements'!E217,1))))))</f>
        <v>0</v>
      </c>
      <c r="CU217" s="8">
        <f>IF(E217="",0,IF(E217&gt;D217,0,IF(E217=D217,0,IF('Equipes et choix des points'!$I$2=1,IF('Matchs et classements'!E217&lt;'Matchs et classements'!D217,0),IF('Equipes et choix des points'!$I$2=2,IF('Matchs et classements'!E217&lt;'Matchs et classements'!D217,1))))))</f>
        <v>0</v>
      </c>
      <c r="CV217" s="8">
        <f t="shared" si="145"/>
        <v>0</v>
      </c>
      <c r="CW217" s="8">
        <f t="shared" si="146"/>
        <v>0</v>
      </c>
      <c r="CX217" s="8">
        <f t="shared" si="147"/>
        <v>0</v>
      </c>
      <c r="CY217" s="8">
        <f t="shared" si="148"/>
        <v>0</v>
      </c>
      <c r="CZ217" s="8" t="b">
        <f t="shared" si="131"/>
        <v>0</v>
      </c>
      <c r="DA217" s="8" t="b">
        <f t="shared" si="132"/>
        <v>0</v>
      </c>
      <c r="DB217" s="8" t="b">
        <f t="shared" si="133"/>
        <v>0</v>
      </c>
      <c r="DC217" s="8" t="b">
        <f t="shared" si="134"/>
        <v>0</v>
      </c>
      <c r="DD217" s="8" t="b">
        <f t="shared" si="135"/>
        <v>0</v>
      </c>
      <c r="DE217" s="8" t="b">
        <f t="shared" si="136"/>
        <v>0</v>
      </c>
      <c r="DF217" s="8">
        <f t="shared" si="137"/>
        <v>0</v>
      </c>
      <c r="DG217" s="8">
        <f t="shared" si="138"/>
        <v>0</v>
      </c>
      <c r="DH217" s="8">
        <f t="shared" si="139"/>
        <v>0</v>
      </c>
      <c r="DI217" s="8">
        <f t="shared" si="140"/>
        <v>0</v>
      </c>
      <c r="DJ217" s="19"/>
      <c r="DK217" s="18"/>
      <c r="DL217" s="18"/>
      <c r="DM217" s="19"/>
      <c r="DN217" s="19"/>
      <c r="DO217" s="18"/>
      <c r="DP217" s="18"/>
      <c r="DQ217" s="19"/>
      <c r="DR217" s="19"/>
      <c r="DS217" s="18"/>
      <c r="DT217" s="18"/>
      <c r="DU217" s="19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</row>
    <row r="218" spans="1:161" x14ac:dyDescent="0.25">
      <c r="A218" s="28"/>
      <c r="B218" s="71"/>
      <c r="C218" s="29"/>
      <c r="D218" s="30"/>
      <c r="E218" s="31"/>
      <c r="F218" s="32"/>
      <c r="G218" s="74"/>
      <c r="H218" s="33"/>
      <c r="I218" s="34"/>
      <c r="J218" s="35"/>
      <c r="K218" s="109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9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9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9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8">
        <f t="shared" si="129"/>
        <v>0</v>
      </c>
      <c r="CK218" s="8">
        <f t="shared" si="130"/>
        <v>0</v>
      </c>
      <c r="CL218" s="8" t="str">
        <f t="shared" si="141"/>
        <v/>
      </c>
      <c r="CM218" s="8" t="str">
        <f t="shared" si="142"/>
        <v/>
      </c>
      <c r="CN218" s="8" t="str">
        <f t="shared" si="143"/>
        <v/>
      </c>
      <c r="CO218" s="8" t="str">
        <f t="shared" si="144"/>
        <v/>
      </c>
      <c r="CP218" s="8">
        <f>IF(D218="",0,IF(D218=E218,0,IF(D218&lt;E218,0,IF('Equipes et choix des points'!$I$2=1,IF('Matchs et classements'!D218&gt;'Matchs et classements'!E218,3),IF('Equipes et choix des points'!$I$2=2,IF('Matchs et classements'!D218&gt;E218,4))))))</f>
        <v>0</v>
      </c>
      <c r="CQ218" s="8">
        <f>IF(E218="",0,IF(E218=D218,0,IF(E218&lt;D218,0,IF('Equipes et choix des points'!$I$2=1,IF('Matchs et classements'!E218&gt;'Matchs et classements'!D218,3),IF('Equipes et choix des points'!$I$2=2,IF('Matchs et classements'!E218&gt;'Matchs et classements'!D218,4))))))</f>
        <v>0</v>
      </c>
      <c r="CR218" s="8">
        <f>IF(D218="",0,IF(D218&gt;E218,0,IF(D218&lt;E218,0,IF('Equipes et choix des points'!$I$2=1,IF('Matchs et classements'!D218='Matchs et classements'!E218,1),IF('Equipes et choix des points'!$I$2=2,IF('Matchs et classements'!D218='Matchs et classements'!E218,2))))))</f>
        <v>0</v>
      </c>
      <c r="CS218" s="8">
        <f>IF(E218="",0,IF(E218&gt;D218,0,IF(E218&lt;D218,0,IF('Equipes et choix des points'!$I$2=1,IF('Matchs et classements'!E218='Matchs et classements'!D218,1),IF('Equipes et choix des points'!$I$2=2,IF('Matchs et classements'!E218='Matchs et classements'!D218,2))))))</f>
        <v>0</v>
      </c>
      <c r="CT218" s="8">
        <f>IF(D218="",0,IF(D218&gt;E218,0,IF(D218=E218,0,IF('Equipes et choix des points'!$I$2=1,IF('Matchs et classements'!D218&lt;'Matchs et classements'!E218,0),IF('Equipes et choix des points'!$I$2=2,IF('Matchs et classements'!D218&lt;'Matchs et classements'!E218,1))))))</f>
        <v>0</v>
      </c>
      <c r="CU218" s="8">
        <f>IF(E218="",0,IF(E218&gt;D218,0,IF(E218=D218,0,IF('Equipes et choix des points'!$I$2=1,IF('Matchs et classements'!E218&lt;'Matchs et classements'!D218,0),IF('Equipes et choix des points'!$I$2=2,IF('Matchs et classements'!E218&lt;'Matchs et classements'!D218,1))))))</f>
        <v>0</v>
      </c>
      <c r="CV218" s="8">
        <f t="shared" si="145"/>
        <v>0</v>
      </c>
      <c r="CW218" s="8">
        <f t="shared" si="146"/>
        <v>0</v>
      </c>
      <c r="CX218" s="8">
        <f t="shared" si="147"/>
        <v>0</v>
      </c>
      <c r="CY218" s="8">
        <f t="shared" si="148"/>
        <v>0</v>
      </c>
      <c r="CZ218" s="8" t="b">
        <f t="shared" si="131"/>
        <v>0</v>
      </c>
      <c r="DA218" s="8" t="b">
        <f t="shared" si="132"/>
        <v>0</v>
      </c>
      <c r="DB218" s="8" t="b">
        <f t="shared" si="133"/>
        <v>0</v>
      </c>
      <c r="DC218" s="8" t="b">
        <f t="shared" si="134"/>
        <v>0</v>
      </c>
      <c r="DD218" s="8" t="b">
        <f t="shared" si="135"/>
        <v>0</v>
      </c>
      <c r="DE218" s="8" t="b">
        <f t="shared" si="136"/>
        <v>0</v>
      </c>
      <c r="DF218" s="8">
        <f t="shared" si="137"/>
        <v>0</v>
      </c>
      <c r="DG218" s="8">
        <f t="shared" si="138"/>
        <v>0</v>
      </c>
      <c r="DH218" s="8">
        <f t="shared" si="139"/>
        <v>0</v>
      </c>
      <c r="DI218" s="8">
        <f t="shared" si="140"/>
        <v>0</v>
      </c>
      <c r="DJ218" s="19"/>
      <c r="DK218" s="18"/>
      <c r="DL218" s="18"/>
      <c r="DM218" s="19"/>
      <c r="DN218" s="19"/>
      <c r="DO218" s="18"/>
      <c r="DP218" s="18"/>
      <c r="DQ218" s="19"/>
      <c r="DR218" s="19"/>
      <c r="DS218" s="18"/>
      <c r="DT218" s="18"/>
      <c r="DU218" s="19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</row>
    <row r="219" spans="1:161" x14ac:dyDescent="0.25">
      <c r="A219" s="28"/>
      <c r="B219" s="71"/>
      <c r="C219" s="29"/>
      <c r="D219" s="30"/>
      <c r="E219" s="31"/>
      <c r="F219" s="32"/>
      <c r="G219" s="74"/>
      <c r="H219" s="33"/>
      <c r="I219" s="34"/>
      <c r="J219" s="35"/>
      <c r="K219" s="10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9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9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9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8">
        <f t="shared" si="129"/>
        <v>0</v>
      </c>
      <c r="CK219" s="8">
        <f t="shared" si="130"/>
        <v>0</v>
      </c>
      <c r="CL219" s="8" t="str">
        <f t="shared" si="141"/>
        <v/>
      </c>
      <c r="CM219" s="8" t="str">
        <f t="shared" si="142"/>
        <v/>
      </c>
      <c r="CN219" s="8" t="str">
        <f t="shared" si="143"/>
        <v/>
      </c>
      <c r="CO219" s="8" t="str">
        <f t="shared" si="144"/>
        <v/>
      </c>
      <c r="CP219" s="8">
        <f>IF(D219="",0,IF(D219=E219,0,IF(D219&lt;E219,0,IF('Equipes et choix des points'!$I$2=1,IF('Matchs et classements'!D219&gt;'Matchs et classements'!E219,3),IF('Equipes et choix des points'!$I$2=2,IF('Matchs et classements'!D219&gt;E219,4))))))</f>
        <v>0</v>
      </c>
      <c r="CQ219" s="8">
        <f>IF(E219="",0,IF(E219=D219,0,IF(E219&lt;D219,0,IF('Equipes et choix des points'!$I$2=1,IF('Matchs et classements'!E219&gt;'Matchs et classements'!D219,3),IF('Equipes et choix des points'!$I$2=2,IF('Matchs et classements'!E219&gt;'Matchs et classements'!D219,4))))))</f>
        <v>0</v>
      </c>
      <c r="CR219" s="8">
        <f>IF(D219="",0,IF(D219&gt;E219,0,IF(D219&lt;E219,0,IF('Equipes et choix des points'!$I$2=1,IF('Matchs et classements'!D219='Matchs et classements'!E219,1),IF('Equipes et choix des points'!$I$2=2,IF('Matchs et classements'!D219='Matchs et classements'!E219,2))))))</f>
        <v>0</v>
      </c>
      <c r="CS219" s="8">
        <f>IF(E219="",0,IF(E219&gt;D219,0,IF(E219&lt;D219,0,IF('Equipes et choix des points'!$I$2=1,IF('Matchs et classements'!E219='Matchs et classements'!D219,1),IF('Equipes et choix des points'!$I$2=2,IF('Matchs et classements'!E219='Matchs et classements'!D219,2))))))</f>
        <v>0</v>
      </c>
      <c r="CT219" s="8">
        <f>IF(D219="",0,IF(D219&gt;E219,0,IF(D219=E219,0,IF('Equipes et choix des points'!$I$2=1,IF('Matchs et classements'!D219&lt;'Matchs et classements'!E219,0),IF('Equipes et choix des points'!$I$2=2,IF('Matchs et classements'!D219&lt;'Matchs et classements'!E219,1))))))</f>
        <v>0</v>
      </c>
      <c r="CU219" s="8">
        <f>IF(E219="",0,IF(E219&gt;D219,0,IF(E219=D219,0,IF('Equipes et choix des points'!$I$2=1,IF('Matchs et classements'!E219&lt;'Matchs et classements'!D219,0),IF('Equipes et choix des points'!$I$2=2,IF('Matchs et classements'!E219&lt;'Matchs et classements'!D219,1))))))</f>
        <v>0</v>
      </c>
      <c r="CV219" s="8">
        <f t="shared" si="145"/>
        <v>0</v>
      </c>
      <c r="CW219" s="8">
        <f t="shared" si="146"/>
        <v>0</v>
      </c>
      <c r="CX219" s="8">
        <f t="shared" si="147"/>
        <v>0</v>
      </c>
      <c r="CY219" s="8">
        <f t="shared" si="148"/>
        <v>0</v>
      </c>
      <c r="CZ219" s="8" t="b">
        <f t="shared" si="131"/>
        <v>0</v>
      </c>
      <c r="DA219" s="8" t="b">
        <f t="shared" si="132"/>
        <v>0</v>
      </c>
      <c r="DB219" s="8" t="b">
        <f t="shared" si="133"/>
        <v>0</v>
      </c>
      <c r="DC219" s="8" t="b">
        <f t="shared" si="134"/>
        <v>0</v>
      </c>
      <c r="DD219" s="8" t="b">
        <f t="shared" si="135"/>
        <v>0</v>
      </c>
      <c r="DE219" s="8" t="b">
        <f t="shared" si="136"/>
        <v>0</v>
      </c>
      <c r="DF219" s="8">
        <f t="shared" si="137"/>
        <v>0</v>
      </c>
      <c r="DG219" s="8">
        <f t="shared" si="138"/>
        <v>0</v>
      </c>
      <c r="DH219" s="8">
        <f t="shared" si="139"/>
        <v>0</v>
      </c>
      <c r="DI219" s="8">
        <f t="shared" si="140"/>
        <v>0</v>
      </c>
      <c r="DJ219" s="19"/>
      <c r="DK219" s="18"/>
      <c r="DL219" s="18"/>
      <c r="DM219" s="19"/>
      <c r="DN219" s="19"/>
      <c r="DO219" s="18"/>
      <c r="DP219" s="18"/>
      <c r="DQ219" s="19"/>
      <c r="DR219" s="19"/>
      <c r="DS219" s="18"/>
      <c r="DT219" s="18"/>
      <c r="DU219" s="19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</row>
    <row r="220" spans="1:161" x14ac:dyDescent="0.25">
      <c r="A220" s="28"/>
      <c r="B220" s="71"/>
      <c r="C220" s="29"/>
      <c r="D220" s="30"/>
      <c r="E220" s="31"/>
      <c r="F220" s="32"/>
      <c r="G220" s="74"/>
      <c r="H220" s="33"/>
      <c r="I220" s="34"/>
      <c r="J220" s="35"/>
      <c r="K220" s="109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9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9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9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8">
        <f t="shared" si="129"/>
        <v>0</v>
      </c>
      <c r="CK220" s="8">
        <f t="shared" si="130"/>
        <v>0</v>
      </c>
      <c r="CL220" s="8" t="str">
        <f t="shared" si="141"/>
        <v/>
      </c>
      <c r="CM220" s="8" t="str">
        <f t="shared" si="142"/>
        <v/>
      </c>
      <c r="CN220" s="8" t="str">
        <f t="shared" si="143"/>
        <v/>
      </c>
      <c r="CO220" s="8" t="str">
        <f t="shared" si="144"/>
        <v/>
      </c>
      <c r="CP220" s="8">
        <f>IF(D220="",0,IF(D220=E220,0,IF(D220&lt;E220,0,IF('Equipes et choix des points'!$I$2=1,IF('Matchs et classements'!D220&gt;'Matchs et classements'!E220,3),IF('Equipes et choix des points'!$I$2=2,IF('Matchs et classements'!D220&gt;E220,4))))))</f>
        <v>0</v>
      </c>
      <c r="CQ220" s="8">
        <f>IF(E220="",0,IF(E220=D220,0,IF(E220&lt;D220,0,IF('Equipes et choix des points'!$I$2=1,IF('Matchs et classements'!E220&gt;'Matchs et classements'!D220,3),IF('Equipes et choix des points'!$I$2=2,IF('Matchs et classements'!E220&gt;'Matchs et classements'!D220,4))))))</f>
        <v>0</v>
      </c>
      <c r="CR220" s="8">
        <f>IF(D220="",0,IF(D220&gt;E220,0,IF(D220&lt;E220,0,IF('Equipes et choix des points'!$I$2=1,IF('Matchs et classements'!D220='Matchs et classements'!E220,1),IF('Equipes et choix des points'!$I$2=2,IF('Matchs et classements'!D220='Matchs et classements'!E220,2))))))</f>
        <v>0</v>
      </c>
      <c r="CS220" s="8">
        <f>IF(E220="",0,IF(E220&gt;D220,0,IF(E220&lt;D220,0,IF('Equipes et choix des points'!$I$2=1,IF('Matchs et classements'!E220='Matchs et classements'!D220,1),IF('Equipes et choix des points'!$I$2=2,IF('Matchs et classements'!E220='Matchs et classements'!D220,2))))))</f>
        <v>0</v>
      </c>
      <c r="CT220" s="8">
        <f>IF(D220="",0,IF(D220&gt;E220,0,IF(D220=E220,0,IF('Equipes et choix des points'!$I$2=1,IF('Matchs et classements'!D220&lt;'Matchs et classements'!E220,0),IF('Equipes et choix des points'!$I$2=2,IF('Matchs et classements'!D220&lt;'Matchs et classements'!E220,1))))))</f>
        <v>0</v>
      </c>
      <c r="CU220" s="8">
        <f>IF(E220="",0,IF(E220&gt;D220,0,IF(E220=D220,0,IF('Equipes et choix des points'!$I$2=1,IF('Matchs et classements'!E220&lt;'Matchs et classements'!D220,0),IF('Equipes et choix des points'!$I$2=2,IF('Matchs et classements'!E220&lt;'Matchs et classements'!D220,1))))))</f>
        <v>0</v>
      </c>
      <c r="CV220" s="8">
        <f t="shared" si="145"/>
        <v>0</v>
      </c>
      <c r="CW220" s="8">
        <f t="shared" si="146"/>
        <v>0</v>
      </c>
      <c r="CX220" s="8">
        <f t="shared" si="147"/>
        <v>0</v>
      </c>
      <c r="CY220" s="8">
        <f t="shared" si="148"/>
        <v>0</v>
      </c>
      <c r="CZ220" s="8" t="b">
        <f t="shared" si="131"/>
        <v>0</v>
      </c>
      <c r="DA220" s="8" t="b">
        <f t="shared" si="132"/>
        <v>0</v>
      </c>
      <c r="DB220" s="8" t="b">
        <f t="shared" si="133"/>
        <v>0</v>
      </c>
      <c r="DC220" s="8" t="b">
        <f t="shared" si="134"/>
        <v>0</v>
      </c>
      <c r="DD220" s="8" t="b">
        <f t="shared" si="135"/>
        <v>0</v>
      </c>
      <c r="DE220" s="8" t="b">
        <f t="shared" si="136"/>
        <v>0</v>
      </c>
      <c r="DF220" s="8">
        <f t="shared" si="137"/>
        <v>0</v>
      </c>
      <c r="DG220" s="8">
        <f t="shared" si="138"/>
        <v>0</v>
      </c>
      <c r="DH220" s="8">
        <f t="shared" si="139"/>
        <v>0</v>
      </c>
      <c r="DI220" s="8">
        <f t="shared" si="140"/>
        <v>0</v>
      </c>
      <c r="DJ220" s="19"/>
      <c r="DK220" s="18"/>
      <c r="DL220" s="18"/>
      <c r="DM220" s="19"/>
      <c r="DN220" s="19"/>
      <c r="DO220" s="18"/>
      <c r="DP220" s="18"/>
      <c r="DQ220" s="19"/>
      <c r="DR220" s="19"/>
      <c r="DS220" s="18"/>
      <c r="DT220" s="18"/>
      <c r="DU220" s="19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</row>
    <row r="221" spans="1:161" x14ac:dyDescent="0.25">
      <c r="A221" s="28"/>
      <c r="B221" s="71"/>
      <c r="C221" s="29"/>
      <c r="D221" s="30"/>
      <c r="E221" s="31"/>
      <c r="F221" s="32"/>
      <c r="G221" s="74"/>
      <c r="H221" s="33"/>
      <c r="I221" s="34"/>
      <c r="J221" s="35"/>
      <c r="K221" s="109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9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9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9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8">
        <f t="shared" si="129"/>
        <v>0</v>
      </c>
      <c r="CK221" s="8">
        <f t="shared" si="130"/>
        <v>0</v>
      </c>
      <c r="CL221" s="8" t="str">
        <f t="shared" si="141"/>
        <v/>
      </c>
      <c r="CM221" s="8" t="str">
        <f t="shared" si="142"/>
        <v/>
      </c>
      <c r="CN221" s="8" t="str">
        <f t="shared" si="143"/>
        <v/>
      </c>
      <c r="CO221" s="8" t="str">
        <f t="shared" si="144"/>
        <v/>
      </c>
      <c r="CP221" s="8">
        <f>IF(D221="",0,IF(D221=E221,0,IF(D221&lt;E221,0,IF('Equipes et choix des points'!$I$2=1,IF('Matchs et classements'!D221&gt;'Matchs et classements'!E221,3),IF('Equipes et choix des points'!$I$2=2,IF('Matchs et classements'!D221&gt;E221,4))))))</f>
        <v>0</v>
      </c>
      <c r="CQ221" s="8">
        <f>IF(E221="",0,IF(E221=D221,0,IF(E221&lt;D221,0,IF('Equipes et choix des points'!$I$2=1,IF('Matchs et classements'!E221&gt;'Matchs et classements'!D221,3),IF('Equipes et choix des points'!$I$2=2,IF('Matchs et classements'!E221&gt;'Matchs et classements'!D221,4))))))</f>
        <v>0</v>
      </c>
      <c r="CR221" s="8">
        <f>IF(D221="",0,IF(D221&gt;E221,0,IF(D221&lt;E221,0,IF('Equipes et choix des points'!$I$2=1,IF('Matchs et classements'!D221='Matchs et classements'!E221,1),IF('Equipes et choix des points'!$I$2=2,IF('Matchs et classements'!D221='Matchs et classements'!E221,2))))))</f>
        <v>0</v>
      </c>
      <c r="CS221" s="8">
        <f>IF(E221="",0,IF(E221&gt;D221,0,IF(E221&lt;D221,0,IF('Equipes et choix des points'!$I$2=1,IF('Matchs et classements'!E221='Matchs et classements'!D221,1),IF('Equipes et choix des points'!$I$2=2,IF('Matchs et classements'!E221='Matchs et classements'!D221,2))))))</f>
        <v>0</v>
      </c>
      <c r="CT221" s="8">
        <f>IF(D221="",0,IF(D221&gt;E221,0,IF(D221=E221,0,IF('Equipes et choix des points'!$I$2=1,IF('Matchs et classements'!D221&lt;'Matchs et classements'!E221,0),IF('Equipes et choix des points'!$I$2=2,IF('Matchs et classements'!D221&lt;'Matchs et classements'!E221,1))))))</f>
        <v>0</v>
      </c>
      <c r="CU221" s="8">
        <f>IF(E221="",0,IF(E221&gt;D221,0,IF(E221=D221,0,IF('Equipes et choix des points'!$I$2=1,IF('Matchs et classements'!E221&lt;'Matchs et classements'!D221,0),IF('Equipes et choix des points'!$I$2=2,IF('Matchs et classements'!E221&lt;'Matchs et classements'!D221,1))))))</f>
        <v>0</v>
      </c>
      <c r="CV221" s="8">
        <f t="shared" si="145"/>
        <v>0</v>
      </c>
      <c r="CW221" s="8">
        <f t="shared" si="146"/>
        <v>0</v>
      </c>
      <c r="CX221" s="8">
        <f t="shared" si="147"/>
        <v>0</v>
      </c>
      <c r="CY221" s="8">
        <f t="shared" si="148"/>
        <v>0</v>
      </c>
      <c r="CZ221" s="8" t="b">
        <f t="shared" si="131"/>
        <v>0</v>
      </c>
      <c r="DA221" s="8" t="b">
        <f t="shared" si="132"/>
        <v>0</v>
      </c>
      <c r="DB221" s="8" t="b">
        <f t="shared" si="133"/>
        <v>0</v>
      </c>
      <c r="DC221" s="8" t="b">
        <f t="shared" si="134"/>
        <v>0</v>
      </c>
      <c r="DD221" s="8" t="b">
        <f t="shared" si="135"/>
        <v>0</v>
      </c>
      <c r="DE221" s="8" t="b">
        <f t="shared" si="136"/>
        <v>0</v>
      </c>
      <c r="DF221" s="8">
        <f t="shared" si="137"/>
        <v>0</v>
      </c>
      <c r="DG221" s="8">
        <f t="shared" si="138"/>
        <v>0</v>
      </c>
      <c r="DH221" s="8">
        <f t="shared" si="139"/>
        <v>0</v>
      </c>
      <c r="DI221" s="8">
        <f t="shared" si="140"/>
        <v>0</v>
      </c>
      <c r="DJ221" s="19"/>
      <c r="DK221" s="18"/>
      <c r="DL221" s="18"/>
      <c r="DM221" s="19"/>
      <c r="DN221" s="19"/>
      <c r="DO221" s="18"/>
      <c r="DP221" s="18"/>
      <c r="DQ221" s="19"/>
      <c r="DR221" s="19"/>
      <c r="DS221" s="18"/>
      <c r="DT221" s="18"/>
      <c r="DU221" s="19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</row>
    <row r="222" spans="1:161" x14ac:dyDescent="0.25">
      <c r="A222" s="28"/>
      <c r="B222" s="71"/>
      <c r="C222" s="29"/>
      <c r="D222" s="30"/>
      <c r="E222" s="31"/>
      <c r="F222" s="32"/>
      <c r="G222" s="74"/>
      <c r="H222" s="33"/>
      <c r="I222" s="34"/>
      <c r="J222" s="35"/>
      <c r="K222" s="109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9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9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9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8">
        <f t="shared" si="129"/>
        <v>0</v>
      </c>
      <c r="CK222" s="8">
        <f t="shared" si="130"/>
        <v>0</v>
      </c>
      <c r="CL222" s="8" t="str">
        <f t="shared" si="141"/>
        <v/>
      </c>
      <c r="CM222" s="8" t="str">
        <f t="shared" si="142"/>
        <v/>
      </c>
      <c r="CN222" s="8" t="str">
        <f t="shared" si="143"/>
        <v/>
      </c>
      <c r="CO222" s="8" t="str">
        <f t="shared" si="144"/>
        <v/>
      </c>
      <c r="CP222" s="8">
        <f>IF(D222="",0,IF(D222=E222,0,IF(D222&lt;E222,0,IF('Equipes et choix des points'!$I$2=1,IF('Matchs et classements'!D222&gt;'Matchs et classements'!E222,3),IF('Equipes et choix des points'!$I$2=2,IF('Matchs et classements'!D222&gt;E222,4))))))</f>
        <v>0</v>
      </c>
      <c r="CQ222" s="8">
        <f>IF(E222="",0,IF(E222=D222,0,IF(E222&lt;D222,0,IF('Equipes et choix des points'!$I$2=1,IF('Matchs et classements'!E222&gt;'Matchs et classements'!D222,3),IF('Equipes et choix des points'!$I$2=2,IF('Matchs et classements'!E222&gt;'Matchs et classements'!D222,4))))))</f>
        <v>0</v>
      </c>
      <c r="CR222" s="8">
        <f>IF(D222="",0,IF(D222&gt;E222,0,IF(D222&lt;E222,0,IF('Equipes et choix des points'!$I$2=1,IF('Matchs et classements'!D222='Matchs et classements'!E222,1),IF('Equipes et choix des points'!$I$2=2,IF('Matchs et classements'!D222='Matchs et classements'!E222,2))))))</f>
        <v>0</v>
      </c>
      <c r="CS222" s="8">
        <f>IF(E222="",0,IF(E222&gt;D222,0,IF(E222&lt;D222,0,IF('Equipes et choix des points'!$I$2=1,IF('Matchs et classements'!E222='Matchs et classements'!D222,1),IF('Equipes et choix des points'!$I$2=2,IF('Matchs et classements'!E222='Matchs et classements'!D222,2))))))</f>
        <v>0</v>
      </c>
      <c r="CT222" s="8">
        <f>IF(D222="",0,IF(D222&gt;E222,0,IF(D222=E222,0,IF('Equipes et choix des points'!$I$2=1,IF('Matchs et classements'!D222&lt;'Matchs et classements'!E222,0),IF('Equipes et choix des points'!$I$2=2,IF('Matchs et classements'!D222&lt;'Matchs et classements'!E222,1))))))</f>
        <v>0</v>
      </c>
      <c r="CU222" s="8">
        <f>IF(E222="",0,IF(E222&gt;D222,0,IF(E222=D222,0,IF('Equipes et choix des points'!$I$2=1,IF('Matchs et classements'!E222&lt;'Matchs et classements'!D222,0),IF('Equipes et choix des points'!$I$2=2,IF('Matchs et classements'!E222&lt;'Matchs et classements'!D222,1))))))</f>
        <v>0</v>
      </c>
      <c r="CV222" s="8">
        <f t="shared" si="145"/>
        <v>0</v>
      </c>
      <c r="CW222" s="8">
        <f t="shared" si="146"/>
        <v>0</v>
      </c>
      <c r="CX222" s="8">
        <f t="shared" si="147"/>
        <v>0</v>
      </c>
      <c r="CY222" s="8">
        <f t="shared" si="148"/>
        <v>0</v>
      </c>
      <c r="CZ222" s="8" t="b">
        <f t="shared" si="131"/>
        <v>0</v>
      </c>
      <c r="DA222" s="8" t="b">
        <f t="shared" si="132"/>
        <v>0</v>
      </c>
      <c r="DB222" s="8" t="b">
        <f t="shared" si="133"/>
        <v>0</v>
      </c>
      <c r="DC222" s="8" t="b">
        <f t="shared" si="134"/>
        <v>0</v>
      </c>
      <c r="DD222" s="8" t="b">
        <f t="shared" si="135"/>
        <v>0</v>
      </c>
      <c r="DE222" s="8" t="b">
        <f t="shared" si="136"/>
        <v>0</v>
      </c>
      <c r="DF222" s="8">
        <f t="shared" si="137"/>
        <v>0</v>
      </c>
      <c r="DG222" s="8">
        <f t="shared" si="138"/>
        <v>0</v>
      </c>
      <c r="DH222" s="8">
        <f t="shared" si="139"/>
        <v>0</v>
      </c>
      <c r="DI222" s="8">
        <f t="shared" si="140"/>
        <v>0</v>
      </c>
      <c r="DJ222" s="19"/>
      <c r="DK222" s="18"/>
      <c r="DL222" s="18"/>
      <c r="DM222" s="19"/>
      <c r="DN222" s="19"/>
      <c r="DO222" s="18"/>
      <c r="DP222" s="18"/>
      <c r="DQ222" s="19"/>
      <c r="DR222" s="19"/>
      <c r="DS222" s="18"/>
      <c r="DT222" s="18"/>
      <c r="DU222" s="19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</row>
    <row r="223" spans="1:161" ht="15.75" thickBot="1" x14ac:dyDescent="0.3">
      <c r="A223" s="36"/>
      <c r="B223" s="72"/>
      <c r="C223" s="37"/>
      <c r="D223" s="38"/>
      <c r="E223" s="39"/>
      <c r="F223" s="40"/>
      <c r="G223" s="75"/>
      <c r="H223" s="41"/>
      <c r="I223" s="42"/>
      <c r="J223" s="43"/>
      <c r="K223" s="110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9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9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9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8">
        <f t="shared" si="129"/>
        <v>0</v>
      </c>
      <c r="CK223" s="8">
        <f t="shared" si="130"/>
        <v>0</v>
      </c>
      <c r="CL223" s="8" t="str">
        <f t="shared" si="141"/>
        <v/>
      </c>
      <c r="CM223" s="8" t="str">
        <f t="shared" si="142"/>
        <v/>
      </c>
      <c r="CN223" s="8" t="str">
        <f t="shared" si="143"/>
        <v/>
      </c>
      <c r="CO223" s="8" t="str">
        <f t="shared" si="144"/>
        <v/>
      </c>
      <c r="CP223" s="8">
        <f>IF(D223="",0,IF(D223=E223,0,IF(D223&lt;E223,0,IF('Equipes et choix des points'!$I$2=1,IF('Matchs et classements'!D223&gt;'Matchs et classements'!E223,3),IF('Equipes et choix des points'!$I$2=2,IF('Matchs et classements'!D223&gt;E223,4))))))</f>
        <v>0</v>
      </c>
      <c r="CQ223" s="8">
        <f>IF(E223="",0,IF(E223=D223,0,IF(E223&lt;D223,0,IF('Equipes et choix des points'!$I$2=1,IF('Matchs et classements'!E223&gt;'Matchs et classements'!D223,3),IF('Equipes et choix des points'!$I$2=2,IF('Matchs et classements'!E223&gt;'Matchs et classements'!D223,4))))))</f>
        <v>0</v>
      </c>
      <c r="CR223" s="8">
        <f>IF(D223="",0,IF(D223&gt;E223,0,IF(D223&lt;E223,0,IF('Equipes et choix des points'!$I$2=1,IF('Matchs et classements'!D223='Matchs et classements'!E223,1),IF('Equipes et choix des points'!$I$2=2,IF('Matchs et classements'!D223='Matchs et classements'!E223,2))))))</f>
        <v>0</v>
      </c>
      <c r="CS223" s="8">
        <f>IF(E223="",0,IF(E223&gt;D223,0,IF(E223&lt;D223,0,IF('Equipes et choix des points'!$I$2=1,IF('Matchs et classements'!E223='Matchs et classements'!D223,1),IF('Equipes et choix des points'!$I$2=2,IF('Matchs et classements'!E223='Matchs et classements'!D223,2))))))</f>
        <v>0</v>
      </c>
      <c r="CT223" s="8">
        <f>IF(D223="",0,IF(D223&gt;E223,0,IF(D223=E223,0,IF('Equipes et choix des points'!$I$2=1,IF('Matchs et classements'!D223&lt;'Matchs et classements'!E223,0),IF('Equipes et choix des points'!$I$2=2,IF('Matchs et classements'!D223&lt;'Matchs et classements'!E223,1))))))</f>
        <v>0</v>
      </c>
      <c r="CU223" s="8">
        <f>IF(E223="",0,IF(E223&gt;D223,0,IF(E223=D223,0,IF('Equipes et choix des points'!$I$2=1,IF('Matchs et classements'!E223&lt;'Matchs et classements'!D223,0),IF('Equipes et choix des points'!$I$2=2,IF('Matchs et classements'!E223&lt;'Matchs et classements'!D223,1))))))</f>
        <v>0</v>
      </c>
      <c r="CV223" s="8">
        <f t="shared" si="145"/>
        <v>0</v>
      </c>
      <c r="CW223" s="8">
        <f t="shared" si="146"/>
        <v>0</v>
      </c>
      <c r="CX223" s="8">
        <f t="shared" si="147"/>
        <v>0</v>
      </c>
      <c r="CY223" s="8">
        <f t="shared" si="148"/>
        <v>0</v>
      </c>
      <c r="CZ223" s="8" t="b">
        <f t="shared" si="131"/>
        <v>0</v>
      </c>
      <c r="DA223" s="8" t="b">
        <f t="shared" si="132"/>
        <v>0</v>
      </c>
      <c r="DB223" s="8" t="b">
        <f t="shared" si="133"/>
        <v>0</v>
      </c>
      <c r="DC223" s="8" t="b">
        <f t="shared" si="134"/>
        <v>0</v>
      </c>
      <c r="DD223" s="8" t="b">
        <f t="shared" si="135"/>
        <v>0</v>
      </c>
      <c r="DE223" s="8" t="b">
        <f t="shared" si="136"/>
        <v>0</v>
      </c>
      <c r="DF223" s="8">
        <f t="shared" si="137"/>
        <v>0</v>
      </c>
      <c r="DG223" s="8">
        <f t="shared" si="138"/>
        <v>0</v>
      </c>
      <c r="DH223" s="8">
        <f t="shared" si="139"/>
        <v>0</v>
      </c>
      <c r="DI223" s="8">
        <f t="shared" si="140"/>
        <v>0</v>
      </c>
      <c r="DJ223" s="19"/>
      <c r="DK223" s="18"/>
      <c r="DL223" s="18"/>
      <c r="DM223" s="19"/>
      <c r="DN223" s="19"/>
      <c r="DO223" s="18"/>
      <c r="DP223" s="18"/>
      <c r="DQ223" s="19"/>
      <c r="DR223" s="19"/>
      <c r="DS223" s="18"/>
      <c r="DT223" s="18"/>
      <c r="DU223" s="19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</row>
    <row r="224" spans="1:161" x14ac:dyDescent="0.25">
      <c r="A224" s="20"/>
      <c r="B224" s="70"/>
      <c r="C224" s="21"/>
      <c r="D224" s="22"/>
      <c r="E224" s="23"/>
      <c r="F224" s="24"/>
      <c r="G224" s="73"/>
      <c r="H224" s="25"/>
      <c r="I224" s="26"/>
      <c r="J224" s="27"/>
      <c r="K224" s="108">
        <v>23</v>
      </c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9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9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9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8">
        <f t="shared" si="129"/>
        <v>0</v>
      </c>
      <c r="CK224" s="8">
        <f t="shared" si="130"/>
        <v>0</v>
      </c>
      <c r="CL224" s="8" t="str">
        <f t="shared" si="141"/>
        <v/>
      </c>
      <c r="CM224" s="8" t="str">
        <f t="shared" si="142"/>
        <v/>
      </c>
      <c r="CN224" s="8" t="str">
        <f t="shared" si="143"/>
        <v/>
      </c>
      <c r="CO224" s="8" t="str">
        <f t="shared" si="144"/>
        <v/>
      </c>
      <c r="CP224" s="8">
        <f>IF(D224="",0,IF(D224=E224,0,IF(D224&lt;E224,0,IF('Equipes et choix des points'!$I$2=1,IF('Matchs et classements'!D224&gt;'Matchs et classements'!E224,3),IF('Equipes et choix des points'!$I$2=2,IF('Matchs et classements'!D224&gt;E224,4))))))</f>
        <v>0</v>
      </c>
      <c r="CQ224" s="8">
        <f>IF(E224="",0,IF(E224=D224,0,IF(E224&lt;D224,0,IF('Equipes et choix des points'!$I$2=1,IF('Matchs et classements'!E224&gt;'Matchs et classements'!D224,3),IF('Equipes et choix des points'!$I$2=2,IF('Matchs et classements'!E224&gt;'Matchs et classements'!D224,4))))))</f>
        <v>0</v>
      </c>
      <c r="CR224" s="8">
        <f>IF(D224="",0,IF(D224&gt;E224,0,IF(D224&lt;E224,0,IF('Equipes et choix des points'!$I$2=1,IF('Matchs et classements'!D224='Matchs et classements'!E224,1),IF('Equipes et choix des points'!$I$2=2,IF('Matchs et classements'!D224='Matchs et classements'!E224,2))))))</f>
        <v>0</v>
      </c>
      <c r="CS224" s="8">
        <f>IF(E224="",0,IF(E224&gt;D224,0,IF(E224&lt;D224,0,IF('Equipes et choix des points'!$I$2=1,IF('Matchs et classements'!E224='Matchs et classements'!D224,1),IF('Equipes et choix des points'!$I$2=2,IF('Matchs et classements'!E224='Matchs et classements'!D224,2))))))</f>
        <v>0</v>
      </c>
      <c r="CT224" s="8">
        <f>IF(D224="",0,IF(D224&gt;E224,0,IF(D224=E224,0,IF('Equipes et choix des points'!$I$2=1,IF('Matchs et classements'!D224&lt;'Matchs et classements'!E224,0),IF('Equipes et choix des points'!$I$2=2,IF('Matchs et classements'!D224&lt;'Matchs et classements'!E224,1))))))</f>
        <v>0</v>
      </c>
      <c r="CU224" s="8">
        <f>IF(E224="",0,IF(E224&gt;D224,0,IF(E224=D224,0,IF('Equipes et choix des points'!$I$2=1,IF('Matchs et classements'!E224&lt;'Matchs et classements'!D224,0),IF('Equipes et choix des points'!$I$2=2,IF('Matchs et classements'!E224&lt;'Matchs et classements'!D224,1))))))</f>
        <v>0</v>
      </c>
      <c r="CV224" s="8">
        <f t="shared" si="145"/>
        <v>0</v>
      </c>
      <c r="CW224" s="8">
        <f t="shared" si="146"/>
        <v>0</v>
      </c>
      <c r="CX224" s="8">
        <f t="shared" si="147"/>
        <v>0</v>
      </c>
      <c r="CY224" s="8">
        <f t="shared" si="148"/>
        <v>0</v>
      </c>
      <c r="CZ224" s="8" t="b">
        <f t="shared" si="131"/>
        <v>0</v>
      </c>
      <c r="DA224" s="8" t="b">
        <f t="shared" si="132"/>
        <v>0</v>
      </c>
      <c r="DB224" s="8" t="b">
        <f t="shared" si="133"/>
        <v>0</v>
      </c>
      <c r="DC224" s="8" t="b">
        <f t="shared" si="134"/>
        <v>0</v>
      </c>
      <c r="DD224" s="8" t="b">
        <f t="shared" si="135"/>
        <v>0</v>
      </c>
      <c r="DE224" s="8" t="b">
        <f t="shared" si="136"/>
        <v>0</v>
      </c>
      <c r="DF224" s="8">
        <f t="shared" si="137"/>
        <v>0</v>
      </c>
      <c r="DG224" s="8">
        <f t="shared" si="138"/>
        <v>0</v>
      </c>
      <c r="DH224" s="8">
        <f t="shared" si="139"/>
        <v>0</v>
      </c>
      <c r="DI224" s="8">
        <f t="shared" si="140"/>
        <v>0</v>
      </c>
      <c r="DJ224" s="19"/>
      <c r="DK224" s="18"/>
      <c r="DL224" s="18"/>
      <c r="DM224" s="19"/>
      <c r="DN224" s="19"/>
      <c r="DO224" s="18"/>
      <c r="DP224" s="18"/>
      <c r="DQ224" s="19"/>
      <c r="DR224" s="19"/>
      <c r="DS224" s="18"/>
      <c r="DT224" s="18"/>
      <c r="DU224" s="19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</row>
    <row r="225" spans="1:161" x14ac:dyDescent="0.25">
      <c r="A225" s="28"/>
      <c r="B225" s="71"/>
      <c r="C225" s="29"/>
      <c r="D225" s="30"/>
      <c r="E225" s="31"/>
      <c r="F225" s="32"/>
      <c r="G225" s="74"/>
      <c r="H225" s="33"/>
      <c r="I225" s="34"/>
      <c r="J225" s="35"/>
      <c r="K225" s="109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9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9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9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8">
        <f t="shared" si="129"/>
        <v>0</v>
      </c>
      <c r="CK225" s="8">
        <f t="shared" si="130"/>
        <v>0</v>
      </c>
      <c r="CL225" s="8" t="str">
        <f t="shared" si="141"/>
        <v/>
      </c>
      <c r="CM225" s="8" t="str">
        <f t="shared" si="142"/>
        <v/>
      </c>
      <c r="CN225" s="8" t="str">
        <f t="shared" si="143"/>
        <v/>
      </c>
      <c r="CO225" s="8" t="str">
        <f t="shared" si="144"/>
        <v/>
      </c>
      <c r="CP225" s="8">
        <f>IF(D225="",0,IF(D225=E225,0,IF(D225&lt;E225,0,IF('Equipes et choix des points'!$I$2=1,IF('Matchs et classements'!D225&gt;'Matchs et classements'!E225,3),IF('Equipes et choix des points'!$I$2=2,IF('Matchs et classements'!D225&gt;E225,4))))))</f>
        <v>0</v>
      </c>
      <c r="CQ225" s="8">
        <f>IF(E225="",0,IF(E225=D225,0,IF(E225&lt;D225,0,IF('Equipes et choix des points'!$I$2=1,IF('Matchs et classements'!E225&gt;'Matchs et classements'!D225,3),IF('Equipes et choix des points'!$I$2=2,IF('Matchs et classements'!E225&gt;'Matchs et classements'!D225,4))))))</f>
        <v>0</v>
      </c>
      <c r="CR225" s="8">
        <f>IF(D225="",0,IF(D225&gt;E225,0,IF(D225&lt;E225,0,IF('Equipes et choix des points'!$I$2=1,IF('Matchs et classements'!D225='Matchs et classements'!E225,1),IF('Equipes et choix des points'!$I$2=2,IF('Matchs et classements'!D225='Matchs et classements'!E225,2))))))</f>
        <v>0</v>
      </c>
      <c r="CS225" s="8">
        <f>IF(E225="",0,IF(E225&gt;D225,0,IF(E225&lt;D225,0,IF('Equipes et choix des points'!$I$2=1,IF('Matchs et classements'!E225='Matchs et classements'!D225,1),IF('Equipes et choix des points'!$I$2=2,IF('Matchs et classements'!E225='Matchs et classements'!D225,2))))))</f>
        <v>0</v>
      </c>
      <c r="CT225" s="8">
        <f>IF(D225="",0,IF(D225&gt;E225,0,IF(D225=E225,0,IF('Equipes et choix des points'!$I$2=1,IF('Matchs et classements'!D225&lt;'Matchs et classements'!E225,0),IF('Equipes et choix des points'!$I$2=2,IF('Matchs et classements'!D225&lt;'Matchs et classements'!E225,1))))))</f>
        <v>0</v>
      </c>
      <c r="CU225" s="8">
        <f>IF(E225="",0,IF(E225&gt;D225,0,IF(E225=D225,0,IF('Equipes et choix des points'!$I$2=1,IF('Matchs et classements'!E225&lt;'Matchs et classements'!D225,0),IF('Equipes et choix des points'!$I$2=2,IF('Matchs et classements'!E225&lt;'Matchs et classements'!D225,1))))))</f>
        <v>0</v>
      </c>
      <c r="CV225" s="8">
        <f t="shared" si="145"/>
        <v>0</v>
      </c>
      <c r="CW225" s="8">
        <f t="shared" si="146"/>
        <v>0</v>
      </c>
      <c r="CX225" s="8">
        <f t="shared" si="147"/>
        <v>0</v>
      </c>
      <c r="CY225" s="8">
        <f t="shared" si="148"/>
        <v>0</v>
      </c>
      <c r="CZ225" s="8" t="b">
        <f t="shared" si="131"/>
        <v>0</v>
      </c>
      <c r="DA225" s="8" t="b">
        <f t="shared" si="132"/>
        <v>0</v>
      </c>
      <c r="DB225" s="8" t="b">
        <f t="shared" si="133"/>
        <v>0</v>
      </c>
      <c r="DC225" s="8" t="b">
        <f t="shared" si="134"/>
        <v>0</v>
      </c>
      <c r="DD225" s="8" t="b">
        <f t="shared" si="135"/>
        <v>0</v>
      </c>
      <c r="DE225" s="8" t="b">
        <f t="shared" si="136"/>
        <v>0</v>
      </c>
      <c r="DF225" s="8">
        <f t="shared" si="137"/>
        <v>0</v>
      </c>
      <c r="DG225" s="8">
        <f t="shared" si="138"/>
        <v>0</v>
      </c>
      <c r="DH225" s="8">
        <f t="shared" si="139"/>
        <v>0</v>
      </c>
      <c r="DI225" s="8">
        <f t="shared" si="140"/>
        <v>0</v>
      </c>
      <c r="DJ225" s="19"/>
      <c r="DK225" s="18"/>
      <c r="DL225" s="18"/>
      <c r="DM225" s="19"/>
      <c r="DN225" s="19"/>
      <c r="DO225" s="18"/>
      <c r="DP225" s="18"/>
      <c r="DQ225" s="19"/>
      <c r="DR225" s="19"/>
      <c r="DS225" s="18"/>
      <c r="DT225" s="18"/>
      <c r="DU225" s="19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</row>
    <row r="226" spans="1:161" x14ac:dyDescent="0.25">
      <c r="A226" s="28"/>
      <c r="B226" s="71"/>
      <c r="C226" s="29"/>
      <c r="D226" s="30"/>
      <c r="E226" s="31"/>
      <c r="F226" s="32"/>
      <c r="G226" s="74"/>
      <c r="H226" s="33"/>
      <c r="I226" s="34"/>
      <c r="J226" s="35"/>
      <c r="K226" s="109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9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9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9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8">
        <f t="shared" si="129"/>
        <v>0</v>
      </c>
      <c r="CK226" s="8">
        <f t="shared" si="130"/>
        <v>0</v>
      </c>
      <c r="CL226" s="8" t="str">
        <f t="shared" si="141"/>
        <v/>
      </c>
      <c r="CM226" s="8" t="str">
        <f t="shared" si="142"/>
        <v/>
      </c>
      <c r="CN226" s="8" t="str">
        <f t="shared" si="143"/>
        <v/>
      </c>
      <c r="CO226" s="8" t="str">
        <f t="shared" si="144"/>
        <v/>
      </c>
      <c r="CP226" s="8">
        <f>IF(D226="",0,IF(D226=E226,0,IF(D226&lt;E226,0,IF('Equipes et choix des points'!$I$2=1,IF('Matchs et classements'!D226&gt;'Matchs et classements'!E226,3),IF('Equipes et choix des points'!$I$2=2,IF('Matchs et classements'!D226&gt;E226,4))))))</f>
        <v>0</v>
      </c>
      <c r="CQ226" s="8">
        <f>IF(E226="",0,IF(E226=D226,0,IF(E226&lt;D226,0,IF('Equipes et choix des points'!$I$2=1,IF('Matchs et classements'!E226&gt;'Matchs et classements'!D226,3),IF('Equipes et choix des points'!$I$2=2,IF('Matchs et classements'!E226&gt;'Matchs et classements'!D226,4))))))</f>
        <v>0</v>
      </c>
      <c r="CR226" s="8">
        <f>IF(D226="",0,IF(D226&gt;E226,0,IF(D226&lt;E226,0,IF('Equipes et choix des points'!$I$2=1,IF('Matchs et classements'!D226='Matchs et classements'!E226,1),IF('Equipes et choix des points'!$I$2=2,IF('Matchs et classements'!D226='Matchs et classements'!E226,2))))))</f>
        <v>0</v>
      </c>
      <c r="CS226" s="8">
        <f>IF(E226="",0,IF(E226&gt;D226,0,IF(E226&lt;D226,0,IF('Equipes et choix des points'!$I$2=1,IF('Matchs et classements'!E226='Matchs et classements'!D226,1),IF('Equipes et choix des points'!$I$2=2,IF('Matchs et classements'!E226='Matchs et classements'!D226,2))))))</f>
        <v>0</v>
      </c>
      <c r="CT226" s="8">
        <f>IF(D226="",0,IF(D226&gt;E226,0,IF(D226=E226,0,IF('Equipes et choix des points'!$I$2=1,IF('Matchs et classements'!D226&lt;'Matchs et classements'!E226,0),IF('Equipes et choix des points'!$I$2=2,IF('Matchs et classements'!D226&lt;'Matchs et classements'!E226,1))))))</f>
        <v>0</v>
      </c>
      <c r="CU226" s="8">
        <f>IF(E226="",0,IF(E226&gt;D226,0,IF(E226=D226,0,IF('Equipes et choix des points'!$I$2=1,IF('Matchs et classements'!E226&lt;'Matchs et classements'!D226,0),IF('Equipes et choix des points'!$I$2=2,IF('Matchs et classements'!E226&lt;'Matchs et classements'!D226,1))))))</f>
        <v>0</v>
      </c>
      <c r="CV226" s="8">
        <f t="shared" si="145"/>
        <v>0</v>
      </c>
      <c r="CW226" s="8">
        <f t="shared" si="146"/>
        <v>0</v>
      </c>
      <c r="CX226" s="8">
        <f t="shared" si="147"/>
        <v>0</v>
      </c>
      <c r="CY226" s="8">
        <f t="shared" si="148"/>
        <v>0</v>
      </c>
      <c r="CZ226" s="8" t="b">
        <f t="shared" si="131"/>
        <v>0</v>
      </c>
      <c r="DA226" s="8" t="b">
        <f t="shared" si="132"/>
        <v>0</v>
      </c>
      <c r="DB226" s="8" t="b">
        <f t="shared" si="133"/>
        <v>0</v>
      </c>
      <c r="DC226" s="8" t="b">
        <f t="shared" si="134"/>
        <v>0</v>
      </c>
      <c r="DD226" s="8" t="b">
        <f t="shared" si="135"/>
        <v>0</v>
      </c>
      <c r="DE226" s="8" t="b">
        <f t="shared" si="136"/>
        <v>0</v>
      </c>
      <c r="DF226" s="8">
        <f t="shared" si="137"/>
        <v>0</v>
      </c>
      <c r="DG226" s="8">
        <f t="shared" si="138"/>
        <v>0</v>
      </c>
      <c r="DH226" s="8">
        <f t="shared" si="139"/>
        <v>0</v>
      </c>
      <c r="DI226" s="8">
        <f t="shared" si="140"/>
        <v>0</v>
      </c>
      <c r="DJ226" s="19"/>
      <c r="DK226" s="18"/>
      <c r="DL226" s="18"/>
      <c r="DM226" s="19"/>
      <c r="DN226" s="19"/>
      <c r="DO226" s="18"/>
      <c r="DP226" s="18"/>
      <c r="DQ226" s="19"/>
      <c r="DR226" s="19"/>
      <c r="DS226" s="18"/>
      <c r="DT226" s="18"/>
      <c r="DU226" s="19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</row>
    <row r="227" spans="1:161" x14ac:dyDescent="0.25">
      <c r="A227" s="28"/>
      <c r="B227" s="71"/>
      <c r="C227" s="29"/>
      <c r="D227" s="30"/>
      <c r="E227" s="31"/>
      <c r="F227" s="32"/>
      <c r="G227" s="74"/>
      <c r="H227" s="33"/>
      <c r="I227" s="34"/>
      <c r="J227" s="35"/>
      <c r="K227" s="109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9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9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9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8">
        <f t="shared" si="129"/>
        <v>0</v>
      </c>
      <c r="CK227" s="8">
        <f t="shared" si="130"/>
        <v>0</v>
      </c>
      <c r="CL227" s="8" t="str">
        <f t="shared" si="141"/>
        <v/>
      </c>
      <c r="CM227" s="8" t="str">
        <f t="shared" si="142"/>
        <v/>
      </c>
      <c r="CN227" s="8" t="str">
        <f t="shared" si="143"/>
        <v/>
      </c>
      <c r="CO227" s="8" t="str">
        <f t="shared" si="144"/>
        <v/>
      </c>
      <c r="CP227" s="8">
        <f>IF(D227="",0,IF(D227=E227,0,IF(D227&lt;E227,0,IF('Equipes et choix des points'!$I$2=1,IF('Matchs et classements'!D227&gt;'Matchs et classements'!E227,3),IF('Equipes et choix des points'!$I$2=2,IF('Matchs et classements'!D227&gt;E227,4))))))</f>
        <v>0</v>
      </c>
      <c r="CQ227" s="8">
        <f>IF(E227="",0,IF(E227=D227,0,IF(E227&lt;D227,0,IF('Equipes et choix des points'!$I$2=1,IF('Matchs et classements'!E227&gt;'Matchs et classements'!D227,3),IF('Equipes et choix des points'!$I$2=2,IF('Matchs et classements'!E227&gt;'Matchs et classements'!D227,4))))))</f>
        <v>0</v>
      </c>
      <c r="CR227" s="8">
        <f>IF(D227="",0,IF(D227&gt;E227,0,IF(D227&lt;E227,0,IF('Equipes et choix des points'!$I$2=1,IF('Matchs et classements'!D227='Matchs et classements'!E227,1),IF('Equipes et choix des points'!$I$2=2,IF('Matchs et classements'!D227='Matchs et classements'!E227,2))))))</f>
        <v>0</v>
      </c>
      <c r="CS227" s="8">
        <f>IF(E227="",0,IF(E227&gt;D227,0,IF(E227&lt;D227,0,IF('Equipes et choix des points'!$I$2=1,IF('Matchs et classements'!E227='Matchs et classements'!D227,1),IF('Equipes et choix des points'!$I$2=2,IF('Matchs et classements'!E227='Matchs et classements'!D227,2))))))</f>
        <v>0</v>
      </c>
      <c r="CT227" s="8">
        <f>IF(D227="",0,IF(D227&gt;E227,0,IF(D227=E227,0,IF('Equipes et choix des points'!$I$2=1,IF('Matchs et classements'!D227&lt;'Matchs et classements'!E227,0),IF('Equipes et choix des points'!$I$2=2,IF('Matchs et classements'!D227&lt;'Matchs et classements'!E227,1))))))</f>
        <v>0</v>
      </c>
      <c r="CU227" s="8">
        <f>IF(E227="",0,IF(E227&gt;D227,0,IF(E227=D227,0,IF('Equipes et choix des points'!$I$2=1,IF('Matchs et classements'!E227&lt;'Matchs et classements'!D227,0),IF('Equipes et choix des points'!$I$2=2,IF('Matchs et classements'!E227&lt;'Matchs et classements'!D227,1))))))</f>
        <v>0</v>
      </c>
      <c r="CV227" s="8">
        <f t="shared" si="145"/>
        <v>0</v>
      </c>
      <c r="CW227" s="8">
        <f t="shared" si="146"/>
        <v>0</v>
      </c>
      <c r="CX227" s="8">
        <f t="shared" si="147"/>
        <v>0</v>
      </c>
      <c r="CY227" s="8">
        <f t="shared" si="148"/>
        <v>0</v>
      </c>
      <c r="CZ227" s="8" t="b">
        <f t="shared" si="131"/>
        <v>0</v>
      </c>
      <c r="DA227" s="8" t="b">
        <f t="shared" si="132"/>
        <v>0</v>
      </c>
      <c r="DB227" s="8" t="b">
        <f t="shared" si="133"/>
        <v>0</v>
      </c>
      <c r="DC227" s="8" t="b">
        <f t="shared" si="134"/>
        <v>0</v>
      </c>
      <c r="DD227" s="8" t="b">
        <f t="shared" si="135"/>
        <v>0</v>
      </c>
      <c r="DE227" s="8" t="b">
        <f t="shared" si="136"/>
        <v>0</v>
      </c>
      <c r="DF227" s="8">
        <f t="shared" si="137"/>
        <v>0</v>
      </c>
      <c r="DG227" s="8">
        <f t="shared" si="138"/>
        <v>0</v>
      </c>
      <c r="DH227" s="8">
        <f t="shared" si="139"/>
        <v>0</v>
      </c>
      <c r="DI227" s="8">
        <f t="shared" si="140"/>
        <v>0</v>
      </c>
      <c r="DJ227" s="19"/>
      <c r="DK227" s="18"/>
      <c r="DL227" s="18"/>
      <c r="DM227" s="19"/>
      <c r="DN227" s="19"/>
      <c r="DO227" s="18"/>
      <c r="DP227" s="18"/>
      <c r="DQ227" s="19"/>
      <c r="DR227" s="19"/>
      <c r="DS227" s="18"/>
      <c r="DT227" s="18"/>
      <c r="DU227" s="19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</row>
    <row r="228" spans="1:161" x14ac:dyDescent="0.25">
      <c r="A228" s="28"/>
      <c r="B228" s="71"/>
      <c r="C228" s="29"/>
      <c r="D228" s="30"/>
      <c r="E228" s="31"/>
      <c r="F228" s="32"/>
      <c r="G228" s="74"/>
      <c r="H228" s="33"/>
      <c r="I228" s="34"/>
      <c r="J228" s="35"/>
      <c r="K228" s="109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9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9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9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8">
        <f t="shared" si="129"/>
        <v>0</v>
      </c>
      <c r="CK228" s="8">
        <f t="shared" si="130"/>
        <v>0</v>
      </c>
      <c r="CL228" s="8" t="str">
        <f t="shared" si="141"/>
        <v/>
      </c>
      <c r="CM228" s="8" t="str">
        <f t="shared" si="142"/>
        <v/>
      </c>
      <c r="CN228" s="8" t="str">
        <f t="shared" si="143"/>
        <v/>
      </c>
      <c r="CO228" s="8" t="str">
        <f t="shared" si="144"/>
        <v/>
      </c>
      <c r="CP228" s="8">
        <f>IF(D228="",0,IF(D228=E228,0,IF(D228&lt;E228,0,IF('Equipes et choix des points'!$I$2=1,IF('Matchs et classements'!D228&gt;'Matchs et classements'!E228,3),IF('Equipes et choix des points'!$I$2=2,IF('Matchs et classements'!D228&gt;E228,4))))))</f>
        <v>0</v>
      </c>
      <c r="CQ228" s="8">
        <f>IF(E228="",0,IF(E228=D228,0,IF(E228&lt;D228,0,IF('Equipes et choix des points'!$I$2=1,IF('Matchs et classements'!E228&gt;'Matchs et classements'!D228,3),IF('Equipes et choix des points'!$I$2=2,IF('Matchs et classements'!E228&gt;'Matchs et classements'!D228,4))))))</f>
        <v>0</v>
      </c>
      <c r="CR228" s="8">
        <f>IF(D228="",0,IF(D228&gt;E228,0,IF(D228&lt;E228,0,IF('Equipes et choix des points'!$I$2=1,IF('Matchs et classements'!D228='Matchs et classements'!E228,1),IF('Equipes et choix des points'!$I$2=2,IF('Matchs et classements'!D228='Matchs et classements'!E228,2))))))</f>
        <v>0</v>
      </c>
      <c r="CS228" s="8">
        <f>IF(E228="",0,IF(E228&gt;D228,0,IF(E228&lt;D228,0,IF('Equipes et choix des points'!$I$2=1,IF('Matchs et classements'!E228='Matchs et classements'!D228,1),IF('Equipes et choix des points'!$I$2=2,IF('Matchs et classements'!E228='Matchs et classements'!D228,2))))))</f>
        <v>0</v>
      </c>
      <c r="CT228" s="8">
        <f>IF(D228="",0,IF(D228&gt;E228,0,IF(D228=E228,0,IF('Equipes et choix des points'!$I$2=1,IF('Matchs et classements'!D228&lt;'Matchs et classements'!E228,0),IF('Equipes et choix des points'!$I$2=2,IF('Matchs et classements'!D228&lt;'Matchs et classements'!E228,1))))))</f>
        <v>0</v>
      </c>
      <c r="CU228" s="8">
        <f>IF(E228="",0,IF(E228&gt;D228,0,IF(E228=D228,0,IF('Equipes et choix des points'!$I$2=1,IF('Matchs et classements'!E228&lt;'Matchs et classements'!D228,0),IF('Equipes et choix des points'!$I$2=2,IF('Matchs et classements'!E228&lt;'Matchs et classements'!D228,1))))))</f>
        <v>0</v>
      </c>
      <c r="CV228" s="8">
        <f t="shared" si="145"/>
        <v>0</v>
      </c>
      <c r="CW228" s="8">
        <f t="shared" si="146"/>
        <v>0</v>
      </c>
      <c r="CX228" s="8">
        <f t="shared" si="147"/>
        <v>0</v>
      </c>
      <c r="CY228" s="8">
        <f t="shared" si="148"/>
        <v>0</v>
      </c>
      <c r="CZ228" s="8" t="b">
        <f t="shared" si="131"/>
        <v>0</v>
      </c>
      <c r="DA228" s="8" t="b">
        <f t="shared" si="132"/>
        <v>0</v>
      </c>
      <c r="DB228" s="8" t="b">
        <f t="shared" si="133"/>
        <v>0</v>
      </c>
      <c r="DC228" s="8" t="b">
        <f t="shared" si="134"/>
        <v>0</v>
      </c>
      <c r="DD228" s="8" t="b">
        <f t="shared" si="135"/>
        <v>0</v>
      </c>
      <c r="DE228" s="8" t="b">
        <f t="shared" si="136"/>
        <v>0</v>
      </c>
      <c r="DF228" s="8">
        <f t="shared" si="137"/>
        <v>0</v>
      </c>
      <c r="DG228" s="8">
        <f t="shared" si="138"/>
        <v>0</v>
      </c>
      <c r="DH228" s="8">
        <f t="shared" si="139"/>
        <v>0</v>
      </c>
      <c r="DI228" s="8">
        <f t="shared" si="140"/>
        <v>0</v>
      </c>
      <c r="DJ228" s="19"/>
      <c r="DK228" s="18"/>
      <c r="DL228" s="18"/>
      <c r="DM228" s="19"/>
      <c r="DN228" s="19"/>
      <c r="DO228" s="18"/>
      <c r="DP228" s="18"/>
      <c r="DQ228" s="19"/>
      <c r="DR228" s="19"/>
      <c r="DS228" s="18"/>
      <c r="DT228" s="18"/>
      <c r="DU228" s="19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</row>
    <row r="229" spans="1:161" x14ac:dyDescent="0.25">
      <c r="A229" s="28"/>
      <c r="B229" s="71"/>
      <c r="C229" s="29"/>
      <c r="D229" s="30"/>
      <c r="E229" s="31"/>
      <c r="F229" s="32"/>
      <c r="G229" s="74"/>
      <c r="H229" s="33"/>
      <c r="I229" s="34"/>
      <c r="J229" s="35"/>
      <c r="K229" s="109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9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9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9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8">
        <f t="shared" si="129"/>
        <v>0</v>
      </c>
      <c r="CK229" s="8">
        <f t="shared" si="130"/>
        <v>0</v>
      </c>
      <c r="CL229" s="8" t="str">
        <f t="shared" si="141"/>
        <v/>
      </c>
      <c r="CM229" s="8" t="str">
        <f t="shared" si="142"/>
        <v/>
      </c>
      <c r="CN229" s="8" t="str">
        <f t="shared" si="143"/>
        <v/>
      </c>
      <c r="CO229" s="8" t="str">
        <f t="shared" si="144"/>
        <v/>
      </c>
      <c r="CP229" s="8">
        <f>IF(D229="",0,IF(D229=E229,0,IF(D229&lt;E229,0,IF('Equipes et choix des points'!$I$2=1,IF('Matchs et classements'!D229&gt;'Matchs et classements'!E229,3),IF('Equipes et choix des points'!$I$2=2,IF('Matchs et classements'!D229&gt;E229,4))))))</f>
        <v>0</v>
      </c>
      <c r="CQ229" s="8">
        <f>IF(E229="",0,IF(E229=D229,0,IF(E229&lt;D229,0,IF('Equipes et choix des points'!$I$2=1,IF('Matchs et classements'!E229&gt;'Matchs et classements'!D229,3),IF('Equipes et choix des points'!$I$2=2,IF('Matchs et classements'!E229&gt;'Matchs et classements'!D229,4))))))</f>
        <v>0</v>
      </c>
      <c r="CR229" s="8">
        <f>IF(D229="",0,IF(D229&gt;E229,0,IF(D229&lt;E229,0,IF('Equipes et choix des points'!$I$2=1,IF('Matchs et classements'!D229='Matchs et classements'!E229,1),IF('Equipes et choix des points'!$I$2=2,IF('Matchs et classements'!D229='Matchs et classements'!E229,2))))))</f>
        <v>0</v>
      </c>
      <c r="CS229" s="8">
        <f>IF(E229="",0,IF(E229&gt;D229,0,IF(E229&lt;D229,0,IF('Equipes et choix des points'!$I$2=1,IF('Matchs et classements'!E229='Matchs et classements'!D229,1),IF('Equipes et choix des points'!$I$2=2,IF('Matchs et classements'!E229='Matchs et classements'!D229,2))))))</f>
        <v>0</v>
      </c>
      <c r="CT229" s="8">
        <f>IF(D229="",0,IF(D229&gt;E229,0,IF(D229=E229,0,IF('Equipes et choix des points'!$I$2=1,IF('Matchs et classements'!D229&lt;'Matchs et classements'!E229,0),IF('Equipes et choix des points'!$I$2=2,IF('Matchs et classements'!D229&lt;'Matchs et classements'!E229,1))))))</f>
        <v>0</v>
      </c>
      <c r="CU229" s="8">
        <f>IF(E229="",0,IF(E229&gt;D229,0,IF(E229=D229,0,IF('Equipes et choix des points'!$I$2=1,IF('Matchs et classements'!E229&lt;'Matchs et classements'!D229,0),IF('Equipes et choix des points'!$I$2=2,IF('Matchs et classements'!E229&lt;'Matchs et classements'!D229,1))))))</f>
        <v>0</v>
      </c>
      <c r="CV229" s="8">
        <f t="shared" si="145"/>
        <v>0</v>
      </c>
      <c r="CW229" s="8">
        <f t="shared" si="146"/>
        <v>0</v>
      </c>
      <c r="CX229" s="8">
        <f t="shared" si="147"/>
        <v>0</v>
      </c>
      <c r="CY229" s="8">
        <f t="shared" si="148"/>
        <v>0</v>
      </c>
      <c r="CZ229" s="8" t="b">
        <f t="shared" si="131"/>
        <v>0</v>
      </c>
      <c r="DA229" s="8" t="b">
        <f t="shared" si="132"/>
        <v>0</v>
      </c>
      <c r="DB229" s="8" t="b">
        <f t="shared" si="133"/>
        <v>0</v>
      </c>
      <c r="DC229" s="8" t="b">
        <f t="shared" si="134"/>
        <v>0</v>
      </c>
      <c r="DD229" s="8" t="b">
        <f t="shared" si="135"/>
        <v>0</v>
      </c>
      <c r="DE229" s="8" t="b">
        <f t="shared" si="136"/>
        <v>0</v>
      </c>
      <c r="DF229" s="8">
        <f t="shared" si="137"/>
        <v>0</v>
      </c>
      <c r="DG229" s="8">
        <f t="shared" si="138"/>
        <v>0</v>
      </c>
      <c r="DH229" s="8">
        <f t="shared" si="139"/>
        <v>0</v>
      </c>
      <c r="DI229" s="8">
        <f t="shared" si="140"/>
        <v>0</v>
      </c>
      <c r="DJ229" s="19"/>
      <c r="DK229" s="18"/>
      <c r="DL229" s="18"/>
      <c r="DM229" s="19"/>
      <c r="DN229" s="19"/>
      <c r="DO229" s="18"/>
      <c r="DP229" s="18"/>
      <c r="DQ229" s="19"/>
      <c r="DR229" s="19"/>
      <c r="DS229" s="18"/>
      <c r="DT229" s="18"/>
      <c r="DU229" s="19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</row>
    <row r="230" spans="1:161" x14ac:dyDescent="0.25">
      <c r="A230" s="28"/>
      <c r="B230" s="71"/>
      <c r="C230" s="29"/>
      <c r="D230" s="30"/>
      <c r="E230" s="31"/>
      <c r="F230" s="32"/>
      <c r="G230" s="74"/>
      <c r="H230" s="33"/>
      <c r="I230" s="34"/>
      <c r="J230" s="35"/>
      <c r="K230" s="109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9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9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9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8">
        <f t="shared" si="129"/>
        <v>0</v>
      </c>
      <c r="CK230" s="8">
        <f t="shared" si="130"/>
        <v>0</v>
      </c>
      <c r="CL230" s="8" t="str">
        <f t="shared" si="141"/>
        <v/>
      </c>
      <c r="CM230" s="8" t="str">
        <f t="shared" si="142"/>
        <v/>
      </c>
      <c r="CN230" s="8" t="str">
        <f t="shared" si="143"/>
        <v/>
      </c>
      <c r="CO230" s="8" t="str">
        <f t="shared" si="144"/>
        <v/>
      </c>
      <c r="CP230" s="8">
        <f>IF(D230="",0,IF(D230=E230,0,IF(D230&lt;E230,0,IF('Equipes et choix des points'!$I$2=1,IF('Matchs et classements'!D230&gt;'Matchs et classements'!E230,3),IF('Equipes et choix des points'!$I$2=2,IF('Matchs et classements'!D230&gt;E230,4))))))</f>
        <v>0</v>
      </c>
      <c r="CQ230" s="8">
        <f>IF(E230="",0,IF(E230=D230,0,IF(E230&lt;D230,0,IF('Equipes et choix des points'!$I$2=1,IF('Matchs et classements'!E230&gt;'Matchs et classements'!D230,3),IF('Equipes et choix des points'!$I$2=2,IF('Matchs et classements'!E230&gt;'Matchs et classements'!D230,4))))))</f>
        <v>0</v>
      </c>
      <c r="CR230" s="8">
        <f>IF(D230="",0,IF(D230&gt;E230,0,IF(D230&lt;E230,0,IF('Equipes et choix des points'!$I$2=1,IF('Matchs et classements'!D230='Matchs et classements'!E230,1),IF('Equipes et choix des points'!$I$2=2,IF('Matchs et classements'!D230='Matchs et classements'!E230,2))))))</f>
        <v>0</v>
      </c>
      <c r="CS230" s="8">
        <f>IF(E230="",0,IF(E230&gt;D230,0,IF(E230&lt;D230,0,IF('Equipes et choix des points'!$I$2=1,IF('Matchs et classements'!E230='Matchs et classements'!D230,1),IF('Equipes et choix des points'!$I$2=2,IF('Matchs et classements'!E230='Matchs et classements'!D230,2))))))</f>
        <v>0</v>
      </c>
      <c r="CT230" s="8">
        <f>IF(D230="",0,IF(D230&gt;E230,0,IF(D230=E230,0,IF('Equipes et choix des points'!$I$2=1,IF('Matchs et classements'!D230&lt;'Matchs et classements'!E230,0),IF('Equipes et choix des points'!$I$2=2,IF('Matchs et classements'!D230&lt;'Matchs et classements'!E230,1))))))</f>
        <v>0</v>
      </c>
      <c r="CU230" s="8">
        <f>IF(E230="",0,IF(E230&gt;D230,0,IF(E230=D230,0,IF('Equipes et choix des points'!$I$2=1,IF('Matchs et classements'!E230&lt;'Matchs et classements'!D230,0),IF('Equipes et choix des points'!$I$2=2,IF('Matchs et classements'!E230&lt;'Matchs et classements'!D230,1))))))</f>
        <v>0</v>
      </c>
      <c r="CV230" s="8">
        <f t="shared" si="145"/>
        <v>0</v>
      </c>
      <c r="CW230" s="8">
        <f t="shared" si="146"/>
        <v>0</v>
      </c>
      <c r="CX230" s="8">
        <f t="shared" si="147"/>
        <v>0</v>
      </c>
      <c r="CY230" s="8">
        <f t="shared" si="148"/>
        <v>0</v>
      </c>
      <c r="CZ230" s="8" t="b">
        <f t="shared" si="131"/>
        <v>0</v>
      </c>
      <c r="DA230" s="8" t="b">
        <f t="shared" si="132"/>
        <v>0</v>
      </c>
      <c r="DB230" s="8" t="b">
        <f t="shared" si="133"/>
        <v>0</v>
      </c>
      <c r="DC230" s="8" t="b">
        <f t="shared" si="134"/>
        <v>0</v>
      </c>
      <c r="DD230" s="8" t="b">
        <f t="shared" si="135"/>
        <v>0</v>
      </c>
      <c r="DE230" s="8" t="b">
        <f t="shared" si="136"/>
        <v>0</v>
      </c>
      <c r="DF230" s="8">
        <f t="shared" si="137"/>
        <v>0</v>
      </c>
      <c r="DG230" s="8">
        <f t="shared" si="138"/>
        <v>0</v>
      </c>
      <c r="DH230" s="8">
        <f t="shared" si="139"/>
        <v>0</v>
      </c>
      <c r="DI230" s="8">
        <f t="shared" si="140"/>
        <v>0</v>
      </c>
      <c r="DJ230" s="19"/>
      <c r="DK230" s="18"/>
      <c r="DL230" s="18"/>
      <c r="DM230" s="19"/>
      <c r="DN230" s="19"/>
      <c r="DO230" s="18"/>
      <c r="DP230" s="18"/>
      <c r="DQ230" s="19"/>
      <c r="DR230" s="19"/>
      <c r="DS230" s="18"/>
      <c r="DT230" s="18"/>
      <c r="DU230" s="19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</row>
    <row r="231" spans="1:161" x14ac:dyDescent="0.25">
      <c r="A231" s="28"/>
      <c r="B231" s="71"/>
      <c r="C231" s="29"/>
      <c r="D231" s="30"/>
      <c r="E231" s="31"/>
      <c r="F231" s="32"/>
      <c r="G231" s="74"/>
      <c r="H231" s="33"/>
      <c r="I231" s="34"/>
      <c r="J231" s="35"/>
      <c r="K231" s="109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9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9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9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8">
        <f t="shared" si="129"/>
        <v>0</v>
      </c>
      <c r="CK231" s="8">
        <f t="shared" si="130"/>
        <v>0</v>
      </c>
      <c r="CL231" s="8" t="str">
        <f t="shared" si="141"/>
        <v/>
      </c>
      <c r="CM231" s="8" t="str">
        <f t="shared" si="142"/>
        <v/>
      </c>
      <c r="CN231" s="8" t="str">
        <f t="shared" si="143"/>
        <v/>
      </c>
      <c r="CO231" s="8" t="str">
        <f t="shared" si="144"/>
        <v/>
      </c>
      <c r="CP231" s="8">
        <f>IF(D231="",0,IF(D231=E231,0,IF(D231&lt;E231,0,IF('Equipes et choix des points'!$I$2=1,IF('Matchs et classements'!D231&gt;'Matchs et classements'!E231,3),IF('Equipes et choix des points'!$I$2=2,IF('Matchs et classements'!D231&gt;E231,4))))))</f>
        <v>0</v>
      </c>
      <c r="CQ231" s="8">
        <f>IF(E231="",0,IF(E231=D231,0,IF(E231&lt;D231,0,IF('Equipes et choix des points'!$I$2=1,IF('Matchs et classements'!E231&gt;'Matchs et classements'!D231,3),IF('Equipes et choix des points'!$I$2=2,IF('Matchs et classements'!E231&gt;'Matchs et classements'!D231,4))))))</f>
        <v>0</v>
      </c>
      <c r="CR231" s="8">
        <f>IF(D231="",0,IF(D231&gt;E231,0,IF(D231&lt;E231,0,IF('Equipes et choix des points'!$I$2=1,IF('Matchs et classements'!D231='Matchs et classements'!E231,1),IF('Equipes et choix des points'!$I$2=2,IF('Matchs et classements'!D231='Matchs et classements'!E231,2))))))</f>
        <v>0</v>
      </c>
      <c r="CS231" s="8">
        <f>IF(E231="",0,IF(E231&gt;D231,0,IF(E231&lt;D231,0,IF('Equipes et choix des points'!$I$2=1,IF('Matchs et classements'!E231='Matchs et classements'!D231,1),IF('Equipes et choix des points'!$I$2=2,IF('Matchs et classements'!E231='Matchs et classements'!D231,2))))))</f>
        <v>0</v>
      </c>
      <c r="CT231" s="8">
        <f>IF(D231="",0,IF(D231&gt;E231,0,IF(D231=E231,0,IF('Equipes et choix des points'!$I$2=1,IF('Matchs et classements'!D231&lt;'Matchs et classements'!E231,0),IF('Equipes et choix des points'!$I$2=2,IF('Matchs et classements'!D231&lt;'Matchs et classements'!E231,1))))))</f>
        <v>0</v>
      </c>
      <c r="CU231" s="8">
        <f>IF(E231="",0,IF(E231&gt;D231,0,IF(E231=D231,0,IF('Equipes et choix des points'!$I$2=1,IF('Matchs et classements'!E231&lt;'Matchs et classements'!D231,0),IF('Equipes et choix des points'!$I$2=2,IF('Matchs et classements'!E231&lt;'Matchs et classements'!D231,1))))))</f>
        <v>0</v>
      </c>
      <c r="CV231" s="8">
        <f t="shared" si="145"/>
        <v>0</v>
      </c>
      <c r="CW231" s="8">
        <f t="shared" si="146"/>
        <v>0</v>
      </c>
      <c r="CX231" s="8">
        <f t="shared" si="147"/>
        <v>0</v>
      </c>
      <c r="CY231" s="8">
        <f t="shared" si="148"/>
        <v>0</v>
      </c>
      <c r="CZ231" s="8" t="b">
        <f t="shared" si="131"/>
        <v>0</v>
      </c>
      <c r="DA231" s="8" t="b">
        <f t="shared" si="132"/>
        <v>0</v>
      </c>
      <c r="DB231" s="8" t="b">
        <f t="shared" si="133"/>
        <v>0</v>
      </c>
      <c r="DC231" s="8" t="b">
        <f t="shared" si="134"/>
        <v>0</v>
      </c>
      <c r="DD231" s="8" t="b">
        <f t="shared" si="135"/>
        <v>0</v>
      </c>
      <c r="DE231" s="8" t="b">
        <f t="shared" si="136"/>
        <v>0</v>
      </c>
      <c r="DF231" s="8">
        <f t="shared" si="137"/>
        <v>0</v>
      </c>
      <c r="DG231" s="8">
        <f t="shared" si="138"/>
        <v>0</v>
      </c>
      <c r="DH231" s="8">
        <f t="shared" si="139"/>
        <v>0</v>
      </c>
      <c r="DI231" s="8">
        <f t="shared" si="140"/>
        <v>0</v>
      </c>
      <c r="DJ231" s="19"/>
      <c r="DK231" s="18"/>
      <c r="DL231" s="18"/>
      <c r="DM231" s="19"/>
      <c r="DN231" s="19"/>
      <c r="DO231" s="18"/>
      <c r="DP231" s="18"/>
      <c r="DQ231" s="19"/>
      <c r="DR231" s="19"/>
      <c r="DS231" s="18"/>
      <c r="DT231" s="18"/>
      <c r="DU231" s="19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</row>
    <row r="232" spans="1:161" x14ac:dyDescent="0.25">
      <c r="A232" s="28"/>
      <c r="B232" s="71"/>
      <c r="C232" s="29"/>
      <c r="D232" s="30"/>
      <c r="E232" s="31"/>
      <c r="F232" s="32"/>
      <c r="G232" s="74"/>
      <c r="H232" s="33"/>
      <c r="I232" s="34"/>
      <c r="J232" s="35"/>
      <c r="K232" s="109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9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9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9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8">
        <f t="shared" si="129"/>
        <v>0</v>
      </c>
      <c r="CK232" s="8">
        <f t="shared" si="130"/>
        <v>0</v>
      </c>
      <c r="CL232" s="8" t="str">
        <f t="shared" si="141"/>
        <v/>
      </c>
      <c r="CM232" s="8" t="str">
        <f t="shared" si="142"/>
        <v/>
      </c>
      <c r="CN232" s="8" t="str">
        <f t="shared" si="143"/>
        <v/>
      </c>
      <c r="CO232" s="8" t="str">
        <f t="shared" si="144"/>
        <v/>
      </c>
      <c r="CP232" s="8">
        <f>IF(D232="",0,IF(D232=E232,0,IF(D232&lt;E232,0,IF('Equipes et choix des points'!$I$2=1,IF('Matchs et classements'!D232&gt;'Matchs et classements'!E232,3),IF('Equipes et choix des points'!$I$2=2,IF('Matchs et classements'!D232&gt;E232,4))))))</f>
        <v>0</v>
      </c>
      <c r="CQ232" s="8">
        <f>IF(E232="",0,IF(E232=D232,0,IF(E232&lt;D232,0,IF('Equipes et choix des points'!$I$2=1,IF('Matchs et classements'!E232&gt;'Matchs et classements'!D232,3),IF('Equipes et choix des points'!$I$2=2,IF('Matchs et classements'!E232&gt;'Matchs et classements'!D232,4))))))</f>
        <v>0</v>
      </c>
      <c r="CR232" s="8">
        <f>IF(D232="",0,IF(D232&gt;E232,0,IF(D232&lt;E232,0,IF('Equipes et choix des points'!$I$2=1,IF('Matchs et classements'!D232='Matchs et classements'!E232,1),IF('Equipes et choix des points'!$I$2=2,IF('Matchs et classements'!D232='Matchs et classements'!E232,2))))))</f>
        <v>0</v>
      </c>
      <c r="CS232" s="8">
        <f>IF(E232="",0,IF(E232&gt;D232,0,IF(E232&lt;D232,0,IF('Equipes et choix des points'!$I$2=1,IF('Matchs et classements'!E232='Matchs et classements'!D232,1),IF('Equipes et choix des points'!$I$2=2,IF('Matchs et classements'!E232='Matchs et classements'!D232,2))))))</f>
        <v>0</v>
      </c>
      <c r="CT232" s="8">
        <f>IF(D232="",0,IF(D232&gt;E232,0,IF(D232=E232,0,IF('Equipes et choix des points'!$I$2=1,IF('Matchs et classements'!D232&lt;'Matchs et classements'!E232,0),IF('Equipes et choix des points'!$I$2=2,IF('Matchs et classements'!D232&lt;'Matchs et classements'!E232,1))))))</f>
        <v>0</v>
      </c>
      <c r="CU232" s="8">
        <f>IF(E232="",0,IF(E232&gt;D232,0,IF(E232=D232,0,IF('Equipes et choix des points'!$I$2=1,IF('Matchs et classements'!E232&lt;'Matchs et classements'!D232,0),IF('Equipes et choix des points'!$I$2=2,IF('Matchs et classements'!E232&lt;'Matchs et classements'!D232,1))))))</f>
        <v>0</v>
      </c>
      <c r="CV232" s="8">
        <f t="shared" si="145"/>
        <v>0</v>
      </c>
      <c r="CW232" s="8">
        <f t="shared" si="146"/>
        <v>0</v>
      </c>
      <c r="CX232" s="8">
        <f t="shared" si="147"/>
        <v>0</v>
      </c>
      <c r="CY232" s="8">
        <f t="shared" si="148"/>
        <v>0</v>
      </c>
      <c r="CZ232" s="8" t="b">
        <f t="shared" si="131"/>
        <v>0</v>
      </c>
      <c r="DA232" s="8" t="b">
        <f t="shared" si="132"/>
        <v>0</v>
      </c>
      <c r="DB232" s="8" t="b">
        <f t="shared" si="133"/>
        <v>0</v>
      </c>
      <c r="DC232" s="8" t="b">
        <f t="shared" si="134"/>
        <v>0</v>
      </c>
      <c r="DD232" s="8" t="b">
        <f t="shared" si="135"/>
        <v>0</v>
      </c>
      <c r="DE232" s="8" t="b">
        <f t="shared" si="136"/>
        <v>0</v>
      </c>
      <c r="DF232" s="8">
        <f t="shared" si="137"/>
        <v>0</v>
      </c>
      <c r="DG232" s="8">
        <f t="shared" si="138"/>
        <v>0</v>
      </c>
      <c r="DH232" s="8">
        <f t="shared" si="139"/>
        <v>0</v>
      </c>
      <c r="DI232" s="8">
        <f t="shared" si="140"/>
        <v>0</v>
      </c>
      <c r="DJ232" s="19"/>
      <c r="DK232" s="18"/>
      <c r="DL232" s="18"/>
      <c r="DM232" s="19"/>
      <c r="DN232" s="19"/>
      <c r="DO232" s="18"/>
      <c r="DP232" s="18"/>
      <c r="DQ232" s="19"/>
      <c r="DR232" s="19"/>
      <c r="DS232" s="18"/>
      <c r="DT232" s="18"/>
      <c r="DU232" s="19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</row>
    <row r="233" spans="1:161" ht="15.75" thickBot="1" x14ac:dyDescent="0.3">
      <c r="A233" s="36"/>
      <c r="B233" s="72"/>
      <c r="C233" s="37"/>
      <c r="D233" s="38"/>
      <c r="E233" s="39"/>
      <c r="F233" s="40"/>
      <c r="G233" s="75"/>
      <c r="H233" s="41"/>
      <c r="I233" s="42"/>
      <c r="J233" s="43"/>
      <c r="K233" s="110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9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9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9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8">
        <f t="shared" si="129"/>
        <v>0</v>
      </c>
      <c r="CK233" s="8">
        <f t="shared" si="130"/>
        <v>0</v>
      </c>
      <c r="CL233" s="8" t="str">
        <f t="shared" si="141"/>
        <v/>
      </c>
      <c r="CM233" s="8" t="str">
        <f t="shared" si="142"/>
        <v/>
      </c>
      <c r="CN233" s="8" t="str">
        <f t="shared" si="143"/>
        <v/>
      </c>
      <c r="CO233" s="8" t="str">
        <f t="shared" si="144"/>
        <v/>
      </c>
      <c r="CP233" s="8">
        <f>IF(D233="",0,IF(D233=E233,0,IF(D233&lt;E233,0,IF('Equipes et choix des points'!$I$2=1,IF('Matchs et classements'!D233&gt;'Matchs et classements'!E233,3),IF('Equipes et choix des points'!$I$2=2,IF('Matchs et classements'!D233&gt;E233,4))))))</f>
        <v>0</v>
      </c>
      <c r="CQ233" s="8">
        <f>IF(E233="",0,IF(E233=D233,0,IF(E233&lt;D233,0,IF('Equipes et choix des points'!$I$2=1,IF('Matchs et classements'!E233&gt;'Matchs et classements'!D233,3),IF('Equipes et choix des points'!$I$2=2,IF('Matchs et classements'!E233&gt;'Matchs et classements'!D233,4))))))</f>
        <v>0</v>
      </c>
      <c r="CR233" s="8">
        <f>IF(D233="",0,IF(D233&gt;E233,0,IF(D233&lt;E233,0,IF('Equipes et choix des points'!$I$2=1,IF('Matchs et classements'!D233='Matchs et classements'!E233,1),IF('Equipes et choix des points'!$I$2=2,IF('Matchs et classements'!D233='Matchs et classements'!E233,2))))))</f>
        <v>0</v>
      </c>
      <c r="CS233" s="8">
        <f>IF(E233="",0,IF(E233&gt;D233,0,IF(E233&lt;D233,0,IF('Equipes et choix des points'!$I$2=1,IF('Matchs et classements'!E233='Matchs et classements'!D233,1),IF('Equipes et choix des points'!$I$2=2,IF('Matchs et classements'!E233='Matchs et classements'!D233,2))))))</f>
        <v>0</v>
      </c>
      <c r="CT233" s="8">
        <f>IF(D233="",0,IF(D233&gt;E233,0,IF(D233=E233,0,IF('Equipes et choix des points'!$I$2=1,IF('Matchs et classements'!D233&lt;'Matchs et classements'!E233,0),IF('Equipes et choix des points'!$I$2=2,IF('Matchs et classements'!D233&lt;'Matchs et classements'!E233,1))))))</f>
        <v>0</v>
      </c>
      <c r="CU233" s="8">
        <f>IF(E233="",0,IF(E233&gt;D233,0,IF(E233=D233,0,IF('Equipes et choix des points'!$I$2=1,IF('Matchs et classements'!E233&lt;'Matchs et classements'!D233,0),IF('Equipes et choix des points'!$I$2=2,IF('Matchs et classements'!E233&lt;'Matchs et classements'!D233,1))))))</f>
        <v>0</v>
      </c>
      <c r="CV233" s="8">
        <f t="shared" si="145"/>
        <v>0</v>
      </c>
      <c r="CW233" s="8">
        <f t="shared" si="146"/>
        <v>0</v>
      </c>
      <c r="CX233" s="8">
        <f t="shared" si="147"/>
        <v>0</v>
      </c>
      <c r="CY233" s="8">
        <f t="shared" si="148"/>
        <v>0</v>
      </c>
      <c r="CZ233" s="8" t="b">
        <f t="shared" si="131"/>
        <v>0</v>
      </c>
      <c r="DA233" s="8" t="b">
        <f t="shared" si="132"/>
        <v>0</v>
      </c>
      <c r="DB233" s="8" t="b">
        <f t="shared" si="133"/>
        <v>0</v>
      </c>
      <c r="DC233" s="8" t="b">
        <f t="shared" si="134"/>
        <v>0</v>
      </c>
      <c r="DD233" s="8" t="b">
        <f t="shared" si="135"/>
        <v>0</v>
      </c>
      <c r="DE233" s="8" t="b">
        <f t="shared" si="136"/>
        <v>0</v>
      </c>
      <c r="DF233" s="8">
        <f t="shared" si="137"/>
        <v>0</v>
      </c>
      <c r="DG233" s="8">
        <f t="shared" si="138"/>
        <v>0</v>
      </c>
      <c r="DH233" s="8">
        <f t="shared" si="139"/>
        <v>0</v>
      </c>
      <c r="DI233" s="8">
        <f t="shared" si="140"/>
        <v>0</v>
      </c>
      <c r="DJ233" s="19"/>
      <c r="DK233" s="18"/>
      <c r="DL233" s="18"/>
      <c r="DM233" s="19"/>
      <c r="DN233" s="19"/>
      <c r="DO233" s="18"/>
      <c r="DP233" s="18"/>
      <c r="DQ233" s="19"/>
      <c r="DR233" s="19"/>
      <c r="DS233" s="18"/>
      <c r="DT233" s="18"/>
      <c r="DU233" s="19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</row>
    <row r="234" spans="1:161" x14ac:dyDescent="0.25">
      <c r="A234" s="20"/>
      <c r="B234" s="70"/>
      <c r="C234" s="21"/>
      <c r="D234" s="22"/>
      <c r="E234" s="23"/>
      <c r="F234" s="24"/>
      <c r="G234" s="73"/>
      <c r="H234" s="25"/>
      <c r="I234" s="26"/>
      <c r="J234" s="27"/>
      <c r="K234" s="108">
        <v>24</v>
      </c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9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9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9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8">
        <f t="shared" si="129"/>
        <v>0</v>
      </c>
      <c r="CK234" s="8">
        <f t="shared" si="130"/>
        <v>0</v>
      </c>
      <c r="CL234" s="8" t="str">
        <f t="shared" si="141"/>
        <v/>
      </c>
      <c r="CM234" s="8" t="str">
        <f t="shared" si="142"/>
        <v/>
      </c>
      <c r="CN234" s="8" t="str">
        <f t="shared" si="143"/>
        <v/>
      </c>
      <c r="CO234" s="8" t="str">
        <f t="shared" si="144"/>
        <v/>
      </c>
      <c r="CP234" s="8">
        <f>IF(D234="",0,IF(D234=E234,0,IF(D234&lt;E234,0,IF('Equipes et choix des points'!$I$2=1,IF('Matchs et classements'!D234&gt;'Matchs et classements'!E234,3),IF('Equipes et choix des points'!$I$2=2,IF('Matchs et classements'!D234&gt;E234,4))))))</f>
        <v>0</v>
      </c>
      <c r="CQ234" s="8">
        <f>IF(E234="",0,IF(E234=D234,0,IF(E234&lt;D234,0,IF('Equipes et choix des points'!$I$2=1,IF('Matchs et classements'!E234&gt;'Matchs et classements'!D234,3),IF('Equipes et choix des points'!$I$2=2,IF('Matchs et classements'!E234&gt;'Matchs et classements'!D234,4))))))</f>
        <v>0</v>
      </c>
      <c r="CR234" s="8">
        <f>IF(D234="",0,IF(D234&gt;E234,0,IF(D234&lt;E234,0,IF('Equipes et choix des points'!$I$2=1,IF('Matchs et classements'!D234='Matchs et classements'!E234,1),IF('Equipes et choix des points'!$I$2=2,IF('Matchs et classements'!D234='Matchs et classements'!E234,2))))))</f>
        <v>0</v>
      </c>
      <c r="CS234" s="8">
        <f>IF(E234="",0,IF(E234&gt;D234,0,IF(E234&lt;D234,0,IF('Equipes et choix des points'!$I$2=1,IF('Matchs et classements'!E234='Matchs et classements'!D234,1),IF('Equipes et choix des points'!$I$2=2,IF('Matchs et classements'!E234='Matchs et classements'!D234,2))))))</f>
        <v>0</v>
      </c>
      <c r="CT234" s="8">
        <f>IF(D234="",0,IF(D234&gt;E234,0,IF(D234=E234,0,IF('Equipes et choix des points'!$I$2=1,IF('Matchs et classements'!D234&lt;'Matchs et classements'!E234,0),IF('Equipes et choix des points'!$I$2=2,IF('Matchs et classements'!D234&lt;'Matchs et classements'!E234,1))))))</f>
        <v>0</v>
      </c>
      <c r="CU234" s="8">
        <f>IF(E234="",0,IF(E234&gt;D234,0,IF(E234=D234,0,IF('Equipes et choix des points'!$I$2=1,IF('Matchs et classements'!E234&lt;'Matchs et classements'!D234,0),IF('Equipes et choix des points'!$I$2=2,IF('Matchs et classements'!E234&lt;'Matchs et classements'!D234,1))))))</f>
        <v>0</v>
      </c>
      <c r="CV234" s="8">
        <f t="shared" si="145"/>
        <v>0</v>
      </c>
      <c r="CW234" s="8">
        <f t="shared" si="146"/>
        <v>0</v>
      </c>
      <c r="CX234" s="8">
        <f t="shared" si="147"/>
        <v>0</v>
      </c>
      <c r="CY234" s="8">
        <f t="shared" si="148"/>
        <v>0</v>
      </c>
      <c r="CZ234" s="8" t="b">
        <f t="shared" si="131"/>
        <v>0</v>
      </c>
      <c r="DA234" s="8" t="b">
        <f t="shared" si="132"/>
        <v>0</v>
      </c>
      <c r="DB234" s="8" t="b">
        <f t="shared" si="133"/>
        <v>0</v>
      </c>
      <c r="DC234" s="8" t="b">
        <f t="shared" si="134"/>
        <v>0</v>
      </c>
      <c r="DD234" s="8" t="b">
        <f t="shared" si="135"/>
        <v>0</v>
      </c>
      <c r="DE234" s="8" t="b">
        <f t="shared" si="136"/>
        <v>0</v>
      </c>
      <c r="DF234" s="8">
        <f t="shared" si="137"/>
        <v>0</v>
      </c>
      <c r="DG234" s="8">
        <f t="shared" si="138"/>
        <v>0</v>
      </c>
      <c r="DH234" s="8">
        <f t="shared" si="139"/>
        <v>0</v>
      </c>
      <c r="DI234" s="8">
        <f t="shared" si="140"/>
        <v>0</v>
      </c>
      <c r="DJ234" s="19"/>
      <c r="DK234" s="18"/>
      <c r="DL234" s="18"/>
      <c r="DM234" s="19"/>
      <c r="DN234" s="19"/>
      <c r="DO234" s="18"/>
      <c r="DP234" s="18"/>
      <c r="DQ234" s="19"/>
      <c r="DR234" s="19"/>
      <c r="DS234" s="18"/>
      <c r="DT234" s="18"/>
      <c r="DU234" s="19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</row>
    <row r="235" spans="1:161" x14ac:dyDescent="0.25">
      <c r="A235" s="28"/>
      <c r="B235" s="71"/>
      <c r="C235" s="29"/>
      <c r="D235" s="30"/>
      <c r="E235" s="31"/>
      <c r="F235" s="32"/>
      <c r="G235" s="74"/>
      <c r="H235" s="33"/>
      <c r="I235" s="34"/>
      <c r="J235" s="35"/>
      <c r="K235" s="109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9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9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9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8">
        <f t="shared" si="129"/>
        <v>0</v>
      </c>
      <c r="CK235" s="8">
        <f t="shared" si="130"/>
        <v>0</v>
      </c>
      <c r="CL235" s="8" t="str">
        <f t="shared" si="141"/>
        <v/>
      </c>
      <c r="CM235" s="8" t="str">
        <f t="shared" si="142"/>
        <v/>
      </c>
      <c r="CN235" s="8" t="str">
        <f t="shared" si="143"/>
        <v/>
      </c>
      <c r="CO235" s="8" t="str">
        <f t="shared" si="144"/>
        <v/>
      </c>
      <c r="CP235" s="8">
        <f>IF(D235="",0,IF(D235=E235,0,IF(D235&lt;E235,0,IF('Equipes et choix des points'!$I$2=1,IF('Matchs et classements'!D235&gt;'Matchs et classements'!E235,3),IF('Equipes et choix des points'!$I$2=2,IF('Matchs et classements'!D235&gt;E235,4))))))</f>
        <v>0</v>
      </c>
      <c r="CQ235" s="8">
        <f>IF(E235="",0,IF(E235=D235,0,IF(E235&lt;D235,0,IF('Equipes et choix des points'!$I$2=1,IF('Matchs et classements'!E235&gt;'Matchs et classements'!D235,3),IF('Equipes et choix des points'!$I$2=2,IF('Matchs et classements'!E235&gt;'Matchs et classements'!D235,4))))))</f>
        <v>0</v>
      </c>
      <c r="CR235" s="8">
        <f>IF(D235="",0,IF(D235&gt;E235,0,IF(D235&lt;E235,0,IF('Equipes et choix des points'!$I$2=1,IF('Matchs et classements'!D235='Matchs et classements'!E235,1),IF('Equipes et choix des points'!$I$2=2,IF('Matchs et classements'!D235='Matchs et classements'!E235,2))))))</f>
        <v>0</v>
      </c>
      <c r="CS235" s="8">
        <f>IF(E235="",0,IF(E235&gt;D235,0,IF(E235&lt;D235,0,IF('Equipes et choix des points'!$I$2=1,IF('Matchs et classements'!E235='Matchs et classements'!D235,1),IF('Equipes et choix des points'!$I$2=2,IF('Matchs et classements'!E235='Matchs et classements'!D235,2))))))</f>
        <v>0</v>
      </c>
      <c r="CT235" s="8">
        <f>IF(D235="",0,IF(D235&gt;E235,0,IF(D235=E235,0,IF('Equipes et choix des points'!$I$2=1,IF('Matchs et classements'!D235&lt;'Matchs et classements'!E235,0),IF('Equipes et choix des points'!$I$2=2,IF('Matchs et classements'!D235&lt;'Matchs et classements'!E235,1))))))</f>
        <v>0</v>
      </c>
      <c r="CU235" s="8">
        <f>IF(E235="",0,IF(E235&gt;D235,0,IF(E235=D235,0,IF('Equipes et choix des points'!$I$2=1,IF('Matchs et classements'!E235&lt;'Matchs et classements'!D235,0),IF('Equipes et choix des points'!$I$2=2,IF('Matchs et classements'!E235&lt;'Matchs et classements'!D235,1))))))</f>
        <v>0</v>
      </c>
      <c r="CV235" s="8">
        <f t="shared" si="145"/>
        <v>0</v>
      </c>
      <c r="CW235" s="8">
        <f t="shared" si="146"/>
        <v>0</v>
      </c>
      <c r="CX235" s="8">
        <f t="shared" si="147"/>
        <v>0</v>
      </c>
      <c r="CY235" s="8">
        <f t="shared" si="148"/>
        <v>0</v>
      </c>
      <c r="CZ235" s="8" t="b">
        <f t="shared" si="131"/>
        <v>0</v>
      </c>
      <c r="DA235" s="8" t="b">
        <f t="shared" si="132"/>
        <v>0</v>
      </c>
      <c r="DB235" s="8" t="b">
        <f t="shared" si="133"/>
        <v>0</v>
      </c>
      <c r="DC235" s="8" t="b">
        <f t="shared" si="134"/>
        <v>0</v>
      </c>
      <c r="DD235" s="8" t="b">
        <f t="shared" si="135"/>
        <v>0</v>
      </c>
      <c r="DE235" s="8" t="b">
        <f t="shared" si="136"/>
        <v>0</v>
      </c>
      <c r="DF235" s="8">
        <f t="shared" si="137"/>
        <v>0</v>
      </c>
      <c r="DG235" s="8">
        <f t="shared" si="138"/>
        <v>0</v>
      </c>
      <c r="DH235" s="8">
        <f t="shared" si="139"/>
        <v>0</v>
      </c>
      <c r="DI235" s="8">
        <f t="shared" si="140"/>
        <v>0</v>
      </c>
      <c r="DJ235" s="19"/>
      <c r="DK235" s="18"/>
      <c r="DL235" s="18"/>
      <c r="DM235" s="19"/>
      <c r="DN235" s="19"/>
      <c r="DO235" s="18"/>
      <c r="DP235" s="18"/>
      <c r="DQ235" s="19"/>
      <c r="DR235" s="19"/>
      <c r="DS235" s="18"/>
      <c r="DT235" s="18"/>
      <c r="DU235" s="19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</row>
    <row r="236" spans="1:161" x14ac:dyDescent="0.25">
      <c r="A236" s="28"/>
      <c r="B236" s="71"/>
      <c r="C236" s="29"/>
      <c r="D236" s="30"/>
      <c r="E236" s="31"/>
      <c r="F236" s="32"/>
      <c r="G236" s="74"/>
      <c r="H236" s="33"/>
      <c r="I236" s="34"/>
      <c r="J236" s="35"/>
      <c r="K236" s="109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9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9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9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8">
        <f t="shared" si="129"/>
        <v>0</v>
      </c>
      <c r="CK236" s="8">
        <f t="shared" si="130"/>
        <v>0</v>
      </c>
      <c r="CL236" s="8" t="str">
        <f t="shared" si="141"/>
        <v/>
      </c>
      <c r="CM236" s="8" t="str">
        <f t="shared" si="142"/>
        <v/>
      </c>
      <c r="CN236" s="8" t="str">
        <f t="shared" si="143"/>
        <v/>
      </c>
      <c r="CO236" s="8" t="str">
        <f t="shared" si="144"/>
        <v/>
      </c>
      <c r="CP236" s="8">
        <f>IF(D236="",0,IF(D236=E236,0,IF(D236&lt;E236,0,IF('Equipes et choix des points'!$I$2=1,IF('Matchs et classements'!D236&gt;'Matchs et classements'!E236,3),IF('Equipes et choix des points'!$I$2=2,IF('Matchs et classements'!D236&gt;E236,4))))))</f>
        <v>0</v>
      </c>
      <c r="CQ236" s="8">
        <f>IF(E236="",0,IF(E236=D236,0,IF(E236&lt;D236,0,IF('Equipes et choix des points'!$I$2=1,IF('Matchs et classements'!E236&gt;'Matchs et classements'!D236,3),IF('Equipes et choix des points'!$I$2=2,IF('Matchs et classements'!E236&gt;'Matchs et classements'!D236,4))))))</f>
        <v>0</v>
      </c>
      <c r="CR236" s="8">
        <f>IF(D236="",0,IF(D236&gt;E236,0,IF(D236&lt;E236,0,IF('Equipes et choix des points'!$I$2=1,IF('Matchs et classements'!D236='Matchs et classements'!E236,1),IF('Equipes et choix des points'!$I$2=2,IF('Matchs et classements'!D236='Matchs et classements'!E236,2))))))</f>
        <v>0</v>
      </c>
      <c r="CS236" s="8">
        <f>IF(E236="",0,IF(E236&gt;D236,0,IF(E236&lt;D236,0,IF('Equipes et choix des points'!$I$2=1,IF('Matchs et classements'!E236='Matchs et classements'!D236,1),IF('Equipes et choix des points'!$I$2=2,IF('Matchs et classements'!E236='Matchs et classements'!D236,2))))))</f>
        <v>0</v>
      </c>
      <c r="CT236" s="8">
        <f>IF(D236="",0,IF(D236&gt;E236,0,IF(D236=E236,0,IF('Equipes et choix des points'!$I$2=1,IF('Matchs et classements'!D236&lt;'Matchs et classements'!E236,0),IF('Equipes et choix des points'!$I$2=2,IF('Matchs et classements'!D236&lt;'Matchs et classements'!E236,1))))))</f>
        <v>0</v>
      </c>
      <c r="CU236" s="8">
        <f>IF(E236="",0,IF(E236&gt;D236,0,IF(E236=D236,0,IF('Equipes et choix des points'!$I$2=1,IF('Matchs et classements'!E236&lt;'Matchs et classements'!D236,0),IF('Equipes et choix des points'!$I$2=2,IF('Matchs et classements'!E236&lt;'Matchs et classements'!D236,1))))))</f>
        <v>0</v>
      </c>
      <c r="CV236" s="8">
        <f t="shared" si="145"/>
        <v>0</v>
      </c>
      <c r="CW236" s="8">
        <f t="shared" si="146"/>
        <v>0</v>
      </c>
      <c r="CX236" s="8">
        <f t="shared" si="147"/>
        <v>0</v>
      </c>
      <c r="CY236" s="8">
        <f t="shared" si="148"/>
        <v>0</v>
      </c>
      <c r="CZ236" s="8" t="b">
        <f t="shared" si="131"/>
        <v>0</v>
      </c>
      <c r="DA236" s="8" t="b">
        <f t="shared" si="132"/>
        <v>0</v>
      </c>
      <c r="DB236" s="8" t="b">
        <f t="shared" si="133"/>
        <v>0</v>
      </c>
      <c r="DC236" s="8" t="b">
        <f t="shared" si="134"/>
        <v>0</v>
      </c>
      <c r="DD236" s="8" t="b">
        <f t="shared" si="135"/>
        <v>0</v>
      </c>
      <c r="DE236" s="8" t="b">
        <f t="shared" si="136"/>
        <v>0</v>
      </c>
      <c r="DF236" s="8">
        <f t="shared" si="137"/>
        <v>0</v>
      </c>
      <c r="DG236" s="8">
        <f t="shared" si="138"/>
        <v>0</v>
      </c>
      <c r="DH236" s="8">
        <f t="shared" si="139"/>
        <v>0</v>
      </c>
      <c r="DI236" s="8">
        <f t="shared" si="140"/>
        <v>0</v>
      </c>
      <c r="DJ236" s="19"/>
      <c r="DK236" s="18"/>
      <c r="DL236" s="18"/>
      <c r="DM236" s="19"/>
      <c r="DN236" s="19"/>
      <c r="DO236" s="18"/>
      <c r="DP236" s="18"/>
      <c r="DQ236" s="19"/>
      <c r="DR236" s="19"/>
      <c r="DS236" s="18"/>
      <c r="DT236" s="18"/>
      <c r="DU236" s="19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</row>
    <row r="237" spans="1:161" x14ac:dyDescent="0.25">
      <c r="A237" s="28"/>
      <c r="B237" s="71"/>
      <c r="C237" s="29"/>
      <c r="D237" s="30"/>
      <c r="E237" s="31"/>
      <c r="F237" s="32"/>
      <c r="G237" s="74"/>
      <c r="H237" s="33"/>
      <c r="I237" s="34"/>
      <c r="J237" s="35"/>
      <c r="K237" s="109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9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9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9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8">
        <f t="shared" si="129"/>
        <v>0</v>
      </c>
      <c r="CK237" s="8">
        <f t="shared" si="130"/>
        <v>0</v>
      </c>
      <c r="CL237" s="8" t="str">
        <f t="shared" si="141"/>
        <v/>
      </c>
      <c r="CM237" s="8" t="str">
        <f t="shared" si="142"/>
        <v/>
      </c>
      <c r="CN237" s="8" t="str">
        <f t="shared" si="143"/>
        <v/>
      </c>
      <c r="CO237" s="8" t="str">
        <f t="shared" si="144"/>
        <v/>
      </c>
      <c r="CP237" s="8">
        <f>IF(D237="",0,IF(D237=E237,0,IF(D237&lt;E237,0,IF('Equipes et choix des points'!$I$2=1,IF('Matchs et classements'!D237&gt;'Matchs et classements'!E237,3),IF('Equipes et choix des points'!$I$2=2,IF('Matchs et classements'!D237&gt;E237,4))))))</f>
        <v>0</v>
      </c>
      <c r="CQ237" s="8">
        <f>IF(E237="",0,IF(E237=D237,0,IF(E237&lt;D237,0,IF('Equipes et choix des points'!$I$2=1,IF('Matchs et classements'!E237&gt;'Matchs et classements'!D237,3),IF('Equipes et choix des points'!$I$2=2,IF('Matchs et classements'!E237&gt;'Matchs et classements'!D237,4))))))</f>
        <v>0</v>
      </c>
      <c r="CR237" s="8">
        <f>IF(D237="",0,IF(D237&gt;E237,0,IF(D237&lt;E237,0,IF('Equipes et choix des points'!$I$2=1,IF('Matchs et classements'!D237='Matchs et classements'!E237,1),IF('Equipes et choix des points'!$I$2=2,IF('Matchs et classements'!D237='Matchs et classements'!E237,2))))))</f>
        <v>0</v>
      </c>
      <c r="CS237" s="8">
        <f>IF(E237="",0,IF(E237&gt;D237,0,IF(E237&lt;D237,0,IF('Equipes et choix des points'!$I$2=1,IF('Matchs et classements'!E237='Matchs et classements'!D237,1),IF('Equipes et choix des points'!$I$2=2,IF('Matchs et classements'!E237='Matchs et classements'!D237,2))))))</f>
        <v>0</v>
      </c>
      <c r="CT237" s="8">
        <f>IF(D237="",0,IF(D237&gt;E237,0,IF(D237=E237,0,IF('Equipes et choix des points'!$I$2=1,IF('Matchs et classements'!D237&lt;'Matchs et classements'!E237,0),IF('Equipes et choix des points'!$I$2=2,IF('Matchs et classements'!D237&lt;'Matchs et classements'!E237,1))))))</f>
        <v>0</v>
      </c>
      <c r="CU237" s="8">
        <f>IF(E237="",0,IF(E237&gt;D237,0,IF(E237=D237,0,IF('Equipes et choix des points'!$I$2=1,IF('Matchs et classements'!E237&lt;'Matchs et classements'!D237,0),IF('Equipes et choix des points'!$I$2=2,IF('Matchs et classements'!E237&lt;'Matchs et classements'!D237,1))))))</f>
        <v>0</v>
      </c>
      <c r="CV237" s="8">
        <f t="shared" si="145"/>
        <v>0</v>
      </c>
      <c r="CW237" s="8">
        <f t="shared" si="146"/>
        <v>0</v>
      </c>
      <c r="CX237" s="8">
        <f t="shared" si="147"/>
        <v>0</v>
      </c>
      <c r="CY237" s="8">
        <f t="shared" si="148"/>
        <v>0</v>
      </c>
      <c r="CZ237" s="8" t="b">
        <f t="shared" si="131"/>
        <v>0</v>
      </c>
      <c r="DA237" s="8" t="b">
        <f t="shared" si="132"/>
        <v>0</v>
      </c>
      <c r="DB237" s="8" t="b">
        <f t="shared" si="133"/>
        <v>0</v>
      </c>
      <c r="DC237" s="8" t="b">
        <f t="shared" si="134"/>
        <v>0</v>
      </c>
      <c r="DD237" s="8" t="b">
        <f t="shared" si="135"/>
        <v>0</v>
      </c>
      <c r="DE237" s="8" t="b">
        <f t="shared" si="136"/>
        <v>0</v>
      </c>
      <c r="DF237" s="8">
        <f t="shared" si="137"/>
        <v>0</v>
      </c>
      <c r="DG237" s="8">
        <f t="shared" si="138"/>
        <v>0</v>
      </c>
      <c r="DH237" s="8">
        <f t="shared" si="139"/>
        <v>0</v>
      </c>
      <c r="DI237" s="8">
        <f t="shared" si="140"/>
        <v>0</v>
      </c>
      <c r="DJ237" s="19"/>
      <c r="DK237" s="18"/>
      <c r="DL237" s="18"/>
      <c r="DM237" s="19"/>
      <c r="DN237" s="19"/>
      <c r="DO237" s="18"/>
      <c r="DP237" s="18"/>
      <c r="DQ237" s="19"/>
      <c r="DR237" s="19"/>
      <c r="DS237" s="18"/>
      <c r="DT237" s="18"/>
      <c r="DU237" s="19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</row>
    <row r="238" spans="1:161" x14ac:dyDescent="0.25">
      <c r="A238" s="28"/>
      <c r="B238" s="71"/>
      <c r="C238" s="29"/>
      <c r="D238" s="30"/>
      <c r="E238" s="31"/>
      <c r="F238" s="32"/>
      <c r="G238" s="74"/>
      <c r="H238" s="33"/>
      <c r="I238" s="34"/>
      <c r="J238" s="35"/>
      <c r="K238" s="109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9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9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9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8">
        <f t="shared" si="129"/>
        <v>0</v>
      </c>
      <c r="CK238" s="8">
        <f t="shared" si="130"/>
        <v>0</v>
      </c>
      <c r="CL238" s="8" t="str">
        <f t="shared" si="141"/>
        <v/>
      </c>
      <c r="CM238" s="8" t="str">
        <f t="shared" si="142"/>
        <v/>
      </c>
      <c r="CN238" s="8" t="str">
        <f t="shared" si="143"/>
        <v/>
      </c>
      <c r="CO238" s="8" t="str">
        <f t="shared" si="144"/>
        <v/>
      </c>
      <c r="CP238" s="8">
        <f>IF(D238="",0,IF(D238=E238,0,IF(D238&lt;E238,0,IF('Equipes et choix des points'!$I$2=1,IF('Matchs et classements'!D238&gt;'Matchs et classements'!E238,3),IF('Equipes et choix des points'!$I$2=2,IF('Matchs et classements'!D238&gt;E238,4))))))</f>
        <v>0</v>
      </c>
      <c r="CQ238" s="8">
        <f>IF(E238="",0,IF(E238=D238,0,IF(E238&lt;D238,0,IF('Equipes et choix des points'!$I$2=1,IF('Matchs et classements'!E238&gt;'Matchs et classements'!D238,3),IF('Equipes et choix des points'!$I$2=2,IF('Matchs et classements'!E238&gt;'Matchs et classements'!D238,4))))))</f>
        <v>0</v>
      </c>
      <c r="CR238" s="8">
        <f>IF(D238="",0,IF(D238&gt;E238,0,IF(D238&lt;E238,0,IF('Equipes et choix des points'!$I$2=1,IF('Matchs et classements'!D238='Matchs et classements'!E238,1),IF('Equipes et choix des points'!$I$2=2,IF('Matchs et classements'!D238='Matchs et classements'!E238,2))))))</f>
        <v>0</v>
      </c>
      <c r="CS238" s="8">
        <f>IF(E238="",0,IF(E238&gt;D238,0,IF(E238&lt;D238,0,IF('Equipes et choix des points'!$I$2=1,IF('Matchs et classements'!E238='Matchs et classements'!D238,1),IF('Equipes et choix des points'!$I$2=2,IF('Matchs et classements'!E238='Matchs et classements'!D238,2))))))</f>
        <v>0</v>
      </c>
      <c r="CT238" s="8">
        <f>IF(D238="",0,IF(D238&gt;E238,0,IF(D238=E238,0,IF('Equipes et choix des points'!$I$2=1,IF('Matchs et classements'!D238&lt;'Matchs et classements'!E238,0),IF('Equipes et choix des points'!$I$2=2,IF('Matchs et classements'!D238&lt;'Matchs et classements'!E238,1))))))</f>
        <v>0</v>
      </c>
      <c r="CU238" s="8">
        <f>IF(E238="",0,IF(E238&gt;D238,0,IF(E238=D238,0,IF('Equipes et choix des points'!$I$2=1,IF('Matchs et classements'!E238&lt;'Matchs et classements'!D238,0),IF('Equipes et choix des points'!$I$2=2,IF('Matchs et classements'!E238&lt;'Matchs et classements'!D238,1))))))</f>
        <v>0</v>
      </c>
      <c r="CV238" s="8">
        <f t="shared" si="145"/>
        <v>0</v>
      </c>
      <c r="CW238" s="8">
        <f t="shared" si="146"/>
        <v>0</v>
      </c>
      <c r="CX238" s="8">
        <f t="shared" si="147"/>
        <v>0</v>
      </c>
      <c r="CY238" s="8">
        <f t="shared" si="148"/>
        <v>0</v>
      </c>
      <c r="CZ238" s="8" t="b">
        <f t="shared" si="131"/>
        <v>0</v>
      </c>
      <c r="DA238" s="8" t="b">
        <f t="shared" si="132"/>
        <v>0</v>
      </c>
      <c r="DB238" s="8" t="b">
        <f t="shared" si="133"/>
        <v>0</v>
      </c>
      <c r="DC238" s="8" t="b">
        <f t="shared" si="134"/>
        <v>0</v>
      </c>
      <c r="DD238" s="8" t="b">
        <f t="shared" si="135"/>
        <v>0</v>
      </c>
      <c r="DE238" s="8" t="b">
        <f t="shared" si="136"/>
        <v>0</v>
      </c>
      <c r="DF238" s="8">
        <f t="shared" si="137"/>
        <v>0</v>
      </c>
      <c r="DG238" s="8">
        <f t="shared" si="138"/>
        <v>0</v>
      </c>
      <c r="DH238" s="8">
        <f t="shared" si="139"/>
        <v>0</v>
      </c>
      <c r="DI238" s="8">
        <f t="shared" si="140"/>
        <v>0</v>
      </c>
      <c r="DJ238" s="19"/>
      <c r="DK238" s="18"/>
      <c r="DL238" s="18"/>
      <c r="DM238" s="19"/>
      <c r="DN238" s="19"/>
      <c r="DO238" s="18"/>
      <c r="DP238" s="18"/>
      <c r="DQ238" s="19"/>
      <c r="DR238" s="19"/>
      <c r="DS238" s="18"/>
      <c r="DT238" s="18"/>
      <c r="DU238" s="19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</row>
    <row r="239" spans="1:161" x14ac:dyDescent="0.25">
      <c r="A239" s="28"/>
      <c r="B239" s="71"/>
      <c r="C239" s="29"/>
      <c r="D239" s="30"/>
      <c r="E239" s="31"/>
      <c r="F239" s="32"/>
      <c r="G239" s="74"/>
      <c r="H239" s="33"/>
      <c r="I239" s="34"/>
      <c r="J239" s="35"/>
      <c r="K239" s="109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9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9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9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8">
        <f t="shared" si="129"/>
        <v>0</v>
      </c>
      <c r="CK239" s="8">
        <f t="shared" si="130"/>
        <v>0</v>
      </c>
      <c r="CL239" s="8" t="str">
        <f t="shared" si="141"/>
        <v/>
      </c>
      <c r="CM239" s="8" t="str">
        <f t="shared" si="142"/>
        <v/>
      </c>
      <c r="CN239" s="8" t="str">
        <f t="shared" si="143"/>
        <v/>
      </c>
      <c r="CO239" s="8" t="str">
        <f t="shared" si="144"/>
        <v/>
      </c>
      <c r="CP239" s="8">
        <f>IF(D239="",0,IF(D239=E239,0,IF(D239&lt;E239,0,IF('Equipes et choix des points'!$I$2=1,IF('Matchs et classements'!D239&gt;'Matchs et classements'!E239,3),IF('Equipes et choix des points'!$I$2=2,IF('Matchs et classements'!D239&gt;E239,4))))))</f>
        <v>0</v>
      </c>
      <c r="CQ239" s="8">
        <f>IF(E239="",0,IF(E239=D239,0,IF(E239&lt;D239,0,IF('Equipes et choix des points'!$I$2=1,IF('Matchs et classements'!E239&gt;'Matchs et classements'!D239,3),IF('Equipes et choix des points'!$I$2=2,IF('Matchs et classements'!E239&gt;'Matchs et classements'!D239,4))))))</f>
        <v>0</v>
      </c>
      <c r="CR239" s="8">
        <f>IF(D239="",0,IF(D239&gt;E239,0,IF(D239&lt;E239,0,IF('Equipes et choix des points'!$I$2=1,IF('Matchs et classements'!D239='Matchs et classements'!E239,1),IF('Equipes et choix des points'!$I$2=2,IF('Matchs et classements'!D239='Matchs et classements'!E239,2))))))</f>
        <v>0</v>
      </c>
      <c r="CS239" s="8">
        <f>IF(E239="",0,IF(E239&gt;D239,0,IF(E239&lt;D239,0,IF('Equipes et choix des points'!$I$2=1,IF('Matchs et classements'!E239='Matchs et classements'!D239,1),IF('Equipes et choix des points'!$I$2=2,IF('Matchs et classements'!E239='Matchs et classements'!D239,2))))))</f>
        <v>0</v>
      </c>
      <c r="CT239" s="8">
        <f>IF(D239="",0,IF(D239&gt;E239,0,IF(D239=E239,0,IF('Equipes et choix des points'!$I$2=1,IF('Matchs et classements'!D239&lt;'Matchs et classements'!E239,0),IF('Equipes et choix des points'!$I$2=2,IF('Matchs et classements'!D239&lt;'Matchs et classements'!E239,1))))))</f>
        <v>0</v>
      </c>
      <c r="CU239" s="8">
        <f>IF(E239="",0,IF(E239&gt;D239,0,IF(E239=D239,0,IF('Equipes et choix des points'!$I$2=1,IF('Matchs et classements'!E239&lt;'Matchs et classements'!D239,0),IF('Equipes et choix des points'!$I$2=2,IF('Matchs et classements'!E239&lt;'Matchs et classements'!D239,1))))))</f>
        <v>0</v>
      </c>
      <c r="CV239" s="8">
        <f t="shared" si="145"/>
        <v>0</v>
      </c>
      <c r="CW239" s="8">
        <f t="shared" si="146"/>
        <v>0</v>
      </c>
      <c r="CX239" s="8">
        <f t="shared" si="147"/>
        <v>0</v>
      </c>
      <c r="CY239" s="8">
        <f t="shared" si="148"/>
        <v>0</v>
      </c>
      <c r="CZ239" s="8" t="b">
        <f t="shared" si="131"/>
        <v>0</v>
      </c>
      <c r="DA239" s="8" t="b">
        <f t="shared" si="132"/>
        <v>0</v>
      </c>
      <c r="DB239" s="8" t="b">
        <f t="shared" si="133"/>
        <v>0</v>
      </c>
      <c r="DC239" s="8" t="b">
        <f t="shared" si="134"/>
        <v>0</v>
      </c>
      <c r="DD239" s="8" t="b">
        <f t="shared" si="135"/>
        <v>0</v>
      </c>
      <c r="DE239" s="8" t="b">
        <f t="shared" si="136"/>
        <v>0</v>
      </c>
      <c r="DF239" s="8">
        <f t="shared" si="137"/>
        <v>0</v>
      </c>
      <c r="DG239" s="8">
        <f t="shared" si="138"/>
        <v>0</v>
      </c>
      <c r="DH239" s="8">
        <f t="shared" si="139"/>
        <v>0</v>
      </c>
      <c r="DI239" s="8">
        <f t="shared" si="140"/>
        <v>0</v>
      </c>
      <c r="DJ239" s="19"/>
      <c r="DK239" s="18"/>
      <c r="DL239" s="18"/>
      <c r="DM239" s="19"/>
      <c r="DN239" s="19"/>
      <c r="DO239" s="18"/>
      <c r="DP239" s="18"/>
      <c r="DQ239" s="19"/>
      <c r="DR239" s="19"/>
      <c r="DS239" s="18"/>
      <c r="DT239" s="18"/>
      <c r="DU239" s="19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</row>
    <row r="240" spans="1:161" x14ac:dyDescent="0.25">
      <c r="A240" s="28"/>
      <c r="B240" s="71"/>
      <c r="C240" s="29"/>
      <c r="D240" s="30"/>
      <c r="E240" s="31"/>
      <c r="F240" s="32"/>
      <c r="G240" s="74"/>
      <c r="H240" s="33"/>
      <c r="I240" s="34"/>
      <c r="J240" s="35"/>
      <c r="K240" s="109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9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9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9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8">
        <f t="shared" si="129"/>
        <v>0</v>
      </c>
      <c r="CK240" s="8">
        <f t="shared" si="130"/>
        <v>0</v>
      </c>
      <c r="CL240" s="8" t="str">
        <f t="shared" si="141"/>
        <v/>
      </c>
      <c r="CM240" s="8" t="str">
        <f t="shared" si="142"/>
        <v/>
      </c>
      <c r="CN240" s="8" t="str">
        <f t="shared" si="143"/>
        <v/>
      </c>
      <c r="CO240" s="8" t="str">
        <f t="shared" si="144"/>
        <v/>
      </c>
      <c r="CP240" s="8">
        <f>IF(D240="",0,IF(D240=E240,0,IF(D240&lt;E240,0,IF('Equipes et choix des points'!$I$2=1,IF('Matchs et classements'!D240&gt;'Matchs et classements'!E240,3),IF('Equipes et choix des points'!$I$2=2,IF('Matchs et classements'!D240&gt;E240,4))))))</f>
        <v>0</v>
      </c>
      <c r="CQ240" s="8">
        <f>IF(E240="",0,IF(E240=D240,0,IF(E240&lt;D240,0,IF('Equipes et choix des points'!$I$2=1,IF('Matchs et classements'!E240&gt;'Matchs et classements'!D240,3),IF('Equipes et choix des points'!$I$2=2,IF('Matchs et classements'!E240&gt;'Matchs et classements'!D240,4))))))</f>
        <v>0</v>
      </c>
      <c r="CR240" s="8">
        <f>IF(D240="",0,IF(D240&gt;E240,0,IF(D240&lt;E240,0,IF('Equipes et choix des points'!$I$2=1,IF('Matchs et classements'!D240='Matchs et classements'!E240,1),IF('Equipes et choix des points'!$I$2=2,IF('Matchs et classements'!D240='Matchs et classements'!E240,2))))))</f>
        <v>0</v>
      </c>
      <c r="CS240" s="8">
        <f>IF(E240="",0,IF(E240&gt;D240,0,IF(E240&lt;D240,0,IF('Equipes et choix des points'!$I$2=1,IF('Matchs et classements'!E240='Matchs et classements'!D240,1),IF('Equipes et choix des points'!$I$2=2,IF('Matchs et classements'!E240='Matchs et classements'!D240,2))))))</f>
        <v>0</v>
      </c>
      <c r="CT240" s="8">
        <f>IF(D240="",0,IF(D240&gt;E240,0,IF(D240=E240,0,IF('Equipes et choix des points'!$I$2=1,IF('Matchs et classements'!D240&lt;'Matchs et classements'!E240,0),IF('Equipes et choix des points'!$I$2=2,IF('Matchs et classements'!D240&lt;'Matchs et classements'!E240,1))))))</f>
        <v>0</v>
      </c>
      <c r="CU240" s="8">
        <f>IF(E240="",0,IF(E240&gt;D240,0,IF(E240=D240,0,IF('Equipes et choix des points'!$I$2=1,IF('Matchs et classements'!E240&lt;'Matchs et classements'!D240,0),IF('Equipes et choix des points'!$I$2=2,IF('Matchs et classements'!E240&lt;'Matchs et classements'!D240,1))))))</f>
        <v>0</v>
      </c>
      <c r="CV240" s="8">
        <f t="shared" si="145"/>
        <v>0</v>
      </c>
      <c r="CW240" s="8">
        <f t="shared" si="146"/>
        <v>0</v>
      </c>
      <c r="CX240" s="8">
        <f t="shared" si="147"/>
        <v>0</v>
      </c>
      <c r="CY240" s="8">
        <f t="shared" si="148"/>
        <v>0</v>
      </c>
      <c r="CZ240" s="8" t="b">
        <f t="shared" si="131"/>
        <v>0</v>
      </c>
      <c r="DA240" s="8" t="b">
        <f t="shared" si="132"/>
        <v>0</v>
      </c>
      <c r="DB240" s="8" t="b">
        <f t="shared" si="133"/>
        <v>0</v>
      </c>
      <c r="DC240" s="8" t="b">
        <f t="shared" si="134"/>
        <v>0</v>
      </c>
      <c r="DD240" s="8" t="b">
        <f t="shared" si="135"/>
        <v>0</v>
      </c>
      <c r="DE240" s="8" t="b">
        <f t="shared" si="136"/>
        <v>0</v>
      </c>
      <c r="DF240" s="8">
        <f t="shared" si="137"/>
        <v>0</v>
      </c>
      <c r="DG240" s="8">
        <f t="shared" si="138"/>
        <v>0</v>
      </c>
      <c r="DH240" s="8">
        <f t="shared" si="139"/>
        <v>0</v>
      </c>
      <c r="DI240" s="8">
        <f t="shared" si="140"/>
        <v>0</v>
      </c>
      <c r="DJ240" s="19"/>
      <c r="DK240" s="18"/>
      <c r="DL240" s="18"/>
      <c r="DM240" s="19"/>
      <c r="DN240" s="19"/>
      <c r="DO240" s="18"/>
      <c r="DP240" s="18"/>
      <c r="DQ240" s="19"/>
      <c r="DR240" s="19"/>
      <c r="DS240" s="18"/>
      <c r="DT240" s="18"/>
      <c r="DU240" s="19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</row>
    <row r="241" spans="1:161" x14ac:dyDescent="0.25">
      <c r="A241" s="28"/>
      <c r="B241" s="71"/>
      <c r="C241" s="29"/>
      <c r="D241" s="30"/>
      <c r="E241" s="31"/>
      <c r="F241" s="32"/>
      <c r="G241" s="74"/>
      <c r="H241" s="33"/>
      <c r="I241" s="34"/>
      <c r="J241" s="35"/>
      <c r="K241" s="109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9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9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9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8">
        <f t="shared" si="129"/>
        <v>0</v>
      </c>
      <c r="CK241" s="8">
        <f t="shared" si="130"/>
        <v>0</v>
      </c>
      <c r="CL241" s="8" t="str">
        <f t="shared" si="141"/>
        <v/>
      </c>
      <c r="CM241" s="8" t="str">
        <f t="shared" si="142"/>
        <v/>
      </c>
      <c r="CN241" s="8" t="str">
        <f t="shared" si="143"/>
        <v/>
      </c>
      <c r="CO241" s="8" t="str">
        <f t="shared" si="144"/>
        <v/>
      </c>
      <c r="CP241" s="8">
        <f>IF(D241="",0,IF(D241=E241,0,IF(D241&lt;E241,0,IF('Equipes et choix des points'!$I$2=1,IF('Matchs et classements'!D241&gt;'Matchs et classements'!E241,3),IF('Equipes et choix des points'!$I$2=2,IF('Matchs et classements'!D241&gt;E241,4))))))</f>
        <v>0</v>
      </c>
      <c r="CQ241" s="8">
        <f>IF(E241="",0,IF(E241=D241,0,IF(E241&lt;D241,0,IF('Equipes et choix des points'!$I$2=1,IF('Matchs et classements'!E241&gt;'Matchs et classements'!D241,3),IF('Equipes et choix des points'!$I$2=2,IF('Matchs et classements'!E241&gt;'Matchs et classements'!D241,4))))))</f>
        <v>0</v>
      </c>
      <c r="CR241" s="8">
        <f>IF(D241="",0,IF(D241&gt;E241,0,IF(D241&lt;E241,0,IF('Equipes et choix des points'!$I$2=1,IF('Matchs et classements'!D241='Matchs et classements'!E241,1),IF('Equipes et choix des points'!$I$2=2,IF('Matchs et classements'!D241='Matchs et classements'!E241,2))))))</f>
        <v>0</v>
      </c>
      <c r="CS241" s="8">
        <f>IF(E241="",0,IF(E241&gt;D241,0,IF(E241&lt;D241,0,IF('Equipes et choix des points'!$I$2=1,IF('Matchs et classements'!E241='Matchs et classements'!D241,1),IF('Equipes et choix des points'!$I$2=2,IF('Matchs et classements'!E241='Matchs et classements'!D241,2))))))</f>
        <v>0</v>
      </c>
      <c r="CT241" s="8">
        <f>IF(D241="",0,IF(D241&gt;E241,0,IF(D241=E241,0,IF('Equipes et choix des points'!$I$2=1,IF('Matchs et classements'!D241&lt;'Matchs et classements'!E241,0),IF('Equipes et choix des points'!$I$2=2,IF('Matchs et classements'!D241&lt;'Matchs et classements'!E241,1))))))</f>
        <v>0</v>
      </c>
      <c r="CU241" s="8">
        <f>IF(E241="",0,IF(E241&gt;D241,0,IF(E241=D241,0,IF('Equipes et choix des points'!$I$2=1,IF('Matchs et classements'!E241&lt;'Matchs et classements'!D241,0),IF('Equipes et choix des points'!$I$2=2,IF('Matchs et classements'!E241&lt;'Matchs et classements'!D241,1))))))</f>
        <v>0</v>
      </c>
      <c r="CV241" s="8">
        <f t="shared" si="145"/>
        <v>0</v>
      </c>
      <c r="CW241" s="8">
        <f t="shared" si="146"/>
        <v>0</v>
      </c>
      <c r="CX241" s="8">
        <f t="shared" si="147"/>
        <v>0</v>
      </c>
      <c r="CY241" s="8">
        <f t="shared" si="148"/>
        <v>0</v>
      </c>
      <c r="CZ241" s="8" t="b">
        <f t="shared" si="131"/>
        <v>0</v>
      </c>
      <c r="DA241" s="8" t="b">
        <f t="shared" si="132"/>
        <v>0</v>
      </c>
      <c r="DB241" s="8" t="b">
        <f t="shared" si="133"/>
        <v>0</v>
      </c>
      <c r="DC241" s="8" t="b">
        <f t="shared" si="134"/>
        <v>0</v>
      </c>
      <c r="DD241" s="8" t="b">
        <f t="shared" si="135"/>
        <v>0</v>
      </c>
      <c r="DE241" s="8" t="b">
        <f t="shared" si="136"/>
        <v>0</v>
      </c>
      <c r="DF241" s="8">
        <f t="shared" si="137"/>
        <v>0</v>
      </c>
      <c r="DG241" s="8">
        <f t="shared" si="138"/>
        <v>0</v>
      </c>
      <c r="DH241" s="8">
        <f t="shared" si="139"/>
        <v>0</v>
      </c>
      <c r="DI241" s="8">
        <f t="shared" si="140"/>
        <v>0</v>
      </c>
      <c r="DJ241" s="19"/>
      <c r="DK241" s="18"/>
      <c r="DL241" s="18"/>
      <c r="DM241" s="19"/>
      <c r="DN241" s="19"/>
      <c r="DO241" s="18"/>
      <c r="DP241" s="18"/>
      <c r="DQ241" s="19"/>
      <c r="DR241" s="19"/>
      <c r="DS241" s="18"/>
      <c r="DT241" s="18"/>
      <c r="DU241" s="19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</row>
    <row r="242" spans="1:161" x14ac:dyDescent="0.25">
      <c r="A242" s="28"/>
      <c r="B242" s="71"/>
      <c r="C242" s="29"/>
      <c r="D242" s="30"/>
      <c r="E242" s="31"/>
      <c r="F242" s="32"/>
      <c r="G242" s="74"/>
      <c r="H242" s="33"/>
      <c r="I242" s="34"/>
      <c r="J242" s="35"/>
      <c r="K242" s="109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9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9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9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8">
        <f t="shared" si="129"/>
        <v>0</v>
      </c>
      <c r="CK242" s="8">
        <f t="shared" si="130"/>
        <v>0</v>
      </c>
      <c r="CL242" s="8" t="str">
        <f t="shared" si="141"/>
        <v/>
      </c>
      <c r="CM242" s="8" t="str">
        <f t="shared" si="142"/>
        <v/>
      </c>
      <c r="CN242" s="8" t="str">
        <f t="shared" si="143"/>
        <v/>
      </c>
      <c r="CO242" s="8" t="str">
        <f t="shared" si="144"/>
        <v/>
      </c>
      <c r="CP242" s="8">
        <f>IF(D242="",0,IF(D242=E242,0,IF(D242&lt;E242,0,IF('Equipes et choix des points'!$I$2=1,IF('Matchs et classements'!D242&gt;'Matchs et classements'!E242,3),IF('Equipes et choix des points'!$I$2=2,IF('Matchs et classements'!D242&gt;E242,4))))))</f>
        <v>0</v>
      </c>
      <c r="CQ242" s="8">
        <f>IF(E242="",0,IF(E242=D242,0,IF(E242&lt;D242,0,IF('Equipes et choix des points'!$I$2=1,IF('Matchs et classements'!E242&gt;'Matchs et classements'!D242,3),IF('Equipes et choix des points'!$I$2=2,IF('Matchs et classements'!E242&gt;'Matchs et classements'!D242,4))))))</f>
        <v>0</v>
      </c>
      <c r="CR242" s="8">
        <f>IF(D242="",0,IF(D242&gt;E242,0,IF(D242&lt;E242,0,IF('Equipes et choix des points'!$I$2=1,IF('Matchs et classements'!D242='Matchs et classements'!E242,1),IF('Equipes et choix des points'!$I$2=2,IF('Matchs et classements'!D242='Matchs et classements'!E242,2))))))</f>
        <v>0</v>
      </c>
      <c r="CS242" s="8">
        <f>IF(E242="",0,IF(E242&gt;D242,0,IF(E242&lt;D242,0,IF('Equipes et choix des points'!$I$2=1,IF('Matchs et classements'!E242='Matchs et classements'!D242,1),IF('Equipes et choix des points'!$I$2=2,IF('Matchs et classements'!E242='Matchs et classements'!D242,2))))))</f>
        <v>0</v>
      </c>
      <c r="CT242" s="8">
        <f>IF(D242="",0,IF(D242&gt;E242,0,IF(D242=E242,0,IF('Equipes et choix des points'!$I$2=1,IF('Matchs et classements'!D242&lt;'Matchs et classements'!E242,0),IF('Equipes et choix des points'!$I$2=2,IF('Matchs et classements'!D242&lt;'Matchs et classements'!E242,1))))))</f>
        <v>0</v>
      </c>
      <c r="CU242" s="8">
        <f>IF(E242="",0,IF(E242&gt;D242,0,IF(E242=D242,0,IF('Equipes et choix des points'!$I$2=1,IF('Matchs et classements'!E242&lt;'Matchs et classements'!D242,0),IF('Equipes et choix des points'!$I$2=2,IF('Matchs et classements'!E242&lt;'Matchs et classements'!D242,1))))))</f>
        <v>0</v>
      </c>
      <c r="CV242" s="8">
        <f t="shared" si="145"/>
        <v>0</v>
      </c>
      <c r="CW242" s="8">
        <f t="shared" si="146"/>
        <v>0</v>
      </c>
      <c r="CX242" s="8">
        <f t="shared" si="147"/>
        <v>0</v>
      </c>
      <c r="CY242" s="8">
        <f t="shared" si="148"/>
        <v>0</v>
      </c>
      <c r="CZ242" s="8" t="b">
        <f t="shared" si="131"/>
        <v>0</v>
      </c>
      <c r="DA242" s="8" t="b">
        <f t="shared" si="132"/>
        <v>0</v>
      </c>
      <c r="DB242" s="8" t="b">
        <f t="shared" si="133"/>
        <v>0</v>
      </c>
      <c r="DC242" s="8" t="b">
        <f t="shared" si="134"/>
        <v>0</v>
      </c>
      <c r="DD242" s="8" t="b">
        <f t="shared" si="135"/>
        <v>0</v>
      </c>
      <c r="DE242" s="8" t="b">
        <f t="shared" si="136"/>
        <v>0</v>
      </c>
      <c r="DF242" s="8">
        <f t="shared" si="137"/>
        <v>0</v>
      </c>
      <c r="DG242" s="8">
        <f t="shared" si="138"/>
        <v>0</v>
      </c>
      <c r="DH242" s="8">
        <f t="shared" si="139"/>
        <v>0</v>
      </c>
      <c r="DI242" s="8">
        <f t="shared" si="140"/>
        <v>0</v>
      </c>
      <c r="DJ242" s="19"/>
      <c r="DK242" s="18"/>
      <c r="DL242" s="18"/>
      <c r="DM242" s="19"/>
      <c r="DN242" s="19"/>
      <c r="DO242" s="18"/>
      <c r="DP242" s="18"/>
      <c r="DQ242" s="19"/>
      <c r="DR242" s="19"/>
      <c r="DS242" s="18"/>
      <c r="DT242" s="18"/>
      <c r="DU242" s="19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</row>
    <row r="243" spans="1:161" ht="15.75" thickBot="1" x14ac:dyDescent="0.3">
      <c r="A243" s="36"/>
      <c r="B243" s="72"/>
      <c r="C243" s="37"/>
      <c r="D243" s="38"/>
      <c r="E243" s="39"/>
      <c r="F243" s="40"/>
      <c r="G243" s="75"/>
      <c r="H243" s="41"/>
      <c r="I243" s="42"/>
      <c r="J243" s="43"/>
      <c r="K243" s="110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9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9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9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8">
        <f t="shared" si="129"/>
        <v>0</v>
      </c>
      <c r="CK243" s="8">
        <f t="shared" si="130"/>
        <v>0</v>
      </c>
      <c r="CL243" s="8" t="str">
        <f t="shared" si="141"/>
        <v/>
      </c>
      <c r="CM243" s="8" t="str">
        <f t="shared" si="142"/>
        <v/>
      </c>
      <c r="CN243" s="8" t="str">
        <f t="shared" si="143"/>
        <v/>
      </c>
      <c r="CO243" s="8" t="str">
        <f t="shared" si="144"/>
        <v/>
      </c>
      <c r="CP243" s="8">
        <f>IF(D243="",0,IF(D243=E243,0,IF(D243&lt;E243,0,IF('Equipes et choix des points'!$I$2=1,IF('Matchs et classements'!D243&gt;'Matchs et classements'!E243,3),IF('Equipes et choix des points'!$I$2=2,IF('Matchs et classements'!D243&gt;E243,4))))))</f>
        <v>0</v>
      </c>
      <c r="CQ243" s="8">
        <f>IF(E243="",0,IF(E243=D243,0,IF(E243&lt;D243,0,IF('Equipes et choix des points'!$I$2=1,IF('Matchs et classements'!E243&gt;'Matchs et classements'!D243,3),IF('Equipes et choix des points'!$I$2=2,IF('Matchs et classements'!E243&gt;'Matchs et classements'!D243,4))))))</f>
        <v>0</v>
      </c>
      <c r="CR243" s="8">
        <f>IF(D243="",0,IF(D243&gt;E243,0,IF(D243&lt;E243,0,IF('Equipes et choix des points'!$I$2=1,IF('Matchs et classements'!D243='Matchs et classements'!E243,1),IF('Equipes et choix des points'!$I$2=2,IF('Matchs et classements'!D243='Matchs et classements'!E243,2))))))</f>
        <v>0</v>
      </c>
      <c r="CS243" s="8">
        <f>IF(E243="",0,IF(E243&gt;D243,0,IF(E243&lt;D243,0,IF('Equipes et choix des points'!$I$2=1,IF('Matchs et classements'!E243='Matchs et classements'!D243,1),IF('Equipes et choix des points'!$I$2=2,IF('Matchs et classements'!E243='Matchs et classements'!D243,2))))))</f>
        <v>0</v>
      </c>
      <c r="CT243" s="8">
        <f>IF(D243="",0,IF(D243&gt;E243,0,IF(D243=E243,0,IF('Equipes et choix des points'!$I$2=1,IF('Matchs et classements'!D243&lt;'Matchs et classements'!E243,0),IF('Equipes et choix des points'!$I$2=2,IF('Matchs et classements'!D243&lt;'Matchs et classements'!E243,1))))))</f>
        <v>0</v>
      </c>
      <c r="CU243" s="8">
        <f>IF(E243="",0,IF(E243&gt;D243,0,IF(E243=D243,0,IF('Equipes et choix des points'!$I$2=1,IF('Matchs et classements'!E243&lt;'Matchs et classements'!D243,0),IF('Equipes et choix des points'!$I$2=2,IF('Matchs et classements'!E243&lt;'Matchs et classements'!D243,1))))))</f>
        <v>0</v>
      </c>
      <c r="CV243" s="8">
        <f t="shared" si="145"/>
        <v>0</v>
      </c>
      <c r="CW243" s="8">
        <f t="shared" si="146"/>
        <v>0</v>
      </c>
      <c r="CX243" s="8">
        <f t="shared" si="147"/>
        <v>0</v>
      </c>
      <c r="CY243" s="8">
        <f t="shared" si="148"/>
        <v>0</v>
      </c>
      <c r="CZ243" s="8" t="b">
        <f t="shared" si="131"/>
        <v>0</v>
      </c>
      <c r="DA243" s="8" t="b">
        <f t="shared" si="132"/>
        <v>0</v>
      </c>
      <c r="DB243" s="8" t="b">
        <f t="shared" si="133"/>
        <v>0</v>
      </c>
      <c r="DC243" s="8" t="b">
        <f t="shared" si="134"/>
        <v>0</v>
      </c>
      <c r="DD243" s="8" t="b">
        <f t="shared" si="135"/>
        <v>0</v>
      </c>
      <c r="DE243" s="8" t="b">
        <f t="shared" si="136"/>
        <v>0</v>
      </c>
      <c r="DF243" s="8">
        <f t="shared" si="137"/>
        <v>0</v>
      </c>
      <c r="DG243" s="8">
        <f t="shared" si="138"/>
        <v>0</v>
      </c>
      <c r="DH243" s="8">
        <f t="shared" si="139"/>
        <v>0</v>
      </c>
      <c r="DI243" s="8">
        <f t="shared" si="140"/>
        <v>0</v>
      </c>
      <c r="DJ243" s="19"/>
      <c r="DK243" s="18"/>
      <c r="DL243" s="18"/>
      <c r="DM243" s="19"/>
      <c r="DN243" s="19"/>
      <c r="DO243" s="18"/>
      <c r="DP243" s="18"/>
      <c r="DQ243" s="19"/>
      <c r="DR243" s="19"/>
      <c r="DS243" s="18"/>
      <c r="DT243" s="18"/>
      <c r="DU243" s="19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</row>
    <row r="244" spans="1:161" x14ac:dyDescent="0.25">
      <c r="A244" s="20"/>
      <c r="B244" s="70"/>
      <c r="C244" s="21"/>
      <c r="D244" s="22"/>
      <c r="E244" s="23"/>
      <c r="F244" s="24"/>
      <c r="G244" s="73"/>
      <c r="H244" s="25"/>
      <c r="I244" s="26"/>
      <c r="J244" s="27"/>
      <c r="K244" s="108">
        <v>25</v>
      </c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9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9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9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8">
        <f t="shared" si="129"/>
        <v>0</v>
      </c>
      <c r="CK244" s="8">
        <f t="shared" si="130"/>
        <v>0</v>
      </c>
      <c r="CL244" s="8" t="str">
        <f t="shared" si="141"/>
        <v/>
      </c>
      <c r="CM244" s="8" t="str">
        <f t="shared" si="142"/>
        <v/>
      </c>
      <c r="CN244" s="8" t="str">
        <f t="shared" si="143"/>
        <v/>
      </c>
      <c r="CO244" s="8" t="str">
        <f t="shared" si="144"/>
        <v/>
      </c>
      <c r="CP244" s="8">
        <f>IF(D244="",0,IF(D244=E244,0,IF(D244&lt;E244,0,IF('Equipes et choix des points'!$I$2=1,IF('Matchs et classements'!D244&gt;'Matchs et classements'!E244,3),IF('Equipes et choix des points'!$I$2=2,IF('Matchs et classements'!D244&gt;E244,4))))))</f>
        <v>0</v>
      </c>
      <c r="CQ244" s="8">
        <f>IF(E244="",0,IF(E244=D244,0,IF(E244&lt;D244,0,IF('Equipes et choix des points'!$I$2=1,IF('Matchs et classements'!E244&gt;'Matchs et classements'!D244,3),IF('Equipes et choix des points'!$I$2=2,IF('Matchs et classements'!E244&gt;'Matchs et classements'!D244,4))))))</f>
        <v>0</v>
      </c>
      <c r="CR244" s="8">
        <f>IF(D244="",0,IF(D244&gt;E244,0,IF(D244&lt;E244,0,IF('Equipes et choix des points'!$I$2=1,IF('Matchs et classements'!D244='Matchs et classements'!E244,1),IF('Equipes et choix des points'!$I$2=2,IF('Matchs et classements'!D244='Matchs et classements'!E244,2))))))</f>
        <v>0</v>
      </c>
      <c r="CS244" s="8">
        <f>IF(E244="",0,IF(E244&gt;D244,0,IF(E244&lt;D244,0,IF('Equipes et choix des points'!$I$2=1,IF('Matchs et classements'!E244='Matchs et classements'!D244,1),IF('Equipes et choix des points'!$I$2=2,IF('Matchs et classements'!E244='Matchs et classements'!D244,2))))))</f>
        <v>0</v>
      </c>
      <c r="CT244" s="8">
        <f>IF(D244="",0,IF(D244&gt;E244,0,IF(D244=E244,0,IF('Equipes et choix des points'!$I$2=1,IF('Matchs et classements'!D244&lt;'Matchs et classements'!E244,0),IF('Equipes et choix des points'!$I$2=2,IF('Matchs et classements'!D244&lt;'Matchs et classements'!E244,1))))))</f>
        <v>0</v>
      </c>
      <c r="CU244" s="8">
        <f>IF(E244="",0,IF(E244&gt;D244,0,IF(E244=D244,0,IF('Equipes et choix des points'!$I$2=1,IF('Matchs et classements'!E244&lt;'Matchs et classements'!D244,0),IF('Equipes et choix des points'!$I$2=2,IF('Matchs et classements'!E244&lt;'Matchs et classements'!D244,1))))))</f>
        <v>0</v>
      </c>
      <c r="CV244" s="8">
        <f t="shared" si="145"/>
        <v>0</v>
      </c>
      <c r="CW244" s="8">
        <f t="shared" si="146"/>
        <v>0</v>
      </c>
      <c r="CX244" s="8">
        <f t="shared" si="147"/>
        <v>0</v>
      </c>
      <c r="CY244" s="8">
        <f t="shared" si="148"/>
        <v>0</v>
      </c>
      <c r="CZ244" s="8" t="b">
        <f t="shared" si="131"/>
        <v>0</v>
      </c>
      <c r="DA244" s="8" t="b">
        <f t="shared" si="132"/>
        <v>0</v>
      </c>
      <c r="DB244" s="8" t="b">
        <f t="shared" si="133"/>
        <v>0</v>
      </c>
      <c r="DC244" s="8" t="b">
        <f t="shared" si="134"/>
        <v>0</v>
      </c>
      <c r="DD244" s="8" t="b">
        <f t="shared" si="135"/>
        <v>0</v>
      </c>
      <c r="DE244" s="8" t="b">
        <f t="shared" si="136"/>
        <v>0</v>
      </c>
      <c r="DF244" s="8">
        <f t="shared" si="137"/>
        <v>0</v>
      </c>
      <c r="DG244" s="8">
        <f t="shared" si="138"/>
        <v>0</v>
      </c>
      <c r="DH244" s="8">
        <f t="shared" si="139"/>
        <v>0</v>
      </c>
      <c r="DI244" s="8">
        <f t="shared" si="140"/>
        <v>0</v>
      </c>
      <c r="DJ244" s="19"/>
      <c r="DK244" s="18"/>
      <c r="DL244" s="18"/>
      <c r="DM244" s="19"/>
      <c r="DN244" s="19"/>
      <c r="DO244" s="18"/>
      <c r="DP244" s="18"/>
      <c r="DQ244" s="19"/>
      <c r="DR244" s="19"/>
      <c r="DS244" s="18"/>
      <c r="DT244" s="18"/>
      <c r="DU244" s="19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</row>
    <row r="245" spans="1:161" x14ac:dyDescent="0.25">
      <c r="A245" s="28"/>
      <c r="B245" s="71"/>
      <c r="C245" s="29"/>
      <c r="D245" s="30"/>
      <c r="E245" s="31"/>
      <c r="F245" s="32"/>
      <c r="G245" s="74"/>
      <c r="H245" s="33"/>
      <c r="I245" s="34"/>
      <c r="J245" s="35"/>
      <c r="K245" s="109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9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9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9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8">
        <f t="shared" si="129"/>
        <v>0</v>
      </c>
      <c r="CK245" s="8">
        <f t="shared" si="130"/>
        <v>0</v>
      </c>
      <c r="CL245" s="8" t="str">
        <f t="shared" si="141"/>
        <v/>
      </c>
      <c r="CM245" s="8" t="str">
        <f t="shared" si="142"/>
        <v/>
      </c>
      <c r="CN245" s="8" t="str">
        <f t="shared" si="143"/>
        <v/>
      </c>
      <c r="CO245" s="8" t="str">
        <f t="shared" si="144"/>
        <v/>
      </c>
      <c r="CP245" s="8">
        <f>IF(D245="",0,IF(D245=E245,0,IF(D245&lt;E245,0,IF('Equipes et choix des points'!$I$2=1,IF('Matchs et classements'!D245&gt;'Matchs et classements'!E245,3),IF('Equipes et choix des points'!$I$2=2,IF('Matchs et classements'!D245&gt;E245,4))))))</f>
        <v>0</v>
      </c>
      <c r="CQ245" s="8">
        <f>IF(E245="",0,IF(E245=D245,0,IF(E245&lt;D245,0,IF('Equipes et choix des points'!$I$2=1,IF('Matchs et classements'!E245&gt;'Matchs et classements'!D245,3),IF('Equipes et choix des points'!$I$2=2,IF('Matchs et classements'!E245&gt;'Matchs et classements'!D245,4))))))</f>
        <v>0</v>
      </c>
      <c r="CR245" s="8">
        <f>IF(D245="",0,IF(D245&gt;E245,0,IF(D245&lt;E245,0,IF('Equipes et choix des points'!$I$2=1,IF('Matchs et classements'!D245='Matchs et classements'!E245,1),IF('Equipes et choix des points'!$I$2=2,IF('Matchs et classements'!D245='Matchs et classements'!E245,2))))))</f>
        <v>0</v>
      </c>
      <c r="CS245" s="8">
        <f>IF(E245="",0,IF(E245&gt;D245,0,IF(E245&lt;D245,0,IF('Equipes et choix des points'!$I$2=1,IF('Matchs et classements'!E245='Matchs et classements'!D245,1),IF('Equipes et choix des points'!$I$2=2,IF('Matchs et classements'!E245='Matchs et classements'!D245,2))))))</f>
        <v>0</v>
      </c>
      <c r="CT245" s="8">
        <f>IF(D245="",0,IF(D245&gt;E245,0,IF(D245=E245,0,IF('Equipes et choix des points'!$I$2=1,IF('Matchs et classements'!D245&lt;'Matchs et classements'!E245,0),IF('Equipes et choix des points'!$I$2=2,IF('Matchs et classements'!D245&lt;'Matchs et classements'!E245,1))))))</f>
        <v>0</v>
      </c>
      <c r="CU245" s="8">
        <f>IF(E245="",0,IF(E245&gt;D245,0,IF(E245=D245,0,IF('Equipes et choix des points'!$I$2=1,IF('Matchs et classements'!E245&lt;'Matchs et classements'!D245,0),IF('Equipes et choix des points'!$I$2=2,IF('Matchs et classements'!E245&lt;'Matchs et classements'!D245,1))))))</f>
        <v>0</v>
      </c>
      <c r="CV245" s="8">
        <f t="shared" si="145"/>
        <v>0</v>
      </c>
      <c r="CW245" s="8">
        <f t="shared" si="146"/>
        <v>0</v>
      </c>
      <c r="CX245" s="8">
        <f t="shared" si="147"/>
        <v>0</v>
      </c>
      <c r="CY245" s="8">
        <f t="shared" si="148"/>
        <v>0</v>
      </c>
      <c r="CZ245" s="8" t="b">
        <f t="shared" si="131"/>
        <v>0</v>
      </c>
      <c r="DA245" s="8" t="b">
        <f t="shared" si="132"/>
        <v>0</v>
      </c>
      <c r="DB245" s="8" t="b">
        <f t="shared" si="133"/>
        <v>0</v>
      </c>
      <c r="DC245" s="8" t="b">
        <f t="shared" si="134"/>
        <v>0</v>
      </c>
      <c r="DD245" s="8" t="b">
        <f t="shared" si="135"/>
        <v>0</v>
      </c>
      <c r="DE245" s="8" t="b">
        <f t="shared" si="136"/>
        <v>0</v>
      </c>
      <c r="DF245" s="8">
        <f t="shared" si="137"/>
        <v>0</v>
      </c>
      <c r="DG245" s="8">
        <f t="shared" si="138"/>
        <v>0</v>
      </c>
      <c r="DH245" s="8">
        <f t="shared" si="139"/>
        <v>0</v>
      </c>
      <c r="DI245" s="8">
        <f t="shared" si="140"/>
        <v>0</v>
      </c>
      <c r="DJ245" s="19"/>
      <c r="DK245" s="18"/>
      <c r="DL245" s="18"/>
      <c r="DM245" s="19"/>
      <c r="DN245" s="19"/>
      <c r="DO245" s="18"/>
      <c r="DP245" s="18"/>
      <c r="DQ245" s="19"/>
      <c r="DR245" s="19"/>
      <c r="DS245" s="18"/>
      <c r="DT245" s="18"/>
      <c r="DU245" s="19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</row>
    <row r="246" spans="1:161" x14ac:dyDescent="0.25">
      <c r="A246" s="28"/>
      <c r="B246" s="71"/>
      <c r="C246" s="29"/>
      <c r="D246" s="30"/>
      <c r="E246" s="31"/>
      <c r="F246" s="32"/>
      <c r="G246" s="74"/>
      <c r="H246" s="33"/>
      <c r="I246" s="34"/>
      <c r="J246" s="35"/>
      <c r="K246" s="109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9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9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9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8">
        <f t="shared" si="129"/>
        <v>0</v>
      </c>
      <c r="CK246" s="8">
        <f t="shared" si="130"/>
        <v>0</v>
      </c>
      <c r="CL246" s="8" t="str">
        <f t="shared" si="141"/>
        <v/>
      </c>
      <c r="CM246" s="8" t="str">
        <f t="shared" si="142"/>
        <v/>
      </c>
      <c r="CN246" s="8" t="str">
        <f t="shared" si="143"/>
        <v/>
      </c>
      <c r="CO246" s="8" t="str">
        <f t="shared" si="144"/>
        <v/>
      </c>
      <c r="CP246" s="8">
        <f>IF(D246="",0,IF(D246=E246,0,IF(D246&lt;E246,0,IF('Equipes et choix des points'!$I$2=1,IF('Matchs et classements'!D246&gt;'Matchs et classements'!E246,3),IF('Equipes et choix des points'!$I$2=2,IF('Matchs et classements'!D246&gt;E246,4))))))</f>
        <v>0</v>
      </c>
      <c r="CQ246" s="8">
        <f>IF(E246="",0,IF(E246=D246,0,IF(E246&lt;D246,0,IF('Equipes et choix des points'!$I$2=1,IF('Matchs et classements'!E246&gt;'Matchs et classements'!D246,3),IF('Equipes et choix des points'!$I$2=2,IF('Matchs et classements'!E246&gt;'Matchs et classements'!D246,4))))))</f>
        <v>0</v>
      </c>
      <c r="CR246" s="8">
        <f>IF(D246="",0,IF(D246&gt;E246,0,IF(D246&lt;E246,0,IF('Equipes et choix des points'!$I$2=1,IF('Matchs et classements'!D246='Matchs et classements'!E246,1),IF('Equipes et choix des points'!$I$2=2,IF('Matchs et classements'!D246='Matchs et classements'!E246,2))))))</f>
        <v>0</v>
      </c>
      <c r="CS246" s="8">
        <f>IF(E246="",0,IF(E246&gt;D246,0,IF(E246&lt;D246,0,IF('Equipes et choix des points'!$I$2=1,IF('Matchs et classements'!E246='Matchs et classements'!D246,1),IF('Equipes et choix des points'!$I$2=2,IF('Matchs et classements'!E246='Matchs et classements'!D246,2))))))</f>
        <v>0</v>
      </c>
      <c r="CT246" s="8">
        <f>IF(D246="",0,IF(D246&gt;E246,0,IF(D246=E246,0,IF('Equipes et choix des points'!$I$2=1,IF('Matchs et classements'!D246&lt;'Matchs et classements'!E246,0),IF('Equipes et choix des points'!$I$2=2,IF('Matchs et classements'!D246&lt;'Matchs et classements'!E246,1))))))</f>
        <v>0</v>
      </c>
      <c r="CU246" s="8">
        <f>IF(E246="",0,IF(E246&gt;D246,0,IF(E246=D246,0,IF('Equipes et choix des points'!$I$2=1,IF('Matchs et classements'!E246&lt;'Matchs et classements'!D246,0),IF('Equipes et choix des points'!$I$2=2,IF('Matchs et classements'!E246&lt;'Matchs et classements'!D246,1))))))</f>
        <v>0</v>
      </c>
      <c r="CV246" s="8">
        <f t="shared" si="145"/>
        <v>0</v>
      </c>
      <c r="CW246" s="8">
        <f t="shared" si="146"/>
        <v>0</v>
      </c>
      <c r="CX246" s="8">
        <f t="shared" si="147"/>
        <v>0</v>
      </c>
      <c r="CY246" s="8">
        <f t="shared" si="148"/>
        <v>0</v>
      </c>
      <c r="CZ246" s="8" t="b">
        <f t="shared" si="131"/>
        <v>0</v>
      </c>
      <c r="DA246" s="8" t="b">
        <f t="shared" si="132"/>
        <v>0</v>
      </c>
      <c r="DB246" s="8" t="b">
        <f t="shared" si="133"/>
        <v>0</v>
      </c>
      <c r="DC246" s="8" t="b">
        <f t="shared" si="134"/>
        <v>0</v>
      </c>
      <c r="DD246" s="8" t="b">
        <f t="shared" si="135"/>
        <v>0</v>
      </c>
      <c r="DE246" s="8" t="b">
        <f t="shared" si="136"/>
        <v>0</v>
      </c>
      <c r="DF246" s="8">
        <f t="shared" si="137"/>
        <v>0</v>
      </c>
      <c r="DG246" s="8">
        <f t="shared" si="138"/>
        <v>0</v>
      </c>
      <c r="DH246" s="8">
        <f t="shared" si="139"/>
        <v>0</v>
      </c>
      <c r="DI246" s="8">
        <f t="shared" si="140"/>
        <v>0</v>
      </c>
      <c r="DJ246" s="19"/>
      <c r="DK246" s="18"/>
      <c r="DL246" s="18"/>
      <c r="DM246" s="19"/>
      <c r="DN246" s="19"/>
      <c r="DO246" s="18"/>
      <c r="DP246" s="18"/>
      <c r="DQ246" s="19"/>
      <c r="DR246" s="19"/>
      <c r="DS246" s="18"/>
      <c r="DT246" s="18"/>
      <c r="DU246" s="19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</row>
    <row r="247" spans="1:161" x14ac:dyDescent="0.25">
      <c r="A247" s="28"/>
      <c r="B247" s="71"/>
      <c r="C247" s="29"/>
      <c r="D247" s="30"/>
      <c r="E247" s="31"/>
      <c r="F247" s="32"/>
      <c r="G247" s="74"/>
      <c r="H247" s="33"/>
      <c r="I247" s="34"/>
      <c r="J247" s="35"/>
      <c r="K247" s="109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9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9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9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8">
        <f t="shared" si="129"/>
        <v>0</v>
      </c>
      <c r="CK247" s="8">
        <f t="shared" si="130"/>
        <v>0</v>
      </c>
      <c r="CL247" s="8" t="str">
        <f t="shared" si="141"/>
        <v/>
      </c>
      <c r="CM247" s="8" t="str">
        <f t="shared" si="142"/>
        <v/>
      </c>
      <c r="CN247" s="8" t="str">
        <f t="shared" si="143"/>
        <v/>
      </c>
      <c r="CO247" s="8" t="str">
        <f t="shared" si="144"/>
        <v/>
      </c>
      <c r="CP247" s="8">
        <f>IF(D247="",0,IF(D247=E247,0,IF(D247&lt;E247,0,IF('Equipes et choix des points'!$I$2=1,IF('Matchs et classements'!D247&gt;'Matchs et classements'!E247,3),IF('Equipes et choix des points'!$I$2=2,IF('Matchs et classements'!D247&gt;E247,4))))))</f>
        <v>0</v>
      </c>
      <c r="CQ247" s="8">
        <f>IF(E247="",0,IF(E247=D247,0,IF(E247&lt;D247,0,IF('Equipes et choix des points'!$I$2=1,IF('Matchs et classements'!E247&gt;'Matchs et classements'!D247,3),IF('Equipes et choix des points'!$I$2=2,IF('Matchs et classements'!E247&gt;'Matchs et classements'!D247,4))))))</f>
        <v>0</v>
      </c>
      <c r="CR247" s="8">
        <f>IF(D247="",0,IF(D247&gt;E247,0,IF(D247&lt;E247,0,IF('Equipes et choix des points'!$I$2=1,IF('Matchs et classements'!D247='Matchs et classements'!E247,1),IF('Equipes et choix des points'!$I$2=2,IF('Matchs et classements'!D247='Matchs et classements'!E247,2))))))</f>
        <v>0</v>
      </c>
      <c r="CS247" s="8">
        <f>IF(E247="",0,IF(E247&gt;D247,0,IF(E247&lt;D247,0,IF('Equipes et choix des points'!$I$2=1,IF('Matchs et classements'!E247='Matchs et classements'!D247,1),IF('Equipes et choix des points'!$I$2=2,IF('Matchs et classements'!E247='Matchs et classements'!D247,2))))))</f>
        <v>0</v>
      </c>
      <c r="CT247" s="8">
        <f>IF(D247="",0,IF(D247&gt;E247,0,IF(D247=E247,0,IF('Equipes et choix des points'!$I$2=1,IF('Matchs et classements'!D247&lt;'Matchs et classements'!E247,0),IF('Equipes et choix des points'!$I$2=2,IF('Matchs et classements'!D247&lt;'Matchs et classements'!E247,1))))))</f>
        <v>0</v>
      </c>
      <c r="CU247" s="8">
        <f>IF(E247="",0,IF(E247&gt;D247,0,IF(E247=D247,0,IF('Equipes et choix des points'!$I$2=1,IF('Matchs et classements'!E247&lt;'Matchs et classements'!D247,0),IF('Equipes et choix des points'!$I$2=2,IF('Matchs et classements'!E247&lt;'Matchs et classements'!D247,1))))))</f>
        <v>0</v>
      </c>
      <c r="CV247" s="8">
        <f t="shared" si="145"/>
        <v>0</v>
      </c>
      <c r="CW247" s="8">
        <f t="shared" si="146"/>
        <v>0</v>
      </c>
      <c r="CX247" s="8">
        <f t="shared" si="147"/>
        <v>0</v>
      </c>
      <c r="CY247" s="8">
        <f t="shared" si="148"/>
        <v>0</v>
      </c>
      <c r="CZ247" s="8" t="b">
        <f t="shared" si="131"/>
        <v>0</v>
      </c>
      <c r="DA247" s="8" t="b">
        <f t="shared" si="132"/>
        <v>0</v>
      </c>
      <c r="DB247" s="8" t="b">
        <f t="shared" si="133"/>
        <v>0</v>
      </c>
      <c r="DC247" s="8" t="b">
        <f t="shared" si="134"/>
        <v>0</v>
      </c>
      <c r="DD247" s="8" t="b">
        <f t="shared" si="135"/>
        <v>0</v>
      </c>
      <c r="DE247" s="8" t="b">
        <f t="shared" si="136"/>
        <v>0</v>
      </c>
      <c r="DF247" s="8">
        <f t="shared" si="137"/>
        <v>0</v>
      </c>
      <c r="DG247" s="8">
        <f t="shared" si="138"/>
        <v>0</v>
      </c>
      <c r="DH247" s="8">
        <f t="shared" si="139"/>
        <v>0</v>
      </c>
      <c r="DI247" s="8">
        <f t="shared" si="140"/>
        <v>0</v>
      </c>
      <c r="DJ247" s="19"/>
      <c r="DK247" s="18"/>
      <c r="DL247" s="18"/>
      <c r="DM247" s="19"/>
      <c r="DN247" s="19"/>
      <c r="DO247" s="18"/>
      <c r="DP247" s="18"/>
      <c r="DQ247" s="19"/>
      <c r="DR247" s="19"/>
      <c r="DS247" s="18"/>
      <c r="DT247" s="18"/>
      <c r="DU247" s="19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</row>
    <row r="248" spans="1:161" x14ac:dyDescent="0.25">
      <c r="A248" s="28"/>
      <c r="B248" s="71"/>
      <c r="C248" s="29"/>
      <c r="D248" s="30"/>
      <c r="E248" s="31"/>
      <c r="F248" s="32"/>
      <c r="G248" s="74"/>
      <c r="H248" s="33"/>
      <c r="I248" s="34"/>
      <c r="J248" s="35"/>
      <c r="K248" s="109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9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9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9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8">
        <f t="shared" si="129"/>
        <v>0</v>
      </c>
      <c r="CK248" s="8">
        <f t="shared" si="130"/>
        <v>0</v>
      </c>
      <c r="CL248" s="8" t="str">
        <f t="shared" si="141"/>
        <v/>
      </c>
      <c r="CM248" s="8" t="str">
        <f t="shared" si="142"/>
        <v/>
      </c>
      <c r="CN248" s="8" t="str">
        <f t="shared" si="143"/>
        <v/>
      </c>
      <c r="CO248" s="8" t="str">
        <f t="shared" si="144"/>
        <v/>
      </c>
      <c r="CP248" s="8">
        <f>IF(D248="",0,IF(D248=E248,0,IF(D248&lt;E248,0,IF('Equipes et choix des points'!$I$2=1,IF('Matchs et classements'!D248&gt;'Matchs et classements'!E248,3),IF('Equipes et choix des points'!$I$2=2,IF('Matchs et classements'!D248&gt;E248,4))))))</f>
        <v>0</v>
      </c>
      <c r="CQ248" s="8">
        <f>IF(E248="",0,IF(E248=D248,0,IF(E248&lt;D248,0,IF('Equipes et choix des points'!$I$2=1,IF('Matchs et classements'!E248&gt;'Matchs et classements'!D248,3),IF('Equipes et choix des points'!$I$2=2,IF('Matchs et classements'!E248&gt;'Matchs et classements'!D248,4))))))</f>
        <v>0</v>
      </c>
      <c r="CR248" s="8">
        <f>IF(D248="",0,IF(D248&gt;E248,0,IF(D248&lt;E248,0,IF('Equipes et choix des points'!$I$2=1,IF('Matchs et classements'!D248='Matchs et classements'!E248,1),IF('Equipes et choix des points'!$I$2=2,IF('Matchs et classements'!D248='Matchs et classements'!E248,2))))))</f>
        <v>0</v>
      </c>
      <c r="CS248" s="8">
        <f>IF(E248="",0,IF(E248&gt;D248,0,IF(E248&lt;D248,0,IF('Equipes et choix des points'!$I$2=1,IF('Matchs et classements'!E248='Matchs et classements'!D248,1),IF('Equipes et choix des points'!$I$2=2,IF('Matchs et classements'!E248='Matchs et classements'!D248,2))))))</f>
        <v>0</v>
      </c>
      <c r="CT248" s="8">
        <f>IF(D248="",0,IF(D248&gt;E248,0,IF(D248=E248,0,IF('Equipes et choix des points'!$I$2=1,IF('Matchs et classements'!D248&lt;'Matchs et classements'!E248,0),IF('Equipes et choix des points'!$I$2=2,IF('Matchs et classements'!D248&lt;'Matchs et classements'!E248,1))))))</f>
        <v>0</v>
      </c>
      <c r="CU248" s="8">
        <f>IF(E248="",0,IF(E248&gt;D248,0,IF(E248=D248,0,IF('Equipes et choix des points'!$I$2=1,IF('Matchs et classements'!E248&lt;'Matchs et classements'!D248,0),IF('Equipes et choix des points'!$I$2=2,IF('Matchs et classements'!E248&lt;'Matchs et classements'!D248,1))))))</f>
        <v>0</v>
      </c>
      <c r="CV248" s="8">
        <f t="shared" si="145"/>
        <v>0</v>
      </c>
      <c r="CW248" s="8">
        <f t="shared" si="146"/>
        <v>0</v>
      </c>
      <c r="CX248" s="8">
        <f t="shared" si="147"/>
        <v>0</v>
      </c>
      <c r="CY248" s="8">
        <f t="shared" si="148"/>
        <v>0</v>
      </c>
      <c r="CZ248" s="8" t="b">
        <f t="shared" si="131"/>
        <v>0</v>
      </c>
      <c r="DA248" s="8" t="b">
        <f t="shared" si="132"/>
        <v>0</v>
      </c>
      <c r="DB248" s="8" t="b">
        <f t="shared" si="133"/>
        <v>0</v>
      </c>
      <c r="DC248" s="8" t="b">
        <f t="shared" si="134"/>
        <v>0</v>
      </c>
      <c r="DD248" s="8" t="b">
        <f t="shared" si="135"/>
        <v>0</v>
      </c>
      <c r="DE248" s="8" t="b">
        <f t="shared" si="136"/>
        <v>0</v>
      </c>
      <c r="DF248" s="8">
        <f t="shared" si="137"/>
        <v>0</v>
      </c>
      <c r="DG248" s="8">
        <f t="shared" si="138"/>
        <v>0</v>
      </c>
      <c r="DH248" s="8">
        <f t="shared" si="139"/>
        <v>0</v>
      </c>
      <c r="DI248" s="8">
        <f t="shared" si="140"/>
        <v>0</v>
      </c>
      <c r="DJ248" s="19"/>
      <c r="DK248" s="18"/>
      <c r="DL248" s="18"/>
      <c r="DM248" s="19"/>
      <c r="DN248" s="19"/>
      <c r="DO248" s="18"/>
      <c r="DP248" s="18"/>
      <c r="DQ248" s="19"/>
      <c r="DR248" s="19"/>
      <c r="DS248" s="18"/>
      <c r="DT248" s="18"/>
      <c r="DU248" s="19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</row>
    <row r="249" spans="1:161" x14ac:dyDescent="0.25">
      <c r="A249" s="28"/>
      <c r="B249" s="71"/>
      <c r="C249" s="29"/>
      <c r="D249" s="30"/>
      <c r="E249" s="31"/>
      <c r="F249" s="32"/>
      <c r="G249" s="74"/>
      <c r="H249" s="33"/>
      <c r="I249" s="34"/>
      <c r="J249" s="35"/>
      <c r="K249" s="109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9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9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9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8">
        <f t="shared" si="129"/>
        <v>0</v>
      </c>
      <c r="CK249" s="8">
        <f t="shared" si="130"/>
        <v>0</v>
      </c>
      <c r="CL249" s="8" t="str">
        <f t="shared" si="141"/>
        <v/>
      </c>
      <c r="CM249" s="8" t="str">
        <f t="shared" si="142"/>
        <v/>
      </c>
      <c r="CN249" s="8" t="str">
        <f t="shared" si="143"/>
        <v/>
      </c>
      <c r="CO249" s="8" t="str">
        <f t="shared" si="144"/>
        <v/>
      </c>
      <c r="CP249" s="8">
        <f>IF(D249="",0,IF(D249=E249,0,IF(D249&lt;E249,0,IF('Equipes et choix des points'!$I$2=1,IF('Matchs et classements'!D249&gt;'Matchs et classements'!E249,3),IF('Equipes et choix des points'!$I$2=2,IF('Matchs et classements'!D249&gt;E249,4))))))</f>
        <v>0</v>
      </c>
      <c r="CQ249" s="8">
        <f>IF(E249="",0,IF(E249=D249,0,IF(E249&lt;D249,0,IF('Equipes et choix des points'!$I$2=1,IF('Matchs et classements'!E249&gt;'Matchs et classements'!D249,3),IF('Equipes et choix des points'!$I$2=2,IF('Matchs et classements'!E249&gt;'Matchs et classements'!D249,4))))))</f>
        <v>0</v>
      </c>
      <c r="CR249" s="8">
        <f>IF(D249="",0,IF(D249&gt;E249,0,IF(D249&lt;E249,0,IF('Equipes et choix des points'!$I$2=1,IF('Matchs et classements'!D249='Matchs et classements'!E249,1),IF('Equipes et choix des points'!$I$2=2,IF('Matchs et classements'!D249='Matchs et classements'!E249,2))))))</f>
        <v>0</v>
      </c>
      <c r="CS249" s="8">
        <f>IF(E249="",0,IF(E249&gt;D249,0,IF(E249&lt;D249,0,IF('Equipes et choix des points'!$I$2=1,IF('Matchs et classements'!E249='Matchs et classements'!D249,1),IF('Equipes et choix des points'!$I$2=2,IF('Matchs et classements'!E249='Matchs et classements'!D249,2))))))</f>
        <v>0</v>
      </c>
      <c r="CT249" s="8">
        <f>IF(D249="",0,IF(D249&gt;E249,0,IF(D249=E249,0,IF('Equipes et choix des points'!$I$2=1,IF('Matchs et classements'!D249&lt;'Matchs et classements'!E249,0),IF('Equipes et choix des points'!$I$2=2,IF('Matchs et classements'!D249&lt;'Matchs et classements'!E249,1))))))</f>
        <v>0</v>
      </c>
      <c r="CU249" s="8">
        <f>IF(E249="",0,IF(E249&gt;D249,0,IF(E249=D249,0,IF('Equipes et choix des points'!$I$2=1,IF('Matchs et classements'!E249&lt;'Matchs et classements'!D249,0),IF('Equipes et choix des points'!$I$2=2,IF('Matchs et classements'!E249&lt;'Matchs et classements'!D249,1))))))</f>
        <v>0</v>
      </c>
      <c r="CV249" s="8">
        <f t="shared" si="145"/>
        <v>0</v>
      </c>
      <c r="CW249" s="8">
        <f t="shared" si="146"/>
        <v>0</v>
      </c>
      <c r="CX249" s="8">
        <f t="shared" si="147"/>
        <v>0</v>
      </c>
      <c r="CY249" s="8">
        <f t="shared" si="148"/>
        <v>0</v>
      </c>
      <c r="CZ249" s="8" t="b">
        <f t="shared" si="131"/>
        <v>0</v>
      </c>
      <c r="DA249" s="8" t="b">
        <f t="shared" si="132"/>
        <v>0</v>
      </c>
      <c r="DB249" s="8" t="b">
        <f t="shared" si="133"/>
        <v>0</v>
      </c>
      <c r="DC249" s="8" t="b">
        <f t="shared" si="134"/>
        <v>0</v>
      </c>
      <c r="DD249" s="8" t="b">
        <f t="shared" si="135"/>
        <v>0</v>
      </c>
      <c r="DE249" s="8" t="b">
        <f t="shared" si="136"/>
        <v>0</v>
      </c>
      <c r="DF249" s="8">
        <f t="shared" si="137"/>
        <v>0</v>
      </c>
      <c r="DG249" s="8">
        <f t="shared" si="138"/>
        <v>0</v>
      </c>
      <c r="DH249" s="8">
        <f t="shared" si="139"/>
        <v>0</v>
      </c>
      <c r="DI249" s="8">
        <f t="shared" si="140"/>
        <v>0</v>
      </c>
      <c r="DJ249" s="19"/>
      <c r="DK249" s="18"/>
      <c r="DL249" s="18"/>
      <c r="DM249" s="19"/>
      <c r="DN249" s="19"/>
      <c r="DO249" s="18"/>
      <c r="DP249" s="18"/>
      <c r="DQ249" s="19"/>
      <c r="DR249" s="19"/>
      <c r="DS249" s="18"/>
      <c r="DT249" s="18"/>
      <c r="DU249" s="19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</row>
    <row r="250" spans="1:161" x14ac:dyDescent="0.25">
      <c r="A250" s="28"/>
      <c r="B250" s="71"/>
      <c r="C250" s="29"/>
      <c r="D250" s="30"/>
      <c r="E250" s="31"/>
      <c r="F250" s="32"/>
      <c r="G250" s="74"/>
      <c r="H250" s="33"/>
      <c r="I250" s="34"/>
      <c r="J250" s="35"/>
      <c r="K250" s="109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9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9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9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8">
        <f t="shared" si="129"/>
        <v>0</v>
      </c>
      <c r="CK250" s="8">
        <f t="shared" si="130"/>
        <v>0</v>
      </c>
      <c r="CL250" s="8" t="str">
        <f t="shared" si="141"/>
        <v/>
      </c>
      <c r="CM250" s="8" t="str">
        <f t="shared" si="142"/>
        <v/>
      </c>
      <c r="CN250" s="8" t="str">
        <f t="shared" si="143"/>
        <v/>
      </c>
      <c r="CO250" s="8" t="str">
        <f t="shared" si="144"/>
        <v/>
      </c>
      <c r="CP250" s="8">
        <f>IF(D250="",0,IF(D250=E250,0,IF(D250&lt;E250,0,IF('Equipes et choix des points'!$I$2=1,IF('Matchs et classements'!D250&gt;'Matchs et classements'!E250,3),IF('Equipes et choix des points'!$I$2=2,IF('Matchs et classements'!D250&gt;E250,4))))))</f>
        <v>0</v>
      </c>
      <c r="CQ250" s="8">
        <f>IF(E250="",0,IF(E250=D250,0,IF(E250&lt;D250,0,IF('Equipes et choix des points'!$I$2=1,IF('Matchs et classements'!E250&gt;'Matchs et classements'!D250,3),IF('Equipes et choix des points'!$I$2=2,IF('Matchs et classements'!E250&gt;'Matchs et classements'!D250,4))))))</f>
        <v>0</v>
      </c>
      <c r="CR250" s="8">
        <f>IF(D250="",0,IF(D250&gt;E250,0,IF(D250&lt;E250,0,IF('Equipes et choix des points'!$I$2=1,IF('Matchs et classements'!D250='Matchs et classements'!E250,1),IF('Equipes et choix des points'!$I$2=2,IF('Matchs et classements'!D250='Matchs et classements'!E250,2))))))</f>
        <v>0</v>
      </c>
      <c r="CS250" s="8">
        <f>IF(E250="",0,IF(E250&gt;D250,0,IF(E250&lt;D250,0,IF('Equipes et choix des points'!$I$2=1,IF('Matchs et classements'!E250='Matchs et classements'!D250,1),IF('Equipes et choix des points'!$I$2=2,IF('Matchs et classements'!E250='Matchs et classements'!D250,2))))))</f>
        <v>0</v>
      </c>
      <c r="CT250" s="8">
        <f>IF(D250="",0,IF(D250&gt;E250,0,IF(D250=E250,0,IF('Equipes et choix des points'!$I$2=1,IF('Matchs et classements'!D250&lt;'Matchs et classements'!E250,0),IF('Equipes et choix des points'!$I$2=2,IF('Matchs et classements'!D250&lt;'Matchs et classements'!E250,1))))))</f>
        <v>0</v>
      </c>
      <c r="CU250" s="8">
        <f>IF(E250="",0,IF(E250&gt;D250,0,IF(E250=D250,0,IF('Equipes et choix des points'!$I$2=1,IF('Matchs et classements'!E250&lt;'Matchs et classements'!D250,0),IF('Equipes et choix des points'!$I$2=2,IF('Matchs et classements'!E250&lt;'Matchs et classements'!D250,1))))))</f>
        <v>0</v>
      </c>
      <c r="CV250" s="8">
        <f t="shared" si="145"/>
        <v>0</v>
      </c>
      <c r="CW250" s="8">
        <f t="shared" si="146"/>
        <v>0</v>
      </c>
      <c r="CX250" s="8">
        <f t="shared" si="147"/>
        <v>0</v>
      </c>
      <c r="CY250" s="8">
        <f t="shared" si="148"/>
        <v>0</v>
      </c>
      <c r="CZ250" s="8" t="b">
        <f t="shared" si="131"/>
        <v>0</v>
      </c>
      <c r="DA250" s="8" t="b">
        <f t="shared" si="132"/>
        <v>0</v>
      </c>
      <c r="DB250" s="8" t="b">
        <f t="shared" si="133"/>
        <v>0</v>
      </c>
      <c r="DC250" s="8" t="b">
        <f t="shared" si="134"/>
        <v>0</v>
      </c>
      <c r="DD250" s="8" t="b">
        <f t="shared" si="135"/>
        <v>0</v>
      </c>
      <c r="DE250" s="8" t="b">
        <f t="shared" si="136"/>
        <v>0</v>
      </c>
      <c r="DF250" s="8">
        <f t="shared" si="137"/>
        <v>0</v>
      </c>
      <c r="DG250" s="8">
        <f t="shared" si="138"/>
        <v>0</v>
      </c>
      <c r="DH250" s="8">
        <f t="shared" si="139"/>
        <v>0</v>
      </c>
      <c r="DI250" s="8">
        <f t="shared" si="140"/>
        <v>0</v>
      </c>
      <c r="DJ250" s="19"/>
      <c r="DK250" s="18"/>
      <c r="DL250" s="18"/>
      <c r="DM250" s="19"/>
      <c r="DN250" s="19"/>
      <c r="DO250" s="18"/>
      <c r="DP250" s="18"/>
      <c r="DQ250" s="19"/>
      <c r="DR250" s="19"/>
      <c r="DS250" s="18"/>
      <c r="DT250" s="18"/>
      <c r="DU250" s="19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</row>
    <row r="251" spans="1:161" x14ac:dyDescent="0.25">
      <c r="A251" s="28"/>
      <c r="B251" s="71"/>
      <c r="C251" s="29"/>
      <c r="D251" s="30"/>
      <c r="E251" s="31"/>
      <c r="F251" s="32"/>
      <c r="G251" s="74"/>
      <c r="H251" s="33"/>
      <c r="I251" s="34"/>
      <c r="J251" s="35"/>
      <c r="K251" s="109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9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9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9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8">
        <f t="shared" si="129"/>
        <v>0</v>
      </c>
      <c r="CK251" s="8">
        <f t="shared" si="130"/>
        <v>0</v>
      </c>
      <c r="CL251" s="8" t="str">
        <f t="shared" si="141"/>
        <v/>
      </c>
      <c r="CM251" s="8" t="str">
        <f t="shared" si="142"/>
        <v/>
      </c>
      <c r="CN251" s="8" t="str">
        <f t="shared" si="143"/>
        <v/>
      </c>
      <c r="CO251" s="8" t="str">
        <f t="shared" si="144"/>
        <v/>
      </c>
      <c r="CP251" s="8">
        <f>IF(D251="",0,IF(D251=E251,0,IF(D251&lt;E251,0,IF('Equipes et choix des points'!$I$2=1,IF('Matchs et classements'!D251&gt;'Matchs et classements'!E251,3),IF('Equipes et choix des points'!$I$2=2,IF('Matchs et classements'!D251&gt;E251,4))))))</f>
        <v>0</v>
      </c>
      <c r="CQ251" s="8">
        <f>IF(E251="",0,IF(E251=D251,0,IF(E251&lt;D251,0,IF('Equipes et choix des points'!$I$2=1,IF('Matchs et classements'!E251&gt;'Matchs et classements'!D251,3),IF('Equipes et choix des points'!$I$2=2,IF('Matchs et classements'!E251&gt;'Matchs et classements'!D251,4))))))</f>
        <v>0</v>
      </c>
      <c r="CR251" s="8">
        <f>IF(D251="",0,IF(D251&gt;E251,0,IF(D251&lt;E251,0,IF('Equipes et choix des points'!$I$2=1,IF('Matchs et classements'!D251='Matchs et classements'!E251,1),IF('Equipes et choix des points'!$I$2=2,IF('Matchs et classements'!D251='Matchs et classements'!E251,2))))))</f>
        <v>0</v>
      </c>
      <c r="CS251" s="8">
        <f>IF(E251="",0,IF(E251&gt;D251,0,IF(E251&lt;D251,0,IF('Equipes et choix des points'!$I$2=1,IF('Matchs et classements'!E251='Matchs et classements'!D251,1),IF('Equipes et choix des points'!$I$2=2,IF('Matchs et classements'!E251='Matchs et classements'!D251,2))))))</f>
        <v>0</v>
      </c>
      <c r="CT251" s="8">
        <f>IF(D251="",0,IF(D251&gt;E251,0,IF(D251=E251,0,IF('Equipes et choix des points'!$I$2=1,IF('Matchs et classements'!D251&lt;'Matchs et classements'!E251,0),IF('Equipes et choix des points'!$I$2=2,IF('Matchs et classements'!D251&lt;'Matchs et classements'!E251,1))))))</f>
        <v>0</v>
      </c>
      <c r="CU251" s="8">
        <f>IF(E251="",0,IF(E251&gt;D251,0,IF(E251=D251,0,IF('Equipes et choix des points'!$I$2=1,IF('Matchs et classements'!E251&lt;'Matchs et classements'!D251,0),IF('Equipes et choix des points'!$I$2=2,IF('Matchs et classements'!E251&lt;'Matchs et classements'!D251,1))))))</f>
        <v>0</v>
      </c>
      <c r="CV251" s="8">
        <f t="shared" si="145"/>
        <v>0</v>
      </c>
      <c r="CW251" s="8">
        <f t="shared" si="146"/>
        <v>0</v>
      </c>
      <c r="CX251" s="8">
        <f t="shared" si="147"/>
        <v>0</v>
      </c>
      <c r="CY251" s="8">
        <f t="shared" si="148"/>
        <v>0</v>
      </c>
      <c r="CZ251" s="8" t="b">
        <f t="shared" si="131"/>
        <v>0</v>
      </c>
      <c r="DA251" s="8" t="b">
        <f t="shared" si="132"/>
        <v>0</v>
      </c>
      <c r="DB251" s="8" t="b">
        <f t="shared" si="133"/>
        <v>0</v>
      </c>
      <c r="DC251" s="8" t="b">
        <f t="shared" si="134"/>
        <v>0</v>
      </c>
      <c r="DD251" s="8" t="b">
        <f t="shared" si="135"/>
        <v>0</v>
      </c>
      <c r="DE251" s="8" t="b">
        <f t="shared" si="136"/>
        <v>0</v>
      </c>
      <c r="DF251" s="8">
        <f t="shared" si="137"/>
        <v>0</v>
      </c>
      <c r="DG251" s="8">
        <f t="shared" si="138"/>
        <v>0</v>
      </c>
      <c r="DH251" s="8">
        <f t="shared" si="139"/>
        <v>0</v>
      </c>
      <c r="DI251" s="8">
        <f t="shared" si="140"/>
        <v>0</v>
      </c>
      <c r="DJ251" s="19"/>
      <c r="DK251" s="18"/>
      <c r="DL251" s="18"/>
      <c r="DM251" s="19"/>
      <c r="DN251" s="19"/>
      <c r="DO251" s="18"/>
      <c r="DP251" s="18"/>
      <c r="DQ251" s="19"/>
      <c r="DR251" s="19"/>
      <c r="DS251" s="18"/>
      <c r="DT251" s="18"/>
      <c r="DU251" s="19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</row>
    <row r="252" spans="1:161" x14ac:dyDescent="0.25">
      <c r="A252" s="28"/>
      <c r="B252" s="71"/>
      <c r="C252" s="29"/>
      <c r="D252" s="30"/>
      <c r="E252" s="31"/>
      <c r="F252" s="32"/>
      <c r="G252" s="74"/>
      <c r="H252" s="33"/>
      <c r="I252" s="34"/>
      <c r="J252" s="35"/>
      <c r="K252" s="109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9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9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9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8">
        <f t="shared" si="129"/>
        <v>0</v>
      </c>
      <c r="CK252" s="8">
        <f t="shared" si="130"/>
        <v>0</v>
      </c>
      <c r="CL252" s="8" t="str">
        <f t="shared" si="141"/>
        <v/>
      </c>
      <c r="CM252" s="8" t="str">
        <f t="shared" si="142"/>
        <v/>
      </c>
      <c r="CN252" s="8" t="str">
        <f t="shared" si="143"/>
        <v/>
      </c>
      <c r="CO252" s="8" t="str">
        <f t="shared" si="144"/>
        <v/>
      </c>
      <c r="CP252" s="8">
        <f>IF(D252="",0,IF(D252=E252,0,IF(D252&lt;E252,0,IF('Equipes et choix des points'!$I$2=1,IF('Matchs et classements'!D252&gt;'Matchs et classements'!E252,3),IF('Equipes et choix des points'!$I$2=2,IF('Matchs et classements'!D252&gt;E252,4))))))</f>
        <v>0</v>
      </c>
      <c r="CQ252" s="8">
        <f>IF(E252="",0,IF(E252=D252,0,IF(E252&lt;D252,0,IF('Equipes et choix des points'!$I$2=1,IF('Matchs et classements'!E252&gt;'Matchs et classements'!D252,3),IF('Equipes et choix des points'!$I$2=2,IF('Matchs et classements'!E252&gt;'Matchs et classements'!D252,4))))))</f>
        <v>0</v>
      </c>
      <c r="CR252" s="8">
        <f>IF(D252="",0,IF(D252&gt;E252,0,IF(D252&lt;E252,0,IF('Equipes et choix des points'!$I$2=1,IF('Matchs et classements'!D252='Matchs et classements'!E252,1),IF('Equipes et choix des points'!$I$2=2,IF('Matchs et classements'!D252='Matchs et classements'!E252,2))))))</f>
        <v>0</v>
      </c>
      <c r="CS252" s="8">
        <f>IF(E252="",0,IF(E252&gt;D252,0,IF(E252&lt;D252,0,IF('Equipes et choix des points'!$I$2=1,IF('Matchs et classements'!E252='Matchs et classements'!D252,1),IF('Equipes et choix des points'!$I$2=2,IF('Matchs et classements'!E252='Matchs et classements'!D252,2))))))</f>
        <v>0</v>
      </c>
      <c r="CT252" s="8">
        <f>IF(D252="",0,IF(D252&gt;E252,0,IF(D252=E252,0,IF('Equipes et choix des points'!$I$2=1,IF('Matchs et classements'!D252&lt;'Matchs et classements'!E252,0),IF('Equipes et choix des points'!$I$2=2,IF('Matchs et classements'!D252&lt;'Matchs et classements'!E252,1))))))</f>
        <v>0</v>
      </c>
      <c r="CU252" s="8">
        <f>IF(E252="",0,IF(E252&gt;D252,0,IF(E252=D252,0,IF('Equipes et choix des points'!$I$2=1,IF('Matchs et classements'!E252&lt;'Matchs et classements'!D252,0),IF('Equipes et choix des points'!$I$2=2,IF('Matchs et classements'!E252&lt;'Matchs et classements'!D252,1))))))</f>
        <v>0</v>
      </c>
      <c r="CV252" s="8">
        <f t="shared" si="145"/>
        <v>0</v>
      </c>
      <c r="CW252" s="8">
        <f t="shared" si="146"/>
        <v>0</v>
      </c>
      <c r="CX252" s="8">
        <f t="shared" si="147"/>
        <v>0</v>
      </c>
      <c r="CY252" s="8">
        <f t="shared" si="148"/>
        <v>0</v>
      </c>
      <c r="CZ252" s="8" t="b">
        <f t="shared" si="131"/>
        <v>0</v>
      </c>
      <c r="DA252" s="8" t="b">
        <f t="shared" si="132"/>
        <v>0</v>
      </c>
      <c r="DB252" s="8" t="b">
        <f t="shared" si="133"/>
        <v>0</v>
      </c>
      <c r="DC252" s="8" t="b">
        <f t="shared" si="134"/>
        <v>0</v>
      </c>
      <c r="DD252" s="8" t="b">
        <f t="shared" si="135"/>
        <v>0</v>
      </c>
      <c r="DE252" s="8" t="b">
        <f t="shared" si="136"/>
        <v>0</v>
      </c>
      <c r="DF252" s="8">
        <f t="shared" si="137"/>
        <v>0</v>
      </c>
      <c r="DG252" s="8">
        <f t="shared" si="138"/>
        <v>0</v>
      </c>
      <c r="DH252" s="8">
        <f t="shared" si="139"/>
        <v>0</v>
      </c>
      <c r="DI252" s="8">
        <f t="shared" si="140"/>
        <v>0</v>
      </c>
      <c r="DJ252" s="19"/>
      <c r="DK252" s="18"/>
      <c r="DL252" s="18"/>
      <c r="DM252" s="19"/>
      <c r="DN252" s="19"/>
      <c r="DO252" s="18"/>
      <c r="DP252" s="18"/>
      <c r="DQ252" s="19"/>
      <c r="DR252" s="19"/>
      <c r="DS252" s="18"/>
      <c r="DT252" s="18"/>
      <c r="DU252" s="19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</row>
    <row r="253" spans="1:161" ht="15.75" thickBot="1" x14ac:dyDescent="0.3">
      <c r="A253" s="36"/>
      <c r="B253" s="72"/>
      <c r="C253" s="37"/>
      <c r="D253" s="38"/>
      <c r="E253" s="39"/>
      <c r="F253" s="40"/>
      <c r="G253" s="75"/>
      <c r="H253" s="41"/>
      <c r="I253" s="42"/>
      <c r="J253" s="43"/>
      <c r="K253" s="110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9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9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9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8">
        <f t="shared" si="129"/>
        <v>0</v>
      </c>
      <c r="CK253" s="8">
        <f t="shared" si="130"/>
        <v>0</v>
      </c>
      <c r="CL253" s="8" t="str">
        <f t="shared" si="141"/>
        <v/>
      </c>
      <c r="CM253" s="8" t="str">
        <f t="shared" si="142"/>
        <v/>
      </c>
      <c r="CN253" s="8" t="str">
        <f t="shared" si="143"/>
        <v/>
      </c>
      <c r="CO253" s="8" t="str">
        <f t="shared" si="144"/>
        <v/>
      </c>
      <c r="CP253" s="8">
        <f>IF(D253="",0,IF(D253=E253,0,IF(D253&lt;E253,0,IF('Equipes et choix des points'!$I$2=1,IF('Matchs et classements'!D253&gt;'Matchs et classements'!E253,3),IF('Equipes et choix des points'!$I$2=2,IF('Matchs et classements'!D253&gt;E253,4))))))</f>
        <v>0</v>
      </c>
      <c r="CQ253" s="8">
        <f>IF(E253="",0,IF(E253=D253,0,IF(E253&lt;D253,0,IF('Equipes et choix des points'!$I$2=1,IF('Matchs et classements'!E253&gt;'Matchs et classements'!D253,3),IF('Equipes et choix des points'!$I$2=2,IF('Matchs et classements'!E253&gt;'Matchs et classements'!D253,4))))))</f>
        <v>0</v>
      </c>
      <c r="CR253" s="8">
        <f>IF(D253="",0,IF(D253&gt;E253,0,IF(D253&lt;E253,0,IF('Equipes et choix des points'!$I$2=1,IF('Matchs et classements'!D253='Matchs et classements'!E253,1),IF('Equipes et choix des points'!$I$2=2,IF('Matchs et classements'!D253='Matchs et classements'!E253,2))))))</f>
        <v>0</v>
      </c>
      <c r="CS253" s="8">
        <f>IF(E253="",0,IF(E253&gt;D253,0,IF(E253&lt;D253,0,IF('Equipes et choix des points'!$I$2=1,IF('Matchs et classements'!E253='Matchs et classements'!D253,1),IF('Equipes et choix des points'!$I$2=2,IF('Matchs et classements'!E253='Matchs et classements'!D253,2))))))</f>
        <v>0</v>
      </c>
      <c r="CT253" s="8">
        <f>IF(D253="",0,IF(D253&gt;E253,0,IF(D253=E253,0,IF('Equipes et choix des points'!$I$2=1,IF('Matchs et classements'!D253&lt;'Matchs et classements'!E253,0),IF('Equipes et choix des points'!$I$2=2,IF('Matchs et classements'!D253&lt;'Matchs et classements'!E253,1))))))</f>
        <v>0</v>
      </c>
      <c r="CU253" s="8">
        <f>IF(E253="",0,IF(E253&gt;D253,0,IF(E253=D253,0,IF('Equipes et choix des points'!$I$2=1,IF('Matchs et classements'!E253&lt;'Matchs et classements'!D253,0),IF('Equipes et choix des points'!$I$2=2,IF('Matchs et classements'!E253&lt;'Matchs et classements'!D253,1))))))</f>
        <v>0</v>
      </c>
      <c r="CV253" s="8">
        <f t="shared" si="145"/>
        <v>0</v>
      </c>
      <c r="CW253" s="8">
        <f t="shared" si="146"/>
        <v>0</v>
      </c>
      <c r="CX253" s="8">
        <f t="shared" si="147"/>
        <v>0</v>
      </c>
      <c r="CY253" s="8">
        <f t="shared" si="148"/>
        <v>0</v>
      </c>
      <c r="CZ253" s="8" t="b">
        <f t="shared" si="131"/>
        <v>0</v>
      </c>
      <c r="DA253" s="8" t="b">
        <f t="shared" si="132"/>
        <v>0</v>
      </c>
      <c r="DB253" s="8" t="b">
        <f t="shared" si="133"/>
        <v>0</v>
      </c>
      <c r="DC253" s="8" t="b">
        <f t="shared" si="134"/>
        <v>0</v>
      </c>
      <c r="DD253" s="8" t="b">
        <f t="shared" si="135"/>
        <v>0</v>
      </c>
      <c r="DE253" s="8" t="b">
        <f t="shared" si="136"/>
        <v>0</v>
      </c>
      <c r="DF253" s="8">
        <f t="shared" si="137"/>
        <v>0</v>
      </c>
      <c r="DG253" s="8">
        <f t="shared" si="138"/>
        <v>0</v>
      </c>
      <c r="DH253" s="8">
        <f t="shared" si="139"/>
        <v>0</v>
      </c>
      <c r="DI253" s="8">
        <f t="shared" si="140"/>
        <v>0</v>
      </c>
      <c r="DJ253" s="19"/>
      <c r="DK253" s="18"/>
      <c r="DL253" s="18"/>
      <c r="DM253" s="19"/>
      <c r="DN253" s="19"/>
      <c r="DO253" s="18"/>
      <c r="DP253" s="18"/>
      <c r="DQ253" s="19"/>
      <c r="DR253" s="19"/>
      <c r="DS253" s="18"/>
      <c r="DT253" s="18"/>
      <c r="DU253" s="19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</row>
    <row r="254" spans="1:161" x14ac:dyDescent="0.25">
      <c r="A254" s="20"/>
      <c r="B254" s="70"/>
      <c r="C254" s="21"/>
      <c r="D254" s="22"/>
      <c r="E254" s="23"/>
      <c r="F254" s="24"/>
      <c r="G254" s="73"/>
      <c r="H254" s="25"/>
      <c r="I254" s="26"/>
      <c r="J254" s="27"/>
      <c r="K254" s="108">
        <v>26</v>
      </c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9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9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9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8">
        <f t="shared" si="129"/>
        <v>0</v>
      </c>
      <c r="CK254" s="8">
        <f t="shared" si="130"/>
        <v>0</v>
      </c>
      <c r="CL254" s="8" t="str">
        <f t="shared" si="141"/>
        <v/>
      </c>
      <c r="CM254" s="8" t="str">
        <f t="shared" si="142"/>
        <v/>
      </c>
      <c r="CN254" s="8" t="str">
        <f t="shared" si="143"/>
        <v/>
      </c>
      <c r="CO254" s="8" t="str">
        <f t="shared" si="144"/>
        <v/>
      </c>
      <c r="CP254" s="8">
        <f>IF(D254="",0,IF(D254=E254,0,IF(D254&lt;E254,0,IF('Equipes et choix des points'!$I$2=1,IF('Matchs et classements'!D254&gt;'Matchs et classements'!E254,3),IF('Equipes et choix des points'!$I$2=2,IF('Matchs et classements'!D254&gt;E254,4))))))</f>
        <v>0</v>
      </c>
      <c r="CQ254" s="8">
        <f>IF(E254="",0,IF(E254=D254,0,IF(E254&lt;D254,0,IF('Equipes et choix des points'!$I$2=1,IF('Matchs et classements'!E254&gt;'Matchs et classements'!D254,3),IF('Equipes et choix des points'!$I$2=2,IF('Matchs et classements'!E254&gt;'Matchs et classements'!D254,4))))))</f>
        <v>0</v>
      </c>
      <c r="CR254" s="8">
        <f>IF(D254="",0,IF(D254&gt;E254,0,IF(D254&lt;E254,0,IF('Equipes et choix des points'!$I$2=1,IF('Matchs et classements'!D254='Matchs et classements'!E254,1),IF('Equipes et choix des points'!$I$2=2,IF('Matchs et classements'!D254='Matchs et classements'!E254,2))))))</f>
        <v>0</v>
      </c>
      <c r="CS254" s="8">
        <f>IF(E254="",0,IF(E254&gt;D254,0,IF(E254&lt;D254,0,IF('Equipes et choix des points'!$I$2=1,IF('Matchs et classements'!E254='Matchs et classements'!D254,1),IF('Equipes et choix des points'!$I$2=2,IF('Matchs et classements'!E254='Matchs et classements'!D254,2))))))</f>
        <v>0</v>
      </c>
      <c r="CT254" s="8">
        <f>IF(D254="",0,IF(D254&gt;E254,0,IF(D254=E254,0,IF('Equipes et choix des points'!$I$2=1,IF('Matchs et classements'!D254&lt;'Matchs et classements'!E254,0),IF('Equipes et choix des points'!$I$2=2,IF('Matchs et classements'!D254&lt;'Matchs et classements'!E254,1))))))</f>
        <v>0</v>
      </c>
      <c r="CU254" s="8">
        <f>IF(E254="",0,IF(E254&gt;D254,0,IF(E254=D254,0,IF('Equipes et choix des points'!$I$2=1,IF('Matchs et classements'!E254&lt;'Matchs et classements'!D254,0),IF('Equipes et choix des points'!$I$2=2,IF('Matchs et classements'!E254&lt;'Matchs et classements'!D254,1))))))</f>
        <v>0</v>
      </c>
      <c r="CV254" s="8">
        <f t="shared" si="145"/>
        <v>0</v>
      </c>
      <c r="CW254" s="8">
        <f t="shared" si="146"/>
        <v>0</v>
      </c>
      <c r="CX254" s="8">
        <f t="shared" si="147"/>
        <v>0</v>
      </c>
      <c r="CY254" s="8">
        <f t="shared" si="148"/>
        <v>0</v>
      </c>
      <c r="CZ254" s="8" t="b">
        <f t="shared" si="131"/>
        <v>0</v>
      </c>
      <c r="DA254" s="8" t="b">
        <f t="shared" si="132"/>
        <v>0</v>
      </c>
      <c r="DB254" s="8" t="b">
        <f t="shared" si="133"/>
        <v>0</v>
      </c>
      <c r="DC254" s="8" t="b">
        <f t="shared" si="134"/>
        <v>0</v>
      </c>
      <c r="DD254" s="8" t="b">
        <f t="shared" si="135"/>
        <v>0</v>
      </c>
      <c r="DE254" s="8" t="b">
        <f t="shared" si="136"/>
        <v>0</v>
      </c>
      <c r="DF254" s="8">
        <f t="shared" si="137"/>
        <v>0</v>
      </c>
      <c r="DG254" s="8">
        <f t="shared" si="138"/>
        <v>0</v>
      </c>
      <c r="DH254" s="8">
        <f t="shared" si="139"/>
        <v>0</v>
      </c>
      <c r="DI254" s="8">
        <f t="shared" si="140"/>
        <v>0</v>
      </c>
      <c r="DJ254" s="19"/>
      <c r="DK254" s="18"/>
      <c r="DL254" s="18"/>
      <c r="DM254" s="19"/>
      <c r="DN254" s="19"/>
      <c r="DO254" s="18"/>
      <c r="DP254" s="18"/>
      <c r="DQ254" s="19"/>
      <c r="DR254" s="19"/>
      <c r="DS254" s="18"/>
      <c r="DT254" s="18"/>
      <c r="DU254" s="19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</row>
    <row r="255" spans="1:161" x14ac:dyDescent="0.25">
      <c r="A255" s="28"/>
      <c r="B255" s="71"/>
      <c r="C255" s="29"/>
      <c r="D255" s="30"/>
      <c r="E255" s="31"/>
      <c r="F255" s="32"/>
      <c r="G255" s="74"/>
      <c r="H255" s="33"/>
      <c r="I255" s="34"/>
      <c r="J255" s="35"/>
      <c r="K255" s="109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9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9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9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8">
        <f t="shared" si="129"/>
        <v>0</v>
      </c>
      <c r="CK255" s="8">
        <f t="shared" si="130"/>
        <v>0</v>
      </c>
      <c r="CL255" s="8" t="str">
        <f t="shared" si="141"/>
        <v/>
      </c>
      <c r="CM255" s="8" t="str">
        <f t="shared" si="142"/>
        <v/>
      </c>
      <c r="CN255" s="8" t="str">
        <f t="shared" si="143"/>
        <v/>
      </c>
      <c r="CO255" s="8" t="str">
        <f t="shared" si="144"/>
        <v/>
      </c>
      <c r="CP255" s="8">
        <f>IF(D255="",0,IF(D255=E255,0,IF(D255&lt;E255,0,IF('Equipes et choix des points'!$I$2=1,IF('Matchs et classements'!D255&gt;'Matchs et classements'!E255,3),IF('Equipes et choix des points'!$I$2=2,IF('Matchs et classements'!D255&gt;E255,4))))))</f>
        <v>0</v>
      </c>
      <c r="CQ255" s="8">
        <f>IF(E255="",0,IF(E255=D255,0,IF(E255&lt;D255,0,IF('Equipes et choix des points'!$I$2=1,IF('Matchs et classements'!E255&gt;'Matchs et classements'!D255,3),IF('Equipes et choix des points'!$I$2=2,IF('Matchs et classements'!E255&gt;'Matchs et classements'!D255,4))))))</f>
        <v>0</v>
      </c>
      <c r="CR255" s="8">
        <f>IF(D255="",0,IF(D255&gt;E255,0,IF(D255&lt;E255,0,IF('Equipes et choix des points'!$I$2=1,IF('Matchs et classements'!D255='Matchs et classements'!E255,1),IF('Equipes et choix des points'!$I$2=2,IF('Matchs et classements'!D255='Matchs et classements'!E255,2))))))</f>
        <v>0</v>
      </c>
      <c r="CS255" s="8">
        <f>IF(E255="",0,IF(E255&gt;D255,0,IF(E255&lt;D255,0,IF('Equipes et choix des points'!$I$2=1,IF('Matchs et classements'!E255='Matchs et classements'!D255,1),IF('Equipes et choix des points'!$I$2=2,IF('Matchs et classements'!E255='Matchs et classements'!D255,2))))))</f>
        <v>0</v>
      </c>
      <c r="CT255" s="8">
        <f>IF(D255="",0,IF(D255&gt;E255,0,IF(D255=E255,0,IF('Equipes et choix des points'!$I$2=1,IF('Matchs et classements'!D255&lt;'Matchs et classements'!E255,0),IF('Equipes et choix des points'!$I$2=2,IF('Matchs et classements'!D255&lt;'Matchs et classements'!E255,1))))))</f>
        <v>0</v>
      </c>
      <c r="CU255" s="8">
        <f>IF(E255="",0,IF(E255&gt;D255,0,IF(E255=D255,0,IF('Equipes et choix des points'!$I$2=1,IF('Matchs et classements'!E255&lt;'Matchs et classements'!D255,0),IF('Equipes et choix des points'!$I$2=2,IF('Matchs et classements'!E255&lt;'Matchs et classements'!D255,1))))))</f>
        <v>0</v>
      </c>
      <c r="CV255" s="8">
        <f t="shared" si="145"/>
        <v>0</v>
      </c>
      <c r="CW255" s="8">
        <f t="shared" si="146"/>
        <v>0</v>
      </c>
      <c r="CX255" s="8">
        <f t="shared" si="147"/>
        <v>0</v>
      </c>
      <c r="CY255" s="8">
        <f t="shared" si="148"/>
        <v>0</v>
      </c>
      <c r="CZ255" s="8" t="b">
        <f t="shared" si="131"/>
        <v>0</v>
      </c>
      <c r="DA255" s="8" t="b">
        <f t="shared" si="132"/>
        <v>0</v>
      </c>
      <c r="DB255" s="8" t="b">
        <f t="shared" si="133"/>
        <v>0</v>
      </c>
      <c r="DC255" s="8" t="b">
        <f t="shared" si="134"/>
        <v>0</v>
      </c>
      <c r="DD255" s="8" t="b">
        <f t="shared" si="135"/>
        <v>0</v>
      </c>
      <c r="DE255" s="8" t="b">
        <f t="shared" si="136"/>
        <v>0</v>
      </c>
      <c r="DF255" s="8">
        <f t="shared" si="137"/>
        <v>0</v>
      </c>
      <c r="DG255" s="8">
        <f t="shared" si="138"/>
        <v>0</v>
      </c>
      <c r="DH255" s="8">
        <f t="shared" si="139"/>
        <v>0</v>
      </c>
      <c r="DI255" s="8">
        <f t="shared" si="140"/>
        <v>0</v>
      </c>
      <c r="DJ255" s="19"/>
      <c r="DK255" s="18"/>
      <c r="DL255" s="18"/>
      <c r="DM255" s="19"/>
      <c r="DN255" s="19"/>
      <c r="DO255" s="18"/>
      <c r="DP255" s="18"/>
      <c r="DQ255" s="19"/>
      <c r="DR255" s="19"/>
      <c r="DS255" s="18"/>
      <c r="DT255" s="18"/>
      <c r="DU255" s="19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</row>
    <row r="256" spans="1:161" x14ac:dyDescent="0.25">
      <c r="A256" s="28"/>
      <c r="B256" s="71"/>
      <c r="C256" s="29"/>
      <c r="D256" s="30"/>
      <c r="E256" s="31"/>
      <c r="F256" s="32"/>
      <c r="G256" s="74"/>
      <c r="H256" s="33"/>
      <c r="I256" s="34"/>
      <c r="J256" s="35"/>
      <c r="K256" s="109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9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9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9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8">
        <f t="shared" si="129"/>
        <v>0</v>
      </c>
      <c r="CK256" s="8">
        <f t="shared" si="130"/>
        <v>0</v>
      </c>
      <c r="CL256" s="8" t="str">
        <f t="shared" si="141"/>
        <v/>
      </c>
      <c r="CM256" s="8" t="str">
        <f t="shared" si="142"/>
        <v/>
      </c>
      <c r="CN256" s="8" t="str">
        <f t="shared" si="143"/>
        <v/>
      </c>
      <c r="CO256" s="8" t="str">
        <f t="shared" si="144"/>
        <v/>
      </c>
      <c r="CP256" s="8">
        <f>IF(D256="",0,IF(D256=E256,0,IF(D256&lt;E256,0,IF('Equipes et choix des points'!$I$2=1,IF('Matchs et classements'!D256&gt;'Matchs et classements'!E256,3),IF('Equipes et choix des points'!$I$2=2,IF('Matchs et classements'!D256&gt;E256,4))))))</f>
        <v>0</v>
      </c>
      <c r="CQ256" s="8">
        <f>IF(E256="",0,IF(E256=D256,0,IF(E256&lt;D256,0,IF('Equipes et choix des points'!$I$2=1,IF('Matchs et classements'!E256&gt;'Matchs et classements'!D256,3),IF('Equipes et choix des points'!$I$2=2,IF('Matchs et classements'!E256&gt;'Matchs et classements'!D256,4))))))</f>
        <v>0</v>
      </c>
      <c r="CR256" s="8">
        <f>IF(D256="",0,IF(D256&gt;E256,0,IF(D256&lt;E256,0,IF('Equipes et choix des points'!$I$2=1,IF('Matchs et classements'!D256='Matchs et classements'!E256,1),IF('Equipes et choix des points'!$I$2=2,IF('Matchs et classements'!D256='Matchs et classements'!E256,2))))))</f>
        <v>0</v>
      </c>
      <c r="CS256" s="8">
        <f>IF(E256="",0,IF(E256&gt;D256,0,IF(E256&lt;D256,0,IF('Equipes et choix des points'!$I$2=1,IF('Matchs et classements'!E256='Matchs et classements'!D256,1),IF('Equipes et choix des points'!$I$2=2,IF('Matchs et classements'!E256='Matchs et classements'!D256,2))))))</f>
        <v>0</v>
      </c>
      <c r="CT256" s="8">
        <f>IF(D256="",0,IF(D256&gt;E256,0,IF(D256=E256,0,IF('Equipes et choix des points'!$I$2=1,IF('Matchs et classements'!D256&lt;'Matchs et classements'!E256,0),IF('Equipes et choix des points'!$I$2=2,IF('Matchs et classements'!D256&lt;'Matchs et classements'!E256,1))))))</f>
        <v>0</v>
      </c>
      <c r="CU256" s="8">
        <f>IF(E256="",0,IF(E256&gt;D256,0,IF(E256=D256,0,IF('Equipes et choix des points'!$I$2=1,IF('Matchs et classements'!E256&lt;'Matchs et classements'!D256,0),IF('Equipes et choix des points'!$I$2=2,IF('Matchs et classements'!E256&lt;'Matchs et classements'!D256,1))))))</f>
        <v>0</v>
      </c>
      <c r="CV256" s="8">
        <f t="shared" si="145"/>
        <v>0</v>
      </c>
      <c r="CW256" s="8">
        <f t="shared" si="146"/>
        <v>0</v>
      </c>
      <c r="CX256" s="8">
        <f t="shared" si="147"/>
        <v>0</v>
      </c>
      <c r="CY256" s="8">
        <f t="shared" si="148"/>
        <v>0</v>
      </c>
      <c r="CZ256" s="8" t="b">
        <f t="shared" si="131"/>
        <v>0</v>
      </c>
      <c r="DA256" s="8" t="b">
        <f t="shared" si="132"/>
        <v>0</v>
      </c>
      <c r="DB256" s="8" t="b">
        <f t="shared" si="133"/>
        <v>0</v>
      </c>
      <c r="DC256" s="8" t="b">
        <f t="shared" si="134"/>
        <v>0</v>
      </c>
      <c r="DD256" s="8" t="b">
        <f t="shared" si="135"/>
        <v>0</v>
      </c>
      <c r="DE256" s="8" t="b">
        <f t="shared" si="136"/>
        <v>0</v>
      </c>
      <c r="DF256" s="8">
        <f t="shared" si="137"/>
        <v>0</v>
      </c>
      <c r="DG256" s="8">
        <f t="shared" si="138"/>
        <v>0</v>
      </c>
      <c r="DH256" s="8">
        <f t="shared" si="139"/>
        <v>0</v>
      </c>
      <c r="DI256" s="8">
        <f t="shared" si="140"/>
        <v>0</v>
      </c>
      <c r="DJ256" s="19"/>
      <c r="DK256" s="18"/>
      <c r="DL256" s="18"/>
      <c r="DM256" s="19"/>
      <c r="DN256" s="19"/>
      <c r="DO256" s="18"/>
      <c r="DP256" s="18"/>
      <c r="DQ256" s="19"/>
      <c r="DR256" s="19"/>
      <c r="DS256" s="18"/>
      <c r="DT256" s="18"/>
      <c r="DU256" s="19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</row>
    <row r="257" spans="1:161" x14ac:dyDescent="0.25">
      <c r="A257" s="28"/>
      <c r="B257" s="71"/>
      <c r="C257" s="29"/>
      <c r="D257" s="30"/>
      <c r="E257" s="31"/>
      <c r="F257" s="32"/>
      <c r="G257" s="74"/>
      <c r="H257" s="33"/>
      <c r="I257" s="34"/>
      <c r="J257" s="35"/>
      <c r="K257" s="109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9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9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9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8">
        <f t="shared" si="129"/>
        <v>0</v>
      </c>
      <c r="CK257" s="8">
        <f t="shared" si="130"/>
        <v>0</v>
      </c>
      <c r="CL257" s="8" t="str">
        <f t="shared" si="141"/>
        <v/>
      </c>
      <c r="CM257" s="8" t="str">
        <f t="shared" si="142"/>
        <v/>
      </c>
      <c r="CN257" s="8" t="str">
        <f t="shared" si="143"/>
        <v/>
      </c>
      <c r="CO257" s="8" t="str">
        <f t="shared" si="144"/>
        <v/>
      </c>
      <c r="CP257" s="8">
        <f>IF(D257="",0,IF(D257=E257,0,IF(D257&lt;E257,0,IF('Equipes et choix des points'!$I$2=1,IF('Matchs et classements'!D257&gt;'Matchs et classements'!E257,3),IF('Equipes et choix des points'!$I$2=2,IF('Matchs et classements'!D257&gt;E257,4))))))</f>
        <v>0</v>
      </c>
      <c r="CQ257" s="8">
        <f>IF(E257="",0,IF(E257=D257,0,IF(E257&lt;D257,0,IF('Equipes et choix des points'!$I$2=1,IF('Matchs et classements'!E257&gt;'Matchs et classements'!D257,3),IF('Equipes et choix des points'!$I$2=2,IF('Matchs et classements'!E257&gt;'Matchs et classements'!D257,4))))))</f>
        <v>0</v>
      </c>
      <c r="CR257" s="8">
        <f>IF(D257="",0,IF(D257&gt;E257,0,IF(D257&lt;E257,0,IF('Equipes et choix des points'!$I$2=1,IF('Matchs et classements'!D257='Matchs et classements'!E257,1),IF('Equipes et choix des points'!$I$2=2,IF('Matchs et classements'!D257='Matchs et classements'!E257,2))))))</f>
        <v>0</v>
      </c>
      <c r="CS257" s="8">
        <f>IF(E257="",0,IF(E257&gt;D257,0,IF(E257&lt;D257,0,IF('Equipes et choix des points'!$I$2=1,IF('Matchs et classements'!E257='Matchs et classements'!D257,1),IF('Equipes et choix des points'!$I$2=2,IF('Matchs et classements'!E257='Matchs et classements'!D257,2))))))</f>
        <v>0</v>
      </c>
      <c r="CT257" s="8">
        <f>IF(D257="",0,IF(D257&gt;E257,0,IF(D257=E257,0,IF('Equipes et choix des points'!$I$2=1,IF('Matchs et classements'!D257&lt;'Matchs et classements'!E257,0),IF('Equipes et choix des points'!$I$2=2,IF('Matchs et classements'!D257&lt;'Matchs et classements'!E257,1))))))</f>
        <v>0</v>
      </c>
      <c r="CU257" s="8">
        <f>IF(E257="",0,IF(E257&gt;D257,0,IF(E257=D257,0,IF('Equipes et choix des points'!$I$2=1,IF('Matchs et classements'!E257&lt;'Matchs et classements'!D257,0),IF('Equipes et choix des points'!$I$2=2,IF('Matchs et classements'!E257&lt;'Matchs et classements'!D257,1))))))</f>
        <v>0</v>
      </c>
      <c r="CV257" s="8">
        <f t="shared" si="145"/>
        <v>0</v>
      </c>
      <c r="CW257" s="8">
        <f t="shared" si="146"/>
        <v>0</v>
      </c>
      <c r="CX257" s="8">
        <f t="shared" si="147"/>
        <v>0</v>
      </c>
      <c r="CY257" s="8">
        <f t="shared" si="148"/>
        <v>0</v>
      </c>
      <c r="CZ257" s="8" t="b">
        <f t="shared" si="131"/>
        <v>0</v>
      </c>
      <c r="DA257" s="8" t="b">
        <f t="shared" si="132"/>
        <v>0</v>
      </c>
      <c r="DB257" s="8" t="b">
        <f t="shared" si="133"/>
        <v>0</v>
      </c>
      <c r="DC257" s="8" t="b">
        <f t="shared" si="134"/>
        <v>0</v>
      </c>
      <c r="DD257" s="8" t="b">
        <f t="shared" si="135"/>
        <v>0</v>
      </c>
      <c r="DE257" s="8" t="b">
        <f t="shared" si="136"/>
        <v>0</v>
      </c>
      <c r="DF257" s="8">
        <f t="shared" si="137"/>
        <v>0</v>
      </c>
      <c r="DG257" s="8">
        <f t="shared" si="138"/>
        <v>0</v>
      </c>
      <c r="DH257" s="8">
        <f t="shared" si="139"/>
        <v>0</v>
      </c>
      <c r="DI257" s="8">
        <f t="shared" si="140"/>
        <v>0</v>
      </c>
      <c r="DJ257" s="19"/>
      <c r="DK257" s="18"/>
      <c r="DL257" s="18"/>
      <c r="DM257" s="19"/>
      <c r="DN257" s="19"/>
      <c r="DO257" s="18"/>
      <c r="DP257" s="18"/>
      <c r="DQ257" s="19"/>
      <c r="DR257" s="19"/>
      <c r="DS257" s="18"/>
      <c r="DT257" s="18"/>
      <c r="DU257" s="19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</row>
    <row r="258" spans="1:161" x14ac:dyDescent="0.25">
      <c r="A258" s="28"/>
      <c r="B258" s="71"/>
      <c r="C258" s="29"/>
      <c r="D258" s="30"/>
      <c r="E258" s="31"/>
      <c r="F258" s="32"/>
      <c r="G258" s="74"/>
      <c r="H258" s="33"/>
      <c r="I258" s="34"/>
      <c r="J258" s="35"/>
      <c r="K258" s="109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9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9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9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8">
        <f t="shared" si="129"/>
        <v>0</v>
      </c>
      <c r="CK258" s="8">
        <f t="shared" si="130"/>
        <v>0</v>
      </c>
      <c r="CL258" s="8" t="str">
        <f t="shared" si="141"/>
        <v/>
      </c>
      <c r="CM258" s="8" t="str">
        <f t="shared" si="142"/>
        <v/>
      </c>
      <c r="CN258" s="8" t="str">
        <f t="shared" si="143"/>
        <v/>
      </c>
      <c r="CO258" s="8" t="str">
        <f t="shared" si="144"/>
        <v/>
      </c>
      <c r="CP258" s="8">
        <f>IF(D258="",0,IF(D258=E258,0,IF(D258&lt;E258,0,IF('Equipes et choix des points'!$I$2=1,IF('Matchs et classements'!D258&gt;'Matchs et classements'!E258,3),IF('Equipes et choix des points'!$I$2=2,IF('Matchs et classements'!D258&gt;E258,4))))))</f>
        <v>0</v>
      </c>
      <c r="CQ258" s="8">
        <f>IF(E258="",0,IF(E258=D258,0,IF(E258&lt;D258,0,IF('Equipes et choix des points'!$I$2=1,IF('Matchs et classements'!E258&gt;'Matchs et classements'!D258,3),IF('Equipes et choix des points'!$I$2=2,IF('Matchs et classements'!E258&gt;'Matchs et classements'!D258,4))))))</f>
        <v>0</v>
      </c>
      <c r="CR258" s="8">
        <f>IF(D258="",0,IF(D258&gt;E258,0,IF(D258&lt;E258,0,IF('Equipes et choix des points'!$I$2=1,IF('Matchs et classements'!D258='Matchs et classements'!E258,1),IF('Equipes et choix des points'!$I$2=2,IF('Matchs et classements'!D258='Matchs et classements'!E258,2))))))</f>
        <v>0</v>
      </c>
      <c r="CS258" s="8">
        <f>IF(E258="",0,IF(E258&gt;D258,0,IF(E258&lt;D258,0,IF('Equipes et choix des points'!$I$2=1,IF('Matchs et classements'!E258='Matchs et classements'!D258,1),IF('Equipes et choix des points'!$I$2=2,IF('Matchs et classements'!E258='Matchs et classements'!D258,2))))))</f>
        <v>0</v>
      </c>
      <c r="CT258" s="8">
        <f>IF(D258="",0,IF(D258&gt;E258,0,IF(D258=E258,0,IF('Equipes et choix des points'!$I$2=1,IF('Matchs et classements'!D258&lt;'Matchs et classements'!E258,0),IF('Equipes et choix des points'!$I$2=2,IF('Matchs et classements'!D258&lt;'Matchs et classements'!E258,1))))))</f>
        <v>0</v>
      </c>
      <c r="CU258" s="8">
        <f>IF(E258="",0,IF(E258&gt;D258,0,IF(E258=D258,0,IF('Equipes et choix des points'!$I$2=1,IF('Matchs et classements'!E258&lt;'Matchs et classements'!D258,0),IF('Equipes et choix des points'!$I$2=2,IF('Matchs et classements'!E258&lt;'Matchs et classements'!D258,1))))))</f>
        <v>0</v>
      </c>
      <c r="CV258" s="8">
        <f t="shared" si="145"/>
        <v>0</v>
      </c>
      <c r="CW258" s="8">
        <f t="shared" si="146"/>
        <v>0</v>
      </c>
      <c r="CX258" s="8">
        <f t="shared" si="147"/>
        <v>0</v>
      </c>
      <c r="CY258" s="8">
        <f t="shared" si="148"/>
        <v>0</v>
      </c>
      <c r="CZ258" s="8" t="b">
        <f t="shared" si="131"/>
        <v>0</v>
      </c>
      <c r="DA258" s="8" t="b">
        <f t="shared" si="132"/>
        <v>0</v>
      </c>
      <c r="DB258" s="8" t="b">
        <f t="shared" si="133"/>
        <v>0</v>
      </c>
      <c r="DC258" s="8" t="b">
        <f t="shared" si="134"/>
        <v>0</v>
      </c>
      <c r="DD258" s="8" t="b">
        <f t="shared" si="135"/>
        <v>0</v>
      </c>
      <c r="DE258" s="8" t="b">
        <f t="shared" si="136"/>
        <v>0</v>
      </c>
      <c r="DF258" s="8">
        <f t="shared" si="137"/>
        <v>0</v>
      </c>
      <c r="DG258" s="8">
        <f t="shared" si="138"/>
        <v>0</v>
      </c>
      <c r="DH258" s="8">
        <f t="shared" si="139"/>
        <v>0</v>
      </c>
      <c r="DI258" s="8">
        <f t="shared" si="140"/>
        <v>0</v>
      </c>
      <c r="DJ258" s="19"/>
      <c r="DK258" s="18"/>
      <c r="DL258" s="18"/>
      <c r="DM258" s="19"/>
      <c r="DN258" s="19"/>
      <c r="DO258" s="18"/>
      <c r="DP258" s="18"/>
      <c r="DQ258" s="19"/>
      <c r="DR258" s="19"/>
      <c r="DS258" s="18"/>
      <c r="DT258" s="18"/>
      <c r="DU258" s="19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</row>
    <row r="259" spans="1:161" x14ac:dyDescent="0.25">
      <c r="A259" s="28"/>
      <c r="B259" s="71"/>
      <c r="C259" s="29"/>
      <c r="D259" s="30"/>
      <c r="E259" s="31"/>
      <c r="F259" s="32"/>
      <c r="G259" s="74"/>
      <c r="H259" s="33"/>
      <c r="I259" s="34"/>
      <c r="J259" s="35"/>
      <c r="K259" s="109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9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9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9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8">
        <f t="shared" si="129"/>
        <v>0</v>
      </c>
      <c r="CK259" s="8">
        <f t="shared" si="130"/>
        <v>0</v>
      </c>
      <c r="CL259" s="8" t="str">
        <f t="shared" si="141"/>
        <v/>
      </c>
      <c r="CM259" s="8" t="str">
        <f t="shared" si="142"/>
        <v/>
      </c>
      <c r="CN259" s="8" t="str">
        <f t="shared" si="143"/>
        <v/>
      </c>
      <c r="CO259" s="8" t="str">
        <f t="shared" si="144"/>
        <v/>
      </c>
      <c r="CP259" s="8">
        <f>IF(D259="",0,IF(D259=E259,0,IF(D259&lt;E259,0,IF('Equipes et choix des points'!$I$2=1,IF('Matchs et classements'!D259&gt;'Matchs et classements'!E259,3),IF('Equipes et choix des points'!$I$2=2,IF('Matchs et classements'!D259&gt;E259,4))))))</f>
        <v>0</v>
      </c>
      <c r="CQ259" s="8">
        <f>IF(E259="",0,IF(E259=D259,0,IF(E259&lt;D259,0,IF('Equipes et choix des points'!$I$2=1,IF('Matchs et classements'!E259&gt;'Matchs et classements'!D259,3),IF('Equipes et choix des points'!$I$2=2,IF('Matchs et classements'!E259&gt;'Matchs et classements'!D259,4))))))</f>
        <v>0</v>
      </c>
      <c r="CR259" s="8">
        <f>IF(D259="",0,IF(D259&gt;E259,0,IF(D259&lt;E259,0,IF('Equipes et choix des points'!$I$2=1,IF('Matchs et classements'!D259='Matchs et classements'!E259,1),IF('Equipes et choix des points'!$I$2=2,IF('Matchs et classements'!D259='Matchs et classements'!E259,2))))))</f>
        <v>0</v>
      </c>
      <c r="CS259" s="8">
        <f>IF(E259="",0,IF(E259&gt;D259,0,IF(E259&lt;D259,0,IF('Equipes et choix des points'!$I$2=1,IF('Matchs et classements'!E259='Matchs et classements'!D259,1),IF('Equipes et choix des points'!$I$2=2,IF('Matchs et classements'!E259='Matchs et classements'!D259,2))))))</f>
        <v>0</v>
      </c>
      <c r="CT259" s="8">
        <f>IF(D259="",0,IF(D259&gt;E259,0,IF(D259=E259,0,IF('Equipes et choix des points'!$I$2=1,IF('Matchs et classements'!D259&lt;'Matchs et classements'!E259,0),IF('Equipes et choix des points'!$I$2=2,IF('Matchs et classements'!D259&lt;'Matchs et classements'!E259,1))))))</f>
        <v>0</v>
      </c>
      <c r="CU259" s="8">
        <f>IF(E259="",0,IF(E259&gt;D259,0,IF(E259=D259,0,IF('Equipes et choix des points'!$I$2=1,IF('Matchs et classements'!E259&lt;'Matchs et classements'!D259,0),IF('Equipes et choix des points'!$I$2=2,IF('Matchs et classements'!E259&lt;'Matchs et classements'!D259,1))))))</f>
        <v>0</v>
      </c>
      <c r="CV259" s="8">
        <f t="shared" si="145"/>
        <v>0</v>
      </c>
      <c r="CW259" s="8">
        <f t="shared" si="146"/>
        <v>0</v>
      </c>
      <c r="CX259" s="8">
        <f t="shared" si="147"/>
        <v>0</v>
      </c>
      <c r="CY259" s="8">
        <f t="shared" si="148"/>
        <v>0</v>
      </c>
      <c r="CZ259" s="8" t="b">
        <f t="shared" si="131"/>
        <v>0</v>
      </c>
      <c r="DA259" s="8" t="b">
        <f t="shared" si="132"/>
        <v>0</v>
      </c>
      <c r="DB259" s="8" t="b">
        <f t="shared" si="133"/>
        <v>0</v>
      </c>
      <c r="DC259" s="8" t="b">
        <f t="shared" si="134"/>
        <v>0</v>
      </c>
      <c r="DD259" s="8" t="b">
        <f t="shared" si="135"/>
        <v>0</v>
      </c>
      <c r="DE259" s="8" t="b">
        <f t="shared" si="136"/>
        <v>0</v>
      </c>
      <c r="DF259" s="8">
        <f t="shared" si="137"/>
        <v>0</v>
      </c>
      <c r="DG259" s="8">
        <f t="shared" si="138"/>
        <v>0</v>
      </c>
      <c r="DH259" s="8">
        <f t="shared" si="139"/>
        <v>0</v>
      </c>
      <c r="DI259" s="8">
        <f t="shared" si="140"/>
        <v>0</v>
      </c>
      <c r="DJ259" s="19"/>
      <c r="DK259" s="18"/>
      <c r="DL259" s="18"/>
      <c r="DM259" s="19"/>
      <c r="DN259" s="19"/>
      <c r="DO259" s="18"/>
      <c r="DP259" s="18"/>
      <c r="DQ259" s="19"/>
      <c r="DR259" s="19"/>
      <c r="DS259" s="18"/>
      <c r="DT259" s="18"/>
      <c r="DU259" s="19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</row>
    <row r="260" spans="1:161" x14ac:dyDescent="0.25">
      <c r="A260" s="28"/>
      <c r="B260" s="71"/>
      <c r="C260" s="29"/>
      <c r="D260" s="30"/>
      <c r="E260" s="31"/>
      <c r="F260" s="32"/>
      <c r="G260" s="74"/>
      <c r="H260" s="33"/>
      <c r="I260" s="34"/>
      <c r="J260" s="35"/>
      <c r="K260" s="109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9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9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9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8">
        <f t="shared" ref="CJ260:CJ323" si="149">A260</f>
        <v>0</v>
      </c>
      <c r="CK260" s="8">
        <f t="shared" ref="CK260:CK323" si="150">H260</f>
        <v>0</v>
      </c>
      <c r="CL260" s="8" t="str">
        <f t="shared" si="141"/>
        <v/>
      </c>
      <c r="CM260" s="8" t="str">
        <f t="shared" si="142"/>
        <v/>
      </c>
      <c r="CN260" s="8" t="str">
        <f t="shared" si="143"/>
        <v/>
      </c>
      <c r="CO260" s="8" t="str">
        <f t="shared" si="144"/>
        <v/>
      </c>
      <c r="CP260" s="8">
        <f>IF(D260="",0,IF(D260=E260,0,IF(D260&lt;E260,0,IF('Equipes et choix des points'!$I$2=1,IF('Matchs et classements'!D260&gt;'Matchs et classements'!E260,3),IF('Equipes et choix des points'!$I$2=2,IF('Matchs et classements'!D260&gt;E260,4))))))</f>
        <v>0</v>
      </c>
      <c r="CQ260" s="8">
        <f>IF(E260="",0,IF(E260=D260,0,IF(E260&lt;D260,0,IF('Equipes et choix des points'!$I$2=1,IF('Matchs et classements'!E260&gt;'Matchs et classements'!D260,3),IF('Equipes et choix des points'!$I$2=2,IF('Matchs et classements'!E260&gt;'Matchs et classements'!D260,4))))))</f>
        <v>0</v>
      </c>
      <c r="CR260" s="8">
        <f>IF(D260="",0,IF(D260&gt;E260,0,IF(D260&lt;E260,0,IF('Equipes et choix des points'!$I$2=1,IF('Matchs et classements'!D260='Matchs et classements'!E260,1),IF('Equipes et choix des points'!$I$2=2,IF('Matchs et classements'!D260='Matchs et classements'!E260,2))))))</f>
        <v>0</v>
      </c>
      <c r="CS260" s="8">
        <f>IF(E260="",0,IF(E260&gt;D260,0,IF(E260&lt;D260,0,IF('Equipes et choix des points'!$I$2=1,IF('Matchs et classements'!E260='Matchs et classements'!D260,1),IF('Equipes et choix des points'!$I$2=2,IF('Matchs et classements'!E260='Matchs et classements'!D260,2))))))</f>
        <v>0</v>
      </c>
      <c r="CT260" s="8">
        <f>IF(D260="",0,IF(D260&gt;E260,0,IF(D260=E260,0,IF('Equipes et choix des points'!$I$2=1,IF('Matchs et classements'!D260&lt;'Matchs et classements'!E260,0),IF('Equipes et choix des points'!$I$2=2,IF('Matchs et classements'!D260&lt;'Matchs et classements'!E260,1))))))</f>
        <v>0</v>
      </c>
      <c r="CU260" s="8">
        <f>IF(E260="",0,IF(E260&gt;D260,0,IF(E260=D260,0,IF('Equipes et choix des points'!$I$2=1,IF('Matchs et classements'!E260&lt;'Matchs et classements'!D260,0),IF('Equipes et choix des points'!$I$2=2,IF('Matchs et classements'!E260&lt;'Matchs et classements'!D260,1))))))</f>
        <v>0</v>
      </c>
      <c r="CV260" s="8">
        <f t="shared" si="145"/>
        <v>0</v>
      </c>
      <c r="CW260" s="8">
        <f t="shared" si="146"/>
        <v>0</v>
      </c>
      <c r="CX260" s="8">
        <f t="shared" si="147"/>
        <v>0</v>
      </c>
      <c r="CY260" s="8">
        <f t="shared" si="148"/>
        <v>0</v>
      </c>
      <c r="CZ260" s="8" t="b">
        <f t="shared" ref="CZ260:CZ323" si="151">IF(D260&lt;&gt;"",IF(D260&gt;E260,1))</f>
        <v>0</v>
      </c>
      <c r="DA260" s="8" t="b">
        <f t="shared" ref="DA260:DA323" si="152">IF(E260&lt;&gt;"",IF(E260&gt;D260,1))</f>
        <v>0</v>
      </c>
      <c r="DB260" s="8" t="b">
        <f t="shared" ref="DB260:DB323" si="153">IF(D260&lt;&gt;"",IF(D260=E260,1))</f>
        <v>0</v>
      </c>
      <c r="DC260" s="8" t="b">
        <f t="shared" ref="DC260:DC323" si="154">IF(E260&lt;&gt;"",IF(E260=D260,1))</f>
        <v>0</v>
      </c>
      <c r="DD260" s="8" t="b">
        <f t="shared" ref="DD260:DD323" si="155">IF(D260&lt;&gt;"",IF(D260&lt;E260,1))</f>
        <v>0</v>
      </c>
      <c r="DE260" s="8" t="b">
        <f t="shared" ref="DE260:DE323" si="156">IF(E260&lt;&gt;"",IF(E260&lt;D260,1))</f>
        <v>0</v>
      </c>
      <c r="DF260" s="8">
        <f t="shared" ref="DF260:DF323" si="157">D260</f>
        <v>0</v>
      </c>
      <c r="DG260" s="8">
        <f t="shared" ref="DG260:DG323" si="158">E260</f>
        <v>0</v>
      </c>
      <c r="DH260" s="8">
        <f t="shared" ref="DH260:DH323" si="159">E260</f>
        <v>0</v>
      </c>
      <c r="DI260" s="8">
        <f t="shared" ref="DI260:DI323" si="160">D260</f>
        <v>0</v>
      </c>
      <c r="DJ260" s="19"/>
      <c r="DK260" s="18"/>
      <c r="DL260" s="18"/>
      <c r="DM260" s="19"/>
      <c r="DN260" s="19"/>
      <c r="DO260" s="18"/>
      <c r="DP260" s="18"/>
      <c r="DQ260" s="19"/>
      <c r="DR260" s="19"/>
      <c r="DS260" s="18"/>
      <c r="DT260" s="18"/>
      <c r="DU260" s="19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</row>
    <row r="261" spans="1:161" x14ac:dyDescent="0.25">
      <c r="A261" s="28"/>
      <c r="B261" s="71"/>
      <c r="C261" s="29"/>
      <c r="D261" s="30"/>
      <c r="E261" s="31"/>
      <c r="F261" s="32"/>
      <c r="G261" s="74"/>
      <c r="H261" s="33"/>
      <c r="I261" s="34"/>
      <c r="J261" s="35"/>
      <c r="K261" s="109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9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9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9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8">
        <f t="shared" si="149"/>
        <v>0</v>
      </c>
      <c r="CK261" s="8">
        <f t="shared" si="150"/>
        <v>0</v>
      </c>
      <c r="CL261" s="8" t="str">
        <f t="shared" ref="CL261:CL324" si="161">IF(B261="Forfait Perdant",3,"")</f>
        <v/>
      </c>
      <c r="CM261" s="8" t="str">
        <f t="shared" ref="CM261:CM324" si="162">IF(G261="Forfait Perdant",3,"")</f>
        <v/>
      </c>
      <c r="CN261" s="8" t="str">
        <f t="shared" ref="CN261:CN324" si="163">IF(B261="Forfait Gagnant",0,"")</f>
        <v/>
      </c>
      <c r="CO261" s="8" t="str">
        <f t="shared" ref="CO261:CO324" si="164">IF(G261="Forfait Gagnant",0,"")</f>
        <v/>
      </c>
      <c r="CP261" s="8">
        <f>IF(D261="",0,IF(D261=E261,0,IF(D261&lt;E261,0,IF('Equipes et choix des points'!$I$2=1,IF('Matchs et classements'!D261&gt;'Matchs et classements'!E261,3),IF('Equipes et choix des points'!$I$2=2,IF('Matchs et classements'!D261&gt;E261,4))))))</f>
        <v>0</v>
      </c>
      <c r="CQ261" s="8">
        <f>IF(E261="",0,IF(E261=D261,0,IF(E261&lt;D261,0,IF('Equipes et choix des points'!$I$2=1,IF('Matchs et classements'!E261&gt;'Matchs et classements'!D261,3),IF('Equipes et choix des points'!$I$2=2,IF('Matchs et classements'!E261&gt;'Matchs et classements'!D261,4))))))</f>
        <v>0</v>
      </c>
      <c r="CR261" s="8">
        <f>IF(D261="",0,IF(D261&gt;E261,0,IF(D261&lt;E261,0,IF('Equipes et choix des points'!$I$2=1,IF('Matchs et classements'!D261='Matchs et classements'!E261,1),IF('Equipes et choix des points'!$I$2=2,IF('Matchs et classements'!D261='Matchs et classements'!E261,2))))))</f>
        <v>0</v>
      </c>
      <c r="CS261" s="8">
        <f>IF(E261="",0,IF(E261&gt;D261,0,IF(E261&lt;D261,0,IF('Equipes et choix des points'!$I$2=1,IF('Matchs et classements'!E261='Matchs et classements'!D261,1),IF('Equipes et choix des points'!$I$2=2,IF('Matchs et classements'!E261='Matchs et classements'!D261,2))))))</f>
        <v>0</v>
      </c>
      <c r="CT261" s="8">
        <f>IF(D261="",0,IF(D261&gt;E261,0,IF(D261=E261,0,IF('Equipes et choix des points'!$I$2=1,IF('Matchs et classements'!D261&lt;'Matchs et classements'!E261,0),IF('Equipes et choix des points'!$I$2=2,IF('Matchs et classements'!D261&lt;'Matchs et classements'!E261,1))))))</f>
        <v>0</v>
      </c>
      <c r="CU261" s="8">
        <f>IF(E261="",0,IF(E261&gt;D261,0,IF(E261=D261,0,IF('Equipes et choix des points'!$I$2=1,IF('Matchs et classements'!E261&lt;'Matchs et classements'!D261,0),IF('Equipes et choix des points'!$I$2=2,IF('Matchs et classements'!E261&lt;'Matchs et classements'!D261,1))))))</f>
        <v>0</v>
      </c>
      <c r="CV261" s="8">
        <f t="shared" ref="CV261:CV324" si="165">SUM(CP261,CR261,CT261)-SUM(CJ261,CL261)</f>
        <v>0</v>
      </c>
      <c r="CW261" s="8">
        <f t="shared" ref="CW261:CW324" si="166">SUM(CO261,CQ261,CS261)-SUM(CK261,CM261)</f>
        <v>0</v>
      </c>
      <c r="CX261" s="8">
        <f t="shared" ref="CX261:CX324" si="167">IF(B261="Forfait perdant",0,IF(B261="Forfait Général",0,IF(D261="",0,1)))</f>
        <v>0</v>
      </c>
      <c r="CY261" s="8">
        <f t="shared" ref="CY261:CY324" si="168">IF(G261="Forfait Perdant",0,IF(G261="Forfait Général",0,IF(E261="",0,1)))</f>
        <v>0</v>
      </c>
      <c r="CZ261" s="8" t="b">
        <f t="shared" si="151"/>
        <v>0</v>
      </c>
      <c r="DA261" s="8" t="b">
        <f t="shared" si="152"/>
        <v>0</v>
      </c>
      <c r="DB261" s="8" t="b">
        <f t="shared" si="153"/>
        <v>0</v>
      </c>
      <c r="DC261" s="8" t="b">
        <f t="shared" si="154"/>
        <v>0</v>
      </c>
      <c r="DD261" s="8" t="b">
        <f t="shared" si="155"/>
        <v>0</v>
      </c>
      <c r="DE261" s="8" t="b">
        <f t="shared" si="156"/>
        <v>0</v>
      </c>
      <c r="DF261" s="8">
        <f t="shared" si="157"/>
        <v>0</v>
      </c>
      <c r="DG261" s="8">
        <f t="shared" si="158"/>
        <v>0</v>
      </c>
      <c r="DH261" s="8">
        <f t="shared" si="159"/>
        <v>0</v>
      </c>
      <c r="DI261" s="8">
        <f t="shared" si="160"/>
        <v>0</v>
      </c>
      <c r="DJ261" s="19"/>
      <c r="DK261" s="18"/>
      <c r="DL261" s="18"/>
      <c r="DM261" s="19"/>
      <c r="DN261" s="19"/>
      <c r="DO261" s="18"/>
      <c r="DP261" s="18"/>
      <c r="DQ261" s="19"/>
      <c r="DR261" s="19"/>
      <c r="DS261" s="18"/>
      <c r="DT261" s="18"/>
      <c r="DU261" s="19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</row>
    <row r="262" spans="1:161" x14ac:dyDescent="0.25">
      <c r="A262" s="28"/>
      <c r="B262" s="71"/>
      <c r="C262" s="29"/>
      <c r="D262" s="30"/>
      <c r="E262" s="31"/>
      <c r="F262" s="32"/>
      <c r="G262" s="74"/>
      <c r="H262" s="33"/>
      <c r="I262" s="34"/>
      <c r="J262" s="35"/>
      <c r="K262" s="109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9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9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9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8">
        <f t="shared" si="149"/>
        <v>0</v>
      </c>
      <c r="CK262" s="8">
        <f t="shared" si="150"/>
        <v>0</v>
      </c>
      <c r="CL262" s="8" t="str">
        <f t="shared" si="161"/>
        <v/>
      </c>
      <c r="CM262" s="8" t="str">
        <f t="shared" si="162"/>
        <v/>
      </c>
      <c r="CN262" s="8" t="str">
        <f t="shared" si="163"/>
        <v/>
      </c>
      <c r="CO262" s="8" t="str">
        <f t="shared" si="164"/>
        <v/>
      </c>
      <c r="CP262" s="8">
        <f>IF(D262="",0,IF(D262=E262,0,IF(D262&lt;E262,0,IF('Equipes et choix des points'!$I$2=1,IF('Matchs et classements'!D262&gt;'Matchs et classements'!E262,3),IF('Equipes et choix des points'!$I$2=2,IF('Matchs et classements'!D262&gt;E262,4))))))</f>
        <v>0</v>
      </c>
      <c r="CQ262" s="8">
        <f>IF(E262="",0,IF(E262=D262,0,IF(E262&lt;D262,0,IF('Equipes et choix des points'!$I$2=1,IF('Matchs et classements'!E262&gt;'Matchs et classements'!D262,3),IF('Equipes et choix des points'!$I$2=2,IF('Matchs et classements'!E262&gt;'Matchs et classements'!D262,4))))))</f>
        <v>0</v>
      </c>
      <c r="CR262" s="8">
        <f>IF(D262="",0,IF(D262&gt;E262,0,IF(D262&lt;E262,0,IF('Equipes et choix des points'!$I$2=1,IF('Matchs et classements'!D262='Matchs et classements'!E262,1),IF('Equipes et choix des points'!$I$2=2,IF('Matchs et classements'!D262='Matchs et classements'!E262,2))))))</f>
        <v>0</v>
      </c>
      <c r="CS262" s="8">
        <f>IF(E262="",0,IF(E262&gt;D262,0,IF(E262&lt;D262,0,IF('Equipes et choix des points'!$I$2=1,IF('Matchs et classements'!E262='Matchs et classements'!D262,1),IF('Equipes et choix des points'!$I$2=2,IF('Matchs et classements'!E262='Matchs et classements'!D262,2))))))</f>
        <v>0</v>
      </c>
      <c r="CT262" s="8">
        <f>IF(D262="",0,IF(D262&gt;E262,0,IF(D262=E262,0,IF('Equipes et choix des points'!$I$2=1,IF('Matchs et classements'!D262&lt;'Matchs et classements'!E262,0),IF('Equipes et choix des points'!$I$2=2,IF('Matchs et classements'!D262&lt;'Matchs et classements'!E262,1))))))</f>
        <v>0</v>
      </c>
      <c r="CU262" s="8">
        <f>IF(E262="",0,IF(E262&gt;D262,0,IF(E262=D262,0,IF('Equipes et choix des points'!$I$2=1,IF('Matchs et classements'!E262&lt;'Matchs et classements'!D262,0),IF('Equipes et choix des points'!$I$2=2,IF('Matchs et classements'!E262&lt;'Matchs et classements'!D262,1))))))</f>
        <v>0</v>
      </c>
      <c r="CV262" s="8">
        <f t="shared" si="165"/>
        <v>0</v>
      </c>
      <c r="CW262" s="8">
        <f t="shared" si="166"/>
        <v>0</v>
      </c>
      <c r="CX262" s="8">
        <f t="shared" si="167"/>
        <v>0</v>
      </c>
      <c r="CY262" s="8">
        <f t="shared" si="168"/>
        <v>0</v>
      </c>
      <c r="CZ262" s="8" t="b">
        <f t="shared" si="151"/>
        <v>0</v>
      </c>
      <c r="DA262" s="8" t="b">
        <f t="shared" si="152"/>
        <v>0</v>
      </c>
      <c r="DB262" s="8" t="b">
        <f t="shared" si="153"/>
        <v>0</v>
      </c>
      <c r="DC262" s="8" t="b">
        <f t="shared" si="154"/>
        <v>0</v>
      </c>
      <c r="DD262" s="8" t="b">
        <f t="shared" si="155"/>
        <v>0</v>
      </c>
      <c r="DE262" s="8" t="b">
        <f t="shared" si="156"/>
        <v>0</v>
      </c>
      <c r="DF262" s="8">
        <f t="shared" si="157"/>
        <v>0</v>
      </c>
      <c r="DG262" s="8">
        <f t="shared" si="158"/>
        <v>0</v>
      </c>
      <c r="DH262" s="8">
        <f t="shared" si="159"/>
        <v>0</v>
      </c>
      <c r="DI262" s="8">
        <f t="shared" si="160"/>
        <v>0</v>
      </c>
      <c r="DJ262" s="19"/>
      <c r="DK262" s="18"/>
      <c r="DL262" s="18"/>
      <c r="DM262" s="19"/>
      <c r="DN262" s="19"/>
      <c r="DO262" s="18"/>
      <c r="DP262" s="18"/>
      <c r="DQ262" s="19"/>
      <c r="DR262" s="19"/>
      <c r="DS262" s="18"/>
      <c r="DT262" s="18"/>
      <c r="DU262" s="19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</row>
    <row r="263" spans="1:161" ht="15.75" thickBot="1" x14ac:dyDescent="0.3">
      <c r="A263" s="36"/>
      <c r="B263" s="72"/>
      <c r="C263" s="37"/>
      <c r="D263" s="38"/>
      <c r="E263" s="39"/>
      <c r="F263" s="40"/>
      <c r="G263" s="75"/>
      <c r="H263" s="41"/>
      <c r="I263" s="42"/>
      <c r="J263" s="43"/>
      <c r="K263" s="110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9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9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9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8">
        <f t="shared" si="149"/>
        <v>0</v>
      </c>
      <c r="CK263" s="8">
        <f t="shared" si="150"/>
        <v>0</v>
      </c>
      <c r="CL263" s="8" t="str">
        <f t="shared" si="161"/>
        <v/>
      </c>
      <c r="CM263" s="8" t="str">
        <f t="shared" si="162"/>
        <v/>
      </c>
      <c r="CN263" s="8" t="str">
        <f t="shared" si="163"/>
        <v/>
      </c>
      <c r="CO263" s="8" t="str">
        <f t="shared" si="164"/>
        <v/>
      </c>
      <c r="CP263" s="8">
        <f>IF(D263="",0,IF(D263=E263,0,IF(D263&lt;E263,0,IF('Equipes et choix des points'!$I$2=1,IF('Matchs et classements'!D263&gt;'Matchs et classements'!E263,3),IF('Equipes et choix des points'!$I$2=2,IF('Matchs et classements'!D263&gt;E263,4))))))</f>
        <v>0</v>
      </c>
      <c r="CQ263" s="8">
        <f>IF(E263="",0,IF(E263=D263,0,IF(E263&lt;D263,0,IF('Equipes et choix des points'!$I$2=1,IF('Matchs et classements'!E263&gt;'Matchs et classements'!D263,3),IF('Equipes et choix des points'!$I$2=2,IF('Matchs et classements'!E263&gt;'Matchs et classements'!D263,4))))))</f>
        <v>0</v>
      </c>
      <c r="CR263" s="8">
        <f>IF(D263="",0,IF(D263&gt;E263,0,IF(D263&lt;E263,0,IF('Equipes et choix des points'!$I$2=1,IF('Matchs et classements'!D263='Matchs et classements'!E263,1),IF('Equipes et choix des points'!$I$2=2,IF('Matchs et classements'!D263='Matchs et classements'!E263,2))))))</f>
        <v>0</v>
      </c>
      <c r="CS263" s="8">
        <f>IF(E263="",0,IF(E263&gt;D263,0,IF(E263&lt;D263,0,IF('Equipes et choix des points'!$I$2=1,IF('Matchs et classements'!E263='Matchs et classements'!D263,1),IF('Equipes et choix des points'!$I$2=2,IF('Matchs et classements'!E263='Matchs et classements'!D263,2))))))</f>
        <v>0</v>
      </c>
      <c r="CT263" s="8">
        <f>IF(D263="",0,IF(D263&gt;E263,0,IF(D263=E263,0,IF('Equipes et choix des points'!$I$2=1,IF('Matchs et classements'!D263&lt;'Matchs et classements'!E263,0),IF('Equipes et choix des points'!$I$2=2,IF('Matchs et classements'!D263&lt;'Matchs et classements'!E263,1))))))</f>
        <v>0</v>
      </c>
      <c r="CU263" s="8">
        <f>IF(E263="",0,IF(E263&gt;D263,0,IF(E263=D263,0,IF('Equipes et choix des points'!$I$2=1,IF('Matchs et classements'!E263&lt;'Matchs et classements'!D263,0),IF('Equipes et choix des points'!$I$2=2,IF('Matchs et classements'!E263&lt;'Matchs et classements'!D263,1))))))</f>
        <v>0</v>
      </c>
      <c r="CV263" s="8">
        <f t="shared" si="165"/>
        <v>0</v>
      </c>
      <c r="CW263" s="8">
        <f t="shared" si="166"/>
        <v>0</v>
      </c>
      <c r="CX263" s="8">
        <f t="shared" si="167"/>
        <v>0</v>
      </c>
      <c r="CY263" s="8">
        <f t="shared" si="168"/>
        <v>0</v>
      </c>
      <c r="CZ263" s="8" t="b">
        <f t="shared" si="151"/>
        <v>0</v>
      </c>
      <c r="DA263" s="8" t="b">
        <f t="shared" si="152"/>
        <v>0</v>
      </c>
      <c r="DB263" s="8" t="b">
        <f t="shared" si="153"/>
        <v>0</v>
      </c>
      <c r="DC263" s="8" t="b">
        <f t="shared" si="154"/>
        <v>0</v>
      </c>
      <c r="DD263" s="8" t="b">
        <f t="shared" si="155"/>
        <v>0</v>
      </c>
      <c r="DE263" s="8" t="b">
        <f t="shared" si="156"/>
        <v>0</v>
      </c>
      <c r="DF263" s="8">
        <f t="shared" si="157"/>
        <v>0</v>
      </c>
      <c r="DG263" s="8">
        <f t="shared" si="158"/>
        <v>0</v>
      </c>
      <c r="DH263" s="8">
        <f t="shared" si="159"/>
        <v>0</v>
      </c>
      <c r="DI263" s="8">
        <f t="shared" si="160"/>
        <v>0</v>
      </c>
      <c r="DJ263" s="19"/>
      <c r="DK263" s="18"/>
      <c r="DL263" s="18"/>
      <c r="DM263" s="19"/>
      <c r="DN263" s="19"/>
      <c r="DO263" s="18"/>
      <c r="DP263" s="18"/>
      <c r="DQ263" s="19"/>
      <c r="DR263" s="19"/>
      <c r="DS263" s="18"/>
      <c r="DT263" s="18"/>
      <c r="DU263" s="19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</row>
    <row r="264" spans="1:161" x14ac:dyDescent="0.25">
      <c r="A264" s="20"/>
      <c r="B264" s="70"/>
      <c r="C264" s="21"/>
      <c r="D264" s="22"/>
      <c r="E264" s="23"/>
      <c r="F264" s="24"/>
      <c r="G264" s="73"/>
      <c r="H264" s="25"/>
      <c r="I264" s="26"/>
      <c r="J264" s="27"/>
      <c r="K264" s="108">
        <v>27</v>
      </c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9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9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9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8">
        <f t="shared" si="149"/>
        <v>0</v>
      </c>
      <c r="CK264" s="8">
        <f t="shared" si="150"/>
        <v>0</v>
      </c>
      <c r="CL264" s="8" t="str">
        <f t="shared" si="161"/>
        <v/>
      </c>
      <c r="CM264" s="8" t="str">
        <f t="shared" si="162"/>
        <v/>
      </c>
      <c r="CN264" s="8" t="str">
        <f t="shared" si="163"/>
        <v/>
      </c>
      <c r="CO264" s="8" t="str">
        <f t="shared" si="164"/>
        <v/>
      </c>
      <c r="CP264" s="8">
        <f>IF(D264="",0,IF(D264=E264,0,IF(D264&lt;E264,0,IF('Equipes et choix des points'!$I$2=1,IF('Matchs et classements'!D264&gt;'Matchs et classements'!E264,3),IF('Equipes et choix des points'!$I$2=2,IF('Matchs et classements'!D264&gt;E264,4))))))</f>
        <v>0</v>
      </c>
      <c r="CQ264" s="8">
        <f>IF(E264="",0,IF(E264=D264,0,IF(E264&lt;D264,0,IF('Equipes et choix des points'!$I$2=1,IF('Matchs et classements'!E264&gt;'Matchs et classements'!D264,3),IF('Equipes et choix des points'!$I$2=2,IF('Matchs et classements'!E264&gt;'Matchs et classements'!D264,4))))))</f>
        <v>0</v>
      </c>
      <c r="CR264" s="8">
        <f>IF(D264="",0,IF(D264&gt;E264,0,IF(D264&lt;E264,0,IF('Equipes et choix des points'!$I$2=1,IF('Matchs et classements'!D264='Matchs et classements'!E264,1),IF('Equipes et choix des points'!$I$2=2,IF('Matchs et classements'!D264='Matchs et classements'!E264,2))))))</f>
        <v>0</v>
      </c>
      <c r="CS264" s="8">
        <f>IF(E264="",0,IF(E264&gt;D264,0,IF(E264&lt;D264,0,IF('Equipes et choix des points'!$I$2=1,IF('Matchs et classements'!E264='Matchs et classements'!D264,1),IF('Equipes et choix des points'!$I$2=2,IF('Matchs et classements'!E264='Matchs et classements'!D264,2))))))</f>
        <v>0</v>
      </c>
      <c r="CT264" s="8">
        <f>IF(D264="",0,IF(D264&gt;E264,0,IF(D264=E264,0,IF('Equipes et choix des points'!$I$2=1,IF('Matchs et classements'!D264&lt;'Matchs et classements'!E264,0),IF('Equipes et choix des points'!$I$2=2,IF('Matchs et classements'!D264&lt;'Matchs et classements'!E264,1))))))</f>
        <v>0</v>
      </c>
      <c r="CU264" s="8">
        <f>IF(E264="",0,IF(E264&gt;D264,0,IF(E264=D264,0,IF('Equipes et choix des points'!$I$2=1,IF('Matchs et classements'!E264&lt;'Matchs et classements'!D264,0),IF('Equipes et choix des points'!$I$2=2,IF('Matchs et classements'!E264&lt;'Matchs et classements'!D264,1))))))</f>
        <v>0</v>
      </c>
      <c r="CV264" s="8">
        <f t="shared" si="165"/>
        <v>0</v>
      </c>
      <c r="CW264" s="8">
        <f t="shared" si="166"/>
        <v>0</v>
      </c>
      <c r="CX264" s="8">
        <f t="shared" si="167"/>
        <v>0</v>
      </c>
      <c r="CY264" s="8">
        <f t="shared" si="168"/>
        <v>0</v>
      </c>
      <c r="CZ264" s="8" t="b">
        <f t="shared" si="151"/>
        <v>0</v>
      </c>
      <c r="DA264" s="8" t="b">
        <f t="shared" si="152"/>
        <v>0</v>
      </c>
      <c r="DB264" s="8" t="b">
        <f t="shared" si="153"/>
        <v>0</v>
      </c>
      <c r="DC264" s="8" t="b">
        <f t="shared" si="154"/>
        <v>0</v>
      </c>
      <c r="DD264" s="8" t="b">
        <f t="shared" si="155"/>
        <v>0</v>
      </c>
      <c r="DE264" s="8" t="b">
        <f t="shared" si="156"/>
        <v>0</v>
      </c>
      <c r="DF264" s="8">
        <f t="shared" si="157"/>
        <v>0</v>
      </c>
      <c r="DG264" s="8">
        <f t="shared" si="158"/>
        <v>0</v>
      </c>
      <c r="DH264" s="8">
        <f t="shared" si="159"/>
        <v>0</v>
      </c>
      <c r="DI264" s="8">
        <f t="shared" si="160"/>
        <v>0</v>
      </c>
      <c r="DJ264" s="19"/>
      <c r="DK264" s="18"/>
      <c r="DL264" s="18"/>
      <c r="DM264" s="19"/>
      <c r="DN264" s="19"/>
      <c r="DO264" s="18"/>
      <c r="DP264" s="18"/>
      <c r="DQ264" s="19"/>
      <c r="DR264" s="19"/>
      <c r="DS264" s="18"/>
      <c r="DT264" s="18"/>
      <c r="DU264" s="19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</row>
    <row r="265" spans="1:161" x14ac:dyDescent="0.25">
      <c r="A265" s="28"/>
      <c r="B265" s="71"/>
      <c r="C265" s="29"/>
      <c r="D265" s="30"/>
      <c r="E265" s="31"/>
      <c r="F265" s="32"/>
      <c r="G265" s="74"/>
      <c r="H265" s="33"/>
      <c r="I265" s="34"/>
      <c r="J265" s="35"/>
      <c r="K265" s="109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9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9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9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8">
        <f t="shared" si="149"/>
        <v>0</v>
      </c>
      <c r="CK265" s="8">
        <f t="shared" si="150"/>
        <v>0</v>
      </c>
      <c r="CL265" s="8" t="str">
        <f t="shared" si="161"/>
        <v/>
      </c>
      <c r="CM265" s="8" t="str">
        <f t="shared" si="162"/>
        <v/>
      </c>
      <c r="CN265" s="8" t="str">
        <f t="shared" si="163"/>
        <v/>
      </c>
      <c r="CO265" s="8" t="str">
        <f t="shared" si="164"/>
        <v/>
      </c>
      <c r="CP265" s="8">
        <f>IF(D265="",0,IF(D265=E265,0,IF(D265&lt;E265,0,IF('Equipes et choix des points'!$I$2=1,IF('Matchs et classements'!D265&gt;'Matchs et classements'!E265,3),IF('Equipes et choix des points'!$I$2=2,IF('Matchs et classements'!D265&gt;E265,4))))))</f>
        <v>0</v>
      </c>
      <c r="CQ265" s="8">
        <f>IF(E265="",0,IF(E265=D265,0,IF(E265&lt;D265,0,IF('Equipes et choix des points'!$I$2=1,IF('Matchs et classements'!E265&gt;'Matchs et classements'!D265,3),IF('Equipes et choix des points'!$I$2=2,IF('Matchs et classements'!E265&gt;'Matchs et classements'!D265,4))))))</f>
        <v>0</v>
      </c>
      <c r="CR265" s="8">
        <f>IF(D265="",0,IF(D265&gt;E265,0,IF(D265&lt;E265,0,IF('Equipes et choix des points'!$I$2=1,IF('Matchs et classements'!D265='Matchs et classements'!E265,1),IF('Equipes et choix des points'!$I$2=2,IF('Matchs et classements'!D265='Matchs et classements'!E265,2))))))</f>
        <v>0</v>
      </c>
      <c r="CS265" s="8">
        <f>IF(E265="",0,IF(E265&gt;D265,0,IF(E265&lt;D265,0,IF('Equipes et choix des points'!$I$2=1,IF('Matchs et classements'!E265='Matchs et classements'!D265,1),IF('Equipes et choix des points'!$I$2=2,IF('Matchs et classements'!E265='Matchs et classements'!D265,2))))))</f>
        <v>0</v>
      </c>
      <c r="CT265" s="8">
        <f>IF(D265="",0,IF(D265&gt;E265,0,IF(D265=E265,0,IF('Equipes et choix des points'!$I$2=1,IF('Matchs et classements'!D265&lt;'Matchs et classements'!E265,0),IF('Equipes et choix des points'!$I$2=2,IF('Matchs et classements'!D265&lt;'Matchs et classements'!E265,1))))))</f>
        <v>0</v>
      </c>
      <c r="CU265" s="8">
        <f>IF(E265="",0,IF(E265&gt;D265,0,IF(E265=D265,0,IF('Equipes et choix des points'!$I$2=1,IF('Matchs et classements'!E265&lt;'Matchs et classements'!D265,0),IF('Equipes et choix des points'!$I$2=2,IF('Matchs et classements'!E265&lt;'Matchs et classements'!D265,1))))))</f>
        <v>0</v>
      </c>
      <c r="CV265" s="8">
        <f t="shared" si="165"/>
        <v>0</v>
      </c>
      <c r="CW265" s="8">
        <f t="shared" si="166"/>
        <v>0</v>
      </c>
      <c r="CX265" s="8">
        <f t="shared" si="167"/>
        <v>0</v>
      </c>
      <c r="CY265" s="8">
        <f t="shared" si="168"/>
        <v>0</v>
      </c>
      <c r="CZ265" s="8" t="b">
        <f t="shared" si="151"/>
        <v>0</v>
      </c>
      <c r="DA265" s="8" t="b">
        <f t="shared" si="152"/>
        <v>0</v>
      </c>
      <c r="DB265" s="8" t="b">
        <f t="shared" si="153"/>
        <v>0</v>
      </c>
      <c r="DC265" s="8" t="b">
        <f t="shared" si="154"/>
        <v>0</v>
      </c>
      <c r="DD265" s="8" t="b">
        <f t="shared" si="155"/>
        <v>0</v>
      </c>
      <c r="DE265" s="8" t="b">
        <f t="shared" si="156"/>
        <v>0</v>
      </c>
      <c r="DF265" s="8">
        <f t="shared" si="157"/>
        <v>0</v>
      </c>
      <c r="DG265" s="8">
        <f t="shared" si="158"/>
        <v>0</v>
      </c>
      <c r="DH265" s="8">
        <f t="shared" si="159"/>
        <v>0</v>
      </c>
      <c r="DI265" s="8">
        <f t="shared" si="160"/>
        <v>0</v>
      </c>
      <c r="DJ265" s="19"/>
      <c r="DK265" s="18"/>
      <c r="DL265" s="18"/>
      <c r="DM265" s="19"/>
      <c r="DN265" s="19"/>
      <c r="DO265" s="18"/>
      <c r="DP265" s="18"/>
      <c r="DQ265" s="19"/>
      <c r="DR265" s="19"/>
      <c r="DS265" s="18"/>
      <c r="DT265" s="18"/>
      <c r="DU265" s="19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</row>
    <row r="266" spans="1:161" x14ac:dyDescent="0.25">
      <c r="A266" s="28"/>
      <c r="B266" s="71"/>
      <c r="C266" s="29"/>
      <c r="D266" s="30"/>
      <c r="E266" s="31"/>
      <c r="F266" s="32"/>
      <c r="G266" s="74"/>
      <c r="H266" s="33"/>
      <c r="I266" s="34"/>
      <c r="J266" s="35"/>
      <c r="K266" s="109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9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9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9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8">
        <f t="shared" si="149"/>
        <v>0</v>
      </c>
      <c r="CK266" s="8">
        <f t="shared" si="150"/>
        <v>0</v>
      </c>
      <c r="CL266" s="8" t="str">
        <f t="shared" si="161"/>
        <v/>
      </c>
      <c r="CM266" s="8" t="str">
        <f t="shared" si="162"/>
        <v/>
      </c>
      <c r="CN266" s="8" t="str">
        <f t="shared" si="163"/>
        <v/>
      </c>
      <c r="CO266" s="8" t="str">
        <f t="shared" si="164"/>
        <v/>
      </c>
      <c r="CP266" s="8">
        <f>IF(D266="",0,IF(D266=E266,0,IF(D266&lt;E266,0,IF('Equipes et choix des points'!$I$2=1,IF('Matchs et classements'!D266&gt;'Matchs et classements'!E266,3),IF('Equipes et choix des points'!$I$2=2,IF('Matchs et classements'!D266&gt;E266,4))))))</f>
        <v>0</v>
      </c>
      <c r="CQ266" s="8">
        <f>IF(E266="",0,IF(E266=D266,0,IF(E266&lt;D266,0,IF('Equipes et choix des points'!$I$2=1,IF('Matchs et classements'!E266&gt;'Matchs et classements'!D266,3),IF('Equipes et choix des points'!$I$2=2,IF('Matchs et classements'!E266&gt;'Matchs et classements'!D266,4))))))</f>
        <v>0</v>
      </c>
      <c r="CR266" s="8">
        <f>IF(D266="",0,IF(D266&gt;E266,0,IF(D266&lt;E266,0,IF('Equipes et choix des points'!$I$2=1,IF('Matchs et classements'!D266='Matchs et classements'!E266,1),IF('Equipes et choix des points'!$I$2=2,IF('Matchs et classements'!D266='Matchs et classements'!E266,2))))))</f>
        <v>0</v>
      </c>
      <c r="CS266" s="8">
        <f>IF(E266="",0,IF(E266&gt;D266,0,IF(E266&lt;D266,0,IF('Equipes et choix des points'!$I$2=1,IF('Matchs et classements'!E266='Matchs et classements'!D266,1),IF('Equipes et choix des points'!$I$2=2,IF('Matchs et classements'!E266='Matchs et classements'!D266,2))))))</f>
        <v>0</v>
      </c>
      <c r="CT266" s="8">
        <f>IF(D266="",0,IF(D266&gt;E266,0,IF(D266=E266,0,IF('Equipes et choix des points'!$I$2=1,IF('Matchs et classements'!D266&lt;'Matchs et classements'!E266,0),IF('Equipes et choix des points'!$I$2=2,IF('Matchs et classements'!D266&lt;'Matchs et classements'!E266,1))))))</f>
        <v>0</v>
      </c>
      <c r="CU266" s="8">
        <f>IF(E266="",0,IF(E266&gt;D266,0,IF(E266=D266,0,IF('Equipes et choix des points'!$I$2=1,IF('Matchs et classements'!E266&lt;'Matchs et classements'!D266,0),IF('Equipes et choix des points'!$I$2=2,IF('Matchs et classements'!E266&lt;'Matchs et classements'!D266,1))))))</f>
        <v>0</v>
      </c>
      <c r="CV266" s="8">
        <f t="shared" si="165"/>
        <v>0</v>
      </c>
      <c r="CW266" s="8">
        <f t="shared" si="166"/>
        <v>0</v>
      </c>
      <c r="CX266" s="8">
        <f t="shared" si="167"/>
        <v>0</v>
      </c>
      <c r="CY266" s="8">
        <f t="shared" si="168"/>
        <v>0</v>
      </c>
      <c r="CZ266" s="8" t="b">
        <f t="shared" si="151"/>
        <v>0</v>
      </c>
      <c r="DA266" s="8" t="b">
        <f t="shared" si="152"/>
        <v>0</v>
      </c>
      <c r="DB266" s="8" t="b">
        <f t="shared" si="153"/>
        <v>0</v>
      </c>
      <c r="DC266" s="8" t="b">
        <f t="shared" si="154"/>
        <v>0</v>
      </c>
      <c r="DD266" s="8" t="b">
        <f t="shared" si="155"/>
        <v>0</v>
      </c>
      <c r="DE266" s="8" t="b">
        <f t="shared" si="156"/>
        <v>0</v>
      </c>
      <c r="DF266" s="8">
        <f t="shared" si="157"/>
        <v>0</v>
      </c>
      <c r="DG266" s="8">
        <f t="shared" si="158"/>
        <v>0</v>
      </c>
      <c r="DH266" s="8">
        <f t="shared" si="159"/>
        <v>0</v>
      </c>
      <c r="DI266" s="8">
        <f t="shared" si="160"/>
        <v>0</v>
      </c>
      <c r="DJ266" s="19"/>
      <c r="DK266" s="18"/>
      <c r="DL266" s="18"/>
      <c r="DM266" s="19"/>
      <c r="DN266" s="19"/>
      <c r="DO266" s="18"/>
      <c r="DP266" s="18"/>
      <c r="DQ266" s="19"/>
      <c r="DR266" s="19"/>
      <c r="DS266" s="18"/>
      <c r="DT266" s="18"/>
      <c r="DU266" s="19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</row>
    <row r="267" spans="1:161" x14ac:dyDescent="0.25">
      <c r="A267" s="28"/>
      <c r="B267" s="71"/>
      <c r="C267" s="29"/>
      <c r="D267" s="30"/>
      <c r="E267" s="31"/>
      <c r="F267" s="32"/>
      <c r="G267" s="74"/>
      <c r="H267" s="33"/>
      <c r="I267" s="34"/>
      <c r="J267" s="35"/>
      <c r="K267" s="109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9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9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9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8">
        <f t="shared" si="149"/>
        <v>0</v>
      </c>
      <c r="CK267" s="8">
        <f t="shared" si="150"/>
        <v>0</v>
      </c>
      <c r="CL267" s="8" t="str">
        <f t="shared" si="161"/>
        <v/>
      </c>
      <c r="CM267" s="8" t="str">
        <f t="shared" si="162"/>
        <v/>
      </c>
      <c r="CN267" s="8" t="str">
        <f t="shared" si="163"/>
        <v/>
      </c>
      <c r="CO267" s="8" t="str">
        <f t="shared" si="164"/>
        <v/>
      </c>
      <c r="CP267" s="8">
        <f>IF(D267="",0,IF(D267=E267,0,IF(D267&lt;E267,0,IF('Equipes et choix des points'!$I$2=1,IF('Matchs et classements'!D267&gt;'Matchs et classements'!E267,3),IF('Equipes et choix des points'!$I$2=2,IF('Matchs et classements'!D267&gt;E267,4))))))</f>
        <v>0</v>
      </c>
      <c r="CQ267" s="8">
        <f>IF(E267="",0,IF(E267=D267,0,IF(E267&lt;D267,0,IF('Equipes et choix des points'!$I$2=1,IF('Matchs et classements'!E267&gt;'Matchs et classements'!D267,3),IF('Equipes et choix des points'!$I$2=2,IF('Matchs et classements'!E267&gt;'Matchs et classements'!D267,4))))))</f>
        <v>0</v>
      </c>
      <c r="CR267" s="8">
        <f>IF(D267="",0,IF(D267&gt;E267,0,IF(D267&lt;E267,0,IF('Equipes et choix des points'!$I$2=1,IF('Matchs et classements'!D267='Matchs et classements'!E267,1),IF('Equipes et choix des points'!$I$2=2,IF('Matchs et classements'!D267='Matchs et classements'!E267,2))))))</f>
        <v>0</v>
      </c>
      <c r="CS267" s="8">
        <f>IF(E267="",0,IF(E267&gt;D267,0,IF(E267&lt;D267,0,IF('Equipes et choix des points'!$I$2=1,IF('Matchs et classements'!E267='Matchs et classements'!D267,1),IF('Equipes et choix des points'!$I$2=2,IF('Matchs et classements'!E267='Matchs et classements'!D267,2))))))</f>
        <v>0</v>
      </c>
      <c r="CT267" s="8">
        <f>IF(D267="",0,IF(D267&gt;E267,0,IF(D267=E267,0,IF('Equipes et choix des points'!$I$2=1,IF('Matchs et classements'!D267&lt;'Matchs et classements'!E267,0),IF('Equipes et choix des points'!$I$2=2,IF('Matchs et classements'!D267&lt;'Matchs et classements'!E267,1))))))</f>
        <v>0</v>
      </c>
      <c r="CU267" s="8">
        <f>IF(E267="",0,IF(E267&gt;D267,0,IF(E267=D267,0,IF('Equipes et choix des points'!$I$2=1,IF('Matchs et classements'!E267&lt;'Matchs et classements'!D267,0),IF('Equipes et choix des points'!$I$2=2,IF('Matchs et classements'!E267&lt;'Matchs et classements'!D267,1))))))</f>
        <v>0</v>
      </c>
      <c r="CV267" s="8">
        <f t="shared" si="165"/>
        <v>0</v>
      </c>
      <c r="CW267" s="8">
        <f t="shared" si="166"/>
        <v>0</v>
      </c>
      <c r="CX267" s="8">
        <f t="shared" si="167"/>
        <v>0</v>
      </c>
      <c r="CY267" s="8">
        <f t="shared" si="168"/>
        <v>0</v>
      </c>
      <c r="CZ267" s="8" t="b">
        <f t="shared" si="151"/>
        <v>0</v>
      </c>
      <c r="DA267" s="8" t="b">
        <f t="shared" si="152"/>
        <v>0</v>
      </c>
      <c r="DB267" s="8" t="b">
        <f t="shared" si="153"/>
        <v>0</v>
      </c>
      <c r="DC267" s="8" t="b">
        <f t="shared" si="154"/>
        <v>0</v>
      </c>
      <c r="DD267" s="8" t="b">
        <f t="shared" si="155"/>
        <v>0</v>
      </c>
      <c r="DE267" s="8" t="b">
        <f t="shared" si="156"/>
        <v>0</v>
      </c>
      <c r="DF267" s="8">
        <f t="shared" si="157"/>
        <v>0</v>
      </c>
      <c r="DG267" s="8">
        <f t="shared" si="158"/>
        <v>0</v>
      </c>
      <c r="DH267" s="8">
        <f t="shared" si="159"/>
        <v>0</v>
      </c>
      <c r="DI267" s="8">
        <f t="shared" si="160"/>
        <v>0</v>
      </c>
      <c r="DJ267" s="19"/>
      <c r="DK267" s="18"/>
      <c r="DL267" s="18"/>
      <c r="DM267" s="19"/>
      <c r="DN267" s="19"/>
      <c r="DO267" s="18"/>
      <c r="DP267" s="18"/>
      <c r="DQ267" s="19"/>
      <c r="DR267" s="19"/>
      <c r="DS267" s="18"/>
      <c r="DT267" s="18"/>
      <c r="DU267" s="19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</row>
    <row r="268" spans="1:161" x14ac:dyDescent="0.25">
      <c r="A268" s="28"/>
      <c r="B268" s="71"/>
      <c r="C268" s="29"/>
      <c r="D268" s="30"/>
      <c r="E268" s="31"/>
      <c r="F268" s="32"/>
      <c r="G268" s="74"/>
      <c r="H268" s="33"/>
      <c r="I268" s="34"/>
      <c r="J268" s="35"/>
      <c r="K268" s="109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9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9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9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8">
        <f t="shared" si="149"/>
        <v>0</v>
      </c>
      <c r="CK268" s="8">
        <f t="shared" si="150"/>
        <v>0</v>
      </c>
      <c r="CL268" s="8" t="str">
        <f t="shared" si="161"/>
        <v/>
      </c>
      <c r="CM268" s="8" t="str">
        <f t="shared" si="162"/>
        <v/>
      </c>
      <c r="CN268" s="8" t="str">
        <f t="shared" si="163"/>
        <v/>
      </c>
      <c r="CO268" s="8" t="str">
        <f t="shared" si="164"/>
        <v/>
      </c>
      <c r="CP268" s="8">
        <f>IF(D268="",0,IF(D268=E268,0,IF(D268&lt;E268,0,IF('Equipes et choix des points'!$I$2=1,IF('Matchs et classements'!D268&gt;'Matchs et classements'!E268,3),IF('Equipes et choix des points'!$I$2=2,IF('Matchs et classements'!D268&gt;E268,4))))))</f>
        <v>0</v>
      </c>
      <c r="CQ268" s="8">
        <f>IF(E268="",0,IF(E268=D268,0,IF(E268&lt;D268,0,IF('Equipes et choix des points'!$I$2=1,IF('Matchs et classements'!E268&gt;'Matchs et classements'!D268,3),IF('Equipes et choix des points'!$I$2=2,IF('Matchs et classements'!E268&gt;'Matchs et classements'!D268,4))))))</f>
        <v>0</v>
      </c>
      <c r="CR268" s="8">
        <f>IF(D268="",0,IF(D268&gt;E268,0,IF(D268&lt;E268,0,IF('Equipes et choix des points'!$I$2=1,IF('Matchs et classements'!D268='Matchs et classements'!E268,1),IF('Equipes et choix des points'!$I$2=2,IF('Matchs et classements'!D268='Matchs et classements'!E268,2))))))</f>
        <v>0</v>
      </c>
      <c r="CS268" s="8">
        <f>IF(E268="",0,IF(E268&gt;D268,0,IF(E268&lt;D268,0,IF('Equipes et choix des points'!$I$2=1,IF('Matchs et classements'!E268='Matchs et classements'!D268,1),IF('Equipes et choix des points'!$I$2=2,IF('Matchs et classements'!E268='Matchs et classements'!D268,2))))))</f>
        <v>0</v>
      </c>
      <c r="CT268" s="8">
        <f>IF(D268="",0,IF(D268&gt;E268,0,IF(D268=E268,0,IF('Equipes et choix des points'!$I$2=1,IF('Matchs et classements'!D268&lt;'Matchs et classements'!E268,0),IF('Equipes et choix des points'!$I$2=2,IF('Matchs et classements'!D268&lt;'Matchs et classements'!E268,1))))))</f>
        <v>0</v>
      </c>
      <c r="CU268" s="8">
        <f>IF(E268="",0,IF(E268&gt;D268,0,IF(E268=D268,0,IF('Equipes et choix des points'!$I$2=1,IF('Matchs et classements'!E268&lt;'Matchs et classements'!D268,0),IF('Equipes et choix des points'!$I$2=2,IF('Matchs et classements'!E268&lt;'Matchs et classements'!D268,1))))))</f>
        <v>0</v>
      </c>
      <c r="CV268" s="8">
        <f t="shared" si="165"/>
        <v>0</v>
      </c>
      <c r="CW268" s="8">
        <f t="shared" si="166"/>
        <v>0</v>
      </c>
      <c r="CX268" s="8">
        <f t="shared" si="167"/>
        <v>0</v>
      </c>
      <c r="CY268" s="8">
        <f t="shared" si="168"/>
        <v>0</v>
      </c>
      <c r="CZ268" s="8" t="b">
        <f t="shared" si="151"/>
        <v>0</v>
      </c>
      <c r="DA268" s="8" t="b">
        <f t="shared" si="152"/>
        <v>0</v>
      </c>
      <c r="DB268" s="8" t="b">
        <f t="shared" si="153"/>
        <v>0</v>
      </c>
      <c r="DC268" s="8" t="b">
        <f t="shared" si="154"/>
        <v>0</v>
      </c>
      <c r="DD268" s="8" t="b">
        <f t="shared" si="155"/>
        <v>0</v>
      </c>
      <c r="DE268" s="8" t="b">
        <f t="shared" si="156"/>
        <v>0</v>
      </c>
      <c r="DF268" s="8">
        <f t="shared" si="157"/>
        <v>0</v>
      </c>
      <c r="DG268" s="8">
        <f t="shared" si="158"/>
        <v>0</v>
      </c>
      <c r="DH268" s="8">
        <f t="shared" si="159"/>
        <v>0</v>
      </c>
      <c r="DI268" s="8">
        <f t="shared" si="160"/>
        <v>0</v>
      </c>
      <c r="DJ268" s="19"/>
      <c r="DK268" s="18"/>
      <c r="DL268" s="18"/>
      <c r="DM268" s="19"/>
      <c r="DN268" s="19"/>
      <c r="DO268" s="18"/>
      <c r="DP268" s="18"/>
      <c r="DQ268" s="19"/>
      <c r="DR268" s="19"/>
      <c r="DS268" s="18"/>
      <c r="DT268" s="18"/>
      <c r="DU268" s="19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</row>
    <row r="269" spans="1:161" x14ac:dyDescent="0.25">
      <c r="A269" s="28"/>
      <c r="B269" s="71"/>
      <c r="C269" s="29"/>
      <c r="D269" s="30"/>
      <c r="E269" s="31"/>
      <c r="F269" s="32"/>
      <c r="G269" s="74"/>
      <c r="H269" s="33"/>
      <c r="I269" s="34"/>
      <c r="J269" s="35"/>
      <c r="K269" s="109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9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9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9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8">
        <f t="shared" si="149"/>
        <v>0</v>
      </c>
      <c r="CK269" s="8">
        <f t="shared" si="150"/>
        <v>0</v>
      </c>
      <c r="CL269" s="8" t="str">
        <f t="shared" si="161"/>
        <v/>
      </c>
      <c r="CM269" s="8" t="str">
        <f t="shared" si="162"/>
        <v/>
      </c>
      <c r="CN269" s="8" t="str">
        <f t="shared" si="163"/>
        <v/>
      </c>
      <c r="CO269" s="8" t="str">
        <f t="shared" si="164"/>
        <v/>
      </c>
      <c r="CP269" s="8">
        <f>IF(D269="",0,IF(D269=E269,0,IF(D269&lt;E269,0,IF('Equipes et choix des points'!$I$2=1,IF('Matchs et classements'!D269&gt;'Matchs et classements'!E269,3),IF('Equipes et choix des points'!$I$2=2,IF('Matchs et classements'!D269&gt;E269,4))))))</f>
        <v>0</v>
      </c>
      <c r="CQ269" s="8">
        <f>IF(E269="",0,IF(E269=D269,0,IF(E269&lt;D269,0,IF('Equipes et choix des points'!$I$2=1,IF('Matchs et classements'!E269&gt;'Matchs et classements'!D269,3),IF('Equipes et choix des points'!$I$2=2,IF('Matchs et classements'!E269&gt;'Matchs et classements'!D269,4))))))</f>
        <v>0</v>
      </c>
      <c r="CR269" s="8">
        <f>IF(D269="",0,IF(D269&gt;E269,0,IF(D269&lt;E269,0,IF('Equipes et choix des points'!$I$2=1,IF('Matchs et classements'!D269='Matchs et classements'!E269,1),IF('Equipes et choix des points'!$I$2=2,IF('Matchs et classements'!D269='Matchs et classements'!E269,2))))))</f>
        <v>0</v>
      </c>
      <c r="CS269" s="8">
        <f>IF(E269="",0,IF(E269&gt;D269,0,IF(E269&lt;D269,0,IF('Equipes et choix des points'!$I$2=1,IF('Matchs et classements'!E269='Matchs et classements'!D269,1),IF('Equipes et choix des points'!$I$2=2,IF('Matchs et classements'!E269='Matchs et classements'!D269,2))))))</f>
        <v>0</v>
      </c>
      <c r="CT269" s="8">
        <f>IF(D269="",0,IF(D269&gt;E269,0,IF(D269=E269,0,IF('Equipes et choix des points'!$I$2=1,IF('Matchs et classements'!D269&lt;'Matchs et classements'!E269,0),IF('Equipes et choix des points'!$I$2=2,IF('Matchs et classements'!D269&lt;'Matchs et classements'!E269,1))))))</f>
        <v>0</v>
      </c>
      <c r="CU269" s="8">
        <f>IF(E269="",0,IF(E269&gt;D269,0,IF(E269=D269,0,IF('Equipes et choix des points'!$I$2=1,IF('Matchs et classements'!E269&lt;'Matchs et classements'!D269,0),IF('Equipes et choix des points'!$I$2=2,IF('Matchs et classements'!E269&lt;'Matchs et classements'!D269,1))))))</f>
        <v>0</v>
      </c>
      <c r="CV269" s="8">
        <f t="shared" si="165"/>
        <v>0</v>
      </c>
      <c r="CW269" s="8">
        <f t="shared" si="166"/>
        <v>0</v>
      </c>
      <c r="CX269" s="8">
        <f t="shared" si="167"/>
        <v>0</v>
      </c>
      <c r="CY269" s="8">
        <f t="shared" si="168"/>
        <v>0</v>
      </c>
      <c r="CZ269" s="8" t="b">
        <f t="shared" si="151"/>
        <v>0</v>
      </c>
      <c r="DA269" s="8" t="b">
        <f t="shared" si="152"/>
        <v>0</v>
      </c>
      <c r="DB269" s="8" t="b">
        <f t="shared" si="153"/>
        <v>0</v>
      </c>
      <c r="DC269" s="8" t="b">
        <f t="shared" si="154"/>
        <v>0</v>
      </c>
      <c r="DD269" s="8" t="b">
        <f t="shared" si="155"/>
        <v>0</v>
      </c>
      <c r="DE269" s="8" t="b">
        <f t="shared" si="156"/>
        <v>0</v>
      </c>
      <c r="DF269" s="8">
        <f t="shared" si="157"/>
        <v>0</v>
      </c>
      <c r="DG269" s="8">
        <f t="shared" si="158"/>
        <v>0</v>
      </c>
      <c r="DH269" s="8">
        <f t="shared" si="159"/>
        <v>0</v>
      </c>
      <c r="DI269" s="8">
        <f t="shared" si="160"/>
        <v>0</v>
      </c>
      <c r="DJ269" s="19"/>
      <c r="DK269" s="18"/>
      <c r="DL269" s="18"/>
      <c r="DM269" s="19"/>
      <c r="DN269" s="19"/>
      <c r="DO269" s="18"/>
      <c r="DP269" s="18"/>
      <c r="DQ269" s="19"/>
      <c r="DR269" s="19"/>
      <c r="DS269" s="18"/>
      <c r="DT269" s="18"/>
      <c r="DU269" s="19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</row>
    <row r="270" spans="1:161" x14ac:dyDescent="0.25">
      <c r="A270" s="28"/>
      <c r="B270" s="71"/>
      <c r="C270" s="29"/>
      <c r="D270" s="30"/>
      <c r="E270" s="31"/>
      <c r="F270" s="32"/>
      <c r="G270" s="74"/>
      <c r="H270" s="33"/>
      <c r="I270" s="34"/>
      <c r="J270" s="35"/>
      <c r="K270" s="10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9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9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9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8">
        <f t="shared" si="149"/>
        <v>0</v>
      </c>
      <c r="CK270" s="8">
        <f t="shared" si="150"/>
        <v>0</v>
      </c>
      <c r="CL270" s="8" t="str">
        <f t="shared" si="161"/>
        <v/>
      </c>
      <c r="CM270" s="8" t="str">
        <f t="shared" si="162"/>
        <v/>
      </c>
      <c r="CN270" s="8" t="str">
        <f t="shared" si="163"/>
        <v/>
      </c>
      <c r="CO270" s="8" t="str">
        <f t="shared" si="164"/>
        <v/>
      </c>
      <c r="CP270" s="8">
        <f>IF(D270="",0,IF(D270=E270,0,IF(D270&lt;E270,0,IF('Equipes et choix des points'!$I$2=1,IF('Matchs et classements'!D270&gt;'Matchs et classements'!E270,3),IF('Equipes et choix des points'!$I$2=2,IF('Matchs et classements'!D270&gt;E270,4))))))</f>
        <v>0</v>
      </c>
      <c r="CQ270" s="8">
        <f>IF(E270="",0,IF(E270=D270,0,IF(E270&lt;D270,0,IF('Equipes et choix des points'!$I$2=1,IF('Matchs et classements'!E270&gt;'Matchs et classements'!D270,3),IF('Equipes et choix des points'!$I$2=2,IF('Matchs et classements'!E270&gt;'Matchs et classements'!D270,4))))))</f>
        <v>0</v>
      </c>
      <c r="CR270" s="8">
        <f>IF(D270="",0,IF(D270&gt;E270,0,IF(D270&lt;E270,0,IF('Equipes et choix des points'!$I$2=1,IF('Matchs et classements'!D270='Matchs et classements'!E270,1),IF('Equipes et choix des points'!$I$2=2,IF('Matchs et classements'!D270='Matchs et classements'!E270,2))))))</f>
        <v>0</v>
      </c>
      <c r="CS270" s="8">
        <f>IF(E270="",0,IF(E270&gt;D270,0,IF(E270&lt;D270,0,IF('Equipes et choix des points'!$I$2=1,IF('Matchs et classements'!E270='Matchs et classements'!D270,1),IF('Equipes et choix des points'!$I$2=2,IF('Matchs et classements'!E270='Matchs et classements'!D270,2))))))</f>
        <v>0</v>
      </c>
      <c r="CT270" s="8">
        <f>IF(D270="",0,IF(D270&gt;E270,0,IF(D270=E270,0,IF('Equipes et choix des points'!$I$2=1,IF('Matchs et classements'!D270&lt;'Matchs et classements'!E270,0),IF('Equipes et choix des points'!$I$2=2,IF('Matchs et classements'!D270&lt;'Matchs et classements'!E270,1))))))</f>
        <v>0</v>
      </c>
      <c r="CU270" s="8">
        <f>IF(E270="",0,IF(E270&gt;D270,0,IF(E270=D270,0,IF('Equipes et choix des points'!$I$2=1,IF('Matchs et classements'!E270&lt;'Matchs et classements'!D270,0),IF('Equipes et choix des points'!$I$2=2,IF('Matchs et classements'!E270&lt;'Matchs et classements'!D270,1))))))</f>
        <v>0</v>
      </c>
      <c r="CV270" s="8">
        <f t="shared" si="165"/>
        <v>0</v>
      </c>
      <c r="CW270" s="8">
        <f t="shared" si="166"/>
        <v>0</v>
      </c>
      <c r="CX270" s="8">
        <f t="shared" si="167"/>
        <v>0</v>
      </c>
      <c r="CY270" s="8">
        <f t="shared" si="168"/>
        <v>0</v>
      </c>
      <c r="CZ270" s="8" t="b">
        <f t="shared" si="151"/>
        <v>0</v>
      </c>
      <c r="DA270" s="8" t="b">
        <f t="shared" si="152"/>
        <v>0</v>
      </c>
      <c r="DB270" s="8" t="b">
        <f t="shared" si="153"/>
        <v>0</v>
      </c>
      <c r="DC270" s="8" t="b">
        <f t="shared" si="154"/>
        <v>0</v>
      </c>
      <c r="DD270" s="8" t="b">
        <f t="shared" si="155"/>
        <v>0</v>
      </c>
      <c r="DE270" s="8" t="b">
        <f t="shared" si="156"/>
        <v>0</v>
      </c>
      <c r="DF270" s="8">
        <f t="shared" si="157"/>
        <v>0</v>
      </c>
      <c r="DG270" s="8">
        <f t="shared" si="158"/>
        <v>0</v>
      </c>
      <c r="DH270" s="8">
        <f t="shared" si="159"/>
        <v>0</v>
      </c>
      <c r="DI270" s="8">
        <f t="shared" si="160"/>
        <v>0</v>
      </c>
      <c r="DJ270" s="19"/>
      <c r="DK270" s="18"/>
      <c r="DL270" s="18"/>
      <c r="DM270" s="19"/>
      <c r="DN270" s="19"/>
      <c r="DO270" s="18"/>
      <c r="DP270" s="18"/>
      <c r="DQ270" s="19"/>
      <c r="DR270" s="19"/>
      <c r="DS270" s="18"/>
      <c r="DT270" s="18"/>
      <c r="DU270" s="19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</row>
    <row r="271" spans="1:161" x14ac:dyDescent="0.25">
      <c r="A271" s="28"/>
      <c r="B271" s="71"/>
      <c r="C271" s="29"/>
      <c r="D271" s="30"/>
      <c r="E271" s="31"/>
      <c r="F271" s="32"/>
      <c r="G271" s="74"/>
      <c r="H271" s="33"/>
      <c r="I271" s="34"/>
      <c r="J271" s="35"/>
      <c r="K271" s="109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9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9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9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8">
        <f t="shared" si="149"/>
        <v>0</v>
      </c>
      <c r="CK271" s="8">
        <f t="shared" si="150"/>
        <v>0</v>
      </c>
      <c r="CL271" s="8" t="str">
        <f t="shared" si="161"/>
        <v/>
      </c>
      <c r="CM271" s="8" t="str">
        <f t="shared" si="162"/>
        <v/>
      </c>
      <c r="CN271" s="8" t="str">
        <f t="shared" si="163"/>
        <v/>
      </c>
      <c r="CO271" s="8" t="str">
        <f t="shared" si="164"/>
        <v/>
      </c>
      <c r="CP271" s="8">
        <f>IF(D271="",0,IF(D271=E271,0,IF(D271&lt;E271,0,IF('Equipes et choix des points'!$I$2=1,IF('Matchs et classements'!D271&gt;'Matchs et classements'!E271,3),IF('Equipes et choix des points'!$I$2=2,IF('Matchs et classements'!D271&gt;E271,4))))))</f>
        <v>0</v>
      </c>
      <c r="CQ271" s="8">
        <f>IF(E271="",0,IF(E271=D271,0,IF(E271&lt;D271,0,IF('Equipes et choix des points'!$I$2=1,IF('Matchs et classements'!E271&gt;'Matchs et classements'!D271,3),IF('Equipes et choix des points'!$I$2=2,IF('Matchs et classements'!E271&gt;'Matchs et classements'!D271,4))))))</f>
        <v>0</v>
      </c>
      <c r="CR271" s="8">
        <f>IF(D271="",0,IF(D271&gt;E271,0,IF(D271&lt;E271,0,IF('Equipes et choix des points'!$I$2=1,IF('Matchs et classements'!D271='Matchs et classements'!E271,1),IF('Equipes et choix des points'!$I$2=2,IF('Matchs et classements'!D271='Matchs et classements'!E271,2))))))</f>
        <v>0</v>
      </c>
      <c r="CS271" s="8">
        <f>IF(E271="",0,IF(E271&gt;D271,0,IF(E271&lt;D271,0,IF('Equipes et choix des points'!$I$2=1,IF('Matchs et classements'!E271='Matchs et classements'!D271,1),IF('Equipes et choix des points'!$I$2=2,IF('Matchs et classements'!E271='Matchs et classements'!D271,2))))))</f>
        <v>0</v>
      </c>
      <c r="CT271" s="8">
        <f>IF(D271="",0,IF(D271&gt;E271,0,IF(D271=E271,0,IF('Equipes et choix des points'!$I$2=1,IF('Matchs et classements'!D271&lt;'Matchs et classements'!E271,0),IF('Equipes et choix des points'!$I$2=2,IF('Matchs et classements'!D271&lt;'Matchs et classements'!E271,1))))))</f>
        <v>0</v>
      </c>
      <c r="CU271" s="8">
        <f>IF(E271="",0,IF(E271&gt;D271,0,IF(E271=D271,0,IF('Equipes et choix des points'!$I$2=1,IF('Matchs et classements'!E271&lt;'Matchs et classements'!D271,0),IF('Equipes et choix des points'!$I$2=2,IF('Matchs et classements'!E271&lt;'Matchs et classements'!D271,1))))))</f>
        <v>0</v>
      </c>
      <c r="CV271" s="8">
        <f t="shared" si="165"/>
        <v>0</v>
      </c>
      <c r="CW271" s="8">
        <f t="shared" si="166"/>
        <v>0</v>
      </c>
      <c r="CX271" s="8">
        <f t="shared" si="167"/>
        <v>0</v>
      </c>
      <c r="CY271" s="8">
        <f t="shared" si="168"/>
        <v>0</v>
      </c>
      <c r="CZ271" s="8" t="b">
        <f t="shared" si="151"/>
        <v>0</v>
      </c>
      <c r="DA271" s="8" t="b">
        <f t="shared" si="152"/>
        <v>0</v>
      </c>
      <c r="DB271" s="8" t="b">
        <f t="shared" si="153"/>
        <v>0</v>
      </c>
      <c r="DC271" s="8" t="b">
        <f t="shared" si="154"/>
        <v>0</v>
      </c>
      <c r="DD271" s="8" t="b">
        <f t="shared" si="155"/>
        <v>0</v>
      </c>
      <c r="DE271" s="8" t="b">
        <f t="shared" si="156"/>
        <v>0</v>
      </c>
      <c r="DF271" s="8">
        <f t="shared" si="157"/>
        <v>0</v>
      </c>
      <c r="DG271" s="8">
        <f t="shared" si="158"/>
        <v>0</v>
      </c>
      <c r="DH271" s="8">
        <f t="shared" si="159"/>
        <v>0</v>
      </c>
      <c r="DI271" s="8">
        <f t="shared" si="160"/>
        <v>0</v>
      </c>
      <c r="DJ271" s="19"/>
      <c r="DK271" s="18"/>
      <c r="DL271" s="18"/>
      <c r="DM271" s="19"/>
      <c r="DN271" s="19"/>
      <c r="DO271" s="18"/>
      <c r="DP271" s="18"/>
      <c r="DQ271" s="19"/>
      <c r="DR271" s="19"/>
      <c r="DS271" s="18"/>
      <c r="DT271" s="18"/>
      <c r="DU271" s="19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</row>
    <row r="272" spans="1:161" x14ac:dyDescent="0.25">
      <c r="A272" s="28"/>
      <c r="B272" s="71"/>
      <c r="C272" s="29"/>
      <c r="D272" s="30"/>
      <c r="E272" s="31"/>
      <c r="F272" s="32"/>
      <c r="G272" s="74"/>
      <c r="H272" s="33"/>
      <c r="I272" s="34"/>
      <c r="J272" s="35"/>
      <c r="K272" s="109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9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9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9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8">
        <f t="shared" si="149"/>
        <v>0</v>
      </c>
      <c r="CK272" s="8">
        <f t="shared" si="150"/>
        <v>0</v>
      </c>
      <c r="CL272" s="8" t="str">
        <f t="shared" si="161"/>
        <v/>
      </c>
      <c r="CM272" s="8" t="str">
        <f t="shared" si="162"/>
        <v/>
      </c>
      <c r="CN272" s="8" t="str">
        <f t="shared" si="163"/>
        <v/>
      </c>
      <c r="CO272" s="8" t="str">
        <f t="shared" si="164"/>
        <v/>
      </c>
      <c r="CP272" s="8">
        <f>IF(D272="",0,IF(D272=E272,0,IF(D272&lt;E272,0,IF('Equipes et choix des points'!$I$2=1,IF('Matchs et classements'!D272&gt;'Matchs et classements'!E272,3),IF('Equipes et choix des points'!$I$2=2,IF('Matchs et classements'!D272&gt;E272,4))))))</f>
        <v>0</v>
      </c>
      <c r="CQ272" s="8">
        <f>IF(E272="",0,IF(E272=D272,0,IF(E272&lt;D272,0,IF('Equipes et choix des points'!$I$2=1,IF('Matchs et classements'!E272&gt;'Matchs et classements'!D272,3),IF('Equipes et choix des points'!$I$2=2,IF('Matchs et classements'!E272&gt;'Matchs et classements'!D272,4))))))</f>
        <v>0</v>
      </c>
      <c r="CR272" s="8">
        <f>IF(D272="",0,IF(D272&gt;E272,0,IF(D272&lt;E272,0,IF('Equipes et choix des points'!$I$2=1,IF('Matchs et classements'!D272='Matchs et classements'!E272,1),IF('Equipes et choix des points'!$I$2=2,IF('Matchs et classements'!D272='Matchs et classements'!E272,2))))))</f>
        <v>0</v>
      </c>
      <c r="CS272" s="8">
        <f>IF(E272="",0,IF(E272&gt;D272,0,IF(E272&lt;D272,0,IF('Equipes et choix des points'!$I$2=1,IF('Matchs et classements'!E272='Matchs et classements'!D272,1),IF('Equipes et choix des points'!$I$2=2,IF('Matchs et classements'!E272='Matchs et classements'!D272,2))))))</f>
        <v>0</v>
      </c>
      <c r="CT272" s="8">
        <f>IF(D272="",0,IF(D272&gt;E272,0,IF(D272=E272,0,IF('Equipes et choix des points'!$I$2=1,IF('Matchs et classements'!D272&lt;'Matchs et classements'!E272,0),IF('Equipes et choix des points'!$I$2=2,IF('Matchs et classements'!D272&lt;'Matchs et classements'!E272,1))))))</f>
        <v>0</v>
      </c>
      <c r="CU272" s="8">
        <f>IF(E272="",0,IF(E272&gt;D272,0,IF(E272=D272,0,IF('Equipes et choix des points'!$I$2=1,IF('Matchs et classements'!E272&lt;'Matchs et classements'!D272,0),IF('Equipes et choix des points'!$I$2=2,IF('Matchs et classements'!E272&lt;'Matchs et classements'!D272,1))))))</f>
        <v>0</v>
      </c>
      <c r="CV272" s="8">
        <f t="shared" si="165"/>
        <v>0</v>
      </c>
      <c r="CW272" s="8">
        <f t="shared" si="166"/>
        <v>0</v>
      </c>
      <c r="CX272" s="8">
        <f t="shared" si="167"/>
        <v>0</v>
      </c>
      <c r="CY272" s="8">
        <f t="shared" si="168"/>
        <v>0</v>
      </c>
      <c r="CZ272" s="8" t="b">
        <f t="shared" si="151"/>
        <v>0</v>
      </c>
      <c r="DA272" s="8" t="b">
        <f t="shared" si="152"/>
        <v>0</v>
      </c>
      <c r="DB272" s="8" t="b">
        <f t="shared" si="153"/>
        <v>0</v>
      </c>
      <c r="DC272" s="8" t="b">
        <f t="shared" si="154"/>
        <v>0</v>
      </c>
      <c r="DD272" s="8" t="b">
        <f t="shared" si="155"/>
        <v>0</v>
      </c>
      <c r="DE272" s="8" t="b">
        <f t="shared" si="156"/>
        <v>0</v>
      </c>
      <c r="DF272" s="8">
        <f t="shared" si="157"/>
        <v>0</v>
      </c>
      <c r="DG272" s="8">
        <f t="shared" si="158"/>
        <v>0</v>
      </c>
      <c r="DH272" s="8">
        <f t="shared" si="159"/>
        <v>0</v>
      </c>
      <c r="DI272" s="8">
        <f t="shared" si="160"/>
        <v>0</v>
      </c>
      <c r="DJ272" s="19"/>
      <c r="DK272" s="18"/>
      <c r="DL272" s="18"/>
      <c r="DM272" s="19"/>
      <c r="DN272" s="19"/>
      <c r="DO272" s="18"/>
      <c r="DP272" s="18"/>
      <c r="DQ272" s="19"/>
      <c r="DR272" s="19"/>
      <c r="DS272" s="18"/>
      <c r="DT272" s="18"/>
      <c r="DU272" s="19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</row>
    <row r="273" spans="1:161" ht="15.75" thickBot="1" x14ac:dyDescent="0.3">
      <c r="A273" s="36"/>
      <c r="B273" s="72"/>
      <c r="C273" s="37"/>
      <c r="D273" s="38"/>
      <c r="E273" s="39"/>
      <c r="F273" s="40"/>
      <c r="G273" s="75"/>
      <c r="H273" s="41"/>
      <c r="I273" s="42"/>
      <c r="J273" s="43"/>
      <c r="K273" s="110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9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9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9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8">
        <f t="shared" si="149"/>
        <v>0</v>
      </c>
      <c r="CK273" s="8">
        <f t="shared" si="150"/>
        <v>0</v>
      </c>
      <c r="CL273" s="8" t="str">
        <f t="shared" si="161"/>
        <v/>
      </c>
      <c r="CM273" s="8" t="str">
        <f t="shared" si="162"/>
        <v/>
      </c>
      <c r="CN273" s="8" t="str">
        <f t="shared" si="163"/>
        <v/>
      </c>
      <c r="CO273" s="8" t="str">
        <f t="shared" si="164"/>
        <v/>
      </c>
      <c r="CP273" s="8">
        <f>IF(D273="",0,IF(D273=E273,0,IF(D273&lt;E273,0,IF('Equipes et choix des points'!$I$2=1,IF('Matchs et classements'!D273&gt;'Matchs et classements'!E273,3),IF('Equipes et choix des points'!$I$2=2,IF('Matchs et classements'!D273&gt;E273,4))))))</f>
        <v>0</v>
      </c>
      <c r="CQ273" s="8">
        <f>IF(E273="",0,IF(E273=D273,0,IF(E273&lt;D273,0,IF('Equipes et choix des points'!$I$2=1,IF('Matchs et classements'!E273&gt;'Matchs et classements'!D273,3),IF('Equipes et choix des points'!$I$2=2,IF('Matchs et classements'!E273&gt;'Matchs et classements'!D273,4))))))</f>
        <v>0</v>
      </c>
      <c r="CR273" s="8">
        <f>IF(D273="",0,IF(D273&gt;E273,0,IF(D273&lt;E273,0,IF('Equipes et choix des points'!$I$2=1,IF('Matchs et classements'!D273='Matchs et classements'!E273,1),IF('Equipes et choix des points'!$I$2=2,IF('Matchs et classements'!D273='Matchs et classements'!E273,2))))))</f>
        <v>0</v>
      </c>
      <c r="CS273" s="8">
        <f>IF(E273="",0,IF(E273&gt;D273,0,IF(E273&lt;D273,0,IF('Equipes et choix des points'!$I$2=1,IF('Matchs et classements'!E273='Matchs et classements'!D273,1),IF('Equipes et choix des points'!$I$2=2,IF('Matchs et classements'!E273='Matchs et classements'!D273,2))))))</f>
        <v>0</v>
      </c>
      <c r="CT273" s="8">
        <f>IF(D273="",0,IF(D273&gt;E273,0,IF(D273=E273,0,IF('Equipes et choix des points'!$I$2=1,IF('Matchs et classements'!D273&lt;'Matchs et classements'!E273,0),IF('Equipes et choix des points'!$I$2=2,IF('Matchs et classements'!D273&lt;'Matchs et classements'!E273,1))))))</f>
        <v>0</v>
      </c>
      <c r="CU273" s="8">
        <f>IF(E273="",0,IF(E273&gt;D273,0,IF(E273=D273,0,IF('Equipes et choix des points'!$I$2=1,IF('Matchs et classements'!E273&lt;'Matchs et classements'!D273,0),IF('Equipes et choix des points'!$I$2=2,IF('Matchs et classements'!E273&lt;'Matchs et classements'!D273,1))))))</f>
        <v>0</v>
      </c>
      <c r="CV273" s="8">
        <f t="shared" si="165"/>
        <v>0</v>
      </c>
      <c r="CW273" s="8">
        <f t="shared" si="166"/>
        <v>0</v>
      </c>
      <c r="CX273" s="8">
        <f t="shared" si="167"/>
        <v>0</v>
      </c>
      <c r="CY273" s="8">
        <f t="shared" si="168"/>
        <v>0</v>
      </c>
      <c r="CZ273" s="8" t="b">
        <f t="shared" si="151"/>
        <v>0</v>
      </c>
      <c r="DA273" s="8" t="b">
        <f t="shared" si="152"/>
        <v>0</v>
      </c>
      <c r="DB273" s="8" t="b">
        <f t="shared" si="153"/>
        <v>0</v>
      </c>
      <c r="DC273" s="8" t="b">
        <f t="shared" si="154"/>
        <v>0</v>
      </c>
      <c r="DD273" s="8" t="b">
        <f t="shared" si="155"/>
        <v>0</v>
      </c>
      <c r="DE273" s="8" t="b">
        <f t="shared" si="156"/>
        <v>0</v>
      </c>
      <c r="DF273" s="8">
        <f t="shared" si="157"/>
        <v>0</v>
      </c>
      <c r="DG273" s="8">
        <f t="shared" si="158"/>
        <v>0</v>
      </c>
      <c r="DH273" s="8">
        <f t="shared" si="159"/>
        <v>0</v>
      </c>
      <c r="DI273" s="8">
        <f t="shared" si="160"/>
        <v>0</v>
      </c>
      <c r="DJ273" s="19"/>
      <c r="DK273" s="18"/>
      <c r="DL273" s="18"/>
      <c r="DM273" s="19"/>
      <c r="DN273" s="19"/>
      <c r="DO273" s="18"/>
      <c r="DP273" s="18"/>
      <c r="DQ273" s="19"/>
      <c r="DR273" s="19"/>
      <c r="DS273" s="18"/>
      <c r="DT273" s="18"/>
      <c r="DU273" s="19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</row>
    <row r="274" spans="1:161" x14ac:dyDescent="0.25">
      <c r="A274" s="20"/>
      <c r="B274" s="70"/>
      <c r="C274" s="21"/>
      <c r="D274" s="22"/>
      <c r="E274" s="23"/>
      <c r="F274" s="24"/>
      <c r="G274" s="73"/>
      <c r="H274" s="25"/>
      <c r="I274" s="26"/>
      <c r="J274" s="27"/>
      <c r="K274" s="108">
        <v>28</v>
      </c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9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9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9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8">
        <f t="shared" si="149"/>
        <v>0</v>
      </c>
      <c r="CK274" s="8">
        <f t="shared" si="150"/>
        <v>0</v>
      </c>
      <c r="CL274" s="8" t="str">
        <f t="shared" si="161"/>
        <v/>
      </c>
      <c r="CM274" s="8" t="str">
        <f t="shared" si="162"/>
        <v/>
      </c>
      <c r="CN274" s="8" t="str">
        <f t="shared" si="163"/>
        <v/>
      </c>
      <c r="CO274" s="8" t="str">
        <f t="shared" si="164"/>
        <v/>
      </c>
      <c r="CP274" s="8">
        <f>IF(D274="",0,IF(D274=E274,0,IF(D274&lt;E274,0,IF('Equipes et choix des points'!$I$2=1,IF('Matchs et classements'!D274&gt;'Matchs et classements'!E274,3),IF('Equipes et choix des points'!$I$2=2,IF('Matchs et classements'!D274&gt;E274,4))))))</f>
        <v>0</v>
      </c>
      <c r="CQ274" s="8">
        <f>IF(E274="",0,IF(E274=D274,0,IF(E274&lt;D274,0,IF('Equipes et choix des points'!$I$2=1,IF('Matchs et classements'!E274&gt;'Matchs et classements'!D274,3),IF('Equipes et choix des points'!$I$2=2,IF('Matchs et classements'!E274&gt;'Matchs et classements'!D274,4))))))</f>
        <v>0</v>
      </c>
      <c r="CR274" s="8">
        <f>IF(D274="",0,IF(D274&gt;E274,0,IF(D274&lt;E274,0,IF('Equipes et choix des points'!$I$2=1,IF('Matchs et classements'!D274='Matchs et classements'!E274,1),IF('Equipes et choix des points'!$I$2=2,IF('Matchs et classements'!D274='Matchs et classements'!E274,2))))))</f>
        <v>0</v>
      </c>
      <c r="CS274" s="8">
        <f>IF(E274="",0,IF(E274&gt;D274,0,IF(E274&lt;D274,0,IF('Equipes et choix des points'!$I$2=1,IF('Matchs et classements'!E274='Matchs et classements'!D274,1),IF('Equipes et choix des points'!$I$2=2,IF('Matchs et classements'!E274='Matchs et classements'!D274,2))))))</f>
        <v>0</v>
      </c>
      <c r="CT274" s="8">
        <f>IF(D274="",0,IF(D274&gt;E274,0,IF(D274=E274,0,IF('Equipes et choix des points'!$I$2=1,IF('Matchs et classements'!D274&lt;'Matchs et classements'!E274,0),IF('Equipes et choix des points'!$I$2=2,IF('Matchs et classements'!D274&lt;'Matchs et classements'!E274,1))))))</f>
        <v>0</v>
      </c>
      <c r="CU274" s="8">
        <f>IF(E274="",0,IF(E274&gt;D274,0,IF(E274=D274,0,IF('Equipes et choix des points'!$I$2=1,IF('Matchs et classements'!E274&lt;'Matchs et classements'!D274,0),IF('Equipes et choix des points'!$I$2=2,IF('Matchs et classements'!E274&lt;'Matchs et classements'!D274,1))))))</f>
        <v>0</v>
      </c>
      <c r="CV274" s="8">
        <f t="shared" si="165"/>
        <v>0</v>
      </c>
      <c r="CW274" s="8">
        <f t="shared" si="166"/>
        <v>0</v>
      </c>
      <c r="CX274" s="8">
        <f t="shared" si="167"/>
        <v>0</v>
      </c>
      <c r="CY274" s="8">
        <f t="shared" si="168"/>
        <v>0</v>
      </c>
      <c r="CZ274" s="8" t="b">
        <f t="shared" si="151"/>
        <v>0</v>
      </c>
      <c r="DA274" s="8" t="b">
        <f t="shared" si="152"/>
        <v>0</v>
      </c>
      <c r="DB274" s="8" t="b">
        <f t="shared" si="153"/>
        <v>0</v>
      </c>
      <c r="DC274" s="8" t="b">
        <f t="shared" si="154"/>
        <v>0</v>
      </c>
      <c r="DD274" s="8" t="b">
        <f t="shared" si="155"/>
        <v>0</v>
      </c>
      <c r="DE274" s="8" t="b">
        <f t="shared" si="156"/>
        <v>0</v>
      </c>
      <c r="DF274" s="8">
        <f t="shared" si="157"/>
        <v>0</v>
      </c>
      <c r="DG274" s="8">
        <f t="shared" si="158"/>
        <v>0</v>
      </c>
      <c r="DH274" s="8">
        <f t="shared" si="159"/>
        <v>0</v>
      </c>
      <c r="DI274" s="8">
        <f t="shared" si="160"/>
        <v>0</v>
      </c>
      <c r="DJ274" s="19"/>
      <c r="DK274" s="18"/>
      <c r="DL274" s="18"/>
      <c r="DM274" s="19"/>
      <c r="DN274" s="19"/>
      <c r="DO274" s="18"/>
      <c r="DP274" s="18"/>
      <c r="DQ274" s="19"/>
      <c r="DR274" s="19"/>
      <c r="DS274" s="18"/>
      <c r="DT274" s="18"/>
      <c r="DU274" s="19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</row>
    <row r="275" spans="1:161" x14ac:dyDescent="0.25">
      <c r="A275" s="28"/>
      <c r="B275" s="71"/>
      <c r="C275" s="29"/>
      <c r="D275" s="30"/>
      <c r="E275" s="31"/>
      <c r="F275" s="32"/>
      <c r="G275" s="74"/>
      <c r="H275" s="33"/>
      <c r="I275" s="34"/>
      <c r="J275" s="35"/>
      <c r="K275" s="109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9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9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9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8">
        <f t="shared" si="149"/>
        <v>0</v>
      </c>
      <c r="CK275" s="8">
        <f t="shared" si="150"/>
        <v>0</v>
      </c>
      <c r="CL275" s="8" t="str">
        <f t="shared" si="161"/>
        <v/>
      </c>
      <c r="CM275" s="8" t="str">
        <f t="shared" si="162"/>
        <v/>
      </c>
      <c r="CN275" s="8" t="str">
        <f t="shared" si="163"/>
        <v/>
      </c>
      <c r="CO275" s="8" t="str">
        <f t="shared" si="164"/>
        <v/>
      </c>
      <c r="CP275" s="8">
        <f>IF(D275="",0,IF(D275=E275,0,IF(D275&lt;E275,0,IF('Equipes et choix des points'!$I$2=1,IF('Matchs et classements'!D275&gt;'Matchs et classements'!E275,3),IF('Equipes et choix des points'!$I$2=2,IF('Matchs et classements'!D275&gt;E275,4))))))</f>
        <v>0</v>
      </c>
      <c r="CQ275" s="8">
        <f>IF(E275="",0,IF(E275=D275,0,IF(E275&lt;D275,0,IF('Equipes et choix des points'!$I$2=1,IF('Matchs et classements'!E275&gt;'Matchs et classements'!D275,3),IF('Equipes et choix des points'!$I$2=2,IF('Matchs et classements'!E275&gt;'Matchs et classements'!D275,4))))))</f>
        <v>0</v>
      </c>
      <c r="CR275" s="8">
        <f>IF(D275="",0,IF(D275&gt;E275,0,IF(D275&lt;E275,0,IF('Equipes et choix des points'!$I$2=1,IF('Matchs et classements'!D275='Matchs et classements'!E275,1),IF('Equipes et choix des points'!$I$2=2,IF('Matchs et classements'!D275='Matchs et classements'!E275,2))))))</f>
        <v>0</v>
      </c>
      <c r="CS275" s="8">
        <f>IF(E275="",0,IF(E275&gt;D275,0,IF(E275&lt;D275,0,IF('Equipes et choix des points'!$I$2=1,IF('Matchs et classements'!E275='Matchs et classements'!D275,1),IF('Equipes et choix des points'!$I$2=2,IF('Matchs et classements'!E275='Matchs et classements'!D275,2))))))</f>
        <v>0</v>
      </c>
      <c r="CT275" s="8">
        <f>IF(D275="",0,IF(D275&gt;E275,0,IF(D275=E275,0,IF('Equipes et choix des points'!$I$2=1,IF('Matchs et classements'!D275&lt;'Matchs et classements'!E275,0),IF('Equipes et choix des points'!$I$2=2,IF('Matchs et classements'!D275&lt;'Matchs et classements'!E275,1))))))</f>
        <v>0</v>
      </c>
      <c r="CU275" s="8">
        <f>IF(E275="",0,IF(E275&gt;D275,0,IF(E275=D275,0,IF('Equipes et choix des points'!$I$2=1,IF('Matchs et classements'!E275&lt;'Matchs et classements'!D275,0),IF('Equipes et choix des points'!$I$2=2,IF('Matchs et classements'!E275&lt;'Matchs et classements'!D275,1))))))</f>
        <v>0</v>
      </c>
      <c r="CV275" s="8">
        <f t="shared" si="165"/>
        <v>0</v>
      </c>
      <c r="CW275" s="8">
        <f t="shared" si="166"/>
        <v>0</v>
      </c>
      <c r="CX275" s="8">
        <f t="shared" si="167"/>
        <v>0</v>
      </c>
      <c r="CY275" s="8">
        <f t="shared" si="168"/>
        <v>0</v>
      </c>
      <c r="CZ275" s="8" t="b">
        <f t="shared" si="151"/>
        <v>0</v>
      </c>
      <c r="DA275" s="8" t="b">
        <f t="shared" si="152"/>
        <v>0</v>
      </c>
      <c r="DB275" s="8" t="b">
        <f t="shared" si="153"/>
        <v>0</v>
      </c>
      <c r="DC275" s="8" t="b">
        <f t="shared" si="154"/>
        <v>0</v>
      </c>
      <c r="DD275" s="8" t="b">
        <f t="shared" si="155"/>
        <v>0</v>
      </c>
      <c r="DE275" s="8" t="b">
        <f t="shared" si="156"/>
        <v>0</v>
      </c>
      <c r="DF275" s="8">
        <f t="shared" si="157"/>
        <v>0</v>
      </c>
      <c r="DG275" s="8">
        <f t="shared" si="158"/>
        <v>0</v>
      </c>
      <c r="DH275" s="8">
        <f t="shared" si="159"/>
        <v>0</v>
      </c>
      <c r="DI275" s="8">
        <f t="shared" si="160"/>
        <v>0</v>
      </c>
      <c r="DJ275" s="19"/>
      <c r="DK275" s="18"/>
      <c r="DL275" s="18"/>
      <c r="DM275" s="19"/>
      <c r="DN275" s="19"/>
      <c r="DO275" s="18"/>
      <c r="DP275" s="18"/>
      <c r="DQ275" s="19"/>
      <c r="DR275" s="19"/>
      <c r="DS275" s="18"/>
      <c r="DT275" s="18"/>
      <c r="DU275" s="19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</row>
    <row r="276" spans="1:161" x14ac:dyDescent="0.25">
      <c r="A276" s="28"/>
      <c r="B276" s="71"/>
      <c r="C276" s="29"/>
      <c r="D276" s="30"/>
      <c r="E276" s="31"/>
      <c r="F276" s="32"/>
      <c r="G276" s="74"/>
      <c r="H276" s="33"/>
      <c r="I276" s="34"/>
      <c r="J276" s="35"/>
      <c r="K276" s="109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9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9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9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8">
        <f t="shared" si="149"/>
        <v>0</v>
      </c>
      <c r="CK276" s="8">
        <f t="shared" si="150"/>
        <v>0</v>
      </c>
      <c r="CL276" s="8" t="str">
        <f t="shared" si="161"/>
        <v/>
      </c>
      <c r="CM276" s="8" t="str">
        <f t="shared" si="162"/>
        <v/>
      </c>
      <c r="CN276" s="8" t="str">
        <f t="shared" si="163"/>
        <v/>
      </c>
      <c r="CO276" s="8" t="str">
        <f t="shared" si="164"/>
        <v/>
      </c>
      <c r="CP276" s="8">
        <f>IF(D276="",0,IF(D276=E276,0,IF(D276&lt;E276,0,IF('Equipes et choix des points'!$I$2=1,IF('Matchs et classements'!D276&gt;'Matchs et classements'!E276,3),IF('Equipes et choix des points'!$I$2=2,IF('Matchs et classements'!D276&gt;E276,4))))))</f>
        <v>0</v>
      </c>
      <c r="CQ276" s="8">
        <f>IF(E276="",0,IF(E276=D276,0,IF(E276&lt;D276,0,IF('Equipes et choix des points'!$I$2=1,IF('Matchs et classements'!E276&gt;'Matchs et classements'!D276,3),IF('Equipes et choix des points'!$I$2=2,IF('Matchs et classements'!E276&gt;'Matchs et classements'!D276,4))))))</f>
        <v>0</v>
      </c>
      <c r="CR276" s="8">
        <f>IF(D276="",0,IF(D276&gt;E276,0,IF(D276&lt;E276,0,IF('Equipes et choix des points'!$I$2=1,IF('Matchs et classements'!D276='Matchs et classements'!E276,1),IF('Equipes et choix des points'!$I$2=2,IF('Matchs et classements'!D276='Matchs et classements'!E276,2))))))</f>
        <v>0</v>
      </c>
      <c r="CS276" s="8">
        <f>IF(E276="",0,IF(E276&gt;D276,0,IF(E276&lt;D276,0,IF('Equipes et choix des points'!$I$2=1,IF('Matchs et classements'!E276='Matchs et classements'!D276,1),IF('Equipes et choix des points'!$I$2=2,IF('Matchs et classements'!E276='Matchs et classements'!D276,2))))))</f>
        <v>0</v>
      </c>
      <c r="CT276" s="8">
        <f>IF(D276="",0,IF(D276&gt;E276,0,IF(D276=E276,0,IF('Equipes et choix des points'!$I$2=1,IF('Matchs et classements'!D276&lt;'Matchs et classements'!E276,0),IF('Equipes et choix des points'!$I$2=2,IF('Matchs et classements'!D276&lt;'Matchs et classements'!E276,1))))))</f>
        <v>0</v>
      </c>
      <c r="CU276" s="8">
        <f>IF(E276="",0,IF(E276&gt;D276,0,IF(E276=D276,0,IF('Equipes et choix des points'!$I$2=1,IF('Matchs et classements'!E276&lt;'Matchs et classements'!D276,0),IF('Equipes et choix des points'!$I$2=2,IF('Matchs et classements'!E276&lt;'Matchs et classements'!D276,1))))))</f>
        <v>0</v>
      </c>
      <c r="CV276" s="8">
        <f t="shared" si="165"/>
        <v>0</v>
      </c>
      <c r="CW276" s="8">
        <f t="shared" si="166"/>
        <v>0</v>
      </c>
      <c r="CX276" s="8">
        <f t="shared" si="167"/>
        <v>0</v>
      </c>
      <c r="CY276" s="8">
        <f t="shared" si="168"/>
        <v>0</v>
      </c>
      <c r="CZ276" s="8" t="b">
        <f t="shared" si="151"/>
        <v>0</v>
      </c>
      <c r="DA276" s="8" t="b">
        <f t="shared" si="152"/>
        <v>0</v>
      </c>
      <c r="DB276" s="8" t="b">
        <f t="shared" si="153"/>
        <v>0</v>
      </c>
      <c r="DC276" s="8" t="b">
        <f t="shared" si="154"/>
        <v>0</v>
      </c>
      <c r="DD276" s="8" t="b">
        <f t="shared" si="155"/>
        <v>0</v>
      </c>
      <c r="DE276" s="8" t="b">
        <f t="shared" si="156"/>
        <v>0</v>
      </c>
      <c r="DF276" s="8">
        <f t="shared" si="157"/>
        <v>0</v>
      </c>
      <c r="DG276" s="8">
        <f t="shared" si="158"/>
        <v>0</v>
      </c>
      <c r="DH276" s="8">
        <f t="shared" si="159"/>
        <v>0</v>
      </c>
      <c r="DI276" s="8">
        <f t="shared" si="160"/>
        <v>0</v>
      </c>
      <c r="DJ276" s="19"/>
      <c r="DK276" s="18"/>
      <c r="DL276" s="18"/>
      <c r="DM276" s="19"/>
      <c r="DN276" s="19"/>
      <c r="DO276" s="18"/>
      <c r="DP276" s="18"/>
      <c r="DQ276" s="19"/>
      <c r="DR276" s="19"/>
      <c r="DS276" s="18"/>
      <c r="DT276" s="18"/>
      <c r="DU276" s="19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</row>
    <row r="277" spans="1:161" x14ac:dyDescent="0.25">
      <c r="A277" s="28"/>
      <c r="B277" s="71"/>
      <c r="C277" s="29"/>
      <c r="D277" s="30"/>
      <c r="E277" s="31"/>
      <c r="F277" s="32"/>
      <c r="G277" s="74"/>
      <c r="H277" s="33"/>
      <c r="I277" s="34"/>
      <c r="J277" s="35"/>
      <c r="K277" s="109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9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9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9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8">
        <f t="shared" si="149"/>
        <v>0</v>
      </c>
      <c r="CK277" s="8">
        <f t="shared" si="150"/>
        <v>0</v>
      </c>
      <c r="CL277" s="8" t="str">
        <f t="shared" si="161"/>
        <v/>
      </c>
      <c r="CM277" s="8" t="str">
        <f t="shared" si="162"/>
        <v/>
      </c>
      <c r="CN277" s="8" t="str">
        <f t="shared" si="163"/>
        <v/>
      </c>
      <c r="CO277" s="8" t="str">
        <f t="shared" si="164"/>
        <v/>
      </c>
      <c r="CP277" s="8">
        <f>IF(D277="",0,IF(D277=E277,0,IF(D277&lt;E277,0,IF('Equipes et choix des points'!$I$2=1,IF('Matchs et classements'!D277&gt;'Matchs et classements'!E277,3),IF('Equipes et choix des points'!$I$2=2,IF('Matchs et classements'!D277&gt;E277,4))))))</f>
        <v>0</v>
      </c>
      <c r="CQ277" s="8">
        <f>IF(E277="",0,IF(E277=D277,0,IF(E277&lt;D277,0,IF('Equipes et choix des points'!$I$2=1,IF('Matchs et classements'!E277&gt;'Matchs et classements'!D277,3),IF('Equipes et choix des points'!$I$2=2,IF('Matchs et classements'!E277&gt;'Matchs et classements'!D277,4))))))</f>
        <v>0</v>
      </c>
      <c r="CR277" s="8">
        <f>IF(D277="",0,IF(D277&gt;E277,0,IF(D277&lt;E277,0,IF('Equipes et choix des points'!$I$2=1,IF('Matchs et classements'!D277='Matchs et classements'!E277,1),IF('Equipes et choix des points'!$I$2=2,IF('Matchs et classements'!D277='Matchs et classements'!E277,2))))))</f>
        <v>0</v>
      </c>
      <c r="CS277" s="8">
        <f>IF(E277="",0,IF(E277&gt;D277,0,IF(E277&lt;D277,0,IF('Equipes et choix des points'!$I$2=1,IF('Matchs et classements'!E277='Matchs et classements'!D277,1),IF('Equipes et choix des points'!$I$2=2,IF('Matchs et classements'!E277='Matchs et classements'!D277,2))))))</f>
        <v>0</v>
      </c>
      <c r="CT277" s="8">
        <f>IF(D277="",0,IF(D277&gt;E277,0,IF(D277=E277,0,IF('Equipes et choix des points'!$I$2=1,IF('Matchs et classements'!D277&lt;'Matchs et classements'!E277,0),IF('Equipes et choix des points'!$I$2=2,IF('Matchs et classements'!D277&lt;'Matchs et classements'!E277,1))))))</f>
        <v>0</v>
      </c>
      <c r="CU277" s="8">
        <f>IF(E277="",0,IF(E277&gt;D277,0,IF(E277=D277,0,IF('Equipes et choix des points'!$I$2=1,IF('Matchs et classements'!E277&lt;'Matchs et classements'!D277,0),IF('Equipes et choix des points'!$I$2=2,IF('Matchs et classements'!E277&lt;'Matchs et classements'!D277,1))))))</f>
        <v>0</v>
      </c>
      <c r="CV277" s="8">
        <f t="shared" si="165"/>
        <v>0</v>
      </c>
      <c r="CW277" s="8">
        <f t="shared" si="166"/>
        <v>0</v>
      </c>
      <c r="CX277" s="8">
        <f t="shared" si="167"/>
        <v>0</v>
      </c>
      <c r="CY277" s="8">
        <f t="shared" si="168"/>
        <v>0</v>
      </c>
      <c r="CZ277" s="8" t="b">
        <f t="shared" si="151"/>
        <v>0</v>
      </c>
      <c r="DA277" s="8" t="b">
        <f t="shared" si="152"/>
        <v>0</v>
      </c>
      <c r="DB277" s="8" t="b">
        <f t="shared" si="153"/>
        <v>0</v>
      </c>
      <c r="DC277" s="8" t="b">
        <f t="shared" si="154"/>
        <v>0</v>
      </c>
      <c r="DD277" s="8" t="b">
        <f t="shared" si="155"/>
        <v>0</v>
      </c>
      <c r="DE277" s="8" t="b">
        <f t="shared" si="156"/>
        <v>0</v>
      </c>
      <c r="DF277" s="8">
        <f t="shared" si="157"/>
        <v>0</v>
      </c>
      <c r="DG277" s="8">
        <f t="shared" si="158"/>
        <v>0</v>
      </c>
      <c r="DH277" s="8">
        <f t="shared" si="159"/>
        <v>0</v>
      </c>
      <c r="DI277" s="8">
        <f t="shared" si="160"/>
        <v>0</v>
      </c>
      <c r="DJ277" s="19"/>
      <c r="DK277" s="18"/>
      <c r="DL277" s="18"/>
      <c r="DM277" s="19"/>
      <c r="DN277" s="19"/>
      <c r="DO277" s="18"/>
      <c r="DP277" s="18"/>
      <c r="DQ277" s="19"/>
      <c r="DR277" s="19"/>
      <c r="DS277" s="18"/>
      <c r="DT277" s="18"/>
      <c r="DU277" s="19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</row>
    <row r="278" spans="1:161" x14ac:dyDescent="0.25">
      <c r="A278" s="28"/>
      <c r="B278" s="71"/>
      <c r="C278" s="29"/>
      <c r="D278" s="30"/>
      <c r="E278" s="31"/>
      <c r="F278" s="32"/>
      <c r="G278" s="74"/>
      <c r="H278" s="33"/>
      <c r="I278" s="34"/>
      <c r="J278" s="35"/>
      <c r="K278" s="109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9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9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9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8">
        <f t="shared" si="149"/>
        <v>0</v>
      </c>
      <c r="CK278" s="8">
        <f t="shared" si="150"/>
        <v>0</v>
      </c>
      <c r="CL278" s="8" t="str">
        <f t="shared" si="161"/>
        <v/>
      </c>
      <c r="CM278" s="8" t="str">
        <f t="shared" si="162"/>
        <v/>
      </c>
      <c r="CN278" s="8" t="str">
        <f t="shared" si="163"/>
        <v/>
      </c>
      <c r="CO278" s="8" t="str">
        <f t="shared" si="164"/>
        <v/>
      </c>
      <c r="CP278" s="8">
        <f>IF(D278="",0,IF(D278=E278,0,IF(D278&lt;E278,0,IF('Equipes et choix des points'!$I$2=1,IF('Matchs et classements'!D278&gt;'Matchs et classements'!E278,3),IF('Equipes et choix des points'!$I$2=2,IF('Matchs et classements'!D278&gt;E278,4))))))</f>
        <v>0</v>
      </c>
      <c r="CQ278" s="8">
        <f>IF(E278="",0,IF(E278=D278,0,IF(E278&lt;D278,0,IF('Equipes et choix des points'!$I$2=1,IF('Matchs et classements'!E278&gt;'Matchs et classements'!D278,3),IF('Equipes et choix des points'!$I$2=2,IF('Matchs et classements'!E278&gt;'Matchs et classements'!D278,4))))))</f>
        <v>0</v>
      </c>
      <c r="CR278" s="8">
        <f>IF(D278="",0,IF(D278&gt;E278,0,IF(D278&lt;E278,0,IF('Equipes et choix des points'!$I$2=1,IF('Matchs et classements'!D278='Matchs et classements'!E278,1),IF('Equipes et choix des points'!$I$2=2,IF('Matchs et classements'!D278='Matchs et classements'!E278,2))))))</f>
        <v>0</v>
      </c>
      <c r="CS278" s="8">
        <f>IF(E278="",0,IF(E278&gt;D278,0,IF(E278&lt;D278,0,IF('Equipes et choix des points'!$I$2=1,IF('Matchs et classements'!E278='Matchs et classements'!D278,1),IF('Equipes et choix des points'!$I$2=2,IF('Matchs et classements'!E278='Matchs et classements'!D278,2))))))</f>
        <v>0</v>
      </c>
      <c r="CT278" s="8">
        <f>IF(D278="",0,IF(D278&gt;E278,0,IF(D278=E278,0,IF('Equipes et choix des points'!$I$2=1,IF('Matchs et classements'!D278&lt;'Matchs et classements'!E278,0),IF('Equipes et choix des points'!$I$2=2,IF('Matchs et classements'!D278&lt;'Matchs et classements'!E278,1))))))</f>
        <v>0</v>
      </c>
      <c r="CU278" s="8">
        <f>IF(E278="",0,IF(E278&gt;D278,0,IF(E278=D278,0,IF('Equipes et choix des points'!$I$2=1,IF('Matchs et classements'!E278&lt;'Matchs et classements'!D278,0),IF('Equipes et choix des points'!$I$2=2,IF('Matchs et classements'!E278&lt;'Matchs et classements'!D278,1))))))</f>
        <v>0</v>
      </c>
      <c r="CV278" s="8">
        <f t="shared" si="165"/>
        <v>0</v>
      </c>
      <c r="CW278" s="8">
        <f t="shared" si="166"/>
        <v>0</v>
      </c>
      <c r="CX278" s="8">
        <f t="shared" si="167"/>
        <v>0</v>
      </c>
      <c r="CY278" s="8">
        <f t="shared" si="168"/>
        <v>0</v>
      </c>
      <c r="CZ278" s="8" t="b">
        <f t="shared" si="151"/>
        <v>0</v>
      </c>
      <c r="DA278" s="8" t="b">
        <f t="shared" si="152"/>
        <v>0</v>
      </c>
      <c r="DB278" s="8" t="b">
        <f t="shared" si="153"/>
        <v>0</v>
      </c>
      <c r="DC278" s="8" t="b">
        <f t="shared" si="154"/>
        <v>0</v>
      </c>
      <c r="DD278" s="8" t="b">
        <f t="shared" si="155"/>
        <v>0</v>
      </c>
      <c r="DE278" s="8" t="b">
        <f t="shared" si="156"/>
        <v>0</v>
      </c>
      <c r="DF278" s="8">
        <f t="shared" si="157"/>
        <v>0</v>
      </c>
      <c r="DG278" s="8">
        <f t="shared" si="158"/>
        <v>0</v>
      </c>
      <c r="DH278" s="8">
        <f t="shared" si="159"/>
        <v>0</v>
      </c>
      <c r="DI278" s="8">
        <f t="shared" si="160"/>
        <v>0</v>
      </c>
      <c r="DJ278" s="19"/>
      <c r="DK278" s="18"/>
      <c r="DL278" s="18"/>
      <c r="DM278" s="19"/>
      <c r="DN278" s="19"/>
      <c r="DO278" s="18"/>
      <c r="DP278" s="18"/>
      <c r="DQ278" s="19"/>
      <c r="DR278" s="19"/>
      <c r="DS278" s="18"/>
      <c r="DT278" s="18"/>
      <c r="DU278" s="19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</row>
    <row r="279" spans="1:161" x14ac:dyDescent="0.25">
      <c r="A279" s="28"/>
      <c r="B279" s="71"/>
      <c r="C279" s="29"/>
      <c r="D279" s="30"/>
      <c r="E279" s="31"/>
      <c r="F279" s="32"/>
      <c r="G279" s="74"/>
      <c r="H279" s="33"/>
      <c r="I279" s="34"/>
      <c r="J279" s="35"/>
      <c r="K279" s="109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9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9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9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8">
        <f t="shared" si="149"/>
        <v>0</v>
      </c>
      <c r="CK279" s="8">
        <f t="shared" si="150"/>
        <v>0</v>
      </c>
      <c r="CL279" s="8" t="str">
        <f t="shared" si="161"/>
        <v/>
      </c>
      <c r="CM279" s="8" t="str">
        <f t="shared" si="162"/>
        <v/>
      </c>
      <c r="CN279" s="8" t="str">
        <f t="shared" si="163"/>
        <v/>
      </c>
      <c r="CO279" s="8" t="str">
        <f t="shared" si="164"/>
        <v/>
      </c>
      <c r="CP279" s="8">
        <f>IF(D279="",0,IF(D279=E279,0,IF(D279&lt;E279,0,IF('Equipes et choix des points'!$I$2=1,IF('Matchs et classements'!D279&gt;'Matchs et classements'!E279,3),IF('Equipes et choix des points'!$I$2=2,IF('Matchs et classements'!D279&gt;E279,4))))))</f>
        <v>0</v>
      </c>
      <c r="CQ279" s="8">
        <f>IF(E279="",0,IF(E279=D279,0,IF(E279&lt;D279,0,IF('Equipes et choix des points'!$I$2=1,IF('Matchs et classements'!E279&gt;'Matchs et classements'!D279,3),IF('Equipes et choix des points'!$I$2=2,IF('Matchs et classements'!E279&gt;'Matchs et classements'!D279,4))))))</f>
        <v>0</v>
      </c>
      <c r="CR279" s="8">
        <f>IF(D279="",0,IF(D279&gt;E279,0,IF(D279&lt;E279,0,IF('Equipes et choix des points'!$I$2=1,IF('Matchs et classements'!D279='Matchs et classements'!E279,1),IF('Equipes et choix des points'!$I$2=2,IF('Matchs et classements'!D279='Matchs et classements'!E279,2))))))</f>
        <v>0</v>
      </c>
      <c r="CS279" s="8">
        <f>IF(E279="",0,IF(E279&gt;D279,0,IF(E279&lt;D279,0,IF('Equipes et choix des points'!$I$2=1,IF('Matchs et classements'!E279='Matchs et classements'!D279,1),IF('Equipes et choix des points'!$I$2=2,IF('Matchs et classements'!E279='Matchs et classements'!D279,2))))))</f>
        <v>0</v>
      </c>
      <c r="CT279" s="8">
        <f>IF(D279="",0,IF(D279&gt;E279,0,IF(D279=E279,0,IF('Equipes et choix des points'!$I$2=1,IF('Matchs et classements'!D279&lt;'Matchs et classements'!E279,0),IF('Equipes et choix des points'!$I$2=2,IF('Matchs et classements'!D279&lt;'Matchs et classements'!E279,1))))))</f>
        <v>0</v>
      </c>
      <c r="CU279" s="8">
        <f>IF(E279="",0,IF(E279&gt;D279,0,IF(E279=D279,0,IF('Equipes et choix des points'!$I$2=1,IF('Matchs et classements'!E279&lt;'Matchs et classements'!D279,0),IF('Equipes et choix des points'!$I$2=2,IF('Matchs et classements'!E279&lt;'Matchs et classements'!D279,1))))))</f>
        <v>0</v>
      </c>
      <c r="CV279" s="8">
        <f t="shared" si="165"/>
        <v>0</v>
      </c>
      <c r="CW279" s="8">
        <f t="shared" si="166"/>
        <v>0</v>
      </c>
      <c r="CX279" s="8">
        <f t="shared" si="167"/>
        <v>0</v>
      </c>
      <c r="CY279" s="8">
        <f t="shared" si="168"/>
        <v>0</v>
      </c>
      <c r="CZ279" s="8" t="b">
        <f t="shared" si="151"/>
        <v>0</v>
      </c>
      <c r="DA279" s="8" t="b">
        <f t="shared" si="152"/>
        <v>0</v>
      </c>
      <c r="DB279" s="8" t="b">
        <f t="shared" si="153"/>
        <v>0</v>
      </c>
      <c r="DC279" s="8" t="b">
        <f t="shared" si="154"/>
        <v>0</v>
      </c>
      <c r="DD279" s="8" t="b">
        <f t="shared" si="155"/>
        <v>0</v>
      </c>
      <c r="DE279" s="8" t="b">
        <f t="shared" si="156"/>
        <v>0</v>
      </c>
      <c r="DF279" s="8">
        <f t="shared" si="157"/>
        <v>0</v>
      </c>
      <c r="DG279" s="8">
        <f t="shared" si="158"/>
        <v>0</v>
      </c>
      <c r="DH279" s="8">
        <f t="shared" si="159"/>
        <v>0</v>
      </c>
      <c r="DI279" s="8">
        <f t="shared" si="160"/>
        <v>0</v>
      </c>
      <c r="DJ279" s="19"/>
      <c r="DK279" s="18"/>
      <c r="DL279" s="18"/>
      <c r="DM279" s="19"/>
      <c r="DN279" s="19"/>
      <c r="DO279" s="18"/>
      <c r="DP279" s="18"/>
      <c r="DQ279" s="19"/>
      <c r="DR279" s="19"/>
      <c r="DS279" s="18"/>
      <c r="DT279" s="18"/>
      <c r="DU279" s="19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</row>
    <row r="280" spans="1:161" x14ac:dyDescent="0.25">
      <c r="A280" s="28"/>
      <c r="B280" s="71"/>
      <c r="C280" s="29"/>
      <c r="D280" s="30"/>
      <c r="E280" s="31"/>
      <c r="F280" s="32"/>
      <c r="G280" s="74"/>
      <c r="H280" s="33"/>
      <c r="I280" s="34"/>
      <c r="J280" s="35"/>
      <c r="K280" s="109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9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9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9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8">
        <f t="shared" si="149"/>
        <v>0</v>
      </c>
      <c r="CK280" s="8">
        <f t="shared" si="150"/>
        <v>0</v>
      </c>
      <c r="CL280" s="8" t="str">
        <f t="shared" si="161"/>
        <v/>
      </c>
      <c r="CM280" s="8" t="str">
        <f t="shared" si="162"/>
        <v/>
      </c>
      <c r="CN280" s="8" t="str">
        <f t="shared" si="163"/>
        <v/>
      </c>
      <c r="CO280" s="8" t="str">
        <f t="shared" si="164"/>
        <v/>
      </c>
      <c r="CP280" s="8">
        <f>IF(D280="",0,IF(D280=E280,0,IF(D280&lt;E280,0,IF('Equipes et choix des points'!$I$2=1,IF('Matchs et classements'!D280&gt;'Matchs et classements'!E280,3),IF('Equipes et choix des points'!$I$2=2,IF('Matchs et classements'!D280&gt;E280,4))))))</f>
        <v>0</v>
      </c>
      <c r="CQ280" s="8">
        <f>IF(E280="",0,IF(E280=D280,0,IF(E280&lt;D280,0,IF('Equipes et choix des points'!$I$2=1,IF('Matchs et classements'!E280&gt;'Matchs et classements'!D280,3),IF('Equipes et choix des points'!$I$2=2,IF('Matchs et classements'!E280&gt;'Matchs et classements'!D280,4))))))</f>
        <v>0</v>
      </c>
      <c r="CR280" s="8">
        <f>IF(D280="",0,IF(D280&gt;E280,0,IF(D280&lt;E280,0,IF('Equipes et choix des points'!$I$2=1,IF('Matchs et classements'!D280='Matchs et classements'!E280,1),IF('Equipes et choix des points'!$I$2=2,IF('Matchs et classements'!D280='Matchs et classements'!E280,2))))))</f>
        <v>0</v>
      </c>
      <c r="CS280" s="8">
        <f>IF(E280="",0,IF(E280&gt;D280,0,IF(E280&lt;D280,0,IF('Equipes et choix des points'!$I$2=1,IF('Matchs et classements'!E280='Matchs et classements'!D280,1),IF('Equipes et choix des points'!$I$2=2,IF('Matchs et classements'!E280='Matchs et classements'!D280,2))))))</f>
        <v>0</v>
      </c>
      <c r="CT280" s="8">
        <f>IF(D280="",0,IF(D280&gt;E280,0,IF(D280=E280,0,IF('Equipes et choix des points'!$I$2=1,IF('Matchs et classements'!D280&lt;'Matchs et classements'!E280,0),IF('Equipes et choix des points'!$I$2=2,IF('Matchs et classements'!D280&lt;'Matchs et classements'!E280,1))))))</f>
        <v>0</v>
      </c>
      <c r="CU280" s="8">
        <f>IF(E280="",0,IF(E280&gt;D280,0,IF(E280=D280,0,IF('Equipes et choix des points'!$I$2=1,IF('Matchs et classements'!E280&lt;'Matchs et classements'!D280,0),IF('Equipes et choix des points'!$I$2=2,IF('Matchs et classements'!E280&lt;'Matchs et classements'!D280,1))))))</f>
        <v>0</v>
      </c>
      <c r="CV280" s="8">
        <f t="shared" si="165"/>
        <v>0</v>
      </c>
      <c r="CW280" s="8">
        <f t="shared" si="166"/>
        <v>0</v>
      </c>
      <c r="CX280" s="8">
        <f t="shared" si="167"/>
        <v>0</v>
      </c>
      <c r="CY280" s="8">
        <f t="shared" si="168"/>
        <v>0</v>
      </c>
      <c r="CZ280" s="8" t="b">
        <f t="shared" si="151"/>
        <v>0</v>
      </c>
      <c r="DA280" s="8" t="b">
        <f t="shared" si="152"/>
        <v>0</v>
      </c>
      <c r="DB280" s="8" t="b">
        <f t="shared" si="153"/>
        <v>0</v>
      </c>
      <c r="DC280" s="8" t="b">
        <f t="shared" si="154"/>
        <v>0</v>
      </c>
      <c r="DD280" s="8" t="b">
        <f t="shared" si="155"/>
        <v>0</v>
      </c>
      <c r="DE280" s="8" t="b">
        <f t="shared" si="156"/>
        <v>0</v>
      </c>
      <c r="DF280" s="8">
        <f t="shared" si="157"/>
        <v>0</v>
      </c>
      <c r="DG280" s="8">
        <f t="shared" si="158"/>
        <v>0</v>
      </c>
      <c r="DH280" s="8">
        <f t="shared" si="159"/>
        <v>0</v>
      </c>
      <c r="DI280" s="8">
        <f t="shared" si="160"/>
        <v>0</v>
      </c>
      <c r="DJ280" s="19"/>
      <c r="DK280" s="18"/>
      <c r="DL280" s="18"/>
      <c r="DM280" s="19"/>
      <c r="DN280" s="19"/>
      <c r="DO280" s="18"/>
      <c r="DP280" s="18"/>
      <c r="DQ280" s="19"/>
      <c r="DR280" s="19"/>
      <c r="DS280" s="18"/>
      <c r="DT280" s="18"/>
      <c r="DU280" s="19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</row>
    <row r="281" spans="1:161" x14ac:dyDescent="0.25">
      <c r="A281" s="28"/>
      <c r="B281" s="71"/>
      <c r="C281" s="29"/>
      <c r="D281" s="30"/>
      <c r="E281" s="31"/>
      <c r="F281" s="32"/>
      <c r="G281" s="74"/>
      <c r="H281" s="33"/>
      <c r="I281" s="34"/>
      <c r="J281" s="35"/>
      <c r="K281" s="109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9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9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9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8">
        <f t="shared" si="149"/>
        <v>0</v>
      </c>
      <c r="CK281" s="8">
        <f t="shared" si="150"/>
        <v>0</v>
      </c>
      <c r="CL281" s="8" t="str">
        <f t="shared" si="161"/>
        <v/>
      </c>
      <c r="CM281" s="8" t="str">
        <f t="shared" si="162"/>
        <v/>
      </c>
      <c r="CN281" s="8" t="str">
        <f t="shared" si="163"/>
        <v/>
      </c>
      <c r="CO281" s="8" t="str">
        <f t="shared" si="164"/>
        <v/>
      </c>
      <c r="CP281" s="8">
        <f>IF(D281="",0,IF(D281=E281,0,IF(D281&lt;E281,0,IF('Equipes et choix des points'!$I$2=1,IF('Matchs et classements'!D281&gt;'Matchs et classements'!E281,3),IF('Equipes et choix des points'!$I$2=2,IF('Matchs et classements'!D281&gt;E281,4))))))</f>
        <v>0</v>
      </c>
      <c r="CQ281" s="8">
        <f>IF(E281="",0,IF(E281=D281,0,IF(E281&lt;D281,0,IF('Equipes et choix des points'!$I$2=1,IF('Matchs et classements'!E281&gt;'Matchs et classements'!D281,3),IF('Equipes et choix des points'!$I$2=2,IF('Matchs et classements'!E281&gt;'Matchs et classements'!D281,4))))))</f>
        <v>0</v>
      </c>
      <c r="CR281" s="8">
        <f>IF(D281="",0,IF(D281&gt;E281,0,IF(D281&lt;E281,0,IF('Equipes et choix des points'!$I$2=1,IF('Matchs et classements'!D281='Matchs et classements'!E281,1),IF('Equipes et choix des points'!$I$2=2,IF('Matchs et classements'!D281='Matchs et classements'!E281,2))))))</f>
        <v>0</v>
      </c>
      <c r="CS281" s="8">
        <f>IF(E281="",0,IF(E281&gt;D281,0,IF(E281&lt;D281,0,IF('Equipes et choix des points'!$I$2=1,IF('Matchs et classements'!E281='Matchs et classements'!D281,1),IF('Equipes et choix des points'!$I$2=2,IF('Matchs et classements'!E281='Matchs et classements'!D281,2))))))</f>
        <v>0</v>
      </c>
      <c r="CT281" s="8">
        <f>IF(D281="",0,IF(D281&gt;E281,0,IF(D281=E281,0,IF('Equipes et choix des points'!$I$2=1,IF('Matchs et classements'!D281&lt;'Matchs et classements'!E281,0),IF('Equipes et choix des points'!$I$2=2,IF('Matchs et classements'!D281&lt;'Matchs et classements'!E281,1))))))</f>
        <v>0</v>
      </c>
      <c r="CU281" s="8">
        <f>IF(E281="",0,IF(E281&gt;D281,0,IF(E281=D281,0,IF('Equipes et choix des points'!$I$2=1,IF('Matchs et classements'!E281&lt;'Matchs et classements'!D281,0),IF('Equipes et choix des points'!$I$2=2,IF('Matchs et classements'!E281&lt;'Matchs et classements'!D281,1))))))</f>
        <v>0</v>
      </c>
      <c r="CV281" s="8">
        <f t="shared" si="165"/>
        <v>0</v>
      </c>
      <c r="CW281" s="8">
        <f t="shared" si="166"/>
        <v>0</v>
      </c>
      <c r="CX281" s="8">
        <f t="shared" si="167"/>
        <v>0</v>
      </c>
      <c r="CY281" s="8">
        <f t="shared" si="168"/>
        <v>0</v>
      </c>
      <c r="CZ281" s="8" t="b">
        <f t="shared" si="151"/>
        <v>0</v>
      </c>
      <c r="DA281" s="8" t="b">
        <f t="shared" si="152"/>
        <v>0</v>
      </c>
      <c r="DB281" s="8" t="b">
        <f t="shared" si="153"/>
        <v>0</v>
      </c>
      <c r="DC281" s="8" t="b">
        <f t="shared" si="154"/>
        <v>0</v>
      </c>
      <c r="DD281" s="8" t="b">
        <f t="shared" si="155"/>
        <v>0</v>
      </c>
      <c r="DE281" s="8" t="b">
        <f t="shared" si="156"/>
        <v>0</v>
      </c>
      <c r="DF281" s="8">
        <f t="shared" si="157"/>
        <v>0</v>
      </c>
      <c r="DG281" s="8">
        <f t="shared" si="158"/>
        <v>0</v>
      </c>
      <c r="DH281" s="8">
        <f t="shared" si="159"/>
        <v>0</v>
      </c>
      <c r="DI281" s="8">
        <f t="shared" si="160"/>
        <v>0</v>
      </c>
      <c r="DJ281" s="19"/>
      <c r="DK281" s="18"/>
      <c r="DL281" s="18"/>
      <c r="DM281" s="19"/>
      <c r="DN281" s="19"/>
      <c r="DO281" s="18"/>
      <c r="DP281" s="18"/>
      <c r="DQ281" s="19"/>
      <c r="DR281" s="19"/>
      <c r="DS281" s="18"/>
      <c r="DT281" s="18"/>
      <c r="DU281" s="19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</row>
    <row r="282" spans="1:161" x14ac:dyDescent="0.25">
      <c r="A282" s="28"/>
      <c r="B282" s="71"/>
      <c r="C282" s="29"/>
      <c r="D282" s="30"/>
      <c r="E282" s="31"/>
      <c r="F282" s="32"/>
      <c r="G282" s="74"/>
      <c r="H282" s="33"/>
      <c r="I282" s="34"/>
      <c r="J282" s="35"/>
      <c r="K282" s="109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9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9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9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8">
        <f t="shared" si="149"/>
        <v>0</v>
      </c>
      <c r="CK282" s="8">
        <f t="shared" si="150"/>
        <v>0</v>
      </c>
      <c r="CL282" s="8" t="str">
        <f t="shared" si="161"/>
        <v/>
      </c>
      <c r="CM282" s="8" t="str">
        <f t="shared" si="162"/>
        <v/>
      </c>
      <c r="CN282" s="8" t="str">
        <f t="shared" si="163"/>
        <v/>
      </c>
      <c r="CO282" s="8" t="str">
        <f t="shared" si="164"/>
        <v/>
      </c>
      <c r="CP282" s="8">
        <f>IF(D282="",0,IF(D282=E282,0,IF(D282&lt;E282,0,IF('Equipes et choix des points'!$I$2=1,IF('Matchs et classements'!D282&gt;'Matchs et classements'!E282,3),IF('Equipes et choix des points'!$I$2=2,IF('Matchs et classements'!D282&gt;E282,4))))))</f>
        <v>0</v>
      </c>
      <c r="CQ282" s="8">
        <f>IF(E282="",0,IF(E282=D282,0,IF(E282&lt;D282,0,IF('Equipes et choix des points'!$I$2=1,IF('Matchs et classements'!E282&gt;'Matchs et classements'!D282,3),IF('Equipes et choix des points'!$I$2=2,IF('Matchs et classements'!E282&gt;'Matchs et classements'!D282,4))))))</f>
        <v>0</v>
      </c>
      <c r="CR282" s="8">
        <f>IF(D282="",0,IF(D282&gt;E282,0,IF(D282&lt;E282,0,IF('Equipes et choix des points'!$I$2=1,IF('Matchs et classements'!D282='Matchs et classements'!E282,1),IF('Equipes et choix des points'!$I$2=2,IF('Matchs et classements'!D282='Matchs et classements'!E282,2))))))</f>
        <v>0</v>
      </c>
      <c r="CS282" s="8">
        <f>IF(E282="",0,IF(E282&gt;D282,0,IF(E282&lt;D282,0,IF('Equipes et choix des points'!$I$2=1,IF('Matchs et classements'!E282='Matchs et classements'!D282,1),IF('Equipes et choix des points'!$I$2=2,IF('Matchs et classements'!E282='Matchs et classements'!D282,2))))))</f>
        <v>0</v>
      </c>
      <c r="CT282" s="8">
        <f>IF(D282="",0,IF(D282&gt;E282,0,IF(D282=E282,0,IF('Equipes et choix des points'!$I$2=1,IF('Matchs et classements'!D282&lt;'Matchs et classements'!E282,0),IF('Equipes et choix des points'!$I$2=2,IF('Matchs et classements'!D282&lt;'Matchs et classements'!E282,1))))))</f>
        <v>0</v>
      </c>
      <c r="CU282" s="8">
        <f>IF(E282="",0,IF(E282&gt;D282,0,IF(E282=D282,0,IF('Equipes et choix des points'!$I$2=1,IF('Matchs et classements'!E282&lt;'Matchs et classements'!D282,0),IF('Equipes et choix des points'!$I$2=2,IF('Matchs et classements'!E282&lt;'Matchs et classements'!D282,1))))))</f>
        <v>0</v>
      </c>
      <c r="CV282" s="8">
        <f t="shared" si="165"/>
        <v>0</v>
      </c>
      <c r="CW282" s="8">
        <f t="shared" si="166"/>
        <v>0</v>
      </c>
      <c r="CX282" s="8">
        <f t="shared" si="167"/>
        <v>0</v>
      </c>
      <c r="CY282" s="8">
        <f t="shared" si="168"/>
        <v>0</v>
      </c>
      <c r="CZ282" s="8" t="b">
        <f t="shared" si="151"/>
        <v>0</v>
      </c>
      <c r="DA282" s="8" t="b">
        <f t="shared" si="152"/>
        <v>0</v>
      </c>
      <c r="DB282" s="8" t="b">
        <f t="shared" si="153"/>
        <v>0</v>
      </c>
      <c r="DC282" s="8" t="b">
        <f t="shared" si="154"/>
        <v>0</v>
      </c>
      <c r="DD282" s="8" t="b">
        <f t="shared" si="155"/>
        <v>0</v>
      </c>
      <c r="DE282" s="8" t="b">
        <f t="shared" si="156"/>
        <v>0</v>
      </c>
      <c r="DF282" s="8">
        <f t="shared" si="157"/>
        <v>0</v>
      </c>
      <c r="DG282" s="8">
        <f t="shared" si="158"/>
        <v>0</v>
      </c>
      <c r="DH282" s="8">
        <f t="shared" si="159"/>
        <v>0</v>
      </c>
      <c r="DI282" s="8">
        <f t="shared" si="160"/>
        <v>0</v>
      </c>
      <c r="DJ282" s="19"/>
      <c r="DK282" s="18"/>
      <c r="DL282" s="18"/>
      <c r="DM282" s="19"/>
      <c r="DN282" s="19"/>
      <c r="DO282" s="18"/>
      <c r="DP282" s="18"/>
      <c r="DQ282" s="19"/>
      <c r="DR282" s="19"/>
      <c r="DS282" s="18"/>
      <c r="DT282" s="18"/>
      <c r="DU282" s="19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</row>
    <row r="283" spans="1:161" ht="15.75" thickBot="1" x14ac:dyDescent="0.3">
      <c r="A283" s="36"/>
      <c r="B283" s="72"/>
      <c r="C283" s="37"/>
      <c r="D283" s="38"/>
      <c r="E283" s="39"/>
      <c r="F283" s="40"/>
      <c r="G283" s="75"/>
      <c r="H283" s="41"/>
      <c r="I283" s="42"/>
      <c r="J283" s="43"/>
      <c r="K283" s="110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9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9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9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8">
        <f t="shared" si="149"/>
        <v>0</v>
      </c>
      <c r="CK283" s="8">
        <f t="shared" si="150"/>
        <v>0</v>
      </c>
      <c r="CL283" s="8" t="str">
        <f t="shared" si="161"/>
        <v/>
      </c>
      <c r="CM283" s="8" t="str">
        <f t="shared" si="162"/>
        <v/>
      </c>
      <c r="CN283" s="8" t="str">
        <f t="shared" si="163"/>
        <v/>
      </c>
      <c r="CO283" s="8" t="str">
        <f t="shared" si="164"/>
        <v/>
      </c>
      <c r="CP283" s="8">
        <f>IF(D283="",0,IF(D283=E283,0,IF(D283&lt;E283,0,IF('Equipes et choix des points'!$I$2=1,IF('Matchs et classements'!D283&gt;'Matchs et classements'!E283,3),IF('Equipes et choix des points'!$I$2=2,IF('Matchs et classements'!D283&gt;E283,4))))))</f>
        <v>0</v>
      </c>
      <c r="CQ283" s="8">
        <f>IF(E283="",0,IF(E283=D283,0,IF(E283&lt;D283,0,IF('Equipes et choix des points'!$I$2=1,IF('Matchs et classements'!E283&gt;'Matchs et classements'!D283,3),IF('Equipes et choix des points'!$I$2=2,IF('Matchs et classements'!E283&gt;'Matchs et classements'!D283,4))))))</f>
        <v>0</v>
      </c>
      <c r="CR283" s="8">
        <f>IF(D283="",0,IF(D283&gt;E283,0,IF(D283&lt;E283,0,IF('Equipes et choix des points'!$I$2=1,IF('Matchs et classements'!D283='Matchs et classements'!E283,1),IF('Equipes et choix des points'!$I$2=2,IF('Matchs et classements'!D283='Matchs et classements'!E283,2))))))</f>
        <v>0</v>
      </c>
      <c r="CS283" s="8">
        <f>IF(E283="",0,IF(E283&gt;D283,0,IF(E283&lt;D283,0,IF('Equipes et choix des points'!$I$2=1,IF('Matchs et classements'!E283='Matchs et classements'!D283,1),IF('Equipes et choix des points'!$I$2=2,IF('Matchs et classements'!E283='Matchs et classements'!D283,2))))))</f>
        <v>0</v>
      </c>
      <c r="CT283" s="8">
        <f>IF(D283="",0,IF(D283&gt;E283,0,IF(D283=E283,0,IF('Equipes et choix des points'!$I$2=1,IF('Matchs et classements'!D283&lt;'Matchs et classements'!E283,0),IF('Equipes et choix des points'!$I$2=2,IF('Matchs et classements'!D283&lt;'Matchs et classements'!E283,1))))))</f>
        <v>0</v>
      </c>
      <c r="CU283" s="8">
        <f>IF(E283="",0,IF(E283&gt;D283,0,IF(E283=D283,0,IF('Equipes et choix des points'!$I$2=1,IF('Matchs et classements'!E283&lt;'Matchs et classements'!D283,0),IF('Equipes et choix des points'!$I$2=2,IF('Matchs et classements'!E283&lt;'Matchs et classements'!D283,1))))))</f>
        <v>0</v>
      </c>
      <c r="CV283" s="8">
        <f t="shared" si="165"/>
        <v>0</v>
      </c>
      <c r="CW283" s="8">
        <f t="shared" si="166"/>
        <v>0</v>
      </c>
      <c r="CX283" s="8">
        <f t="shared" si="167"/>
        <v>0</v>
      </c>
      <c r="CY283" s="8">
        <f t="shared" si="168"/>
        <v>0</v>
      </c>
      <c r="CZ283" s="8" t="b">
        <f t="shared" si="151"/>
        <v>0</v>
      </c>
      <c r="DA283" s="8" t="b">
        <f t="shared" si="152"/>
        <v>0</v>
      </c>
      <c r="DB283" s="8" t="b">
        <f t="shared" si="153"/>
        <v>0</v>
      </c>
      <c r="DC283" s="8" t="b">
        <f t="shared" si="154"/>
        <v>0</v>
      </c>
      <c r="DD283" s="8" t="b">
        <f t="shared" si="155"/>
        <v>0</v>
      </c>
      <c r="DE283" s="8" t="b">
        <f t="shared" si="156"/>
        <v>0</v>
      </c>
      <c r="DF283" s="8">
        <f t="shared" si="157"/>
        <v>0</v>
      </c>
      <c r="DG283" s="8">
        <f t="shared" si="158"/>
        <v>0</v>
      </c>
      <c r="DH283" s="8">
        <f t="shared" si="159"/>
        <v>0</v>
      </c>
      <c r="DI283" s="8">
        <f t="shared" si="160"/>
        <v>0</v>
      </c>
      <c r="DJ283" s="19"/>
      <c r="DK283" s="18"/>
      <c r="DL283" s="18"/>
      <c r="DM283" s="19"/>
      <c r="DN283" s="19"/>
      <c r="DO283" s="18"/>
      <c r="DP283" s="18"/>
      <c r="DQ283" s="19"/>
      <c r="DR283" s="19"/>
      <c r="DS283" s="18"/>
      <c r="DT283" s="18"/>
      <c r="DU283" s="19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</row>
    <row r="284" spans="1:161" x14ac:dyDescent="0.25">
      <c r="A284" s="20"/>
      <c r="B284" s="70"/>
      <c r="C284" s="21"/>
      <c r="D284" s="22"/>
      <c r="E284" s="23"/>
      <c r="F284" s="24"/>
      <c r="G284" s="73"/>
      <c r="H284" s="25"/>
      <c r="I284" s="26"/>
      <c r="J284" s="27"/>
      <c r="K284" s="108">
        <v>29</v>
      </c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9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9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9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8">
        <f t="shared" si="149"/>
        <v>0</v>
      </c>
      <c r="CK284" s="8">
        <f t="shared" si="150"/>
        <v>0</v>
      </c>
      <c r="CL284" s="8" t="str">
        <f t="shared" si="161"/>
        <v/>
      </c>
      <c r="CM284" s="8" t="str">
        <f t="shared" si="162"/>
        <v/>
      </c>
      <c r="CN284" s="8" t="str">
        <f t="shared" si="163"/>
        <v/>
      </c>
      <c r="CO284" s="8" t="str">
        <f t="shared" si="164"/>
        <v/>
      </c>
      <c r="CP284" s="8">
        <f>IF(D284="",0,IF(D284=E284,0,IF(D284&lt;E284,0,IF('Equipes et choix des points'!$I$2=1,IF('Matchs et classements'!D284&gt;'Matchs et classements'!E284,3),IF('Equipes et choix des points'!$I$2=2,IF('Matchs et classements'!D284&gt;E284,4))))))</f>
        <v>0</v>
      </c>
      <c r="CQ284" s="8">
        <f>IF(E284="",0,IF(E284=D284,0,IF(E284&lt;D284,0,IF('Equipes et choix des points'!$I$2=1,IF('Matchs et classements'!E284&gt;'Matchs et classements'!D284,3),IF('Equipes et choix des points'!$I$2=2,IF('Matchs et classements'!E284&gt;'Matchs et classements'!D284,4))))))</f>
        <v>0</v>
      </c>
      <c r="CR284" s="8">
        <f>IF(D284="",0,IF(D284&gt;E284,0,IF(D284&lt;E284,0,IF('Equipes et choix des points'!$I$2=1,IF('Matchs et classements'!D284='Matchs et classements'!E284,1),IF('Equipes et choix des points'!$I$2=2,IF('Matchs et classements'!D284='Matchs et classements'!E284,2))))))</f>
        <v>0</v>
      </c>
      <c r="CS284" s="8">
        <f>IF(E284="",0,IF(E284&gt;D284,0,IF(E284&lt;D284,0,IF('Equipes et choix des points'!$I$2=1,IF('Matchs et classements'!E284='Matchs et classements'!D284,1),IF('Equipes et choix des points'!$I$2=2,IF('Matchs et classements'!E284='Matchs et classements'!D284,2))))))</f>
        <v>0</v>
      </c>
      <c r="CT284" s="8">
        <f>IF(D284="",0,IF(D284&gt;E284,0,IF(D284=E284,0,IF('Equipes et choix des points'!$I$2=1,IF('Matchs et classements'!D284&lt;'Matchs et classements'!E284,0),IF('Equipes et choix des points'!$I$2=2,IF('Matchs et classements'!D284&lt;'Matchs et classements'!E284,1))))))</f>
        <v>0</v>
      </c>
      <c r="CU284" s="8">
        <f>IF(E284="",0,IF(E284&gt;D284,0,IF(E284=D284,0,IF('Equipes et choix des points'!$I$2=1,IF('Matchs et classements'!E284&lt;'Matchs et classements'!D284,0),IF('Equipes et choix des points'!$I$2=2,IF('Matchs et classements'!E284&lt;'Matchs et classements'!D284,1))))))</f>
        <v>0</v>
      </c>
      <c r="CV284" s="8">
        <f t="shared" si="165"/>
        <v>0</v>
      </c>
      <c r="CW284" s="8">
        <f t="shared" si="166"/>
        <v>0</v>
      </c>
      <c r="CX284" s="8">
        <f t="shared" si="167"/>
        <v>0</v>
      </c>
      <c r="CY284" s="8">
        <f t="shared" si="168"/>
        <v>0</v>
      </c>
      <c r="CZ284" s="8" t="b">
        <f t="shared" si="151"/>
        <v>0</v>
      </c>
      <c r="DA284" s="8" t="b">
        <f t="shared" si="152"/>
        <v>0</v>
      </c>
      <c r="DB284" s="8" t="b">
        <f t="shared" si="153"/>
        <v>0</v>
      </c>
      <c r="DC284" s="8" t="b">
        <f t="shared" si="154"/>
        <v>0</v>
      </c>
      <c r="DD284" s="8" t="b">
        <f t="shared" si="155"/>
        <v>0</v>
      </c>
      <c r="DE284" s="8" t="b">
        <f t="shared" si="156"/>
        <v>0</v>
      </c>
      <c r="DF284" s="8">
        <f t="shared" si="157"/>
        <v>0</v>
      </c>
      <c r="DG284" s="8">
        <f t="shared" si="158"/>
        <v>0</v>
      </c>
      <c r="DH284" s="8">
        <f t="shared" si="159"/>
        <v>0</v>
      </c>
      <c r="DI284" s="8">
        <f t="shared" si="160"/>
        <v>0</v>
      </c>
      <c r="DJ284" s="19"/>
      <c r="DK284" s="18"/>
      <c r="DL284" s="18"/>
      <c r="DM284" s="19"/>
      <c r="DN284" s="19"/>
      <c r="DO284" s="18"/>
      <c r="DP284" s="18"/>
      <c r="DQ284" s="19"/>
      <c r="DR284" s="19"/>
      <c r="DS284" s="18"/>
      <c r="DT284" s="18"/>
      <c r="DU284" s="19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</row>
    <row r="285" spans="1:161" x14ac:dyDescent="0.25">
      <c r="A285" s="28"/>
      <c r="B285" s="71"/>
      <c r="C285" s="29"/>
      <c r="D285" s="30"/>
      <c r="E285" s="31"/>
      <c r="F285" s="32"/>
      <c r="G285" s="74"/>
      <c r="H285" s="33"/>
      <c r="I285" s="34"/>
      <c r="J285" s="35"/>
      <c r="K285" s="109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9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9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9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8">
        <f t="shared" si="149"/>
        <v>0</v>
      </c>
      <c r="CK285" s="8">
        <f t="shared" si="150"/>
        <v>0</v>
      </c>
      <c r="CL285" s="8" t="str">
        <f t="shared" si="161"/>
        <v/>
      </c>
      <c r="CM285" s="8" t="str">
        <f t="shared" si="162"/>
        <v/>
      </c>
      <c r="CN285" s="8" t="str">
        <f t="shared" si="163"/>
        <v/>
      </c>
      <c r="CO285" s="8" t="str">
        <f t="shared" si="164"/>
        <v/>
      </c>
      <c r="CP285" s="8">
        <f>IF(D285="",0,IF(D285=E285,0,IF(D285&lt;E285,0,IF('Equipes et choix des points'!$I$2=1,IF('Matchs et classements'!D285&gt;'Matchs et classements'!E285,3),IF('Equipes et choix des points'!$I$2=2,IF('Matchs et classements'!D285&gt;E285,4))))))</f>
        <v>0</v>
      </c>
      <c r="CQ285" s="8">
        <f>IF(E285="",0,IF(E285=D285,0,IF(E285&lt;D285,0,IF('Equipes et choix des points'!$I$2=1,IF('Matchs et classements'!E285&gt;'Matchs et classements'!D285,3),IF('Equipes et choix des points'!$I$2=2,IF('Matchs et classements'!E285&gt;'Matchs et classements'!D285,4))))))</f>
        <v>0</v>
      </c>
      <c r="CR285" s="8">
        <f>IF(D285="",0,IF(D285&gt;E285,0,IF(D285&lt;E285,0,IF('Equipes et choix des points'!$I$2=1,IF('Matchs et classements'!D285='Matchs et classements'!E285,1),IF('Equipes et choix des points'!$I$2=2,IF('Matchs et classements'!D285='Matchs et classements'!E285,2))))))</f>
        <v>0</v>
      </c>
      <c r="CS285" s="8">
        <f>IF(E285="",0,IF(E285&gt;D285,0,IF(E285&lt;D285,0,IF('Equipes et choix des points'!$I$2=1,IF('Matchs et classements'!E285='Matchs et classements'!D285,1),IF('Equipes et choix des points'!$I$2=2,IF('Matchs et classements'!E285='Matchs et classements'!D285,2))))))</f>
        <v>0</v>
      </c>
      <c r="CT285" s="8">
        <f>IF(D285="",0,IF(D285&gt;E285,0,IF(D285=E285,0,IF('Equipes et choix des points'!$I$2=1,IF('Matchs et classements'!D285&lt;'Matchs et classements'!E285,0),IF('Equipes et choix des points'!$I$2=2,IF('Matchs et classements'!D285&lt;'Matchs et classements'!E285,1))))))</f>
        <v>0</v>
      </c>
      <c r="CU285" s="8">
        <f>IF(E285="",0,IF(E285&gt;D285,0,IF(E285=D285,0,IF('Equipes et choix des points'!$I$2=1,IF('Matchs et classements'!E285&lt;'Matchs et classements'!D285,0),IF('Equipes et choix des points'!$I$2=2,IF('Matchs et classements'!E285&lt;'Matchs et classements'!D285,1))))))</f>
        <v>0</v>
      </c>
      <c r="CV285" s="8">
        <f t="shared" si="165"/>
        <v>0</v>
      </c>
      <c r="CW285" s="8">
        <f t="shared" si="166"/>
        <v>0</v>
      </c>
      <c r="CX285" s="8">
        <f t="shared" si="167"/>
        <v>0</v>
      </c>
      <c r="CY285" s="8">
        <f t="shared" si="168"/>
        <v>0</v>
      </c>
      <c r="CZ285" s="8" t="b">
        <f t="shared" si="151"/>
        <v>0</v>
      </c>
      <c r="DA285" s="8" t="b">
        <f t="shared" si="152"/>
        <v>0</v>
      </c>
      <c r="DB285" s="8" t="b">
        <f t="shared" si="153"/>
        <v>0</v>
      </c>
      <c r="DC285" s="8" t="b">
        <f t="shared" si="154"/>
        <v>0</v>
      </c>
      <c r="DD285" s="8" t="b">
        <f t="shared" si="155"/>
        <v>0</v>
      </c>
      <c r="DE285" s="8" t="b">
        <f t="shared" si="156"/>
        <v>0</v>
      </c>
      <c r="DF285" s="8">
        <f t="shared" si="157"/>
        <v>0</v>
      </c>
      <c r="DG285" s="8">
        <f t="shared" si="158"/>
        <v>0</v>
      </c>
      <c r="DH285" s="8">
        <f t="shared" si="159"/>
        <v>0</v>
      </c>
      <c r="DI285" s="8">
        <f t="shared" si="160"/>
        <v>0</v>
      </c>
      <c r="DJ285" s="19"/>
      <c r="DK285" s="18"/>
      <c r="DL285" s="18"/>
      <c r="DM285" s="19"/>
      <c r="DN285" s="19"/>
      <c r="DO285" s="18"/>
      <c r="DP285" s="18"/>
      <c r="DQ285" s="19"/>
      <c r="DR285" s="19"/>
      <c r="DS285" s="18"/>
      <c r="DT285" s="18"/>
      <c r="DU285" s="19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</row>
    <row r="286" spans="1:161" x14ac:dyDescent="0.25">
      <c r="A286" s="28"/>
      <c r="B286" s="71"/>
      <c r="C286" s="29"/>
      <c r="D286" s="30"/>
      <c r="E286" s="31"/>
      <c r="F286" s="32"/>
      <c r="G286" s="74"/>
      <c r="H286" s="33"/>
      <c r="I286" s="34"/>
      <c r="J286" s="35"/>
      <c r="K286" s="10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9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9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9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8">
        <f t="shared" si="149"/>
        <v>0</v>
      </c>
      <c r="CK286" s="8">
        <f t="shared" si="150"/>
        <v>0</v>
      </c>
      <c r="CL286" s="8" t="str">
        <f t="shared" si="161"/>
        <v/>
      </c>
      <c r="CM286" s="8" t="str">
        <f t="shared" si="162"/>
        <v/>
      </c>
      <c r="CN286" s="8" t="str">
        <f t="shared" si="163"/>
        <v/>
      </c>
      <c r="CO286" s="8" t="str">
        <f t="shared" si="164"/>
        <v/>
      </c>
      <c r="CP286" s="8">
        <f>IF(D286="",0,IF(D286=E286,0,IF(D286&lt;E286,0,IF('Equipes et choix des points'!$I$2=1,IF('Matchs et classements'!D286&gt;'Matchs et classements'!E286,3),IF('Equipes et choix des points'!$I$2=2,IF('Matchs et classements'!D286&gt;E286,4))))))</f>
        <v>0</v>
      </c>
      <c r="CQ286" s="8">
        <f>IF(E286="",0,IF(E286=D286,0,IF(E286&lt;D286,0,IF('Equipes et choix des points'!$I$2=1,IF('Matchs et classements'!E286&gt;'Matchs et classements'!D286,3),IF('Equipes et choix des points'!$I$2=2,IF('Matchs et classements'!E286&gt;'Matchs et classements'!D286,4))))))</f>
        <v>0</v>
      </c>
      <c r="CR286" s="8">
        <f>IF(D286="",0,IF(D286&gt;E286,0,IF(D286&lt;E286,0,IF('Equipes et choix des points'!$I$2=1,IF('Matchs et classements'!D286='Matchs et classements'!E286,1),IF('Equipes et choix des points'!$I$2=2,IF('Matchs et classements'!D286='Matchs et classements'!E286,2))))))</f>
        <v>0</v>
      </c>
      <c r="CS286" s="8">
        <f>IF(E286="",0,IF(E286&gt;D286,0,IF(E286&lt;D286,0,IF('Equipes et choix des points'!$I$2=1,IF('Matchs et classements'!E286='Matchs et classements'!D286,1),IF('Equipes et choix des points'!$I$2=2,IF('Matchs et classements'!E286='Matchs et classements'!D286,2))))))</f>
        <v>0</v>
      </c>
      <c r="CT286" s="8">
        <f>IF(D286="",0,IF(D286&gt;E286,0,IF(D286=E286,0,IF('Equipes et choix des points'!$I$2=1,IF('Matchs et classements'!D286&lt;'Matchs et classements'!E286,0),IF('Equipes et choix des points'!$I$2=2,IF('Matchs et classements'!D286&lt;'Matchs et classements'!E286,1))))))</f>
        <v>0</v>
      </c>
      <c r="CU286" s="8">
        <f>IF(E286="",0,IF(E286&gt;D286,0,IF(E286=D286,0,IF('Equipes et choix des points'!$I$2=1,IF('Matchs et classements'!E286&lt;'Matchs et classements'!D286,0),IF('Equipes et choix des points'!$I$2=2,IF('Matchs et classements'!E286&lt;'Matchs et classements'!D286,1))))))</f>
        <v>0</v>
      </c>
      <c r="CV286" s="8">
        <f t="shared" si="165"/>
        <v>0</v>
      </c>
      <c r="CW286" s="8">
        <f t="shared" si="166"/>
        <v>0</v>
      </c>
      <c r="CX286" s="8">
        <f t="shared" si="167"/>
        <v>0</v>
      </c>
      <c r="CY286" s="8">
        <f t="shared" si="168"/>
        <v>0</v>
      </c>
      <c r="CZ286" s="8" t="b">
        <f t="shared" si="151"/>
        <v>0</v>
      </c>
      <c r="DA286" s="8" t="b">
        <f t="shared" si="152"/>
        <v>0</v>
      </c>
      <c r="DB286" s="8" t="b">
        <f t="shared" si="153"/>
        <v>0</v>
      </c>
      <c r="DC286" s="8" t="b">
        <f t="shared" si="154"/>
        <v>0</v>
      </c>
      <c r="DD286" s="8" t="b">
        <f t="shared" si="155"/>
        <v>0</v>
      </c>
      <c r="DE286" s="8" t="b">
        <f t="shared" si="156"/>
        <v>0</v>
      </c>
      <c r="DF286" s="8">
        <f t="shared" si="157"/>
        <v>0</v>
      </c>
      <c r="DG286" s="8">
        <f t="shared" si="158"/>
        <v>0</v>
      </c>
      <c r="DH286" s="8">
        <f t="shared" si="159"/>
        <v>0</v>
      </c>
      <c r="DI286" s="8">
        <f t="shared" si="160"/>
        <v>0</v>
      </c>
      <c r="DJ286" s="19"/>
      <c r="DK286" s="18"/>
      <c r="DL286" s="18"/>
      <c r="DM286" s="19"/>
      <c r="DN286" s="19"/>
      <c r="DO286" s="18"/>
      <c r="DP286" s="18"/>
      <c r="DQ286" s="19"/>
      <c r="DR286" s="19"/>
      <c r="DS286" s="18"/>
      <c r="DT286" s="18"/>
      <c r="DU286" s="19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</row>
    <row r="287" spans="1:161" x14ac:dyDescent="0.25">
      <c r="A287" s="28"/>
      <c r="B287" s="71"/>
      <c r="C287" s="29"/>
      <c r="D287" s="30"/>
      <c r="E287" s="31"/>
      <c r="F287" s="32"/>
      <c r="G287" s="74"/>
      <c r="H287" s="33"/>
      <c r="I287" s="34"/>
      <c r="J287" s="35"/>
      <c r="K287" s="109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9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9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9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8">
        <f t="shared" si="149"/>
        <v>0</v>
      </c>
      <c r="CK287" s="8">
        <f t="shared" si="150"/>
        <v>0</v>
      </c>
      <c r="CL287" s="8" t="str">
        <f t="shared" si="161"/>
        <v/>
      </c>
      <c r="CM287" s="8" t="str">
        <f t="shared" si="162"/>
        <v/>
      </c>
      <c r="CN287" s="8" t="str">
        <f t="shared" si="163"/>
        <v/>
      </c>
      <c r="CO287" s="8" t="str">
        <f t="shared" si="164"/>
        <v/>
      </c>
      <c r="CP287" s="8">
        <f>IF(D287="",0,IF(D287=E287,0,IF(D287&lt;E287,0,IF('Equipes et choix des points'!$I$2=1,IF('Matchs et classements'!D287&gt;'Matchs et classements'!E287,3),IF('Equipes et choix des points'!$I$2=2,IF('Matchs et classements'!D287&gt;E287,4))))))</f>
        <v>0</v>
      </c>
      <c r="CQ287" s="8">
        <f>IF(E287="",0,IF(E287=D287,0,IF(E287&lt;D287,0,IF('Equipes et choix des points'!$I$2=1,IF('Matchs et classements'!E287&gt;'Matchs et classements'!D287,3),IF('Equipes et choix des points'!$I$2=2,IF('Matchs et classements'!E287&gt;'Matchs et classements'!D287,4))))))</f>
        <v>0</v>
      </c>
      <c r="CR287" s="8">
        <f>IF(D287="",0,IF(D287&gt;E287,0,IF(D287&lt;E287,0,IF('Equipes et choix des points'!$I$2=1,IF('Matchs et classements'!D287='Matchs et classements'!E287,1),IF('Equipes et choix des points'!$I$2=2,IF('Matchs et classements'!D287='Matchs et classements'!E287,2))))))</f>
        <v>0</v>
      </c>
      <c r="CS287" s="8">
        <f>IF(E287="",0,IF(E287&gt;D287,0,IF(E287&lt;D287,0,IF('Equipes et choix des points'!$I$2=1,IF('Matchs et classements'!E287='Matchs et classements'!D287,1),IF('Equipes et choix des points'!$I$2=2,IF('Matchs et classements'!E287='Matchs et classements'!D287,2))))))</f>
        <v>0</v>
      </c>
      <c r="CT287" s="8">
        <f>IF(D287="",0,IF(D287&gt;E287,0,IF(D287=E287,0,IF('Equipes et choix des points'!$I$2=1,IF('Matchs et classements'!D287&lt;'Matchs et classements'!E287,0),IF('Equipes et choix des points'!$I$2=2,IF('Matchs et classements'!D287&lt;'Matchs et classements'!E287,1))))))</f>
        <v>0</v>
      </c>
      <c r="CU287" s="8">
        <f>IF(E287="",0,IF(E287&gt;D287,0,IF(E287=D287,0,IF('Equipes et choix des points'!$I$2=1,IF('Matchs et classements'!E287&lt;'Matchs et classements'!D287,0),IF('Equipes et choix des points'!$I$2=2,IF('Matchs et classements'!E287&lt;'Matchs et classements'!D287,1))))))</f>
        <v>0</v>
      </c>
      <c r="CV287" s="8">
        <f t="shared" si="165"/>
        <v>0</v>
      </c>
      <c r="CW287" s="8">
        <f t="shared" si="166"/>
        <v>0</v>
      </c>
      <c r="CX287" s="8">
        <f t="shared" si="167"/>
        <v>0</v>
      </c>
      <c r="CY287" s="8">
        <f t="shared" si="168"/>
        <v>0</v>
      </c>
      <c r="CZ287" s="8" t="b">
        <f t="shared" si="151"/>
        <v>0</v>
      </c>
      <c r="DA287" s="8" t="b">
        <f t="shared" si="152"/>
        <v>0</v>
      </c>
      <c r="DB287" s="8" t="b">
        <f t="shared" si="153"/>
        <v>0</v>
      </c>
      <c r="DC287" s="8" t="b">
        <f t="shared" si="154"/>
        <v>0</v>
      </c>
      <c r="DD287" s="8" t="b">
        <f t="shared" si="155"/>
        <v>0</v>
      </c>
      <c r="DE287" s="8" t="b">
        <f t="shared" si="156"/>
        <v>0</v>
      </c>
      <c r="DF287" s="8">
        <f t="shared" si="157"/>
        <v>0</v>
      </c>
      <c r="DG287" s="8">
        <f t="shared" si="158"/>
        <v>0</v>
      </c>
      <c r="DH287" s="8">
        <f t="shared" si="159"/>
        <v>0</v>
      </c>
      <c r="DI287" s="8">
        <f t="shared" si="160"/>
        <v>0</v>
      </c>
      <c r="DJ287" s="19"/>
      <c r="DK287" s="18"/>
      <c r="DL287" s="18"/>
      <c r="DM287" s="19"/>
      <c r="DN287" s="19"/>
      <c r="DO287" s="18"/>
      <c r="DP287" s="18"/>
      <c r="DQ287" s="19"/>
      <c r="DR287" s="19"/>
      <c r="DS287" s="18"/>
      <c r="DT287" s="18"/>
      <c r="DU287" s="19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</row>
    <row r="288" spans="1:161" x14ac:dyDescent="0.25">
      <c r="A288" s="28"/>
      <c r="B288" s="71"/>
      <c r="C288" s="29"/>
      <c r="D288" s="30"/>
      <c r="E288" s="31"/>
      <c r="F288" s="32"/>
      <c r="G288" s="74"/>
      <c r="H288" s="33"/>
      <c r="I288" s="34"/>
      <c r="J288" s="35"/>
      <c r="K288" s="109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9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9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9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8">
        <f t="shared" si="149"/>
        <v>0</v>
      </c>
      <c r="CK288" s="8">
        <f t="shared" si="150"/>
        <v>0</v>
      </c>
      <c r="CL288" s="8" t="str">
        <f t="shared" si="161"/>
        <v/>
      </c>
      <c r="CM288" s="8" t="str">
        <f t="shared" si="162"/>
        <v/>
      </c>
      <c r="CN288" s="8" t="str">
        <f t="shared" si="163"/>
        <v/>
      </c>
      <c r="CO288" s="8" t="str">
        <f t="shared" si="164"/>
        <v/>
      </c>
      <c r="CP288" s="8">
        <f>IF(D288="",0,IF(D288=E288,0,IF(D288&lt;E288,0,IF('Equipes et choix des points'!$I$2=1,IF('Matchs et classements'!D288&gt;'Matchs et classements'!E288,3),IF('Equipes et choix des points'!$I$2=2,IF('Matchs et classements'!D288&gt;E288,4))))))</f>
        <v>0</v>
      </c>
      <c r="CQ288" s="8">
        <f>IF(E288="",0,IF(E288=D288,0,IF(E288&lt;D288,0,IF('Equipes et choix des points'!$I$2=1,IF('Matchs et classements'!E288&gt;'Matchs et classements'!D288,3),IF('Equipes et choix des points'!$I$2=2,IF('Matchs et classements'!E288&gt;'Matchs et classements'!D288,4))))))</f>
        <v>0</v>
      </c>
      <c r="CR288" s="8">
        <f>IF(D288="",0,IF(D288&gt;E288,0,IF(D288&lt;E288,0,IF('Equipes et choix des points'!$I$2=1,IF('Matchs et classements'!D288='Matchs et classements'!E288,1),IF('Equipes et choix des points'!$I$2=2,IF('Matchs et classements'!D288='Matchs et classements'!E288,2))))))</f>
        <v>0</v>
      </c>
      <c r="CS288" s="8">
        <f>IF(E288="",0,IF(E288&gt;D288,0,IF(E288&lt;D288,0,IF('Equipes et choix des points'!$I$2=1,IF('Matchs et classements'!E288='Matchs et classements'!D288,1),IF('Equipes et choix des points'!$I$2=2,IF('Matchs et classements'!E288='Matchs et classements'!D288,2))))))</f>
        <v>0</v>
      </c>
      <c r="CT288" s="8">
        <f>IF(D288="",0,IF(D288&gt;E288,0,IF(D288=E288,0,IF('Equipes et choix des points'!$I$2=1,IF('Matchs et classements'!D288&lt;'Matchs et classements'!E288,0),IF('Equipes et choix des points'!$I$2=2,IF('Matchs et classements'!D288&lt;'Matchs et classements'!E288,1))))))</f>
        <v>0</v>
      </c>
      <c r="CU288" s="8">
        <f>IF(E288="",0,IF(E288&gt;D288,0,IF(E288=D288,0,IF('Equipes et choix des points'!$I$2=1,IF('Matchs et classements'!E288&lt;'Matchs et classements'!D288,0),IF('Equipes et choix des points'!$I$2=2,IF('Matchs et classements'!E288&lt;'Matchs et classements'!D288,1))))))</f>
        <v>0</v>
      </c>
      <c r="CV288" s="8">
        <f t="shared" si="165"/>
        <v>0</v>
      </c>
      <c r="CW288" s="8">
        <f t="shared" si="166"/>
        <v>0</v>
      </c>
      <c r="CX288" s="8">
        <f t="shared" si="167"/>
        <v>0</v>
      </c>
      <c r="CY288" s="8">
        <f t="shared" si="168"/>
        <v>0</v>
      </c>
      <c r="CZ288" s="8" t="b">
        <f t="shared" si="151"/>
        <v>0</v>
      </c>
      <c r="DA288" s="8" t="b">
        <f t="shared" si="152"/>
        <v>0</v>
      </c>
      <c r="DB288" s="8" t="b">
        <f t="shared" si="153"/>
        <v>0</v>
      </c>
      <c r="DC288" s="8" t="b">
        <f t="shared" si="154"/>
        <v>0</v>
      </c>
      <c r="DD288" s="8" t="b">
        <f t="shared" si="155"/>
        <v>0</v>
      </c>
      <c r="DE288" s="8" t="b">
        <f t="shared" si="156"/>
        <v>0</v>
      </c>
      <c r="DF288" s="8">
        <f t="shared" si="157"/>
        <v>0</v>
      </c>
      <c r="DG288" s="8">
        <f t="shared" si="158"/>
        <v>0</v>
      </c>
      <c r="DH288" s="8">
        <f t="shared" si="159"/>
        <v>0</v>
      </c>
      <c r="DI288" s="8">
        <f t="shared" si="160"/>
        <v>0</v>
      </c>
      <c r="DJ288" s="19"/>
      <c r="DK288" s="18"/>
      <c r="DL288" s="18"/>
      <c r="DM288" s="19"/>
      <c r="DN288" s="19"/>
      <c r="DO288" s="18"/>
      <c r="DP288" s="18"/>
      <c r="DQ288" s="19"/>
      <c r="DR288" s="19"/>
      <c r="DS288" s="18"/>
      <c r="DT288" s="18"/>
      <c r="DU288" s="19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</row>
    <row r="289" spans="1:161" x14ac:dyDescent="0.25">
      <c r="A289" s="28"/>
      <c r="B289" s="71"/>
      <c r="C289" s="29"/>
      <c r="D289" s="30"/>
      <c r="E289" s="31"/>
      <c r="F289" s="32"/>
      <c r="G289" s="74"/>
      <c r="H289" s="33"/>
      <c r="I289" s="34"/>
      <c r="J289" s="35"/>
      <c r="K289" s="109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9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9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9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8">
        <f t="shared" si="149"/>
        <v>0</v>
      </c>
      <c r="CK289" s="8">
        <f t="shared" si="150"/>
        <v>0</v>
      </c>
      <c r="CL289" s="8" t="str">
        <f t="shared" si="161"/>
        <v/>
      </c>
      <c r="CM289" s="8" t="str">
        <f t="shared" si="162"/>
        <v/>
      </c>
      <c r="CN289" s="8" t="str">
        <f t="shared" si="163"/>
        <v/>
      </c>
      <c r="CO289" s="8" t="str">
        <f t="shared" si="164"/>
        <v/>
      </c>
      <c r="CP289" s="8">
        <f>IF(D289="",0,IF(D289=E289,0,IF(D289&lt;E289,0,IF('Equipes et choix des points'!$I$2=1,IF('Matchs et classements'!D289&gt;'Matchs et classements'!E289,3),IF('Equipes et choix des points'!$I$2=2,IF('Matchs et classements'!D289&gt;E289,4))))))</f>
        <v>0</v>
      </c>
      <c r="CQ289" s="8">
        <f>IF(E289="",0,IF(E289=D289,0,IF(E289&lt;D289,0,IF('Equipes et choix des points'!$I$2=1,IF('Matchs et classements'!E289&gt;'Matchs et classements'!D289,3),IF('Equipes et choix des points'!$I$2=2,IF('Matchs et classements'!E289&gt;'Matchs et classements'!D289,4))))))</f>
        <v>0</v>
      </c>
      <c r="CR289" s="8">
        <f>IF(D289="",0,IF(D289&gt;E289,0,IF(D289&lt;E289,0,IF('Equipes et choix des points'!$I$2=1,IF('Matchs et classements'!D289='Matchs et classements'!E289,1),IF('Equipes et choix des points'!$I$2=2,IF('Matchs et classements'!D289='Matchs et classements'!E289,2))))))</f>
        <v>0</v>
      </c>
      <c r="CS289" s="8">
        <f>IF(E289="",0,IF(E289&gt;D289,0,IF(E289&lt;D289,0,IF('Equipes et choix des points'!$I$2=1,IF('Matchs et classements'!E289='Matchs et classements'!D289,1),IF('Equipes et choix des points'!$I$2=2,IF('Matchs et classements'!E289='Matchs et classements'!D289,2))))))</f>
        <v>0</v>
      </c>
      <c r="CT289" s="8">
        <f>IF(D289="",0,IF(D289&gt;E289,0,IF(D289=E289,0,IF('Equipes et choix des points'!$I$2=1,IF('Matchs et classements'!D289&lt;'Matchs et classements'!E289,0),IF('Equipes et choix des points'!$I$2=2,IF('Matchs et classements'!D289&lt;'Matchs et classements'!E289,1))))))</f>
        <v>0</v>
      </c>
      <c r="CU289" s="8">
        <f>IF(E289="",0,IF(E289&gt;D289,0,IF(E289=D289,0,IF('Equipes et choix des points'!$I$2=1,IF('Matchs et classements'!E289&lt;'Matchs et classements'!D289,0),IF('Equipes et choix des points'!$I$2=2,IF('Matchs et classements'!E289&lt;'Matchs et classements'!D289,1))))))</f>
        <v>0</v>
      </c>
      <c r="CV289" s="8">
        <f t="shared" si="165"/>
        <v>0</v>
      </c>
      <c r="CW289" s="8">
        <f t="shared" si="166"/>
        <v>0</v>
      </c>
      <c r="CX289" s="8">
        <f t="shared" si="167"/>
        <v>0</v>
      </c>
      <c r="CY289" s="8">
        <f t="shared" si="168"/>
        <v>0</v>
      </c>
      <c r="CZ289" s="8" t="b">
        <f t="shared" si="151"/>
        <v>0</v>
      </c>
      <c r="DA289" s="8" t="b">
        <f t="shared" si="152"/>
        <v>0</v>
      </c>
      <c r="DB289" s="8" t="b">
        <f t="shared" si="153"/>
        <v>0</v>
      </c>
      <c r="DC289" s="8" t="b">
        <f t="shared" si="154"/>
        <v>0</v>
      </c>
      <c r="DD289" s="8" t="b">
        <f t="shared" si="155"/>
        <v>0</v>
      </c>
      <c r="DE289" s="8" t="b">
        <f t="shared" si="156"/>
        <v>0</v>
      </c>
      <c r="DF289" s="8">
        <f t="shared" si="157"/>
        <v>0</v>
      </c>
      <c r="DG289" s="8">
        <f t="shared" si="158"/>
        <v>0</v>
      </c>
      <c r="DH289" s="8">
        <f t="shared" si="159"/>
        <v>0</v>
      </c>
      <c r="DI289" s="8">
        <f t="shared" si="160"/>
        <v>0</v>
      </c>
      <c r="DJ289" s="19"/>
      <c r="DK289" s="18"/>
      <c r="DL289" s="18"/>
      <c r="DM289" s="19"/>
      <c r="DN289" s="19"/>
      <c r="DO289" s="18"/>
      <c r="DP289" s="18"/>
      <c r="DQ289" s="19"/>
      <c r="DR289" s="19"/>
      <c r="DS289" s="18"/>
      <c r="DT289" s="18"/>
      <c r="DU289" s="19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</row>
    <row r="290" spans="1:161" x14ac:dyDescent="0.25">
      <c r="A290" s="28"/>
      <c r="B290" s="71"/>
      <c r="C290" s="29"/>
      <c r="D290" s="30"/>
      <c r="E290" s="31"/>
      <c r="F290" s="32"/>
      <c r="G290" s="74"/>
      <c r="H290" s="33"/>
      <c r="I290" s="34"/>
      <c r="J290" s="35"/>
      <c r="K290" s="109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9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9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9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8">
        <f t="shared" si="149"/>
        <v>0</v>
      </c>
      <c r="CK290" s="8">
        <f t="shared" si="150"/>
        <v>0</v>
      </c>
      <c r="CL290" s="8" t="str">
        <f t="shared" si="161"/>
        <v/>
      </c>
      <c r="CM290" s="8" t="str">
        <f t="shared" si="162"/>
        <v/>
      </c>
      <c r="CN290" s="8" t="str">
        <f t="shared" si="163"/>
        <v/>
      </c>
      <c r="CO290" s="8" t="str">
        <f t="shared" si="164"/>
        <v/>
      </c>
      <c r="CP290" s="8">
        <f>IF(D290="",0,IF(D290=E290,0,IF(D290&lt;E290,0,IF('Equipes et choix des points'!$I$2=1,IF('Matchs et classements'!D290&gt;'Matchs et classements'!E290,3),IF('Equipes et choix des points'!$I$2=2,IF('Matchs et classements'!D290&gt;E290,4))))))</f>
        <v>0</v>
      </c>
      <c r="CQ290" s="8">
        <f>IF(E290="",0,IF(E290=D290,0,IF(E290&lt;D290,0,IF('Equipes et choix des points'!$I$2=1,IF('Matchs et classements'!E290&gt;'Matchs et classements'!D290,3),IF('Equipes et choix des points'!$I$2=2,IF('Matchs et classements'!E290&gt;'Matchs et classements'!D290,4))))))</f>
        <v>0</v>
      </c>
      <c r="CR290" s="8">
        <f>IF(D290="",0,IF(D290&gt;E290,0,IF(D290&lt;E290,0,IF('Equipes et choix des points'!$I$2=1,IF('Matchs et classements'!D290='Matchs et classements'!E290,1),IF('Equipes et choix des points'!$I$2=2,IF('Matchs et classements'!D290='Matchs et classements'!E290,2))))))</f>
        <v>0</v>
      </c>
      <c r="CS290" s="8">
        <f>IF(E290="",0,IF(E290&gt;D290,0,IF(E290&lt;D290,0,IF('Equipes et choix des points'!$I$2=1,IF('Matchs et classements'!E290='Matchs et classements'!D290,1),IF('Equipes et choix des points'!$I$2=2,IF('Matchs et classements'!E290='Matchs et classements'!D290,2))))))</f>
        <v>0</v>
      </c>
      <c r="CT290" s="8">
        <f>IF(D290="",0,IF(D290&gt;E290,0,IF(D290=E290,0,IF('Equipes et choix des points'!$I$2=1,IF('Matchs et classements'!D290&lt;'Matchs et classements'!E290,0),IF('Equipes et choix des points'!$I$2=2,IF('Matchs et classements'!D290&lt;'Matchs et classements'!E290,1))))))</f>
        <v>0</v>
      </c>
      <c r="CU290" s="8">
        <f>IF(E290="",0,IF(E290&gt;D290,0,IF(E290=D290,0,IF('Equipes et choix des points'!$I$2=1,IF('Matchs et classements'!E290&lt;'Matchs et classements'!D290,0),IF('Equipes et choix des points'!$I$2=2,IF('Matchs et classements'!E290&lt;'Matchs et classements'!D290,1))))))</f>
        <v>0</v>
      </c>
      <c r="CV290" s="8">
        <f t="shared" si="165"/>
        <v>0</v>
      </c>
      <c r="CW290" s="8">
        <f t="shared" si="166"/>
        <v>0</v>
      </c>
      <c r="CX290" s="8">
        <f t="shared" si="167"/>
        <v>0</v>
      </c>
      <c r="CY290" s="8">
        <f t="shared" si="168"/>
        <v>0</v>
      </c>
      <c r="CZ290" s="8" t="b">
        <f t="shared" si="151"/>
        <v>0</v>
      </c>
      <c r="DA290" s="8" t="b">
        <f t="shared" si="152"/>
        <v>0</v>
      </c>
      <c r="DB290" s="8" t="b">
        <f t="shared" si="153"/>
        <v>0</v>
      </c>
      <c r="DC290" s="8" t="b">
        <f t="shared" si="154"/>
        <v>0</v>
      </c>
      <c r="DD290" s="8" t="b">
        <f t="shared" si="155"/>
        <v>0</v>
      </c>
      <c r="DE290" s="8" t="b">
        <f t="shared" si="156"/>
        <v>0</v>
      </c>
      <c r="DF290" s="8">
        <f t="shared" si="157"/>
        <v>0</v>
      </c>
      <c r="DG290" s="8">
        <f t="shared" si="158"/>
        <v>0</v>
      </c>
      <c r="DH290" s="8">
        <f t="shared" si="159"/>
        <v>0</v>
      </c>
      <c r="DI290" s="8">
        <f t="shared" si="160"/>
        <v>0</v>
      </c>
      <c r="DJ290" s="19"/>
      <c r="DK290" s="18"/>
      <c r="DL290" s="18"/>
      <c r="DM290" s="19"/>
      <c r="DN290" s="19"/>
      <c r="DO290" s="18"/>
      <c r="DP290" s="18"/>
      <c r="DQ290" s="19"/>
      <c r="DR290" s="19"/>
      <c r="DS290" s="18"/>
      <c r="DT290" s="18"/>
      <c r="DU290" s="19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</row>
    <row r="291" spans="1:161" x14ac:dyDescent="0.25">
      <c r="A291" s="28"/>
      <c r="B291" s="71"/>
      <c r="C291" s="29"/>
      <c r="D291" s="30"/>
      <c r="E291" s="31"/>
      <c r="F291" s="32"/>
      <c r="G291" s="74"/>
      <c r="H291" s="33"/>
      <c r="I291" s="34"/>
      <c r="J291" s="35"/>
      <c r="K291" s="109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9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9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9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8">
        <f t="shared" si="149"/>
        <v>0</v>
      </c>
      <c r="CK291" s="8">
        <f t="shared" si="150"/>
        <v>0</v>
      </c>
      <c r="CL291" s="8" t="str">
        <f t="shared" si="161"/>
        <v/>
      </c>
      <c r="CM291" s="8" t="str">
        <f t="shared" si="162"/>
        <v/>
      </c>
      <c r="CN291" s="8" t="str">
        <f t="shared" si="163"/>
        <v/>
      </c>
      <c r="CO291" s="8" t="str">
        <f t="shared" si="164"/>
        <v/>
      </c>
      <c r="CP291" s="8">
        <f>IF(D291="",0,IF(D291=E291,0,IF(D291&lt;E291,0,IF('Equipes et choix des points'!$I$2=1,IF('Matchs et classements'!D291&gt;'Matchs et classements'!E291,3),IF('Equipes et choix des points'!$I$2=2,IF('Matchs et classements'!D291&gt;E291,4))))))</f>
        <v>0</v>
      </c>
      <c r="CQ291" s="8">
        <f>IF(E291="",0,IF(E291=D291,0,IF(E291&lt;D291,0,IF('Equipes et choix des points'!$I$2=1,IF('Matchs et classements'!E291&gt;'Matchs et classements'!D291,3),IF('Equipes et choix des points'!$I$2=2,IF('Matchs et classements'!E291&gt;'Matchs et classements'!D291,4))))))</f>
        <v>0</v>
      </c>
      <c r="CR291" s="8">
        <f>IF(D291="",0,IF(D291&gt;E291,0,IF(D291&lt;E291,0,IF('Equipes et choix des points'!$I$2=1,IF('Matchs et classements'!D291='Matchs et classements'!E291,1),IF('Equipes et choix des points'!$I$2=2,IF('Matchs et classements'!D291='Matchs et classements'!E291,2))))))</f>
        <v>0</v>
      </c>
      <c r="CS291" s="8">
        <f>IF(E291="",0,IF(E291&gt;D291,0,IF(E291&lt;D291,0,IF('Equipes et choix des points'!$I$2=1,IF('Matchs et classements'!E291='Matchs et classements'!D291,1),IF('Equipes et choix des points'!$I$2=2,IF('Matchs et classements'!E291='Matchs et classements'!D291,2))))))</f>
        <v>0</v>
      </c>
      <c r="CT291" s="8">
        <f>IF(D291="",0,IF(D291&gt;E291,0,IF(D291=E291,0,IF('Equipes et choix des points'!$I$2=1,IF('Matchs et classements'!D291&lt;'Matchs et classements'!E291,0),IF('Equipes et choix des points'!$I$2=2,IF('Matchs et classements'!D291&lt;'Matchs et classements'!E291,1))))))</f>
        <v>0</v>
      </c>
      <c r="CU291" s="8">
        <f>IF(E291="",0,IF(E291&gt;D291,0,IF(E291=D291,0,IF('Equipes et choix des points'!$I$2=1,IF('Matchs et classements'!E291&lt;'Matchs et classements'!D291,0),IF('Equipes et choix des points'!$I$2=2,IF('Matchs et classements'!E291&lt;'Matchs et classements'!D291,1))))))</f>
        <v>0</v>
      </c>
      <c r="CV291" s="8">
        <f t="shared" si="165"/>
        <v>0</v>
      </c>
      <c r="CW291" s="8">
        <f t="shared" si="166"/>
        <v>0</v>
      </c>
      <c r="CX291" s="8">
        <f t="shared" si="167"/>
        <v>0</v>
      </c>
      <c r="CY291" s="8">
        <f t="shared" si="168"/>
        <v>0</v>
      </c>
      <c r="CZ291" s="8" t="b">
        <f t="shared" si="151"/>
        <v>0</v>
      </c>
      <c r="DA291" s="8" t="b">
        <f t="shared" si="152"/>
        <v>0</v>
      </c>
      <c r="DB291" s="8" t="b">
        <f t="shared" si="153"/>
        <v>0</v>
      </c>
      <c r="DC291" s="8" t="b">
        <f t="shared" si="154"/>
        <v>0</v>
      </c>
      <c r="DD291" s="8" t="b">
        <f t="shared" si="155"/>
        <v>0</v>
      </c>
      <c r="DE291" s="8" t="b">
        <f t="shared" si="156"/>
        <v>0</v>
      </c>
      <c r="DF291" s="8">
        <f t="shared" si="157"/>
        <v>0</v>
      </c>
      <c r="DG291" s="8">
        <f t="shared" si="158"/>
        <v>0</v>
      </c>
      <c r="DH291" s="8">
        <f t="shared" si="159"/>
        <v>0</v>
      </c>
      <c r="DI291" s="8">
        <f t="shared" si="160"/>
        <v>0</v>
      </c>
      <c r="DJ291" s="19"/>
      <c r="DK291" s="18"/>
      <c r="DL291" s="18"/>
      <c r="DM291" s="19"/>
      <c r="DN291" s="19"/>
      <c r="DO291" s="18"/>
      <c r="DP291" s="18"/>
      <c r="DQ291" s="19"/>
      <c r="DR291" s="19"/>
      <c r="DS291" s="18"/>
      <c r="DT291" s="18"/>
      <c r="DU291" s="19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</row>
    <row r="292" spans="1:161" x14ac:dyDescent="0.25">
      <c r="A292" s="28"/>
      <c r="B292" s="71"/>
      <c r="C292" s="29"/>
      <c r="D292" s="30"/>
      <c r="E292" s="31"/>
      <c r="F292" s="32"/>
      <c r="G292" s="74"/>
      <c r="H292" s="33"/>
      <c r="I292" s="34"/>
      <c r="J292" s="35"/>
      <c r="K292" s="109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9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9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9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8">
        <f t="shared" si="149"/>
        <v>0</v>
      </c>
      <c r="CK292" s="8">
        <f t="shared" si="150"/>
        <v>0</v>
      </c>
      <c r="CL292" s="8" t="str">
        <f t="shared" si="161"/>
        <v/>
      </c>
      <c r="CM292" s="8" t="str">
        <f t="shared" si="162"/>
        <v/>
      </c>
      <c r="CN292" s="8" t="str">
        <f t="shared" si="163"/>
        <v/>
      </c>
      <c r="CO292" s="8" t="str">
        <f t="shared" si="164"/>
        <v/>
      </c>
      <c r="CP292" s="8">
        <f>IF(D292="",0,IF(D292=E292,0,IF(D292&lt;E292,0,IF('Equipes et choix des points'!$I$2=1,IF('Matchs et classements'!D292&gt;'Matchs et classements'!E292,3),IF('Equipes et choix des points'!$I$2=2,IF('Matchs et classements'!D292&gt;E292,4))))))</f>
        <v>0</v>
      </c>
      <c r="CQ292" s="8">
        <f>IF(E292="",0,IF(E292=D292,0,IF(E292&lt;D292,0,IF('Equipes et choix des points'!$I$2=1,IF('Matchs et classements'!E292&gt;'Matchs et classements'!D292,3),IF('Equipes et choix des points'!$I$2=2,IF('Matchs et classements'!E292&gt;'Matchs et classements'!D292,4))))))</f>
        <v>0</v>
      </c>
      <c r="CR292" s="8">
        <f>IF(D292="",0,IF(D292&gt;E292,0,IF(D292&lt;E292,0,IF('Equipes et choix des points'!$I$2=1,IF('Matchs et classements'!D292='Matchs et classements'!E292,1),IF('Equipes et choix des points'!$I$2=2,IF('Matchs et classements'!D292='Matchs et classements'!E292,2))))))</f>
        <v>0</v>
      </c>
      <c r="CS292" s="8">
        <f>IF(E292="",0,IF(E292&gt;D292,0,IF(E292&lt;D292,0,IF('Equipes et choix des points'!$I$2=1,IF('Matchs et classements'!E292='Matchs et classements'!D292,1),IF('Equipes et choix des points'!$I$2=2,IF('Matchs et classements'!E292='Matchs et classements'!D292,2))))))</f>
        <v>0</v>
      </c>
      <c r="CT292" s="8">
        <f>IF(D292="",0,IF(D292&gt;E292,0,IF(D292=E292,0,IF('Equipes et choix des points'!$I$2=1,IF('Matchs et classements'!D292&lt;'Matchs et classements'!E292,0),IF('Equipes et choix des points'!$I$2=2,IF('Matchs et classements'!D292&lt;'Matchs et classements'!E292,1))))))</f>
        <v>0</v>
      </c>
      <c r="CU292" s="8">
        <f>IF(E292="",0,IF(E292&gt;D292,0,IF(E292=D292,0,IF('Equipes et choix des points'!$I$2=1,IF('Matchs et classements'!E292&lt;'Matchs et classements'!D292,0),IF('Equipes et choix des points'!$I$2=2,IF('Matchs et classements'!E292&lt;'Matchs et classements'!D292,1))))))</f>
        <v>0</v>
      </c>
      <c r="CV292" s="8">
        <f t="shared" si="165"/>
        <v>0</v>
      </c>
      <c r="CW292" s="8">
        <f t="shared" si="166"/>
        <v>0</v>
      </c>
      <c r="CX292" s="8">
        <f t="shared" si="167"/>
        <v>0</v>
      </c>
      <c r="CY292" s="8">
        <f t="shared" si="168"/>
        <v>0</v>
      </c>
      <c r="CZ292" s="8" t="b">
        <f t="shared" si="151"/>
        <v>0</v>
      </c>
      <c r="DA292" s="8" t="b">
        <f t="shared" si="152"/>
        <v>0</v>
      </c>
      <c r="DB292" s="8" t="b">
        <f t="shared" si="153"/>
        <v>0</v>
      </c>
      <c r="DC292" s="8" t="b">
        <f t="shared" si="154"/>
        <v>0</v>
      </c>
      <c r="DD292" s="8" t="b">
        <f t="shared" si="155"/>
        <v>0</v>
      </c>
      <c r="DE292" s="8" t="b">
        <f t="shared" si="156"/>
        <v>0</v>
      </c>
      <c r="DF292" s="8">
        <f t="shared" si="157"/>
        <v>0</v>
      </c>
      <c r="DG292" s="8">
        <f t="shared" si="158"/>
        <v>0</v>
      </c>
      <c r="DH292" s="8">
        <f t="shared" si="159"/>
        <v>0</v>
      </c>
      <c r="DI292" s="8">
        <f t="shared" si="160"/>
        <v>0</v>
      </c>
      <c r="DJ292" s="19"/>
      <c r="DK292" s="18"/>
      <c r="DL292" s="18"/>
      <c r="DM292" s="19"/>
      <c r="DN292" s="19"/>
      <c r="DO292" s="18"/>
      <c r="DP292" s="18"/>
      <c r="DQ292" s="19"/>
      <c r="DR292" s="19"/>
      <c r="DS292" s="18"/>
      <c r="DT292" s="18"/>
      <c r="DU292" s="19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</row>
    <row r="293" spans="1:161" ht="15.75" thickBot="1" x14ac:dyDescent="0.3">
      <c r="A293" s="36"/>
      <c r="B293" s="72"/>
      <c r="C293" s="37"/>
      <c r="D293" s="38"/>
      <c r="E293" s="39"/>
      <c r="F293" s="40"/>
      <c r="G293" s="75"/>
      <c r="H293" s="41"/>
      <c r="I293" s="42"/>
      <c r="J293" s="43"/>
      <c r="K293" s="110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9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9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9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8">
        <f t="shared" si="149"/>
        <v>0</v>
      </c>
      <c r="CK293" s="8">
        <f t="shared" si="150"/>
        <v>0</v>
      </c>
      <c r="CL293" s="8" t="str">
        <f t="shared" si="161"/>
        <v/>
      </c>
      <c r="CM293" s="8" t="str">
        <f t="shared" si="162"/>
        <v/>
      </c>
      <c r="CN293" s="8" t="str">
        <f t="shared" si="163"/>
        <v/>
      </c>
      <c r="CO293" s="8" t="str">
        <f t="shared" si="164"/>
        <v/>
      </c>
      <c r="CP293" s="8">
        <f>IF(D293="",0,IF(D293=E293,0,IF(D293&lt;E293,0,IF('Equipes et choix des points'!$I$2=1,IF('Matchs et classements'!D293&gt;'Matchs et classements'!E293,3),IF('Equipes et choix des points'!$I$2=2,IF('Matchs et classements'!D293&gt;E293,4))))))</f>
        <v>0</v>
      </c>
      <c r="CQ293" s="8">
        <f>IF(E293="",0,IF(E293=D293,0,IF(E293&lt;D293,0,IF('Equipes et choix des points'!$I$2=1,IF('Matchs et classements'!E293&gt;'Matchs et classements'!D293,3),IF('Equipes et choix des points'!$I$2=2,IF('Matchs et classements'!E293&gt;'Matchs et classements'!D293,4))))))</f>
        <v>0</v>
      </c>
      <c r="CR293" s="8">
        <f>IF(D293="",0,IF(D293&gt;E293,0,IF(D293&lt;E293,0,IF('Equipes et choix des points'!$I$2=1,IF('Matchs et classements'!D293='Matchs et classements'!E293,1),IF('Equipes et choix des points'!$I$2=2,IF('Matchs et classements'!D293='Matchs et classements'!E293,2))))))</f>
        <v>0</v>
      </c>
      <c r="CS293" s="8">
        <f>IF(E293="",0,IF(E293&gt;D293,0,IF(E293&lt;D293,0,IF('Equipes et choix des points'!$I$2=1,IF('Matchs et classements'!E293='Matchs et classements'!D293,1),IF('Equipes et choix des points'!$I$2=2,IF('Matchs et classements'!E293='Matchs et classements'!D293,2))))))</f>
        <v>0</v>
      </c>
      <c r="CT293" s="8">
        <f>IF(D293="",0,IF(D293&gt;E293,0,IF(D293=E293,0,IF('Equipes et choix des points'!$I$2=1,IF('Matchs et classements'!D293&lt;'Matchs et classements'!E293,0),IF('Equipes et choix des points'!$I$2=2,IF('Matchs et classements'!D293&lt;'Matchs et classements'!E293,1))))))</f>
        <v>0</v>
      </c>
      <c r="CU293" s="8">
        <f>IF(E293="",0,IF(E293&gt;D293,0,IF(E293=D293,0,IF('Equipes et choix des points'!$I$2=1,IF('Matchs et classements'!E293&lt;'Matchs et classements'!D293,0),IF('Equipes et choix des points'!$I$2=2,IF('Matchs et classements'!E293&lt;'Matchs et classements'!D293,1))))))</f>
        <v>0</v>
      </c>
      <c r="CV293" s="8">
        <f t="shared" si="165"/>
        <v>0</v>
      </c>
      <c r="CW293" s="8">
        <f t="shared" si="166"/>
        <v>0</v>
      </c>
      <c r="CX293" s="8">
        <f t="shared" si="167"/>
        <v>0</v>
      </c>
      <c r="CY293" s="8">
        <f t="shared" si="168"/>
        <v>0</v>
      </c>
      <c r="CZ293" s="8" t="b">
        <f t="shared" si="151"/>
        <v>0</v>
      </c>
      <c r="DA293" s="8" t="b">
        <f t="shared" si="152"/>
        <v>0</v>
      </c>
      <c r="DB293" s="8" t="b">
        <f t="shared" si="153"/>
        <v>0</v>
      </c>
      <c r="DC293" s="8" t="b">
        <f t="shared" si="154"/>
        <v>0</v>
      </c>
      <c r="DD293" s="8" t="b">
        <f t="shared" si="155"/>
        <v>0</v>
      </c>
      <c r="DE293" s="8" t="b">
        <f t="shared" si="156"/>
        <v>0</v>
      </c>
      <c r="DF293" s="8">
        <f t="shared" si="157"/>
        <v>0</v>
      </c>
      <c r="DG293" s="8">
        <f t="shared" si="158"/>
        <v>0</v>
      </c>
      <c r="DH293" s="8">
        <f t="shared" si="159"/>
        <v>0</v>
      </c>
      <c r="DI293" s="8">
        <f t="shared" si="160"/>
        <v>0</v>
      </c>
      <c r="DJ293" s="19"/>
      <c r="DK293" s="18"/>
      <c r="DL293" s="18"/>
      <c r="DM293" s="19"/>
      <c r="DN293" s="19"/>
      <c r="DO293" s="18"/>
      <c r="DP293" s="18"/>
      <c r="DQ293" s="19"/>
      <c r="DR293" s="19"/>
      <c r="DS293" s="18"/>
      <c r="DT293" s="18"/>
      <c r="DU293" s="19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</row>
    <row r="294" spans="1:161" x14ac:dyDescent="0.25">
      <c r="A294" s="20"/>
      <c r="B294" s="70"/>
      <c r="C294" s="21"/>
      <c r="D294" s="22"/>
      <c r="E294" s="23"/>
      <c r="F294" s="24"/>
      <c r="G294" s="73"/>
      <c r="H294" s="25"/>
      <c r="I294" s="26"/>
      <c r="J294" s="27"/>
      <c r="K294" s="108">
        <v>30</v>
      </c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9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9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9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8">
        <f t="shared" si="149"/>
        <v>0</v>
      </c>
      <c r="CK294" s="8">
        <f t="shared" si="150"/>
        <v>0</v>
      </c>
      <c r="CL294" s="8" t="str">
        <f t="shared" si="161"/>
        <v/>
      </c>
      <c r="CM294" s="8" t="str">
        <f t="shared" si="162"/>
        <v/>
      </c>
      <c r="CN294" s="8" t="str">
        <f t="shared" si="163"/>
        <v/>
      </c>
      <c r="CO294" s="8" t="str">
        <f t="shared" si="164"/>
        <v/>
      </c>
      <c r="CP294" s="8">
        <f>IF(D294="",0,IF(D294=E294,0,IF(D294&lt;E294,0,IF('Equipes et choix des points'!$I$2=1,IF('Matchs et classements'!D294&gt;'Matchs et classements'!E294,3),IF('Equipes et choix des points'!$I$2=2,IF('Matchs et classements'!D294&gt;E294,4))))))</f>
        <v>0</v>
      </c>
      <c r="CQ294" s="8">
        <f>IF(E294="",0,IF(E294=D294,0,IF(E294&lt;D294,0,IF('Equipes et choix des points'!$I$2=1,IF('Matchs et classements'!E294&gt;'Matchs et classements'!D294,3),IF('Equipes et choix des points'!$I$2=2,IF('Matchs et classements'!E294&gt;'Matchs et classements'!D294,4))))))</f>
        <v>0</v>
      </c>
      <c r="CR294" s="8">
        <f>IF(D294="",0,IF(D294&gt;E294,0,IF(D294&lt;E294,0,IF('Equipes et choix des points'!$I$2=1,IF('Matchs et classements'!D294='Matchs et classements'!E294,1),IF('Equipes et choix des points'!$I$2=2,IF('Matchs et classements'!D294='Matchs et classements'!E294,2))))))</f>
        <v>0</v>
      </c>
      <c r="CS294" s="8">
        <f>IF(E294="",0,IF(E294&gt;D294,0,IF(E294&lt;D294,0,IF('Equipes et choix des points'!$I$2=1,IF('Matchs et classements'!E294='Matchs et classements'!D294,1),IF('Equipes et choix des points'!$I$2=2,IF('Matchs et classements'!E294='Matchs et classements'!D294,2))))))</f>
        <v>0</v>
      </c>
      <c r="CT294" s="8">
        <f>IF(D294="",0,IF(D294&gt;E294,0,IF(D294=E294,0,IF('Equipes et choix des points'!$I$2=1,IF('Matchs et classements'!D294&lt;'Matchs et classements'!E294,0),IF('Equipes et choix des points'!$I$2=2,IF('Matchs et classements'!D294&lt;'Matchs et classements'!E294,1))))))</f>
        <v>0</v>
      </c>
      <c r="CU294" s="8">
        <f>IF(E294="",0,IF(E294&gt;D294,0,IF(E294=D294,0,IF('Equipes et choix des points'!$I$2=1,IF('Matchs et classements'!E294&lt;'Matchs et classements'!D294,0),IF('Equipes et choix des points'!$I$2=2,IF('Matchs et classements'!E294&lt;'Matchs et classements'!D294,1))))))</f>
        <v>0</v>
      </c>
      <c r="CV294" s="8">
        <f t="shared" si="165"/>
        <v>0</v>
      </c>
      <c r="CW294" s="8">
        <f t="shared" si="166"/>
        <v>0</v>
      </c>
      <c r="CX294" s="8">
        <f t="shared" si="167"/>
        <v>0</v>
      </c>
      <c r="CY294" s="8">
        <f t="shared" si="168"/>
        <v>0</v>
      </c>
      <c r="CZ294" s="8" t="b">
        <f t="shared" si="151"/>
        <v>0</v>
      </c>
      <c r="DA294" s="8" t="b">
        <f t="shared" si="152"/>
        <v>0</v>
      </c>
      <c r="DB294" s="8" t="b">
        <f t="shared" si="153"/>
        <v>0</v>
      </c>
      <c r="DC294" s="8" t="b">
        <f t="shared" si="154"/>
        <v>0</v>
      </c>
      <c r="DD294" s="8" t="b">
        <f t="shared" si="155"/>
        <v>0</v>
      </c>
      <c r="DE294" s="8" t="b">
        <f t="shared" si="156"/>
        <v>0</v>
      </c>
      <c r="DF294" s="8">
        <f t="shared" si="157"/>
        <v>0</v>
      </c>
      <c r="DG294" s="8">
        <f t="shared" si="158"/>
        <v>0</v>
      </c>
      <c r="DH294" s="8">
        <f t="shared" si="159"/>
        <v>0</v>
      </c>
      <c r="DI294" s="8">
        <f t="shared" si="160"/>
        <v>0</v>
      </c>
      <c r="DJ294" s="19"/>
      <c r="DK294" s="18"/>
      <c r="DL294" s="18"/>
      <c r="DM294" s="19"/>
      <c r="DN294" s="19"/>
      <c r="DO294" s="18"/>
      <c r="DP294" s="18"/>
      <c r="DQ294" s="19"/>
      <c r="DR294" s="19"/>
      <c r="DS294" s="18"/>
      <c r="DT294" s="18"/>
      <c r="DU294" s="19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</row>
    <row r="295" spans="1:161" x14ac:dyDescent="0.25">
      <c r="A295" s="28"/>
      <c r="B295" s="71"/>
      <c r="C295" s="29"/>
      <c r="D295" s="30"/>
      <c r="E295" s="31"/>
      <c r="F295" s="32"/>
      <c r="G295" s="74"/>
      <c r="H295" s="33"/>
      <c r="I295" s="34"/>
      <c r="J295" s="35"/>
      <c r="K295" s="109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9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9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9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8">
        <f t="shared" si="149"/>
        <v>0</v>
      </c>
      <c r="CK295" s="8">
        <f t="shared" si="150"/>
        <v>0</v>
      </c>
      <c r="CL295" s="8" t="str">
        <f t="shared" si="161"/>
        <v/>
      </c>
      <c r="CM295" s="8" t="str">
        <f t="shared" si="162"/>
        <v/>
      </c>
      <c r="CN295" s="8" t="str">
        <f t="shared" si="163"/>
        <v/>
      </c>
      <c r="CO295" s="8" t="str">
        <f t="shared" si="164"/>
        <v/>
      </c>
      <c r="CP295" s="8">
        <f>IF(D295="",0,IF(D295=E295,0,IF(D295&lt;E295,0,IF('Equipes et choix des points'!$I$2=1,IF('Matchs et classements'!D295&gt;'Matchs et classements'!E295,3),IF('Equipes et choix des points'!$I$2=2,IF('Matchs et classements'!D295&gt;E295,4))))))</f>
        <v>0</v>
      </c>
      <c r="CQ295" s="8">
        <f>IF(E295="",0,IF(E295=D295,0,IF(E295&lt;D295,0,IF('Equipes et choix des points'!$I$2=1,IF('Matchs et classements'!E295&gt;'Matchs et classements'!D295,3),IF('Equipes et choix des points'!$I$2=2,IF('Matchs et classements'!E295&gt;'Matchs et classements'!D295,4))))))</f>
        <v>0</v>
      </c>
      <c r="CR295" s="8">
        <f>IF(D295="",0,IF(D295&gt;E295,0,IF(D295&lt;E295,0,IF('Equipes et choix des points'!$I$2=1,IF('Matchs et classements'!D295='Matchs et classements'!E295,1),IF('Equipes et choix des points'!$I$2=2,IF('Matchs et classements'!D295='Matchs et classements'!E295,2))))))</f>
        <v>0</v>
      </c>
      <c r="CS295" s="8">
        <f>IF(E295="",0,IF(E295&gt;D295,0,IF(E295&lt;D295,0,IF('Equipes et choix des points'!$I$2=1,IF('Matchs et classements'!E295='Matchs et classements'!D295,1),IF('Equipes et choix des points'!$I$2=2,IF('Matchs et classements'!E295='Matchs et classements'!D295,2))))))</f>
        <v>0</v>
      </c>
      <c r="CT295" s="8">
        <f>IF(D295="",0,IF(D295&gt;E295,0,IF(D295=E295,0,IF('Equipes et choix des points'!$I$2=1,IF('Matchs et classements'!D295&lt;'Matchs et classements'!E295,0),IF('Equipes et choix des points'!$I$2=2,IF('Matchs et classements'!D295&lt;'Matchs et classements'!E295,1))))))</f>
        <v>0</v>
      </c>
      <c r="CU295" s="8">
        <f>IF(E295="",0,IF(E295&gt;D295,0,IF(E295=D295,0,IF('Equipes et choix des points'!$I$2=1,IF('Matchs et classements'!E295&lt;'Matchs et classements'!D295,0),IF('Equipes et choix des points'!$I$2=2,IF('Matchs et classements'!E295&lt;'Matchs et classements'!D295,1))))))</f>
        <v>0</v>
      </c>
      <c r="CV295" s="8">
        <f t="shared" si="165"/>
        <v>0</v>
      </c>
      <c r="CW295" s="8">
        <f t="shared" si="166"/>
        <v>0</v>
      </c>
      <c r="CX295" s="8">
        <f t="shared" si="167"/>
        <v>0</v>
      </c>
      <c r="CY295" s="8">
        <f t="shared" si="168"/>
        <v>0</v>
      </c>
      <c r="CZ295" s="8" t="b">
        <f t="shared" si="151"/>
        <v>0</v>
      </c>
      <c r="DA295" s="8" t="b">
        <f t="shared" si="152"/>
        <v>0</v>
      </c>
      <c r="DB295" s="8" t="b">
        <f t="shared" si="153"/>
        <v>0</v>
      </c>
      <c r="DC295" s="8" t="b">
        <f t="shared" si="154"/>
        <v>0</v>
      </c>
      <c r="DD295" s="8" t="b">
        <f t="shared" si="155"/>
        <v>0</v>
      </c>
      <c r="DE295" s="8" t="b">
        <f t="shared" si="156"/>
        <v>0</v>
      </c>
      <c r="DF295" s="8">
        <f t="shared" si="157"/>
        <v>0</v>
      </c>
      <c r="DG295" s="8">
        <f t="shared" si="158"/>
        <v>0</v>
      </c>
      <c r="DH295" s="8">
        <f t="shared" si="159"/>
        <v>0</v>
      </c>
      <c r="DI295" s="8">
        <f t="shared" si="160"/>
        <v>0</v>
      </c>
      <c r="DJ295" s="19"/>
      <c r="DK295" s="18"/>
      <c r="DL295" s="18"/>
      <c r="DM295" s="19"/>
      <c r="DN295" s="19"/>
      <c r="DO295" s="18"/>
      <c r="DP295" s="18"/>
      <c r="DQ295" s="19"/>
      <c r="DR295" s="19"/>
      <c r="DS295" s="18"/>
      <c r="DT295" s="18"/>
      <c r="DU295" s="19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</row>
    <row r="296" spans="1:161" x14ac:dyDescent="0.25">
      <c r="A296" s="28"/>
      <c r="B296" s="71"/>
      <c r="C296" s="29"/>
      <c r="D296" s="30"/>
      <c r="E296" s="31"/>
      <c r="F296" s="32"/>
      <c r="G296" s="74"/>
      <c r="H296" s="33"/>
      <c r="I296" s="34"/>
      <c r="J296" s="35"/>
      <c r="K296" s="109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9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9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9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8">
        <f t="shared" si="149"/>
        <v>0</v>
      </c>
      <c r="CK296" s="8">
        <f t="shared" si="150"/>
        <v>0</v>
      </c>
      <c r="CL296" s="8" t="str">
        <f t="shared" si="161"/>
        <v/>
      </c>
      <c r="CM296" s="8" t="str">
        <f t="shared" si="162"/>
        <v/>
      </c>
      <c r="CN296" s="8" t="str">
        <f t="shared" si="163"/>
        <v/>
      </c>
      <c r="CO296" s="8" t="str">
        <f t="shared" si="164"/>
        <v/>
      </c>
      <c r="CP296" s="8">
        <f>IF(D296="",0,IF(D296=E296,0,IF(D296&lt;E296,0,IF('Equipes et choix des points'!$I$2=1,IF('Matchs et classements'!D296&gt;'Matchs et classements'!E296,3),IF('Equipes et choix des points'!$I$2=2,IF('Matchs et classements'!D296&gt;E296,4))))))</f>
        <v>0</v>
      </c>
      <c r="CQ296" s="8">
        <f>IF(E296="",0,IF(E296=D296,0,IF(E296&lt;D296,0,IF('Equipes et choix des points'!$I$2=1,IF('Matchs et classements'!E296&gt;'Matchs et classements'!D296,3),IF('Equipes et choix des points'!$I$2=2,IF('Matchs et classements'!E296&gt;'Matchs et classements'!D296,4))))))</f>
        <v>0</v>
      </c>
      <c r="CR296" s="8">
        <f>IF(D296="",0,IF(D296&gt;E296,0,IF(D296&lt;E296,0,IF('Equipes et choix des points'!$I$2=1,IF('Matchs et classements'!D296='Matchs et classements'!E296,1),IF('Equipes et choix des points'!$I$2=2,IF('Matchs et classements'!D296='Matchs et classements'!E296,2))))))</f>
        <v>0</v>
      </c>
      <c r="CS296" s="8">
        <f>IF(E296="",0,IF(E296&gt;D296,0,IF(E296&lt;D296,0,IF('Equipes et choix des points'!$I$2=1,IF('Matchs et classements'!E296='Matchs et classements'!D296,1),IF('Equipes et choix des points'!$I$2=2,IF('Matchs et classements'!E296='Matchs et classements'!D296,2))))))</f>
        <v>0</v>
      </c>
      <c r="CT296" s="8">
        <f>IF(D296="",0,IF(D296&gt;E296,0,IF(D296=E296,0,IF('Equipes et choix des points'!$I$2=1,IF('Matchs et classements'!D296&lt;'Matchs et classements'!E296,0),IF('Equipes et choix des points'!$I$2=2,IF('Matchs et classements'!D296&lt;'Matchs et classements'!E296,1))))))</f>
        <v>0</v>
      </c>
      <c r="CU296" s="8">
        <f>IF(E296="",0,IF(E296&gt;D296,0,IF(E296=D296,0,IF('Equipes et choix des points'!$I$2=1,IF('Matchs et classements'!E296&lt;'Matchs et classements'!D296,0),IF('Equipes et choix des points'!$I$2=2,IF('Matchs et classements'!E296&lt;'Matchs et classements'!D296,1))))))</f>
        <v>0</v>
      </c>
      <c r="CV296" s="8">
        <f t="shared" si="165"/>
        <v>0</v>
      </c>
      <c r="CW296" s="8">
        <f t="shared" si="166"/>
        <v>0</v>
      </c>
      <c r="CX296" s="8">
        <f t="shared" si="167"/>
        <v>0</v>
      </c>
      <c r="CY296" s="8">
        <f t="shared" si="168"/>
        <v>0</v>
      </c>
      <c r="CZ296" s="8" t="b">
        <f t="shared" si="151"/>
        <v>0</v>
      </c>
      <c r="DA296" s="8" t="b">
        <f t="shared" si="152"/>
        <v>0</v>
      </c>
      <c r="DB296" s="8" t="b">
        <f t="shared" si="153"/>
        <v>0</v>
      </c>
      <c r="DC296" s="8" t="b">
        <f t="shared" si="154"/>
        <v>0</v>
      </c>
      <c r="DD296" s="8" t="b">
        <f t="shared" si="155"/>
        <v>0</v>
      </c>
      <c r="DE296" s="8" t="b">
        <f t="shared" si="156"/>
        <v>0</v>
      </c>
      <c r="DF296" s="8">
        <f t="shared" si="157"/>
        <v>0</v>
      </c>
      <c r="DG296" s="8">
        <f t="shared" si="158"/>
        <v>0</v>
      </c>
      <c r="DH296" s="8">
        <f t="shared" si="159"/>
        <v>0</v>
      </c>
      <c r="DI296" s="8">
        <f t="shared" si="160"/>
        <v>0</v>
      </c>
      <c r="DJ296" s="19"/>
      <c r="DK296" s="18"/>
      <c r="DL296" s="18"/>
      <c r="DM296" s="19"/>
      <c r="DN296" s="19"/>
      <c r="DO296" s="18"/>
      <c r="DP296" s="18"/>
      <c r="DQ296" s="19"/>
      <c r="DR296" s="19"/>
      <c r="DS296" s="18"/>
      <c r="DT296" s="18"/>
      <c r="DU296" s="19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</row>
    <row r="297" spans="1:161" x14ac:dyDescent="0.25">
      <c r="A297" s="28"/>
      <c r="B297" s="71"/>
      <c r="C297" s="29"/>
      <c r="D297" s="30"/>
      <c r="E297" s="31"/>
      <c r="F297" s="32"/>
      <c r="G297" s="74"/>
      <c r="H297" s="33"/>
      <c r="I297" s="34"/>
      <c r="J297" s="35"/>
      <c r="K297" s="109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9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9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9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8">
        <f t="shared" si="149"/>
        <v>0</v>
      </c>
      <c r="CK297" s="8">
        <f t="shared" si="150"/>
        <v>0</v>
      </c>
      <c r="CL297" s="8" t="str">
        <f t="shared" si="161"/>
        <v/>
      </c>
      <c r="CM297" s="8" t="str">
        <f t="shared" si="162"/>
        <v/>
      </c>
      <c r="CN297" s="8" t="str">
        <f t="shared" si="163"/>
        <v/>
      </c>
      <c r="CO297" s="8" t="str">
        <f t="shared" si="164"/>
        <v/>
      </c>
      <c r="CP297" s="8">
        <f>IF(D297="",0,IF(D297=E297,0,IF(D297&lt;E297,0,IF('Equipes et choix des points'!$I$2=1,IF('Matchs et classements'!D297&gt;'Matchs et classements'!E297,3),IF('Equipes et choix des points'!$I$2=2,IF('Matchs et classements'!D297&gt;E297,4))))))</f>
        <v>0</v>
      </c>
      <c r="CQ297" s="8">
        <f>IF(E297="",0,IF(E297=D297,0,IF(E297&lt;D297,0,IF('Equipes et choix des points'!$I$2=1,IF('Matchs et classements'!E297&gt;'Matchs et classements'!D297,3),IF('Equipes et choix des points'!$I$2=2,IF('Matchs et classements'!E297&gt;'Matchs et classements'!D297,4))))))</f>
        <v>0</v>
      </c>
      <c r="CR297" s="8">
        <f>IF(D297="",0,IF(D297&gt;E297,0,IF(D297&lt;E297,0,IF('Equipes et choix des points'!$I$2=1,IF('Matchs et classements'!D297='Matchs et classements'!E297,1),IF('Equipes et choix des points'!$I$2=2,IF('Matchs et classements'!D297='Matchs et classements'!E297,2))))))</f>
        <v>0</v>
      </c>
      <c r="CS297" s="8">
        <f>IF(E297="",0,IF(E297&gt;D297,0,IF(E297&lt;D297,0,IF('Equipes et choix des points'!$I$2=1,IF('Matchs et classements'!E297='Matchs et classements'!D297,1),IF('Equipes et choix des points'!$I$2=2,IF('Matchs et classements'!E297='Matchs et classements'!D297,2))))))</f>
        <v>0</v>
      </c>
      <c r="CT297" s="8">
        <f>IF(D297="",0,IF(D297&gt;E297,0,IF(D297=E297,0,IF('Equipes et choix des points'!$I$2=1,IF('Matchs et classements'!D297&lt;'Matchs et classements'!E297,0),IF('Equipes et choix des points'!$I$2=2,IF('Matchs et classements'!D297&lt;'Matchs et classements'!E297,1))))))</f>
        <v>0</v>
      </c>
      <c r="CU297" s="8">
        <f>IF(E297="",0,IF(E297&gt;D297,0,IF(E297=D297,0,IF('Equipes et choix des points'!$I$2=1,IF('Matchs et classements'!E297&lt;'Matchs et classements'!D297,0),IF('Equipes et choix des points'!$I$2=2,IF('Matchs et classements'!E297&lt;'Matchs et classements'!D297,1))))))</f>
        <v>0</v>
      </c>
      <c r="CV297" s="8">
        <f t="shared" si="165"/>
        <v>0</v>
      </c>
      <c r="CW297" s="8">
        <f t="shared" si="166"/>
        <v>0</v>
      </c>
      <c r="CX297" s="8">
        <f t="shared" si="167"/>
        <v>0</v>
      </c>
      <c r="CY297" s="8">
        <f t="shared" si="168"/>
        <v>0</v>
      </c>
      <c r="CZ297" s="8" t="b">
        <f t="shared" si="151"/>
        <v>0</v>
      </c>
      <c r="DA297" s="8" t="b">
        <f t="shared" si="152"/>
        <v>0</v>
      </c>
      <c r="DB297" s="8" t="b">
        <f t="shared" si="153"/>
        <v>0</v>
      </c>
      <c r="DC297" s="8" t="b">
        <f t="shared" si="154"/>
        <v>0</v>
      </c>
      <c r="DD297" s="8" t="b">
        <f t="shared" si="155"/>
        <v>0</v>
      </c>
      <c r="DE297" s="8" t="b">
        <f t="shared" si="156"/>
        <v>0</v>
      </c>
      <c r="DF297" s="8">
        <f t="shared" si="157"/>
        <v>0</v>
      </c>
      <c r="DG297" s="8">
        <f t="shared" si="158"/>
        <v>0</v>
      </c>
      <c r="DH297" s="8">
        <f t="shared" si="159"/>
        <v>0</v>
      </c>
      <c r="DI297" s="8">
        <f t="shared" si="160"/>
        <v>0</v>
      </c>
      <c r="DJ297" s="19"/>
      <c r="DK297" s="18"/>
      <c r="DL297" s="18"/>
      <c r="DM297" s="19"/>
      <c r="DN297" s="19"/>
      <c r="DO297" s="18"/>
      <c r="DP297" s="18"/>
      <c r="DQ297" s="19"/>
      <c r="DR297" s="19"/>
      <c r="DS297" s="18"/>
      <c r="DT297" s="18"/>
      <c r="DU297" s="19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</row>
    <row r="298" spans="1:161" x14ac:dyDescent="0.25">
      <c r="A298" s="28"/>
      <c r="B298" s="71"/>
      <c r="C298" s="29"/>
      <c r="D298" s="30"/>
      <c r="E298" s="31"/>
      <c r="F298" s="32"/>
      <c r="G298" s="74"/>
      <c r="H298" s="33"/>
      <c r="I298" s="34"/>
      <c r="J298" s="35"/>
      <c r="K298" s="109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9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9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9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8">
        <f t="shared" si="149"/>
        <v>0</v>
      </c>
      <c r="CK298" s="8">
        <f t="shared" si="150"/>
        <v>0</v>
      </c>
      <c r="CL298" s="8" t="str">
        <f t="shared" si="161"/>
        <v/>
      </c>
      <c r="CM298" s="8" t="str">
        <f t="shared" si="162"/>
        <v/>
      </c>
      <c r="CN298" s="8" t="str">
        <f t="shared" si="163"/>
        <v/>
      </c>
      <c r="CO298" s="8" t="str">
        <f t="shared" si="164"/>
        <v/>
      </c>
      <c r="CP298" s="8">
        <f>IF(D298="",0,IF(D298=E298,0,IF(D298&lt;E298,0,IF('Equipes et choix des points'!$I$2=1,IF('Matchs et classements'!D298&gt;'Matchs et classements'!E298,3),IF('Equipes et choix des points'!$I$2=2,IF('Matchs et classements'!D298&gt;E298,4))))))</f>
        <v>0</v>
      </c>
      <c r="CQ298" s="8">
        <f>IF(E298="",0,IF(E298=D298,0,IF(E298&lt;D298,0,IF('Equipes et choix des points'!$I$2=1,IF('Matchs et classements'!E298&gt;'Matchs et classements'!D298,3),IF('Equipes et choix des points'!$I$2=2,IF('Matchs et classements'!E298&gt;'Matchs et classements'!D298,4))))))</f>
        <v>0</v>
      </c>
      <c r="CR298" s="8">
        <f>IF(D298="",0,IF(D298&gt;E298,0,IF(D298&lt;E298,0,IF('Equipes et choix des points'!$I$2=1,IF('Matchs et classements'!D298='Matchs et classements'!E298,1),IF('Equipes et choix des points'!$I$2=2,IF('Matchs et classements'!D298='Matchs et classements'!E298,2))))))</f>
        <v>0</v>
      </c>
      <c r="CS298" s="8">
        <f>IF(E298="",0,IF(E298&gt;D298,0,IF(E298&lt;D298,0,IF('Equipes et choix des points'!$I$2=1,IF('Matchs et classements'!E298='Matchs et classements'!D298,1),IF('Equipes et choix des points'!$I$2=2,IF('Matchs et classements'!E298='Matchs et classements'!D298,2))))))</f>
        <v>0</v>
      </c>
      <c r="CT298" s="8">
        <f>IF(D298="",0,IF(D298&gt;E298,0,IF(D298=E298,0,IF('Equipes et choix des points'!$I$2=1,IF('Matchs et classements'!D298&lt;'Matchs et classements'!E298,0),IF('Equipes et choix des points'!$I$2=2,IF('Matchs et classements'!D298&lt;'Matchs et classements'!E298,1))))))</f>
        <v>0</v>
      </c>
      <c r="CU298" s="8">
        <f>IF(E298="",0,IF(E298&gt;D298,0,IF(E298=D298,0,IF('Equipes et choix des points'!$I$2=1,IF('Matchs et classements'!E298&lt;'Matchs et classements'!D298,0),IF('Equipes et choix des points'!$I$2=2,IF('Matchs et classements'!E298&lt;'Matchs et classements'!D298,1))))))</f>
        <v>0</v>
      </c>
      <c r="CV298" s="8">
        <f t="shared" si="165"/>
        <v>0</v>
      </c>
      <c r="CW298" s="8">
        <f t="shared" si="166"/>
        <v>0</v>
      </c>
      <c r="CX298" s="8">
        <f t="shared" si="167"/>
        <v>0</v>
      </c>
      <c r="CY298" s="8">
        <f t="shared" si="168"/>
        <v>0</v>
      </c>
      <c r="CZ298" s="8" t="b">
        <f t="shared" si="151"/>
        <v>0</v>
      </c>
      <c r="DA298" s="8" t="b">
        <f t="shared" si="152"/>
        <v>0</v>
      </c>
      <c r="DB298" s="8" t="b">
        <f t="shared" si="153"/>
        <v>0</v>
      </c>
      <c r="DC298" s="8" t="b">
        <f t="shared" si="154"/>
        <v>0</v>
      </c>
      <c r="DD298" s="8" t="b">
        <f t="shared" si="155"/>
        <v>0</v>
      </c>
      <c r="DE298" s="8" t="b">
        <f t="shared" si="156"/>
        <v>0</v>
      </c>
      <c r="DF298" s="8">
        <f t="shared" si="157"/>
        <v>0</v>
      </c>
      <c r="DG298" s="8">
        <f t="shared" si="158"/>
        <v>0</v>
      </c>
      <c r="DH298" s="8">
        <f t="shared" si="159"/>
        <v>0</v>
      </c>
      <c r="DI298" s="8">
        <f t="shared" si="160"/>
        <v>0</v>
      </c>
      <c r="DJ298" s="19"/>
      <c r="DK298" s="18"/>
      <c r="DL298" s="18"/>
      <c r="DM298" s="19"/>
      <c r="DN298" s="19"/>
      <c r="DO298" s="18"/>
      <c r="DP298" s="18"/>
      <c r="DQ298" s="19"/>
      <c r="DR298" s="19"/>
      <c r="DS298" s="18"/>
      <c r="DT298" s="18"/>
      <c r="DU298" s="19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</row>
    <row r="299" spans="1:161" x14ac:dyDescent="0.25">
      <c r="A299" s="28"/>
      <c r="B299" s="71"/>
      <c r="C299" s="29"/>
      <c r="D299" s="30"/>
      <c r="E299" s="31"/>
      <c r="F299" s="32"/>
      <c r="G299" s="74"/>
      <c r="H299" s="33"/>
      <c r="I299" s="34"/>
      <c r="J299" s="35"/>
      <c r="K299" s="109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9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9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9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8">
        <f t="shared" si="149"/>
        <v>0</v>
      </c>
      <c r="CK299" s="8">
        <f t="shared" si="150"/>
        <v>0</v>
      </c>
      <c r="CL299" s="8" t="str">
        <f t="shared" si="161"/>
        <v/>
      </c>
      <c r="CM299" s="8" t="str">
        <f t="shared" si="162"/>
        <v/>
      </c>
      <c r="CN299" s="8" t="str">
        <f t="shared" si="163"/>
        <v/>
      </c>
      <c r="CO299" s="8" t="str">
        <f t="shared" si="164"/>
        <v/>
      </c>
      <c r="CP299" s="8">
        <f>IF(D299="",0,IF(D299=E299,0,IF(D299&lt;E299,0,IF('Equipes et choix des points'!$I$2=1,IF('Matchs et classements'!D299&gt;'Matchs et classements'!E299,3),IF('Equipes et choix des points'!$I$2=2,IF('Matchs et classements'!D299&gt;E299,4))))))</f>
        <v>0</v>
      </c>
      <c r="CQ299" s="8">
        <f>IF(E299="",0,IF(E299=D299,0,IF(E299&lt;D299,0,IF('Equipes et choix des points'!$I$2=1,IF('Matchs et classements'!E299&gt;'Matchs et classements'!D299,3),IF('Equipes et choix des points'!$I$2=2,IF('Matchs et classements'!E299&gt;'Matchs et classements'!D299,4))))))</f>
        <v>0</v>
      </c>
      <c r="CR299" s="8">
        <f>IF(D299="",0,IF(D299&gt;E299,0,IF(D299&lt;E299,0,IF('Equipes et choix des points'!$I$2=1,IF('Matchs et classements'!D299='Matchs et classements'!E299,1),IF('Equipes et choix des points'!$I$2=2,IF('Matchs et classements'!D299='Matchs et classements'!E299,2))))))</f>
        <v>0</v>
      </c>
      <c r="CS299" s="8">
        <f>IF(E299="",0,IF(E299&gt;D299,0,IF(E299&lt;D299,0,IF('Equipes et choix des points'!$I$2=1,IF('Matchs et classements'!E299='Matchs et classements'!D299,1),IF('Equipes et choix des points'!$I$2=2,IF('Matchs et classements'!E299='Matchs et classements'!D299,2))))))</f>
        <v>0</v>
      </c>
      <c r="CT299" s="8">
        <f>IF(D299="",0,IF(D299&gt;E299,0,IF(D299=E299,0,IF('Equipes et choix des points'!$I$2=1,IF('Matchs et classements'!D299&lt;'Matchs et classements'!E299,0),IF('Equipes et choix des points'!$I$2=2,IF('Matchs et classements'!D299&lt;'Matchs et classements'!E299,1))))))</f>
        <v>0</v>
      </c>
      <c r="CU299" s="8">
        <f>IF(E299="",0,IF(E299&gt;D299,0,IF(E299=D299,0,IF('Equipes et choix des points'!$I$2=1,IF('Matchs et classements'!E299&lt;'Matchs et classements'!D299,0),IF('Equipes et choix des points'!$I$2=2,IF('Matchs et classements'!E299&lt;'Matchs et classements'!D299,1))))))</f>
        <v>0</v>
      </c>
      <c r="CV299" s="8">
        <f t="shared" si="165"/>
        <v>0</v>
      </c>
      <c r="CW299" s="8">
        <f t="shared" si="166"/>
        <v>0</v>
      </c>
      <c r="CX299" s="8">
        <f t="shared" si="167"/>
        <v>0</v>
      </c>
      <c r="CY299" s="8">
        <f t="shared" si="168"/>
        <v>0</v>
      </c>
      <c r="CZ299" s="8" t="b">
        <f t="shared" si="151"/>
        <v>0</v>
      </c>
      <c r="DA299" s="8" t="b">
        <f t="shared" si="152"/>
        <v>0</v>
      </c>
      <c r="DB299" s="8" t="b">
        <f t="shared" si="153"/>
        <v>0</v>
      </c>
      <c r="DC299" s="8" t="b">
        <f t="shared" si="154"/>
        <v>0</v>
      </c>
      <c r="DD299" s="8" t="b">
        <f t="shared" si="155"/>
        <v>0</v>
      </c>
      <c r="DE299" s="8" t="b">
        <f t="shared" si="156"/>
        <v>0</v>
      </c>
      <c r="DF299" s="8">
        <f t="shared" si="157"/>
        <v>0</v>
      </c>
      <c r="DG299" s="8">
        <f t="shared" si="158"/>
        <v>0</v>
      </c>
      <c r="DH299" s="8">
        <f t="shared" si="159"/>
        <v>0</v>
      </c>
      <c r="DI299" s="8">
        <f t="shared" si="160"/>
        <v>0</v>
      </c>
      <c r="DJ299" s="19"/>
      <c r="DK299" s="18"/>
      <c r="DL299" s="18"/>
      <c r="DM299" s="19"/>
      <c r="DN299" s="19"/>
      <c r="DO299" s="18"/>
      <c r="DP299" s="18"/>
      <c r="DQ299" s="19"/>
      <c r="DR299" s="19"/>
      <c r="DS299" s="18"/>
      <c r="DT299" s="18"/>
      <c r="DU299" s="19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</row>
    <row r="300" spans="1:161" x14ac:dyDescent="0.25">
      <c r="A300" s="28"/>
      <c r="B300" s="71"/>
      <c r="C300" s="29"/>
      <c r="D300" s="30"/>
      <c r="E300" s="31"/>
      <c r="F300" s="32"/>
      <c r="G300" s="74"/>
      <c r="H300" s="33"/>
      <c r="I300" s="34"/>
      <c r="J300" s="35"/>
      <c r="K300" s="109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9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9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9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8">
        <f t="shared" si="149"/>
        <v>0</v>
      </c>
      <c r="CK300" s="8">
        <f t="shared" si="150"/>
        <v>0</v>
      </c>
      <c r="CL300" s="8" t="str">
        <f t="shared" si="161"/>
        <v/>
      </c>
      <c r="CM300" s="8" t="str">
        <f t="shared" si="162"/>
        <v/>
      </c>
      <c r="CN300" s="8" t="str">
        <f t="shared" si="163"/>
        <v/>
      </c>
      <c r="CO300" s="8" t="str">
        <f t="shared" si="164"/>
        <v/>
      </c>
      <c r="CP300" s="8">
        <f>IF(D300="",0,IF(D300=E300,0,IF(D300&lt;E300,0,IF('Equipes et choix des points'!$I$2=1,IF('Matchs et classements'!D300&gt;'Matchs et classements'!E300,3),IF('Equipes et choix des points'!$I$2=2,IF('Matchs et classements'!D300&gt;E300,4))))))</f>
        <v>0</v>
      </c>
      <c r="CQ300" s="8">
        <f>IF(E300="",0,IF(E300=D300,0,IF(E300&lt;D300,0,IF('Equipes et choix des points'!$I$2=1,IF('Matchs et classements'!E300&gt;'Matchs et classements'!D300,3),IF('Equipes et choix des points'!$I$2=2,IF('Matchs et classements'!E300&gt;'Matchs et classements'!D300,4))))))</f>
        <v>0</v>
      </c>
      <c r="CR300" s="8">
        <f>IF(D300="",0,IF(D300&gt;E300,0,IF(D300&lt;E300,0,IF('Equipes et choix des points'!$I$2=1,IF('Matchs et classements'!D300='Matchs et classements'!E300,1),IF('Equipes et choix des points'!$I$2=2,IF('Matchs et classements'!D300='Matchs et classements'!E300,2))))))</f>
        <v>0</v>
      </c>
      <c r="CS300" s="8">
        <f>IF(E300="",0,IF(E300&gt;D300,0,IF(E300&lt;D300,0,IF('Equipes et choix des points'!$I$2=1,IF('Matchs et classements'!E300='Matchs et classements'!D300,1),IF('Equipes et choix des points'!$I$2=2,IF('Matchs et classements'!E300='Matchs et classements'!D300,2))))))</f>
        <v>0</v>
      </c>
      <c r="CT300" s="8">
        <f>IF(D300="",0,IF(D300&gt;E300,0,IF(D300=E300,0,IF('Equipes et choix des points'!$I$2=1,IF('Matchs et classements'!D300&lt;'Matchs et classements'!E300,0),IF('Equipes et choix des points'!$I$2=2,IF('Matchs et classements'!D300&lt;'Matchs et classements'!E300,1))))))</f>
        <v>0</v>
      </c>
      <c r="CU300" s="8">
        <f>IF(E300="",0,IF(E300&gt;D300,0,IF(E300=D300,0,IF('Equipes et choix des points'!$I$2=1,IF('Matchs et classements'!E300&lt;'Matchs et classements'!D300,0),IF('Equipes et choix des points'!$I$2=2,IF('Matchs et classements'!E300&lt;'Matchs et classements'!D300,1))))))</f>
        <v>0</v>
      </c>
      <c r="CV300" s="8">
        <f t="shared" si="165"/>
        <v>0</v>
      </c>
      <c r="CW300" s="8">
        <f t="shared" si="166"/>
        <v>0</v>
      </c>
      <c r="CX300" s="8">
        <f t="shared" si="167"/>
        <v>0</v>
      </c>
      <c r="CY300" s="8">
        <f t="shared" si="168"/>
        <v>0</v>
      </c>
      <c r="CZ300" s="8" t="b">
        <f t="shared" si="151"/>
        <v>0</v>
      </c>
      <c r="DA300" s="8" t="b">
        <f t="shared" si="152"/>
        <v>0</v>
      </c>
      <c r="DB300" s="8" t="b">
        <f t="shared" si="153"/>
        <v>0</v>
      </c>
      <c r="DC300" s="8" t="b">
        <f t="shared" si="154"/>
        <v>0</v>
      </c>
      <c r="DD300" s="8" t="b">
        <f t="shared" si="155"/>
        <v>0</v>
      </c>
      <c r="DE300" s="8" t="b">
        <f t="shared" si="156"/>
        <v>0</v>
      </c>
      <c r="DF300" s="8">
        <f t="shared" si="157"/>
        <v>0</v>
      </c>
      <c r="DG300" s="8">
        <f t="shared" si="158"/>
        <v>0</v>
      </c>
      <c r="DH300" s="8">
        <f t="shared" si="159"/>
        <v>0</v>
      </c>
      <c r="DI300" s="8">
        <f t="shared" si="160"/>
        <v>0</v>
      </c>
      <c r="DJ300" s="19"/>
      <c r="DK300" s="18"/>
      <c r="DL300" s="18"/>
      <c r="DM300" s="19"/>
      <c r="DN300" s="19"/>
      <c r="DO300" s="18"/>
      <c r="DP300" s="18"/>
      <c r="DQ300" s="19"/>
      <c r="DR300" s="19"/>
      <c r="DS300" s="18"/>
      <c r="DT300" s="18"/>
      <c r="DU300" s="19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</row>
    <row r="301" spans="1:161" x14ac:dyDescent="0.25">
      <c r="A301" s="28"/>
      <c r="B301" s="71"/>
      <c r="C301" s="29"/>
      <c r="D301" s="30"/>
      <c r="E301" s="31"/>
      <c r="F301" s="32"/>
      <c r="G301" s="74"/>
      <c r="H301" s="33"/>
      <c r="I301" s="34"/>
      <c r="J301" s="35"/>
      <c r="K301" s="109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9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9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9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8">
        <f t="shared" si="149"/>
        <v>0</v>
      </c>
      <c r="CK301" s="8">
        <f t="shared" si="150"/>
        <v>0</v>
      </c>
      <c r="CL301" s="8" t="str">
        <f t="shared" si="161"/>
        <v/>
      </c>
      <c r="CM301" s="8" t="str">
        <f t="shared" si="162"/>
        <v/>
      </c>
      <c r="CN301" s="8" t="str">
        <f t="shared" si="163"/>
        <v/>
      </c>
      <c r="CO301" s="8" t="str">
        <f t="shared" si="164"/>
        <v/>
      </c>
      <c r="CP301" s="8">
        <f>IF(D301="",0,IF(D301=E301,0,IF(D301&lt;E301,0,IF('Equipes et choix des points'!$I$2=1,IF('Matchs et classements'!D301&gt;'Matchs et classements'!E301,3),IF('Equipes et choix des points'!$I$2=2,IF('Matchs et classements'!D301&gt;E301,4))))))</f>
        <v>0</v>
      </c>
      <c r="CQ301" s="8">
        <f>IF(E301="",0,IF(E301=D301,0,IF(E301&lt;D301,0,IF('Equipes et choix des points'!$I$2=1,IF('Matchs et classements'!E301&gt;'Matchs et classements'!D301,3),IF('Equipes et choix des points'!$I$2=2,IF('Matchs et classements'!E301&gt;'Matchs et classements'!D301,4))))))</f>
        <v>0</v>
      </c>
      <c r="CR301" s="8">
        <f>IF(D301="",0,IF(D301&gt;E301,0,IF(D301&lt;E301,0,IF('Equipes et choix des points'!$I$2=1,IF('Matchs et classements'!D301='Matchs et classements'!E301,1),IF('Equipes et choix des points'!$I$2=2,IF('Matchs et classements'!D301='Matchs et classements'!E301,2))))))</f>
        <v>0</v>
      </c>
      <c r="CS301" s="8">
        <f>IF(E301="",0,IF(E301&gt;D301,0,IF(E301&lt;D301,0,IF('Equipes et choix des points'!$I$2=1,IF('Matchs et classements'!E301='Matchs et classements'!D301,1),IF('Equipes et choix des points'!$I$2=2,IF('Matchs et classements'!E301='Matchs et classements'!D301,2))))))</f>
        <v>0</v>
      </c>
      <c r="CT301" s="8">
        <f>IF(D301="",0,IF(D301&gt;E301,0,IF(D301=E301,0,IF('Equipes et choix des points'!$I$2=1,IF('Matchs et classements'!D301&lt;'Matchs et classements'!E301,0),IF('Equipes et choix des points'!$I$2=2,IF('Matchs et classements'!D301&lt;'Matchs et classements'!E301,1))))))</f>
        <v>0</v>
      </c>
      <c r="CU301" s="8">
        <f>IF(E301="",0,IF(E301&gt;D301,0,IF(E301=D301,0,IF('Equipes et choix des points'!$I$2=1,IF('Matchs et classements'!E301&lt;'Matchs et classements'!D301,0),IF('Equipes et choix des points'!$I$2=2,IF('Matchs et classements'!E301&lt;'Matchs et classements'!D301,1))))))</f>
        <v>0</v>
      </c>
      <c r="CV301" s="8">
        <f t="shared" si="165"/>
        <v>0</v>
      </c>
      <c r="CW301" s="8">
        <f t="shared" si="166"/>
        <v>0</v>
      </c>
      <c r="CX301" s="8">
        <f t="shared" si="167"/>
        <v>0</v>
      </c>
      <c r="CY301" s="8">
        <f t="shared" si="168"/>
        <v>0</v>
      </c>
      <c r="CZ301" s="8" t="b">
        <f t="shared" si="151"/>
        <v>0</v>
      </c>
      <c r="DA301" s="8" t="b">
        <f t="shared" si="152"/>
        <v>0</v>
      </c>
      <c r="DB301" s="8" t="b">
        <f t="shared" si="153"/>
        <v>0</v>
      </c>
      <c r="DC301" s="8" t="b">
        <f t="shared" si="154"/>
        <v>0</v>
      </c>
      <c r="DD301" s="8" t="b">
        <f t="shared" si="155"/>
        <v>0</v>
      </c>
      <c r="DE301" s="8" t="b">
        <f t="shared" si="156"/>
        <v>0</v>
      </c>
      <c r="DF301" s="8">
        <f t="shared" si="157"/>
        <v>0</v>
      </c>
      <c r="DG301" s="8">
        <f t="shared" si="158"/>
        <v>0</v>
      </c>
      <c r="DH301" s="8">
        <f t="shared" si="159"/>
        <v>0</v>
      </c>
      <c r="DI301" s="8">
        <f t="shared" si="160"/>
        <v>0</v>
      </c>
      <c r="DJ301" s="19"/>
      <c r="DK301" s="18"/>
      <c r="DL301" s="18"/>
      <c r="DM301" s="19"/>
      <c r="DN301" s="19"/>
      <c r="DO301" s="18"/>
      <c r="DP301" s="18"/>
      <c r="DQ301" s="19"/>
      <c r="DR301" s="19"/>
      <c r="DS301" s="18"/>
      <c r="DT301" s="18"/>
      <c r="DU301" s="19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</row>
    <row r="302" spans="1:161" x14ac:dyDescent="0.25">
      <c r="A302" s="28"/>
      <c r="B302" s="71"/>
      <c r="C302" s="29"/>
      <c r="D302" s="30"/>
      <c r="E302" s="31"/>
      <c r="F302" s="32"/>
      <c r="G302" s="74"/>
      <c r="H302" s="33"/>
      <c r="I302" s="34"/>
      <c r="J302" s="35"/>
      <c r="K302" s="109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9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9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9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8">
        <f t="shared" si="149"/>
        <v>0</v>
      </c>
      <c r="CK302" s="8">
        <f t="shared" si="150"/>
        <v>0</v>
      </c>
      <c r="CL302" s="8" t="str">
        <f t="shared" si="161"/>
        <v/>
      </c>
      <c r="CM302" s="8" t="str">
        <f t="shared" si="162"/>
        <v/>
      </c>
      <c r="CN302" s="8" t="str">
        <f t="shared" si="163"/>
        <v/>
      </c>
      <c r="CO302" s="8" t="str">
        <f t="shared" si="164"/>
        <v/>
      </c>
      <c r="CP302" s="8">
        <f>IF(D302="",0,IF(D302=E302,0,IF(D302&lt;E302,0,IF('Equipes et choix des points'!$I$2=1,IF('Matchs et classements'!D302&gt;'Matchs et classements'!E302,3),IF('Equipes et choix des points'!$I$2=2,IF('Matchs et classements'!D302&gt;E302,4))))))</f>
        <v>0</v>
      </c>
      <c r="CQ302" s="8">
        <f>IF(E302="",0,IF(E302=D302,0,IF(E302&lt;D302,0,IF('Equipes et choix des points'!$I$2=1,IF('Matchs et classements'!E302&gt;'Matchs et classements'!D302,3),IF('Equipes et choix des points'!$I$2=2,IF('Matchs et classements'!E302&gt;'Matchs et classements'!D302,4))))))</f>
        <v>0</v>
      </c>
      <c r="CR302" s="8">
        <f>IF(D302="",0,IF(D302&gt;E302,0,IF(D302&lt;E302,0,IF('Equipes et choix des points'!$I$2=1,IF('Matchs et classements'!D302='Matchs et classements'!E302,1),IF('Equipes et choix des points'!$I$2=2,IF('Matchs et classements'!D302='Matchs et classements'!E302,2))))))</f>
        <v>0</v>
      </c>
      <c r="CS302" s="8">
        <f>IF(E302="",0,IF(E302&gt;D302,0,IF(E302&lt;D302,0,IF('Equipes et choix des points'!$I$2=1,IF('Matchs et classements'!E302='Matchs et classements'!D302,1),IF('Equipes et choix des points'!$I$2=2,IF('Matchs et classements'!E302='Matchs et classements'!D302,2))))))</f>
        <v>0</v>
      </c>
      <c r="CT302" s="8">
        <f>IF(D302="",0,IF(D302&gt;E302,0,IF(D302=E302,0,IF('Equipes et choix des points'!$I$2=1,IF('Matchs et classements'!D302&lt;'Matchs et classements'!E302,0),IF('Equipes et choix des points'!$I$2=2,IF('Matchs et classements'!D302&lt;'Matchs et classements'!E302,1))))))</f>
        <v>0</v>
      </c>
      <c r="CU302" s="8">
        <f>IF(E302="",0,IF(E302&gt;D302,0,IF(E302=D302,0,IF('Equipes et choix des points'!$I$2=1,IF('Matchs et classements'!E302&lt;'Matchs et classements'!D302,0),IF('Equipes et choix des points'!$I$2=2,IF('Matchs et classements'!E302&lt;'Matchs et classements'!D302,1))))))</f>
        <v>0</v>
      </c>
      <c r="CV302" s="8">
        <f t="shared" si="165"/>
        <v>0</v>
      </c>
      <c r="CW302" s="8">
        <f t="shared" si="166"/>
        <v>0</v>
      </c>
      <c r="CX302" s="8">
        <f t="shared" si="167"/>
        <v>0</v>
      </c>
      <c r="CY302" s="8">
        <f t="shared" si="168"/>
        <v>0</v>
      </c>
      <c r="CZ302" s="8" t="b">
        <f t="shared" si="151"/>
        <v>0</v>
      </c>
      <c r="DA302" s="8" t="b">
        <f t="shared" si="152"/>
        <v>0</v>
      </c>
      <c r="DB302" s="8" t="b">
        <f t="shared" si="153"/>
        <v>0</v>
      </c>
      <c r="DC302" s="8" t="b">
        <f t="shared" si="154"/>
        <v>0</v>
      </c>
      <c r="DD302" s="8" t="b">
        <f t="shared" si="155"/>
        <v>0</v>
      </c>
      <c r="DE302" s="8" t="b">
        <f t="shared" si="156"/>
        <v>0</v>
      </c>
      <c r="DF302" s="8">
        <f t="shared" si="157"/>
        <v>0</v>
      </c>
      <c r="DG302" s="8">
        <f t="shared" si="158"/>
        <v>0</v>
      </c>
      <c r="DH302" s="8">
        <f t="shared" si="159"/>
        <v>0</v>
      </c>
      <c r="DI302" s="8">
        <f t="shared" si="160"/>
        <v>0</v>
      </c>
      <c r="DJ302" s="19"/>
      <c r="DK302" s="18"/>
      <c r="DL302" s="18"/>
      <c r="DM302" s="19"/>
      <c r="DN302" s="19"/>
      <c r="DO302" s="18"/>
      <c r="DP302" s="18"/>
      <c r="DQ302" s="19"/>
      <c r="DR302" s="19"/>
      <c r="DS302" s="18"/>
      <c r="DT302" s="18"/>
      <c r="DU302" s="19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</row>
    <row r="303" spans="1:161" ht="15.75" thickBot="1" x14ac:dyDescent="0.3">
      <c r="A303" s="36"/>
      <c r="B303" s="72"/>
      <c r="C303" s="37"/>
      <c r="D303" s="38"/>
      <c r="E303" s="39"/>
      <c r="F303" s="40"/>
      <c r="G303" s="75"/>
      <c r="H303" s="41"/>
      <c r="I303" s="42"/>
      <c r="J303" s="43"/>
      <c r="K303" s="110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9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9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9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8">
        <f t="shared" si="149"/>
        <v>0</v>
      </c>
      <c r="CK303" s="8">
        <f t="shared" si="150"/>
        <v>0</v>
      </c>
      <c r="CL303" s="8" t="str">
        <f t="shared" si="161"/>
        <v/>
      </c>
      <c r="CM303" s="8" t="str">
        <f t="shared" si="162"/>
        <v/>
      </c>
      <c r="CN303" s="8" t="str">
        <f t="shared" si="163"/>
        <v/>
      </c>
      <c r="CO303" s="8" t="str">
        <f t="shared" si="164"/>
        <v/>
      </c>
      <c r="CP303" s="8">
        <f>IF(D303="",0,IF(D303=E303,0,IF(D303&lt;E303,0,IF('Equipes et choix des points'!$I$2=1,IF('Matchs et classements'!D303&gt;'Matchs et classements'!E303,3),IF('Equipes et choix des points'!$I$2=2,IF('Matchs et classements'!D303&gt;E303,4))))))</f>
        <v>0</v>
      </c>
      <c r="CQ303" s="8">
        <f>IF(E303="",0,IF(E303=D303,0,IF(E303&lt;D303,0,IF('Equipes et choix des points'!$I$2=1,IF('Matchs et classements'!E303&gt;'Matchs et classements'!D303,3),IF('Equipes et choix des points'!$I$2=2,IF('Matchs et classements'!E303&gt;'Matchs et classements'!D303,4))))))</f>
        <v>0</v>
      </c>
      <c r="CR303" s="8">
        <f>IF(D303="",0,IF(D303&gt;E303,0,IF(D303&lt;E303,0,IF('Equipes et choix des points'!$I$2=1,IF('Matchs et classements'!D303='Matchs et classements'!E303,1),IF('Equipes et choix des points'!$I$2=2,IF('Matchs et classements'!D303='Matchs et classements'!E303,2))))))</f>
        <v>0</v>
      </c>
      <c r="CS303" s="8">
        <f>IF(E303="",0,IF(E303&gt;D303,0,IF(E303&lt;D303,0,IF('Equipes et choix des points'!$I$2=1,IF('Matchs et classements'!E303='Matchs et classements'!D303,1),IF('Equipes et choix des points'!$I$2=2,IF('Matchs et classements'!E303='Matchs et classements'!D303,2))))))</f>
        <v>0</v>
      </c>
      <c r="CT303" s="8">
        <f>IF(D303="",0,IF(D303&gt;E303,0,IF(D303=E303,0,IF('Equipes et choix des points'!$I$2=1,IF('Matchs et classements'!D303&lt;'Matchs et classements'!E303,0),IF('Equipes et choix des points'!$I$2=2,IF('Matchs et classements'!D303&lt;'Matchs et classements'!E303,1))))))</f>
        <v>0</v>
      </c>
      <c r="CU303" s="8">
        <f>IF(E303="",0,IF(E303&gt;D303,0,IF(E303=D303,0,IF('Equipes et choix des points'!$I$2=1,IF('Matchs et classements'!E303&lt;'Matchs et classements'!D303,0),IF('Equipes et choix des points'!$I$2=2,IF('Matchs et classements'!E303&lt;'Matchs et classements'!D303,1))))))</f>
        <v>0</v>
      </c>
      <c r="CV303" s="8">
        <f t="shared" si="165"/>
        <v>0</v>
      </c>
      <c r="CW303" s="8">
        <f t="shared" si="166"/>
        <v>0</v>
      </c>
      <c r="CX303" s="8">
        <f t="shared" si="167"/>
        <v>0</v>
      </c>
      <c r="CY303" s="8">
        <f t="shared" si="168"/>
        <v>0</v>
      </c>
      <c r="CZ303" s="8" t="b">
        <f t="shared" si="151"/>
        <v>0</v>
      </c>
      <c r="DA303" s="8" t="b">
        <f t="shared" si="152"/>
        <v>0</v>
      </c>
      <c r="DB303" s="8" t="b">
        <f t="shared" si="153"/>
        <v>0</v>
      </c>
      <c r="DC303" s="8" t="b">
        <f t="shared" si="154"/>
        <v>0</v>
      </c>
      <c r="DD303" s="8" t="b">
        <f t="shared" si="155"/>
        <v>0</v>
      </c>
      <c r="DE303" s="8" t="b">
        <f t="shared" si="156"/>
        <v>0</v>
      </c>
      <c r="DF303" s="8">
        <f t="shared" si="157"/>
        <v>0</v>
      </c>
      <c r="DG303" s="8">
        <f t="shared" si="158"/>
        <v>0</v>
      </c>
      <c r="DH303" s="8">
        <f t="shared" si="159"/>
        <v>0</v>
      </c>
      <c r="DI303" s="8">
        <f t="shared" si="160"/>
        <v>0</v>
      </c>
      <c r="DJ303" s="19"/>
      <c r="DK303" s="18"/>
      <c r="DL303" s="18"/>
      <c r="DM303" s="19"/>
      <c r="DN303" s="19"/>
      <c r="DO303" s="18"/>
      <c r="DP303" s="18"/>
      <c r="DQ303" s="19"/>
      <c r="DR303" s="19"/>
      <c r="DS303" s="18"/>
      <c r="DT303" s="18"/>
      <c r="DU303" s="19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</row>
    <row r="304" spans="1:161" x14ac:dyDescent="0.25">
      <c r="A304" s="20"/>
      <c r="B304" s="70"/>
      <c r="C304" s="21"/>
      <c r="D304" s="22"/>
      <c r="E304" s="23"/>
      <c r="F304" s="24"/>
      <c r="G304" s="73"/>
      <c r="H304" s="25"/>
      <c r="I304" s="26"/>
      <c r="J304" s="27"/>
      <c r="K304" s="108">
        <v>31</v>
      </c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9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9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9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8">
        <f t="shared" si="149"/>
        <v>0</v>
      </c>
      <c r="CK304" s="8">
        <f t="shared" si="150"/>
        <v>0</v>
      </c>
      <c r="CL304" s="8" t="str">
        <f t="shared" si="161"/>
        <v/>
      </c>
      <c r="CM304" s="8" t="str">
        <f t="shared" si="162"/>
        <v/>
      </c>
      <c r="CN304" s="8" t="str">
        <f t="shared" si="163"/>
        <v/>
      </c>
      <c r="CO304" s="8" t="str">
        <f t="shared" si="164"/>
        <v/>
      </c>
      <c r="CP304" s="8">
        <f>IF(D304="",0,IF(D304=E304,0,IF(D304&lt;E304,0,IF('Equipes et choix des points'!$I$2=1,IF('Matchs et classements'!D304&gt;'Matchs et classements'!E304,3),IF('Equipes et choix des points'!$I$2=2,IF('Matchs et classements'!D304&gt;E304,4))))))</f>
        <v>0</v>
      </c>
      <c r="CQ304" s="8">
        <f>IF(E304="",0,IF(E304=D304,0,IF(E304&lt;D304,0,IF('Equipes et choix des points'!$I$2=1,IF('Matchs et classements'!E304&gt;'Matchs et classements'!D304,3),IF('Equipes et choix des points'!$I$2=2,IF('Matchs et classements'!E304&gt;'Matchs et classements'!D304,4))))))</f>
        <v>0</v>
      </c>
      <c r="CR304" s="8">
        <f>IF(D304="",0,IF(D304&gt;E304,0,IF(D304&lt;E304,0,IF('Equipes et choix des points'!$I$2=1,IF('Matchs et classements'!D304='Matchs et classements'!E304,1),IF('Equipes et choix des points'!$I$2=2,IF('Matchs et classements'!D304='Matchs et classements'!E304,2))))))</f>
        <v>0</v>
      </c>
      <c r="CS304" s="8">
        <f>IF(E304="",0,IF(E304&gt;D304,0,IF(E304&lt;D304,0,IF('Equipes et choix des points'!$I$2=1,IF('Matchs et classements'!E304='Matchs et classements'!D304,1),IF('Equipes et choix des points'!$I$2=2,IF('Matchs et classements'!E304='Matchs et classements'!D304,2))))))</f>
        <v>0</v>
      </c>
      <c r="CT304" s="8">
        <f>IF(D304="",0,IF(D304&gt;E304,0,IF(D304=E304,0,IF('Equipes et choix des points'!$I$2=1,IF('Matchs et classements'!D304&lt;'Matchs et classements'!E304,0),IF('Equipes et choix des points'!$I$2=2,IF('Matchs et classements'!D304&lt;'Matchs et classements'!E304,1))))))</f>
        <v>0</v>
      </c>
      <c r="CU304" s="8">
        <f>IF(E304="",0,IF(E304&gt;D304,0,IF(E304=D304,0,IF('Equipes et choix des points'!$I$2=1,IF('Matchs et classements'!E304&lt;'Matchs et classements'!D304,0),IF('Equipes et choix des points'!$I$2=2,IF('Matchs et classements'!E304&lt;'Matchs et classements'!D304,1))))))</f>
        <v>0</v>
      </c>
      <c r="CV304" s="8">
        <f t="shared" si="165"/>
        <v>0</v>
      </c>
      <c r="CW304" s="8">
        <f t="shared" si="166"/>
        <v>0</v>
      </c>
      <c r="CX304" s="8">
        <f t="shared" si="167"/>
        <v>0</v>
      </c>
      <c r="CY304" s="8">
        <f t="shared" si="168"/>
        <v>0</v>
      </c>
      <c r="CZ304" s="8" t="b">
        <f t="shared" si="151"/>
        <v>0</v>
      </c>
      <c r="DA304" s="8" t="b">
        <f t="shared" si="152"/>
        <v>0</v>
      </c>
      <c r="DB304" s="8" t="b">
        <f t="shared" si="153"/>
        <v>0</v>
      </c>
      <c r="DC304" s="8" t="b">
        <f t="shared" si="154"/>
        <v>0</v>
      </c>
      <c r="DD304" s="8" t="b">
        <f t="shared" si="155"/>
        <v>0</v>
      </c>
      <c r="DE304" s="8" t="b">
        <f t="shared" si="156"/>
        <v>0</v>
      </c>
      <c r="DF304" s="8">
        <f t="shared" si="157"/>
        <v>0</v>
      </c>
      <c r="DG304" s="8">
        <f t="shared" si="158"/>
        <v>0</v>
      </c>
      <c r="DH304" s="8">
        <f t="shared" si="159"/>
        <v>0</v>
      </c>
      <c r="DI304" s="8">
        <f t="shared" si="160"/>
        <v>0</v>
      </c>
      <c r="DJ304" s="19"/>
      <c r="DK304" s="18"/>
      <c r="DL304" s="18"/>
      <c r="DM304" s="19"/>
      <c r="DN304" s="19"/>
      <c r="DO304" s="18"/>
      <c r="DP304" s="18"/>
      <c r="DQ304" s="19"/>
      <c r="DR304" s="19"/>
      <c r="DS304" s="18"/>
      <c r="DT304" s="18"/>
      <c r="DU304" s="19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</row>
    <row r="305" spans="1:161" x14ac:dyDescent="0.25">
      <c r="A305" s="28"/>
      <c r="B305" s="71"/>
      <c r="C305" s="29"/>
      <c r="D305" s="30"/>
      <c r="E305" s="31"/>
      <c r="F305" s="32"/>
      <c r="G305" s="74"/>
      <c r="H305" s="33"/>
      <c r="I305" s="34"/>
      <c r="J305" s="35"/>
      <c r="K305" s="109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9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9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9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8">
        <f t="shared" si="149"/>
        <v>0</v>
      </c>
      <c r="CK305" s="8">
        <f t="shared" si="150"/>
        <v>0</v>
      </c>
      <c r="CL305" s="8" t="str">
        <f t="shared" si="161"/>
        <v/>
      </c>
      <c r="CM305" s="8" t="str">
        <f t="shared" si="162"/>
        <v/>
      </c>
      <c r="CN305" s="8" t="str">
        <f t="shared" si="163"/>
        <v/>
      </c>
      <c r="CO305" s="8" t="str">
        <f t="shared" si="164"/>
        <v/>
      </c>
      <c r="CP305" s="8">
        <f>IF(D305="",0,IF(D305=E305,0,IF(D305&lt;E305,0,IF('Equipes et choix des points'!$I$2=1,IF('Matchs et classements'!D305&gt;'Matchs et classements'!E305,3),IF('Equipes et choix des points'!$I$2=2,IF('Matchs et classements'!D305&gt;E305,4))))))</f>
        <v>0</v>
      </c>
      <c r="CQ305" s="8">
        <f>IF(E305="",0,IF(E305=D305,0,IF(E305&lt;D305,0,IF('Equipes et choix des points'!$I$2=1,IF('Matchs et classements'!E305&gt;'Matchs et classements'!D305,3),IF('Equipes et choix des points'!$I$2=2,IF('Matchs et classements'!E305&gt;'Matchs et classements'!D305,4))))))</f>
        <v>0</v>
      </c>
      <c r="CR305" s="8">
        <f>IF(D305="",0,IF(D305&gt;E305,0,IF(D305&lt;E305,0,IF('Equipes et choix des points'!$I$2=1,IF('Matchs et classements'!D305='Matchs et classements'!E305,1),IF('Equipes et choix des points'!$I$2=2,IF('Matchs et classements'!D305='Matchs et classements'!E305,2))))))</f>
        <v>0</v>
      </c>
      <c r="CS305" s="8">
        <f>IF(E305="",0,IF(E305&gt;D305,0,IF(E305&lt;D305,0,IF('Equipes et choix des points'!$I$2=1,IF('Matchs et classements'!E305='Matchs et classements'!D305,1),IF('Equipes et choix des points'!$I$2=2,IF('Matchs et classements'!E305='Matchs et classements'!D305,2))))))</f>
        <v>0</v>
      </c>
      <c r="CT305" s="8">
        <f>IF(D305="",0,IF(D305&gt;E305,0,IF(D305=E305,0,IF('Equipes et choix des points'!$I$2=1,IF('Matchs et classements'!D305&lt;'Matchs et classements'!E305,0),IF('Equipes et choix des points'!$I$2=2,IF('Matchs et classements'!D305&lt;'Matchs et classements'!E305,1))))))</f>
        <v>0</v>
      </c>
      <c r="CU305" s="8">
        <f>IF(E305="",0,IF(E305&gt;D305,0,IF(E305=D305,0,IF('Equipes et choix des points'!$I$2=1,IF('Matchs et classements'!E305&lt;'Matchs et classements'!D305,0),IF('Equipes et choix des points'!$I$2=2,IF('Matchs et classements'!E305&lt;'Matchs et classements'!D305,1))))))</f>
        <v>0</v>
      </c>
      <c r="CV305" s="8">
        <f t="shared" si="165"/>
        <v>0</v>
      </c>
      <c r="CW305" s="8">
        <f t="shared" si="166"/>
        <v>0</v>
      </c>
      <c r="CX305" s="8">
        <f t="shared" si="167"/>
        <v>0</v>
      </c>
      <c r="CY305" s="8">
        <f t="shared" si="168"/>
        <v>0</v>
      </c>
      <c r="CZ305" s="8" t="b">
        <f t="shared" si="151"/>
        <v>0</v>
      </c>
      <c r="DA305" s="8" t="b">
        <f t="shared" si="152"/>
        <v>0</v>
      </c>
      <c r="DB305" s="8" t="b">
        <f t="shared" si="153"/>
        <v>0</v>
      </c>
      <c r="DC305" s="8" t="b">
        <f t="shared" si="154"/>
        <v>0</v>
      </c>
      <c r="DD305" s="8" t="b">
        <f t="shared" si="155"/>
        <v>0</v>
      </c>
      <c r="DE305" s="8" t="b">
        <f t="shared" si="156"/>
        <v>0</v>
      </c>
      <c r="DF305" s="8">
        <f t="shared" si="157"/>
        <v>0</v>
      </c>
      <c r="DG305" s="8">
        <f t="shared" si="158"/>
        <v>0</v>
      </c>
      <c r="DH305" s="8">
        <f t="shared" si="159"/>
        <v>0</v>
      </c>
      <c r="DI305" s="8">
        <f t="shared" si="160"/>
        <v>0</v>
      </c>
      <c r="DJ305" s="19"/>
      <c r="DK305" s="18"/>
      <c r="DL305" s="18"/>
      <c r="DM305" s="19"/>
      <c r="DN305" s="19"/>
      <c r="DO305" s="18"/>
      <c r="DP305" s="18"/>
      <c r="DQ305" s="19"/>
      <c r="DR305" s="19"/>
      <c r="DS305" s="18"/>
      <c r="DT305" s="18"/>
      <c r="DU305" s="19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</row>
    <row r="306" spans="1:161" x14ac:dyDescent="0.25">
      <c r="A306" s="28"/>
      <c r="B306" s="71"/>
      <c r="C306" s="29"/>
      <c r="D306" s="30"/>
      <c r="E306" s="31"/>
      <c r="F306" s="32"/>
      <c r="G306" s="74"/>
      <c r="H306" s="33"/>
      <c r="I306" s="34"/>
      <c r="J306" s="35"/>
      <c r="K306" s="109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9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9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9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8">
        <f t="shared" si="149"/>
        <v>0</v>
      </c>
      <c r="CK306" s="8">
        <f t="shared" si="150"/>
        <v>0</v>
      </c>
      <c r="CL306" s="8" t="str">
        <f t="shared" si="161"/>
        <v/>
      </c>
      <c r="CM306" s="8" t="str">
        <f t="shared" si="162"/>
        <v/>
      </c>
      <c r="CN306" s="8" t="str">
        <f t="shared" si="163"/>
        <v/>
      </c>
      <c r="CO306" s="8" t="str">
        <f t="shared" si="164"/>
        <v/>
      </c>
      <c r="CP306" s="8">
        <f>IF(D306="",0,IF(D306=E306,0,IF(D306&lt;E306,0,IF('Equipes et choix des points'!$I$2=1,IF('Matchs et classements'!D306&gt;'Matchs et classements'!E306,3),IF('Equipes et choix des points'!$I$2=2,IF('Matchs et classements'!D306&gt;E306,4))))))</f>
        <v>0</v>
      </c>
      <c r="CQ306" s="8">
        <f>IF(E306="",0,IF(E306=D306,0,IF(E306&lt;D306,0,IF('Equipes et choix des points'!$I$2=1,IF('Matchs et classements'!E306&gt;'Matchs et classements'!D306,3),IF('Equipes et choix des points'!$I$2=2,IF('Matchs et classements'!E306&gt;'Matchs et classements'!D306,4))))))</f>
        <v>0</v>
      </c>
      <c r="CR306" s="8">
        <f>IF(D306="",0,IF(D306&gt;E306,0,IF(D306&lt;E306,0,IF('Equipes et choix des points'!$I$2=1,IF('Matchs et classements'!D306='Matchs et classements'!E306,1),IF('Equipes et choix des points'!$I$2=2,IF('Matchs et classements'!D306='Matchs et classements'!E306,2))))))</f>
        <v>0</v>
      </c>
      <c r="CS306" s="8">
        <f>IF(E306="",0,IF(E306&gt;D306,0,IF(E306&lt;D306,0,IF('Equipes et choix des points'!$I$2=1,IF('Matchs et classements'!E306='Matchs et classements'!D306,1),IF('Equipes et choix des points'!$I$2=2,IF('Matchs et classements'!E306='Matchs et classements'!D306,2))))))</f>
        <v>0</v>
      </c>
      <c r="CT306" s="8">
        <f>IF(D306="",0,IF(D306&gt;E306,0,IF(D306=E306,0,IF('Equipes et choix des points'!$I$2=1,IF('Matchs et classements'!D306&lt;'Matchs et classements'!E306,0),IF('Equipes et choix des points'!$I$2=2,IF('Matchs et classements'!D306&lt;'Matchs et classements'!E306,1))))))</f>
        <v>0</v>
      </c>
      <c r="CU306" s="8">
        <f>IF(E306="",0,IF(E306&gt;D306,0,IF(E306=D306,0,IF('Equipes et choix des points'!$I$2=1,IF('Matchs et classements'!E306&lt;'Matchs et classements'!D306,0),IF('Equipes et choix des points'!$I$2=2,IF('Matchs et classements'!E306&lt;'Matchs et classements'!D306,1))))))</f>
        <v>0</v>
      </c>
      <c r="CV306" s="8">
        <f t="shared" si="165"/>
        <v>0</v>
      </c>
      <c r="CW306" s="8">
        <f t="shared" si="166"/>
        <v>0</v>
      </c>
      <c r="CX306" s="8">
        <f t="shared" si="167"/>
        <v>0</v>
      </c>
      <c r="CY306" s="8">
        <f t="shared" si="168"/>
        <v>0</v>
      </c>
      <c r="CZ306" s="8" t="b">
        <f t="shared" si="151"/>
        <v>0</v>
      </c>
      <c r="DA306" s="8" t="b">
        <f t="shared" si="152"/>
        <v>0</v>
      </c>
      <c r="DB306" s="8" t="b">
        <f t="shared" si="153"/>
        <v>0</v>
      </c>
      <c r="DC306" s="8" t="b">
        <f t="shared" si="154"/>
        <v>0</v>
      </c>
      <c r="DD306" s="8" t="b">
        <f t="shared" si="155"/>
        <v>0</v>
      </c>
      <c r="DE306" s="8" t="b">
        <f t="shared" si="156"/>
        <v>0</v>
      </c>
      <c r="DF306" s="8">
        <f t="shared" si="157"/>
        <v>0</v>
      </c>
      <c r="DG306" s="8">
        <f t="shared" si="158"/>
        <v>0</v>
      </c>
      <c r="DH306" s="8">
        <f t="shared" si="159"/>
        <v>0</v>
      </c>
      <c r="DI306" s="8">
        <f t="shared" si="160"/>
        <v>0</v>
      </c>
      <c r="DJ306" s="19"/>
      <c r="DK306" s="18"/>
      <c r="DL306" s="18"/>
      <c r="DM306" s="19"/>
      <c r="DN306" s="19"/>
      <c r="DO306" s="18"/>
      <c r="DP306" s="18"/>
      <c r="DQ306" s="19"/>
      <c r="DR306" s="19"/>
      <c r="DS306" s="18"/>
      <c r="DT306" s="18"/>
      <c r="DU306" s="19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</row>
    <row r="307" spans="1:161" x14ac:dyDescent="0.25">
      <c r="A307" s="28"/>
      <c r="B307" s="71"/>
      <c r="C307" s="29"/>
      <c r="D307" s="30"/>
      <c r="E307" s="31"/>
      <c r="F307" s="32"/>
      <c r="G307" s="74"/>
      <c r="H307" s="33"/>
      <c r="I307" s="34"/>
      <c r="J307" s="35"/>
      <c r="K307" s="109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9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9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9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8">
        <f t="shared" si="149"/>
        <v>0</v>
      </c>
      <c r="CK307" s="8">
        <f t="shared" si="150"/>
        <v>0</v>
      </c>
      <c r="CL307" s="8" t="str">
        <f t="shared" si="161"/>
        <v/>
      </c>
      <c r="CM307" s="8" t="str">
        <f t="shared" si="162"/>
        <v/>
      </c>
      <c r="CN307" s="8" t="str">
        <f t="shared" si="163"/>
        <v/>
      </c>
      <c r="CO307" s="8" t="str">
        <f t="shared" si="164"/>
        <v/>
      </c>
      <c r="CP307" s="8">
        <f>IF(D307="",0,IF(D307=E307,0,IF(D307&lt;E307,0,IF('Equipes et choix des points'!$I$2=1,IF('Matchs et classements'!D307&gt;'Matchs et classements'!E307,3),IF('Equipes et choix des points'!$I$2=2,IF('Matchs et classements'!D307&gt;E307,4))))))</f>
        <v>0</v>
      </c>
      <c r="CQ307" s="8">
        <f>IF(E307="",0,IF(E307=D307,0,IF(E307&lt;D307,0,IF('Equipes et choix des points'!$I$2=1,IF('Matchs et classements'!E307&gt;'Matchs et classements'!D307,3),IF('Equipes et choix des points'!$I$2=2,IF('Matchs et classements'!E307&gt;'Matchs et classements'!D307,4))))))</f>
        <v>0</v>
      </c>
      <c r="CR307" s="8">
        <f>IF(D307="",0,IF(D307&gt;E307,0,IF(D307&lt;E307,0,IF('Equipes et choix des points'!$I$2=1,IF('Matchs et classements'!D307='Matchs et classements'!E307,1),IF('Equipes et choix des points'!$I$2=2,IF('Matchs et classements'!D307='Matchs et classements'!E307,2))))))</f>
        <v>0</v>
      </c>
      <c r="CS307" s="8">
        <f>IF(E307="",0,IF(E307&gt;D307,0,IF(E307&lt;D307,0,IF('Equipes et choix des points'!$I$2=1,IF('Matchs et classements'!E307='Matchs et classements'!D307,1),IF('Equipes et choix des points'!$I$2=2,IF('Matchs et classements'!E307='Matchs et classements'!D307,2))))))</f>
        <v>0</v>
      </c>
      <c r="CT307" s="8">
        <f>IF(D307="",0,IF(D307&gt;E307,0,IF(D307=E307,0,IF('Equipes et choix des points'!$I$2=1,IF('Matchs et classements'!D307&lt;'Matchs et classements'!E307,0),IF('Equipes et choix des points'!$I$2=2,IF('Matchs et classements'!D307&lt;'Matchs et classements'!E307,1))))))</f>
        <v>0</v>
      </c>
      <c r="CU307" s="8">
        <f>IF(E307="",0,IF(E307&gt;D307,0,IF(E307=D307,0,IF('Equipes et choix des points'!$I$2=1,IF('Matchs et classements'!E307&lt;'Matchs et classements'!D307,0),IF('Equipes et choix des points'!$I$2=2,IF('Matchs et classements'!E307&lt;'Matchs et classements'!D307,1))))))</f>
        <v>0</v>
      </c>
      <c r="CV307" s="8">
        <f t="shared" si="165"/>
        <v>0</v>
      </c>
      <c r="CW307" s="8">
        <f t="shared" si="166"/>
        <v>0</v>
      </c>
      <c r="CX307" s="8">
        <f t="shared" si="167"/>
        <v>0</v>
      </c>
      <c r="CY307" s="8">
        <f t="shared" si="168"/>
        <v>0</v>
      </c>
      <c r="CZ307" s="8" t="b">
        <f t="shared" si="151"/>
        <v>0</v>
      </c>
      <c r="DA307" s="8" t="b">
        <f t="shared" si="152"/>
        <v>0</v>
      </c>
      <c r="DB307" s="8" t="b">
        <f t="shared" si="153"/>
        <v>0</v>
      </c>
      <c r="DC307" s="8" t="b">
        <f t="shared" si="154"/>
        <v>0</v>
      </c>
      <c r="DD307" s="8" t="b">
        <f t="shared" si="155"/>
        <v>0</v>
      </c>
      <c r="DE307" s="8" t="b">
        <f t="shared" si="156"/>
        <v>0</v>
      </c>
      <c r="DF307" s="8">
        <f t="shared" si="157"/>
        <v>0</v>
      </c>
      <c r="DG307" s="8">
        <f t="shared" si="158"/>
        <v>0</v>
      </c>
      <c r="DH307" s="8">
        <f t="shared" si="159"/>
        <v>0</v>
      </c>
      <c r="DI307" s="8">
        <f t="shared" si="160"/>
        <v>0</v>
      </c>
      <c r="DJ307" s="19"/>
      <c r="DK307" s="18"/>
      <c r="DL307" s="18"/>
      <c r="DM307" s="19"/>
      <c r="DN307" s="19"/>
      <c r="DO307" s="18"/>
      <c r="DP307" s="18"/>
      <c r="DQ307" s="19"/>
      <c r="DR307" s="19"/>
      <c r="DS307" s="18"/>
      <c r="DT307" s="18"/>
      <c r="DU307" s="19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</row>
    <row r="308" spans="1:161" x14ac:dyDescent="0.25">
      <c r="A308" s="28"/>
      <c r="B308" s="71"/>
      <c r="C308" s="29"/>
      <c r="D308" s="30"/>
      <c r="E308" s="31"/>
      <c r="F308" s="32"/>
      <c r="G308" s="74"/>
      <c r="H308" s="33"/>
      <c r="I308" s="34"/>
      <c r="J308" s="35"/>
      <c r="K308" s="109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9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9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9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8">
        <f t="shared" si="149"/>
        <v>0</v>
      </c>
      <c r="CK308" s="8">
        <f t="shared" si="150"/>
        <v>0</v>
      </c>
      <c r="CL308" s="8" t="str">
        <f t="shared" si="161"/>
        <v/>
      </c>
      <c r="CM308" s="8" t="str">
        <f t="shared" si="162"/>
        <v/>
      </c>
      <c r="CN308" s="8" t="str">
        <f t="shared" si="163"/>
        <v/>
      </c>
      <c r="CO308" s="8" t="str">
        <f t="shared" si="164"/>
        <v/>
      </c>
      <c r="CP308" s="8">
        <f>IF(D308="",0,IF(D308=E308,0,IF(D308&lt;E308,0,IF('Equipes et choix des points'!$I$2=1,IF('Matchs et classements'!D308&gt;'Matchs et classements'!E308,3),IF('Equipes et choix des points'!$I$2=2,IF('Matchs et classements'!D308&gt;E308,4))))))</f>
        <v>0</v>
      </c>
      <c r="CQ308" s="8">
        <f>IF(E308="",0,IF(E308=D308,0,IF(E308&lt;D308,0,IF('Equipes et choix des points'!$I$2=1,IF('Matchs et classements'!E308&gt;'Matchs et classements'!D308,3),IF('Equipes et choix des points'!$I$2=2,IF('Matchs et classements'!E308&gt;'Matchs et classements'!D308,4))))))</f>
        <v>0</v>
      </c>
      <c r="CR308" s="8">
        <f>IF(D308="",0,IF(D308&gt;E308,0,IF(D308&lt;E308,0,IF('Equipes et choix des points'!$I$2=1,IF('Matchs et classements'!D308='Matchs et classements'!E308,1),IF('Equipes et choix des points'!$I$2=2,IF('Matchs et classements'!D308='Matchs et classements'!E308,2))))))</f>
        <v>0</v>
      </c>
      <c r="CS308" s="8">
        <f>IF(E308="",0,IF(E308&gt;D308,0,IF(E308&lt;D308,0,IF('Equipes et choix des points'!$I$2=1,IF('Matchs et classements'!E308='Matchs et classements'!D308,1),IF('Equipes et choix des points'!$I$2=2,IF('Matchs et classements'!E308='Matchs et classements'!D308,2))))))</f>
        <v>0</v>
      </c>
      <c r="CT308" s="8">
        <f>IF(D308="",0,IF(D308&gt;E308,0,IF(D308=E308,0,IF('Equipes et choix des points'!$I$2=1,IF('Matchs et classements'!D308&lt;'Matchs et classements'!E308,0),IF('Equipes et choix des points'!$I$2=2,IF('Matchs et classements'!D308&lt;'Matchs et classements'!E308,1))))))</f>
        <v>0</v>
      </c>
      <c r="CU308" s="8">
        <f>IF(E308="",0,IF(E308&gt;D308,0,IF(E308=D308,0,IF('Equipes et choix des points'!$I$2=1,IF('Matchs et classements'!E308&lt;'Matchs et classements'!D308,0),IF('Equipes et choix des points'!$I$2=2,IF('Matchs et classements'!E308&lt;'Matchs et classements'!D308,1))))))</f>
        <v>0</v>
      </c>
      <c r="CV308" s="8">
        <f t="shared" si="165"/>
        <v>0</v>
      </c>
      <c r="CW308" s="8">
        <f t="shared" si="166"/>
        <v>0</v>
      </c>
      <c r="CX308" s="8">
        <f t="shared" si="167"/>
        <v>0</v>
      </c>
      <c r="CY308" s="8">
        <f t="shared" si="168"/>
        <v>0</v>
      </c>
      <c r="CZ308" s="8" t="b">
        <f t="shared" si="151"/>
        <v>0</v>
      </c>
      <c r="DA308" s="8" t="b">
        <f t="shared" si="152"/>
        <v>0</v>
      </c>
      <c r="DB308" s="8" t="b">
        <f t="shared" si="153"/>
        <v>0</v>
      </c>
      <c r="DC308" s="8" t="b">
        <f t="shared" si="154"/>
        <v>0</v>
      </c>
      <c r="DD308" s="8" t="b">
        <f t="shared" si="155"/>
        <v>0</v>
      </c>
      <c r="DE308" s="8" t="b">
        <f t="shared" si="156"/>
        <v>0</v>
      </c>
      <c r="DF308" s="8">
        <f t="shared" si="157"/>
        <v>0</v>
      </c>
      <c r="DG308" s="8">
        <f t="shared" si="158"/>
        <v>0</v>
      </c>
      <c r="DH308" s="8">
        <f t="shared" si="159"/>
        <v>0</v>
      </c>
      <c r="DI308" s="8">
        <f t="shared" si="160"/>
        <v>0</v>
      </c>
      <c r="DJ308" s="19"/>
      <c r="DK308" s="18"/>
      <c r="DL308" s="18"/>
      <c r="DM308" s="19"/>
      <c r="DN308" s="19"/>
      <c r="DO308" s="18"/>
      <c r="DP308" s="18"/>
      <c r="DQ308" s="19"/>
      <c r="DR308" s="19"/>
      <c r="DS308" s="18"/>
      <c r="DT308" s="18"/>
      <c r="DU308" s="19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</row>
    <row r="309" spans="1:161" x14ac:dyDescent="0.25">
      <c r="A309" s="28"/>
      <c r="B309" s="71"/>
      <c r="C309" s="29"/>
      <c r="D309" s="30"/>
      <c r="E309" s="31"/>
      <c r="F309" s="32"/>
      <c r="G309" s="74"/>
      <c r="H309" s="33"/>
      <c r="I309" s="34"/>
      <c r="J309" s="35"/>
      <c r="K309" s="109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9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9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9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8">
        <f t="shared" si="149"/>
        <v>0</v>
      </c>
      <c r="CK309" s="8">
        <f t="shared" si="150"/>
        <v>0</v>
      </c>
      <c r="CL309" s="8" t="str">
        <f t="shared" si="161"/>
        <v/>
      </c>
      <c r="CM309" s="8" t="str">
        <f t="shared" si="162"/>
        <v/>
      </c>
      <c r="CN309" s="8" t="str">
        <f t="shared" si="163"/>
        <v/>
      </c>
      <c r="CO309" s="8" t="str">
        <f t="shared" si="164"/>
        <v/>
      </c>
      <c r="CP309" s="8">
        <f>IF(D309="",0,IF(D309=E309,0,IF(D309&lt;E309,0,IF('Equipes et choix des points'!$I$2=1,IF('Matchs et classements'!D309&gt;'Matchs et classements'!E309,3),IF('Equipes et choix des points'!$I$2=2,IF('Matchs et classements'!D309&gt;E309,4))))))</f>
        <v>0</v>
      </c>
      <c r="CQ309" s="8">
        <f>IF(E309="",0,IF(E309=D309,0,IF(E309&lt;D309,0,IF('Equipes et choix des points'!$I$2=1,IF('Matchs et classements'!E309&gt;'Matchs et classements'!D309,3),IF('Equipes et choix des points'!$I$2=2,IF('Matchs et classements'!E309&gt;'Matchs et classements'!D309,4))))))</f>
        <v>0</v>
      </c>
      <c r="CR309" s="8">
        <f>IF(D309="",0,IF(D309&gt;E309,0,IF(D309&lt;E309,0,IF('Equipes et choix des points'!$I$2=1,IF('Matchs et classements'!D309='Matchs et classements'!E309,1),IF('Equipes et choix des points'!$I$2=2,IF('Matchs et classements'!D309='Matchs et classements'!E309,2))))))</f>
        <v>0</v>
      </c>
      <c r="CS309" s="8">
        <f>IF(E309="",0,IF(E309&gt;D309,0,IF(E309&lt;D309,0,IF('Equipes et choix des points'!$I$2=1,IF('Matchs et classements'!E309='Matchs et classements'!D309,1),IF('Equipes et choix des points'!$I$2=2,IF('Matchs et classements'!E309='Matchs et classements'!D309,2))))))</f>
        <v>0</v>
      </c>
      <c r="CT309" s="8">
        <f>IF(D309="",0,IF(D309&gt;E309,0,IF(D309=E309,0,IF('Equipes et choix des points'!$I$2=1,IF('Matchs et classements'!D309&lt;'Matchs et classements'!E309,0),IF('Equipes et choix des points'!$I$2=2,IF('Matchs et classements'!D309&lt;'Matchs et classements'!E309,1))))))</f>
        <v>0</v>
      </c>
      <c r="CU309" s="8">
        <f>IF(E309="",0,IF(E309&gt;D309,0,IF(E309=D309,0,IF('Equipes et choix des points'!$I$2=1,IF('Matchs et classements'!E309&lt;'Matchs et classements'!D309,0),IF('Equipes et choix des points'!$I$2=2,IF('Matchs et classements'!E309&lt;'Matchs et classements'!D309,1))))))</f>
        <v>0</v>
      </c>
      <c r="CV309" s="8">
        <f t="shared" si="165"/>
        <v>0</v>
      </c>
      <c r="CW309" s="8">
        <f t="shared" si="166"/>
        <v>0</v>
      </c>
      <c r="CX309" s="8">
        <f t="shared" si="167"/>
        <v>0</v>
      </c>
      <c r="CY309" s="8">
        <f t="shared" si="168"/>
        <v>0</v>
      </c>
      <c r="CZ309" s="8" t="b">
        <f t="shared" si="151"/>
        <v>0</v>
      </c>
      <c r="DA309" s="8" t="b">
        <f t="shared" si="152"/>
        <v>0</v>
      </c>
      <c r="DB309" s="8" t="b">
        <f t="shared" si="153"/>
        <v>0</v>
      </c>
      <c r="DC309" s="8" t="b">
        <f t="shared" si="154"/>
        <v>0</v>
      </c>
      <c r="DD309" s="8" t="b">
        <f t="shared" si="155"/>
        <v>0</v>
      </c>
      <c r="DE309" s="8" t="b">
        <f t="shared" si="156"/>
        <v>0</v>
      </c>
      <c r="DF309" s="8">
        <f t="shared" si="157"/>
        <v>0</v>
      </c>
      <c r="DG309" s="8">
        <f t="shared" si="158"/>
        <v>0</v>
      </c>
      <c r="DH309" s="8">
        <f t="shared" si="159"/>
        <v>0</v>
      </c>
      <c r="DI309" s="8">
        <f t="shared" si="160"/>
        <v>0</v>
      </c>
      <c r="DJ309" s="19"/>
      <c r="DK309" s="18"/>
      <c r="DL309" s="18"/>
      <c r="DM309" s="19"/>
      <c r="DN309" s="19"/>
      <c r="DO309" s="18"/>
      <c r="DP309" s="18"/>
      <c r="DQ309" s="19"/>
      <c r="DR309" s="19"/>
      <c r="DS309" s="18"/>
      <c r="DT309" s="18"/>
      <c r="DU309" s="19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</row>
    <row r="310" spans="1:161" x14ac:dyDescent="0.25">
      <c r="A310" s="28"/>
      <c r="B310" s="71"/>
      <c r="C310" s="29"/>
      <c r="D310" s="30"/>
      <c r="E310" s="31"/>
      <c r="F310" s="32"/>
      <c r="G310" s="74"/>
      <c r="H310" s="33"/>
      <c r="I310" s="34"/>
      <c r="J310" s="35"/>
      <c r="K310" s="109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9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9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9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8">
        <f t="shared" si="149"/>
        <v>0</v>
      </c>
      <c r="CK310" s="8">
        <f t="shared" si="150"/>
        <v>0</v>
      </c>
      <c r="CL310" s="8" t="str">
        <f t="shared" si="161"/>
        <v/>
      </c>
      <c r="CM310" s="8" t="str">
        <f t="shared" si="162"/>
        <v/>
      </c>
      <c r="CN310" s="8" t="str">
        <f t="shared" si="163"/>
        <v/>
      </c>
      <c r="CO310" s="8" t="str">
        <f t="shared" si="164"/>
        <v/>
      </c>
      <c r="CP310" s="8">
        <f>IF(D310="",0,IF(D310=E310,0,IF(D310&lt;E310,0,IF('Equipes et choix des points'!$I$2=1,IF('Matchs et classements'!D310&gt;'Matchs et classements'!E310,3),IF('Equipes et choix des points'!$I$2=2,IF('Matchs et classements'!D310&gt;E310,4))))))</f>
        <v>0</v>
      </c>
      <c r="CQ310" s="8">
        <f>IF(E310="",0,IF(E310=D310,0,IF(E310&lt;D310,0,IF('Equipes et choix des points'!$I$2=1,IF('Matchs et classements'!E310&gt;'Matchs et classements'!D310,3),IF('Equipes et choix des points'!$I$2=2,IF('Matchs et classements'!E310&gt;'Matchs et classements'!D310,4))))))</f>
        <v>0</v>
      </c>
      <c r="CR310" s="8">
        <f>IF(D310="",0,IF(D310&gt;E310,0,IF(D310&lt;E310,0,IF('Equipes et choix des points'!$I$2=1,IF('Matchs et classements'!D310='Matchs et classements'!E310,1),IF('Equipes et choix des points'!$I$2=2,IF('Matchs et classements'!D310='Matchs et classements'!E310,2))))))</f>
        <v>0</v>
      </c>
      <c r="CS310" s="8">
        <f>IF(E310="",0,IF(E310&gt;D310,0,IF(E310&lt;D310,0,IF('Equipes et choix des points'!$I$2=1,IF('Matchs et classements'!E310='Matchs et classements'!D310,1),IF('Equipes et choix des points'!$I$2=2,IF('Matchs et classements'!E310='Matchs et classements'!D310,2))))))</f>
        <v>0</v>
      </c>
      <c r="CT310" s="8">
        <f>IF(D310="",0,IF(D310&gt;E310,0,IF(D310=E310,0,IF('Equipes et choix des points'!$I$2=1,IF('Matchs et classements'!D310&lt;'Matchs et classements'!E310,0),IF('Equipes et choix des points'!$I$2=2,IF('Matchs et classements'!D310&lt;'Matchs et classements'!E310,1))))))</f>
        <v>0</v>
      </c>
      <c r="CU310" s="8">
        <f>IF(E310="",0,IF(E310&gt;D310,0,IF(E310=D310,0,IF('Equipes et choix des points'!$I$2=1,IF('Matchs et classements'!E310&lt;'Matchs et classements'!D310,0),IF('Equipes et choix des points'!$I$2=2,IF('Matchs et classements'!E310&lt;'Matchs et classements'!D310,1))))))</f>
        <v>0</v>
      </c>
      <c r="CV310" s="8">
        <f t="shared" si="165"/>
        <v>0</v>
      </c>
      <c r="CW310" s="8">
        <f t="shared" si="166"/>
        <v>0</v>
      </c>
      <c r="CX310" s="8">
        <f t="shared" si="167"/>
        <v>0</v>
      </c>
      <c r="CY310" s="8">
        <f t="shared" si="168"/>
        <v>0</v>
      </c>
      <c r="CZ310" s="8" t="b">
        <f t="shared" si="151"/>
        <v>0</v>
      </c>
      <c r="DA310" s="8" t="b">
        <f t="shared" si="152"/>
        <v>0</v>
      </c>
      <c r="DB310" s="8" t="b">
        <f t="shared" si="153"/>
        <v>0</v>
      </c>
      <c r="DC310" s="8" t="b">
        <f t="shared" si="154"/>
        <v>0</v>
      </c>
      <c r="DD310" s="8" t="b">
        <f t="shared" si="155"/>
        <v>0</v>
      </c>
      <c r="DE310" s="8" t="b">
        <f t="shared" si="156"/>
        <v>0</v>
      </c>
      <c r="DF310" s="8">
        <f t="shared" si="157"/>
        <v>0</v>
      </c>
      <c r="DG310" s="8">
        <f t="shared" si="158"/>
        <v>0</v>
      </c>
      <c r="DH310" s="8">
        <f t="shared" si="159"/>
        <v>0</v>
      </c>
      <c r="DI310" s="8">
        <f t="shared" si="160"/>
        <v>0</v>
      </c>
      <c r="DJ310" s="19"/>
      <c r="DK310" s="18"/>
      <c r="DL310" s="18"/>
      <c r="DM310" s="19"/>
      <c r="DN310" s="19"/>
      <c r="DO310" s="18"/>
      <c r="DP310" s="18"/>
      <c r="DQ310" s="19"/>
      <c r="DR310" s="19"/>
      <c r="DS310" s="18"/>
      <c r="DT310" s="18"/>
      <c r="DU310" s="19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</row>
    <row r="311" spans="1:161" x14ac:dyDescent="0.25">
      <c r="A311" s="28"/>
      <c r="B311" s="71"/>
      <c r="C311" s="29"/>
      <c r="D311" s="30"/>
      <c r="E311" s="31"/>
      <c r="F311" s="32"/>
      <c r="G311" s="74"/>
      <c r="H311" s="33"/>
      <c r="I311" s="34"/>
      <c r="J311" s="35"/>
      <c r="K311" s="109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9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9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9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8">
        <f t="shared" si="149"/>
        <v>0</v>
      </c>
      <c r="CK311" s="8">
        <f t="shared" si="150"/>
        <v>0</v>
      </c>
      <c r="CL311" s="8" t="str">
        <f t="shared" si="161"/>
        <v/>
      </c>
      <c r="CM311" s="8" t="str">
        <f t="shared" si="162"/>
        <v/>
      </c>
      <c r="CN311" s="8" t="str">
        <f t="shared" si="163"/>
        <v/>
      </c>
      <c r="CO311" s="8" t="str">
        <f t="shared" si="164"/>
        <v/>
      </c>
      <c r="CP311" s="8">
        <f>IF(D311="",0,IF(D311=E311,0,IF(D311&lt;E311,0,IF('Equipes et choix des points'!$I$2=1,IF('Matchs et classements'!D311&gt;'Matchs et classements'!E311,3),IF('Equipes et choix des points'!$I$2=2,IF('Matchs et classements'!D311&gt;E311,4))))))</f>
        <v>0</v>
      </c>
      <c r="CQ311" s="8">
        <f>IF(E311="",0,IF(E311=D311,0,IF(E311&lt;D311,0,IF('Equipes et choix des points'!$I$2=1,IF('Matchs et classements'!E311&gt;'Matchs et classements'!D311,3),IF('Equipes et choix des points'!$I$2=2,IF('Matchs et classements'!E311&gt;'Matchs et classements'!D311,4))))))</f>
        <v>0</v>
      </c>
      <c r="CR311" s="8">
        <f>IF(D311="",0,IF(D311&gt;E311,0,IF(D311&lt;E311,0,IF('Equipes et choix des points'!$I$2=1,IF('Matchs et classements'!D311='Matchs et classements'!E311,1),IF('Equipes et choix des points'!$I$2=2,IF('Matchs et classements'!D311='Matchs et classements'!E311,2))))))</f>
        <v>0</v>
      </c>
      <c r="CS311" s="8">
        <f>IF(E311="",0,IF(E311&gt;D311,0,IF(E311&lt;D311,0,IF('Equipes et choix des points'!$I$2=1,IF('Matchs et classements'!E311='Matchs et classements'!D311,1),IF('Equipes et choix des points'!$I$2=2,IF('Matchs et classements'!E311='Matchs et classements'!D311,2))))))</f>
        <v>0</v>
      </c>
      <c r="CT311" s="8">
        <f>IF(D311="",0,IF(D311&gt;E311,0,IF(D311=E311,0,IF('Equipes et choix des points'!$I$2=1,IF('Matchs et classements'!D311&lt;'Matchs et classements'!E311,0),IF('Equipes et choix des points'!$I$2=2,IF('Matchs et classements'!D311&lt;'Matchs et classements'!E311,1))))))</f>
        <v>0</v>
      </c>
      <c r="CU311" s="8">
        <f>IF(E311="",0,IF(E311&gt;D311,0,IF(E311=D311,0,IF('Equipes et choix des points'!$I$2=1,IF('Matchs et classements'!E311&lt;'Matchs et classements'!D311,0),IF('Equipes et choix des points'!$I$2=2,IF('Matchs et classements'!E311&lt;'Matchs et classements'!D311,1))))))</f>
        <v>0</v>
      </c>
      <c r="CV311" s="8">
        <f t="shared" si="165"/>
        <v>0</v>
      </c>
      <c r="CW311" s="8">
        <f t="shared" si="166"/>
        <v>0</v>
      </c>
      <c r="CX311" s="8">
        <f t="shared" si="167"/>
        <v>0</v>
      </c>
      <c r="CY311" s="8">
        <f t="shared" si="168"/>
        <v>0</v>
      </c>
      <c r="CZ311" s="8" t="b">
        <f t="shared" si="151"/>
        <v>0</v>
      </c>
      <c r="DA311" s="8" t="b">
        <f t="shared" si="152"/>
        <v>0</v>
      </c>
      <c r="DB311" s="8" t="b">
        <f t="shared" si="153"/>
        <v>0</v>
      </c>
      <c r="DC311" s="8" t="b">
        <f t="shared" si="154"/>
        <v>0</v>
      </c>
      <c r="DD311" s="8" t="b">
        <f t="shared" si="155"/>
        <v>0</v>
      </c>
      <c r="DE311" s="8" t="b">
        <f t="shared" si="156"/>
        <v>0</v>
      </c>
      <c r="DF311" s="8">
        <f t="shared" si="157"/>
        <v>0</v>
      </c>
      <c r="DG311" s="8">
        <f t="shared" si="158"/>
        <v>0</v>
      </c>
      <c r="DH311" s="8">
        <f t="shared" si="159"/>
        <v>0</v>
      </c>
      <c r="DI311" s="8">
        <f t="shared" si="160"/>
        <v>0</v>
      </c>
      <c r="DJ311" s="19"/>
      <c r="DK311" s="18"/>
      <c r="DL311" s="18"/>
      <c r="DM311" s="19"/>
      <c r="DN311" s="19"/>
      <c r="DO311" s="18"/>
      <c r="DP311" s="18"/>
      <c r="DQ311" s="19"/>
      <c r="DR311" s="19"/>
      <c r="DS311" s="18"/>
      <c r="DT311" s="18"/>
      <c r="DU311" s="19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</row>
    <row r="312" spans="1:161" x14ac:dyDescent="0.25">
      <c r="A312" s="28"/>
      <c r="B312" s="71"/>
      <c r="C312" s="29"/>
      <c r="D312" s="30"/>
      <c r="E312" s="31"/>
      <c r="F312" s="32"/>
      <c r="G312" s="74"/>
      <c r="H312" s="33"/>
      <c r="I312" s="34"/>
      <c r="J312" s="35"/>
      <c r="K312" s="109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9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9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9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8">
        <f t="shared" si="149"/>
        <v>0</v>
      </c>
      <c r="CK312" s="8">
        <f t="shared" si="150"/>
        <v>0</v>
      </c>
      <c r="CL312" s="8" t="str">
        <f t="shared" si="161"/>
        <v/>
      </c>
      <c r="CM312" s="8" t="str">
        <f t="shared" si="162"/>
        <v/>
      </c>
      <c r="CN312" s="8" t="str">
        <f t="shared" si="163"/>
        <v/>
      </c>
      <c r="CO312" s="8" t="str">
        <f t="shared" si="164"/>
        <v/>
      </c>
      <c r="CP312" s="8">
        <f>IF(D312="",0,IF(D312=E312,0,IF(D312&lt;E312,0,IF('Equipes et choix des points'!$I$2=1,IF('Matchs et classements'!D312&gt;'Matchs et classements'!E312,3),IF('Equipes et choix des points'!$I$2=2,IF('Matchs et classements'!D312&gt;E312,4))))))</f>
        <v>0</v>
      </c>
      <c r="CQ312" s="8">
        <f>IF(E312="",0,IF(E312=D312,0,IF(E312&lt;D312,0,IF('Equipes et choix des points'!$I$2=1,IF('Matchs et classements'!E312&gt;'Matchs et classements'!D312,3),IF('Equipes et choix des points'!$I$2=2,IF('Matchs et classements'!E312&gt;'Matchs et classements'!D312,4))))))</f>
        <v>0</v>
      </c>
      <c r="CR312" s="8">
        <f>IF(D312="",0,IF(D312&gt;E312,0,IF(D312&lt;E312,0,IF('Equipes et choix des points'!$I$2=1,IF('Matchs et classements'!D312='Matchs et classements'!E312,1),IF('Equipes et choix des points'!$I$2=2,IF('Matchs et classements'!D312='Matchs et classements'!E312,2))))))</f>
        <v>0</v>
      </c>
      <c r="CS312" s="8">
        <f>IF(E312="",0,IF(E312&gt;D312,0,IF(E312&lt;D312,0,IF('Equipes et choix des points'!$I$2=1,IF('Matchs et classements'!E312='Matchs et classements'!D312,1),IF('Equipes et choix des points'!$I$2=2,IF('Matchs et classements'!E312='Matchs et classements'!D312,2))))))</f>
        <v>0</v>
      </c>
      <c r="CT312" s="8">
        <f>IF(D312="",0,IF(D312&gt;E312,0,IF(D312=E312,0,IF('Equipes et choix des points'!$I$2=1,IF('Matchs et classements'!D312&lt;'Matchs et classements'!E312,0),IF('Equipes et choix des points'!$I$2=2,IF('Matchs et classements'!D312&lt;'Matchs et classements'!E312,1))))))</f>
        <v>0</v>
      </c>
      <c r="CU312" s="8">
        <f>IF(E312="",0,IF(E312&gt;D312,0,IF(E312=D312,0,IF('Equipes et choix des points'!$I$2=1,IF('Matchs et classements'!E312&lt;'Matchs et classements'!D312,0),IF('Equipes et choix des points'!$I$2=2,IF('Matchs et classements'!E312&lt;'Matchs et classements'!D312,1))))))</f>
        <v>0</v>
      </c>
      <c r="CV312" s="8">
        <f t="shared" si="165"/>
        <v>0</v>
      </c>
      <c r="CW312" s="8">
        <f t="shared" si="166"/>
        <v>0</v>
      </c>
      <c r="CX312" s="8">
        <f t="shared" si="167"/>
        <v>0</v>
      </c>
      <c r="CY312" s="8">
        <f t="shared" si="168"/>
        <v>0</v>
      </c>
      <c r="CZ312" s="8" t="b">
        <f t="shared" si="151"/>
        <v>0</v>
      </c>
      <c r="DA312" s="8" t="b">
        <f t="shared" si="152"/>
        <v>0</v>
      </c>
      <c r="DB312" s="8" t="b">
        <f t="shared" si="153"/>
        <v>0</v>
      </c>
      <c r="DC312" s="8" t="b">
        <f t="shared" si="154"/>
        <v>0</v>
      </c>
      <c r="DD312" s="8" t="b">
        <f t="shared" si="155"/>
        <v>0</v>
      </c>
      <c r="DE312" s="8" t="b">
        <f t="shared" si="156"/>
        <v>0</v>
      </c>
      <c r="DF312" s="8">
        <f t="shared" si="157"/>
        <v>0</v>
      </c>
      <c r="DG312" s="8">
        <f t="shared" si="158"/>
        <v>0</v>
      </c>
      <c r="DH312" s="8">
        <f t="shared" si="159"/>
        <v>0</v>
      </c>
      <c r="DI312" s="8">
        <f t="shared" si="160"/>
        <v>0</v>
      </c>
      <c r="DJ312" s="19"/>
      <c r="DK312" s="18"/>
      <c r="DL312" s="18"/>
      <c r="DM312" s="19"/>
      <c r="DN312" s="19"/>
      <c r="DO312" s="18"/>
      <c r="DP312" s="18"/>
      <c r="DQ312" s="19"/>
      <c r="DR312" s="19"/>
      <c r="DS312" s="18"/>
      <c r="DT312" s="18"/>
      <c r="DU312" s="19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</row>
    <row r="313" spans="1:161" ht="15.75" thickBot="1" x14ac:dyDescent="0.3">
      <c r="A313" s="36"/>
      <c r="B313" s="72"/>
      <c r="C313" s="37"/>
      <c r="D313" s="38"/>
      <c r="E313" s="39"/>
      <c r="F313" s="40"/>
      <c r="G313" s="75"/>
      <c r="H313" s="41"/>
      <c r="I313" s="42"/>
      <c r="J313" s="43"/>
      <c r="K313" s="110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9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9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9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8">
        <f t="shared" si="149"/>
        <v>0</v>
      </c>
      <c r="CK313" s="8">
        <f t="shared" si="150"/>
        <v>0</v>
      </c>
      <c r="CL313" s="8" t="str">
        <f t="shared" si="161"/>
        <v/>
      </c>
      <c r="CM313" s="8" t="str">
        <f t="shared" si="162"/>
        <v/>
      </c>
      <c r="CN313" s="8" t="str">
        <f t="shared" si="163"/>
        <v/>
      </c>
      <c r="CO313" s="8" t="str">
        <f t="shared" si="164"/>
        <v/>
      </c>
      <c r="CP313" s="8">
        <f>IF(D313="",0,IF(D313=E313,0,IF(D313&lt;E313,0,IF('Equipes et choix des points'!$I$2=1,IF('Matchs et classements'!D313&gt;'Matchs et classements'!E313,3),IF('Equipes et choix des points'!$I$2=2,IF('Matchs et classements'!D313&gt;E313,4))))))</f>
        <v>0</v>
      </c>
      <c r="CQ313" s="8">
        <f>IF(E313="",0,IF(E313=D313,0,IF(E313&lt;D313,0,IF('Equipes et choix des points'!$I$2=1,IF('Matchs et classements'!E313&gt;'Matchs et classements'!D313,3),IF('Equipes et choix des points'!$I$2=2,IF('Matchs et classements'!E313&gt;'Matchs et classements'!D313,4))))))</f>
        <v>0</v>
      </c>
      <c r="CR313" s="8">
        <f>IF(D313="",0,IF(D313&gt;E313,0,IF(D313&lt;E313,0,IF('Equipes et choix des points'!$I$2=1,IF('Matchs et classements'!D313='Matchs et classements'!E313,1),IF('Equipes et choix des points'!$I$2=2,IF('Matchs et classements'!D313='Matchs et classements'!E313,2))))))</f>
        <v>0</v>
      </c>
      <c r="CS313" s="8">
        <f>IF(E313="",0,IF(E313&gt;D313,0,IF(E313&lt;D313,0,IF('Equipes et choix des points'!$I$2=1,IF('Matchs et classements'!E313='Matchs et classements'!D313,1),IF('Equipes et choix des points'!$I$2=2,IF('Matchs et classements'!E313='Matchs et classements'!D313,2))))))</f>
        <v>0</v>
      </c>
      <c r="CT313" s="8">
        <f>IF(D313="",0,IF(D313&gt;E313,0,IF(D313=E313,0,IF('Equipes et choix des points'!$I$2=1,IF('Matchs et classements'!D313&lt;'Matchs et classements'!E313,0),IF('Equipes et choix des points'!$I$2=2,IF('Matchs et classements'!D313&lt;'Matchs et classements'!E313,1))))))</f>
        <v>0</v>
      </c>
      <c r="CU313" s="8">
        <f>IF(E313="",0,IF(E313&gt;D313,0,IF(E313=D313,0,IF('Equipes et choix des points'!$I$2=1,IF('Matchs et classements'!E313&lt;'Matchs et classements'!D313,0),IF('Equipes et choix des points'!$I$2=2,IF('Matchs et classements'!E313&lt;'Matchs et classements'!D313,1))))))</f>
        <v>0</v>
      </c>
      <c r="CV313" s="8">
        <f t="shared" si="165"/>
        <v>0</v>
      </c>
      <c r="CW313" s="8">
        <f t="shared" si="166"/>
        <v>0</v>
      </c>
      <c r="CX313" s="8">
        <f t="shared" si="167"/>
        <v>0</v>
      </c>
      <c r="CY313" s="8">
        <f t="shared" si="168"/>
        <v>0</v>
      </c>
      <c r="CZ313" s="8" t="b">
        <f t="shared" si="151"/>
        <v>0</v>
      </c>
      <c r="DA313" s="8" t="b">
        <f t="shared" si="152"/>
        <v>0</v>
      </c>
      <c r="DB313" s="8" t="b">
        <f t="shared" si="153"/>
        <v>0</v>
      </c>
      <c r="DC313" s="8" t="b">
        <f t="shared" si="154"/>
        <v>0</v>
      </c>
      <c r="DD313" s="8" t="b">
        <f t="shared" si="155"/>
        <v>0</v>
      </c>
      <c r="DE313" s="8" t="b">
        <f t="shared" si="156"/>
        <v>0</v>
      </c>
      <c r="DF313" s="8">
        <f t="shared" si="157"/>
        <v>0</v>
      </c>
      <c r="DG313" s="8">
        <f t="shared" si="158"/>
        <v>0</v>
      </c>
      <c r="DH313" s="8">
        <f t="shared" si="159"/>
        <v>0</v>
      </c>
      <c r="DI313" s="8">
        <f t="shared" si="160"/>
        <v>0</v>
      </c>
      <c r="DJ313" s="19"/>
      <c r="DK313" s="18"/>
      <c r="DL313" s="18"/>
      <c r="DM313" s="19"/>
      <c r="DN313" s="19"/>
      <c r="DO313" s="18"/>
      <c r="DP313" s="18"/>
      <c r="DQ313" s="19"/>
      <c r="DR313" s="19"/>
      <c r="DS313" s="18"/>
      <c r="DT313" s="18"/>
      <c r="DU313" s="19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</row>
    <row r="314" spans="1:161" x14ac:dyDescent="0.25">
      <c r="A314" s="20"/>
      <c r="B314" s="70"/>
      <c r="C314" s="21"/>
      <c r="D314" s="22"/>
      <c r="E314" s="23"/>
      <c r="F314" s="24"/>
      <c r="G314" s="73"/>
      <c r="H314" s="25"/>
      <c r="I314" s="26"/>
      <c r="J314" s="27"/>
      <c r="K314" s="108">
        <v>32</v>
      </c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9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9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9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8">
        <f t="shared" si="149"/>
        <v>0</v>
      </c>
      <c r="CK314" s="8">
        <f t="shared" si="150"/>
        <v>0</v>
      </c>
      <c r="CL314" s="8" t="str">
        <f t="shared" si="161"/>
        <v/>
      </c>
      <c r="CM314" s="8" t="str">
        <f t="shared" si="162"/>
        <v/>
      </c>
      <c r="CN314" s="8" t="str">
        <f t="shared" si="163"/>
        <v/>
      </c>
      <c r="CO314" s="8" t="str">
        <f t="shared" si="164"/>
        <v/>
      </c>
      <c r="CP314" s="8">
        <f>IF(D314="",0,IF(D314=E314,0,IF(D314&lt;E314,0,IF('Equipes et choix des points'!$I$2=1,IF('Matchs et classements'!D314&gt;'Matchs et classements'!E314,3),IF('Equipes et choix des points'!$I$2=2,IF('Matchs et classements'!D314&gt;E314,4))))))</f>
        <v>0</v>
      </c>
      <c r="CQ314" s="8">
        <f>IF(E314="",0,IF(E314=D314,0,IF(E314&lt;D314,0,IF('Equipes et choix des points'!$I$2=1,IF('Matchs et classements'!E314&gt;'Matchs et classements'!D314,3),IF('Equipes et choix des points'!$I$2=2,IF('Matchs et classements'!E314&gt;'Matchs et classements'!D314,4))))))</f>
        <v>0</v>
      </c>
      <c r="CR314" s="8">
        <f>IF(D314="",0,IF(D314&gt;E314,0,IF(D314&lt;E314,0,IF('Equipes et choix des points'!$I$2=1,IF('Matchs et classements'!D314='Matchs et classements'!E314,1),IF('Equipes et choix des points'!$I$2=2,IF('Matchs et classements'!D314='Matchs et classements'!E314,2))))))</f>
        <v>0</v>
      </c>
      <c r="CS314" s="8">
        <f>IF(E314="",0,IF(E314&gt;D314,0,IF(E314&lt;D314,0,IF('Equipes et choix des points'!$I$2=1,IF('Matchs et classements'!E314='Matchs et classements'!D314,1),IF('Equipes et choix des points'!$I$2=2,IF('Matchs et classements'!E314='Matchs et classements'!D314,2))))))</f>
        <v>0</v>
      </c>
      <c r="CT314" s="8">
        <f>IF(D314="",0,IF(D314&gt;E314,0,IF(D314=E314,0,IF('Equipes et choix des points'!$I$2=1,IF('Matchs et classements'!D314&lt;'Matchs et classements'!E314,0),IF('Equipes et choix des points'!$I$2=2,IF('Matchs et classements'!D314&lt;'Matchs et classements'!E314,1))))))</f>
        <v>0</v>
      </c>
      <c r="CU314" s="8">
        <f>IF(E314="",0,IF(E314&gt;D314,0,IF(E314=D314,0,IF('Equipes et choix des points'!$I$2=1,IF('Matchs et classements'!E314&lt;'Matchs et classements'!D314,0),IF('Equipes et choix des points'!$I$2=2,IF('Matchs et classements'!E314&lt;'Matchs et classements'!D314,1))))))</f>
        <v>0</v>
      </c>
      <c r="CV314" s="8">
        <f t="shared" si="165"/>
        <v>0</v>
      </c>
      <c r="CW314" s="8">
        <f t="shared" si="166"/>
        <v>0</v>
      </c>
      <c r="CX314" s="8">
        <f t="shared" si="167"/>
        <v>0</v>
      </c>
      <c r="CY314" s="8">
        <f t="shared" si="168"/>
        <v>0</v>
      </c>
      <c r="CZ314" s="8" t="b">
        <f t="shared" si="151"/>
        <v>0</v>
      </c>
      <c r="DA314" s="8" t="b">
        <f t="shared" si="152"/>
        <v>0</v>
      </c>
      <c r="DB314" s="8" t="b">
        <f t="shared" si="153"/>
        <v>0</v>
      </c>
      <c r="DC314" s="8" t="b">
        <f t="shared" si="154"/>
        <v>0</v>
      </c>
      <c r="DD314" s="8" t="b">
        <f t="shared" si="155"/>
        <v>0</v>
      </c>
      <c r="DE314" s="8" t="b">
        <f t="shared" si="156"/>
        <v>0</v>
      </c>
      <c r="DF314" s="8">
        <f t="shared" si="157"/>
        <v>0</v>
      </c>
      <c r="DG314" s="8">
        <f t="shared" si="158"/>
        <v>0</v>
      </c>
      <c r="DH314" s="8">
        <f t="shared" si="159"/>
        <v>0</v>
      </c>
      <c r="DI314" s="8">
        <f t="shared" si="160"/>
        <v>0</v>
      </c>
      <c r="DJ314" s="19"/>
      <c r="DK314" s="18"/>
      <c r="DL314" s="18"/>
      <c r="DM314" s="19"/>
      <c r="DN314" s="19"/>
      <c r="DO314" s="18"/>
      <c r="DP314" s="18"/>
      <c r="DQ314" s="19"/>
      <c r="DR314" s="19"/>
      <c r="DS314" s="18"/>
      <c r="DT314" s="18"/>
      <c r="DU314" s="19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</row>
    <row r="315" spans="1:161" x14ac:dyDescent="0.25">
      <c r="A315" s="28"/>
      <c r="B315" s="71"/>
      <c r="C315" s="29"/>
      <c r="D315" s="30"/>
      <c r="E315" s="31"/>
      <c r="F315" s="32"/>
      <c r="G315" s="74"/>
      <c r="H315" s="33"/>
      <c r="I315" s="34"/>
      <c r="J315" s="35"/>
      <c r="K315" s="109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9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9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9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8">
        <f t="shared" si="149"/>
        <v>0</v>
      </c>
      <c r="CK315" s="8">
        <f t="shared" si="150"/>
        <v>0</v>
      </c>
      <c r="CL315" s="8" t="str">
        <f t="shared" si="161"/>
        <v/>
      </c>
      <c r="CM315" s="8" t="str">
        <f t="shared" si="162"/>
        <v/>
      </c>
      <c r="CN315" s="8" t="str">
        <f t="shared" si="163"/>
        <v/>
      </c>
      <c r="CO315" s="8" t="str">
        <f t="shared" si="164"/>
        <v/>
      </c>
      <c r="CP315" s="8">
        <f>IF(D315="",0,IF(D315=E315,0,IF(D315&lt;E315,0,IF('Equipes et choix des points'!$I$2=1,IF('Matchs et classements'!D315&gt;'Matchs et classements'!E315,3),IF('Equipes et choix des points'!$I$2=2,IF('Matchs et classements'!D315&gt;E315,4))))))</f>
        <v>0</v>
      </c>
      <c r="CQ315" s="8">
        <f>IF(E315="",0,IF(E315=D315,0,IF(E315&lt;D315,0,IF('Equipes et choix des points'!$I$2=1,IF('Matchs et classements'!E315&gt;'Matchs et classements'!D315,3),IF('Equipes et choix des points'!$I$2=2,IF('Matchs et classements'!E315&gt;'Matchs et classements'!D315,4))))))</f>
        <v>0</v>
      </c>
      <c r="CR315" s="8">
        <f>IF(D315="",0,IF(D315&gt;E315,0,IF(D315&lt;E315,0,IF('Equipes et choix des points'!$I$2=1,IF('Matchs et classements'!D315='Matchs et classements'!E315,1),IF('Equipes et choix des points'!$I$2=2,IF('Matchs et classements'!D315='Matchs et classements'!E315,2))))))</f>
        <v>0</v>
      </c>
      <c r="CS315" s="8">
        <f>IF(E315="",0,IF(E315&gt;D315,0,IF(E315&lt;D315,0,IF('Equipes et choix des points'!$I$2=1,IF('Matchs et classements'!E315='Matchs et classements'!D315,1),IF('Equipes et choix des points'!$I$2=2,IF('Matchs et classements'!E315='Matchs et classements'!D315,2))))))</f>
        <v>0</v>
      </c>
      <c r="CT315" s="8">
        <f>IF(D315="",0,IF(D315&gt;E315,0,IF(D315=E315,0,IF('Equipes et choix des points'!$I$2=1,IF('Matchs et classements'!D315&lt;'Matchs et classements'!E315,0),IF('Equipes et choix des points'!$I$2=2,IF('Matchs et classements'!D315&lt;'Matchs et classements'!E315,1))))))</f>
        <v>0</v>
      </c>
      <c r="CU315" s="8">
        <f>IF(E315="",0,IF(E315&gt;D315,0,IF(E315=D315,0,IF('Equipes et choix des points'!$I$2=1,IF('Matchs et classements'!E315&lt;'Matchs et classements'!D315,0),IF('Equipes et choix des points'!$I$2=2,IF('Matchs et classements'!E315&lt;'Matchs et classements'!D315,1))))))</f>
        <v>0</v>
      </c>
      <c r="CV315" s="8">
        <f t="shared" si="165"/>
        <v>0</v>
      </c>
      <c r="CW315" s="8">
        <f t="shared" si="166"/>
        <v>0</v>
      </c>
      <c r="CX315" s="8">
        <f t="shared" si="167"/>
        <v>0</v>
      </c>
      <c r="CY315" s="8">
        <f t="shared" si="168"/>
        <v>0</v>
      </c>
      <c r="CZ315" s="8" t="b">
        <f t="shared" si="151"/>
        <v>0</v>
      </c>
      <c r="DA315" s="8" t="b">
        <f t="shared" si="152"/>
        <v>0</v>
      </c>
      <c r="DB315" s="8" t="b">
        <f t="shared" si="153"/>
        <v>0</v>
      </c>
      <c r="DC315" s="8" t="b">
        <f t="shared" si="154"/>
        <v>0</v>
      </c>
      <c r="DD315" s="8" t="b">
        <f t="shared" si="155"/>
        <v>0</v>
      </c>
      <c r="DE315" s="8" t="b">
        <f t="shared" si="156"/>
        <v>0</v>
      </c>
      <c r="DF315" s="8">
        <f t="shared" si="157"/>
        <v>0</v>
      </c>
      <c r="DG315" s="8">
        <f t="shared" si="158"/>
        <v>0</v>
      </c>
      <c r="DH315" s="8">
        <f t="shared" si="159"/>
        <v>0</v>
      </c>
      <c r="DI315" s="8">
        <f t="shared" si="160"/>
        <v>0</v>
      </c>
      <c r="DJ315" s="19"/>
      <c r="DK315" s="18"/>
      <c r="DL315" s="18"/>
      <c r="DM315" s="19"/>
      <c r="DN315" s="19"/>
      <c r="DO315" s="18"/>
      <c r="DP315" s="18"/>
      <c r="DQ315" s="19"/>
      <c r="DR315" s="19"/>
      <c r="DS315" s="18"/>
      <c r="DT315" s="18"/>
      <c r="DU315" s="19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</row>
    <row r="316" spans="1:161" x14ac:dyDescent="0.25">
      <c r="A316" s="28"/>
      <c r="B316" s="71"/>
      <c r="C316" s="29"/>
      <c r="D316" s="30"/>
      <c r="E316" s="31"/>
      <c r="F316" s="32"/>
      <c r="G316" s="74"/>
      <c r="H316" s="33"/>
      <c r="I316" s="34"/>
      <c r="J316" s="35"/>
      <c r="K316" s="109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9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9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9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8">
        <f t="shared" si="149"/>
        <v>0</v>
      </c>
      <c r="CK316" s="8">
        <f t="shared" si="150"/>
        <v>0</v>
      </c>
      <c r="CL316" s="8" t="str">
        <f t="shared" si="161"/>
        <v/>
      </c>
      <c r="CM316" s="8" t="str">
        <f t="shared" si="162"/>
        <v/>
      </c>
      <c r="CN316" s="8" t="str">
        <f t="shared" si="163"/>
        <v/>
      </c>
      <c r="CO316" s="8" t="str">
        <f t="shared" si="164"/>
        <v/>
      </c>
      <c r="CP316" s="8">
        <f>IF(D316="",0,IF(D316=E316,0,IF(D316&lt;E316,0,IF('Equipes et choix des points'!$I$2=1,IF('Matchs et classements'!D316&gt;'Matchs et classements'!E316,3),IF('Equipes et choix des points'!$I$2=2,IF('Matchs et classements'!D316&gt;E316,4))))))</f>
        <v>0</v>
      </c>
      <c r="CQ316" s="8">
        <f>IF(E316="",0,IF(E316=D316,0,IF(E316&lt;D316,0,IF('Equipes et choix des points'!$I$2=1,IF('Matchs et classements'!E316&gt;'Matchs et classements'!D316,3),IF('Equipes et choix des points'!$I$2=2,IF('Matchs et classements'!E316&gt;'Matchs et classements'!D316,4))))))</f>
        <v>0</v>
      </c>
      <c r="CR316" s="8">
        <f>IF(D316="",0,IF(D316&gt;E316,0,IF(D316&lt;E316,0,IF('Equipes et choix des points'!$I$2=1,IF('Matchs et classements'!D316='Matchs et classements'!E316,1),IF('Equipes et choix des points'!$I$2=2,IF('Matchs et classements'!D316='Matchs et classements'!E316,2))))))</f>
        <v>0</v>
      </c>
      <c r="CS316" s="8">
        <f>IF(E316="",0,IF(E316&gt;D316,0,IF(E316&lt;D316,0,IF('Equipes et choix des points'!$I$2=1,IF('Matchs et classements'!E316='Matchs et classements'!D316,1),IF('Equipes et choix des points'!$I$2=2,IF('Matchs et classements'!E316='Matchs et classements'!D316,2))))))</f>
        <v>0</v>
      </c>
      <c r="CT316" s="8">
        <f>IF(D316="",0,IF(D316&gt;E316,0,IF(D316=E316,0,IF('Equipes et choix des points'!$I$2=1,IF('Matchs et classements'!D316&lt;'Matchs et classements'!E316,0),IF('Equipes et choix des points'!$I$2=2,IF('Matchs et classements'!D316&lt;'Matchs et classements'!E316,1))))))</f>
        <v>0</v>
      </c>
      <c r="CU316" s="8">
        <f>IF(E316="",0,IF(E316&gt;D316,0,IF(E316=D316,0,IF('Equipes et choix des points'!$I$2=1,IF('Matchs et classements'!E316&lt;'Matchs et classements'!D316,0),IF('Equipes et choix des points'!$I$2=2,IF('Matchs et classements'!E316&lt;'Matchs et classements'!D316,1))))))</f>
        <v>0</v>
      </c>
      <c r="CV316" s="8">
        <f t="shared" si="165"/>
        <v>0</v>
      </c>
      <c r="CW316" s="8">
        <f t="shared" si="166"/>
        <v>0</v>
      </c>
      <c r="CX316" s="8">
        <f t="shared" si="167"/>
        <v>0</v>
      </c>
      <c r="CY316" s="8">
        <f t="shared" si="168"/>
        <v>0</v>
      </c>
      <c r="CZ316" s="8" t="b">
        <f t="shared" si="151"/>
        <v>0</v>
      </c>
      <c r="DA316" s="8" t="b">
        <f t="shared" si="152"/>
        <v>0</v>
      </c>
      <c r="DB316" s="8" t="b">
        <f t="shared" si="153"/>
        <v>0</v>
      </c>
      <c r="DC316" s="8" t="b">
        <f t="shared" si="154"/>
        <v>0</v>
      </c>
      <c r="DD316" s="8" t="b">
        <f t="shared" si="155"/>
        <v>0</v>
      </c>
      <c r="DE316" s="8" t="b">
        <f t="shared" si="156"/>
        <v>0</v>
      </c>
      <c r="DF316" s="8">
        <f t="shared" si="157"/>
        <v>0</v>
      </c>
      <c r="DG316" s="8">
        <f t="shared" si="158"/>
        <v>0</v>
      </c>
      <c r="DH316" s="8">
        <f t="shared" si="159"/>
        <v>0</v>
      </c>
      <c r="DI316" s="8">
        <f t="shared" si="160"/>
        <v>0</v>
      </c>
      <c r="DJ316" s="19"/>
      <c r="DK316" s="18"/>
      <c r="DL316" s="18"/>
      <c r="DM316" s="19"/>
      <c r="DN316" s="19"/>
      <c r="DO316" s="18"/>
      <c r="DP316" s="18"/>
      <c r="DQ316" s="19"/>
      <c r="DR316" s="19"/>
      <c r="DS316" s="18"/>
      <c r="DT316" s="18"/>
      <c r="DU316" s="19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</row>
    <row r="317" spans="1:161" x14ac:dyDescent="0.25">
      <c r="A317" s="28"/>
      <c r="B317" s="71"/>
      <c r="C317" s="29"/>
      <c r="D317" s="30"/>
      <c r="E317" s="31"/>
      <c r="F317" s="32"/>
      <c r="G317" s="74"/>
      <c r="H317" s="33"/>
      <c r="I317" s="34"/>
      <c r="J317" s="35"/>
      <c r="K317" s="109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9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9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9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8">
        <f t="shared" si="149"/>
        <v>0</v>
      </c>
      <c r="CK317" s="8">
        <f t="shared" si="150"/>
        <v>0</v>
      </c>
      <c r="CL317" s="8" t="str">
        <f t="shared" si="161"/>
        <v/>
      </c>
      <c r="CM317" s="8" t="str">
        <f t="shared" si="162"/>
        <v/>
      </c>
      <c r="CN317" s="8" t="str">
        <f t="shared" si="163"/>
        <v/>
      </c>
      <c r="CO317" s="8" t="str">
        <f t="shared" si="164"/>
        <v/>
      </c>
      <c r="CP317" s="8">
        <f>IF(D317="",0,IF(D317=E317,0,IF(D317&lt;E317,0,IF('Equipes et choix des points'!$I$2=1,IF('Matchs et classements'!D317&gt;'Matchs et classements'!E317,3),IF('Equipes et choix des points'!$I$2=2,IF('Matchs et classements'!D317&gt;E317,4))))))</f>
        <v>0</v>
      </c>
      <c r="CQ317" s="8">
        <f>IF(E317="",0,IF(E317=D317,0,IF(E317&lt;D317,0,IF('Equipes et choix des points'!$I$2=1,IF('Matchs et classements'!E317&gt;'Matchs et classements'!D317,3),IF('Equipes et choix des points'!$I$2=2,IF('Matchs et classements'!E317&gt;'Matchs et classements'!D317,4))))))</f>
        <v>0</v>
      </c>
      <c r="CR317" s="8">
        <f>IF(D317="",0,IF(D317&gt;E317,0,IF(D317&lt;E317,0,IF('Equipes et choix des points'!$I$2=1,IF('Matchs et classements'!D317='Matchs et classements'!E317,1),IF('Equipes et choix des points'!$I$2=2,IF('Matchs et classements'!D317='Matchs et classements'!E317,2))))))</f>
        <v>0</v>
      </c>
      <c r="CS317" s="8">
        <f>IF(E317="",0,IF(E317&gt;D317,0,IF(E317&lt;D317,0,IF('Equipes et choix des points'!$I$2=1,IF('Matchs et classements'!E317='Matchs et classements'!D317,1),IF('Equipes et choix des points'!$I$2=2,IF('Matchs et classements'!E317='Matchs et classements'!D317,2))))))</f>
        <v>0</v>
      </c>
      <c r="CT317" s="8">
        <f>IF(D317="",0,IF(D317&gt;E317,0,IF(D317=E317,0,IF('Equipes et choix des points'!$I$2=1,IF('Matchs et classements'!D317&lt;'Matchs et classements'!E317,0),IF('Equipes et choix des points'!$I$2=2,IF('Matchs et classements'!D317&lt;'Matchs et classements'!E317,1))))))</f>
        <v>0</v>
      </c>
      <c r="CU317" s="8">
        <f>IF(E317="",0,IF(E317&gt;D317,0,IF(E317=D317,0,IF('Equipes et choix des points'!$I$2=1,IF('Matchs et classements'!E317&lt;'Matchs et classements'!D317,0),IF('Equipes et choix des points'!$I$2=2,IF('Matchs et classements'!E317&lt;'Matchs et classements'!D317,1))))))</f>
        <v>0</v>
      </c>
      <c r="CV317" s="8">
        <f t="shared" si="165"/>
        <v>0</v>
      </c>
      <c r="CW317" s="8">
        <f t="shared" si="166"/>
        <v>0</v>
      </c>
      <c r="CX317" s="8">
        <f t="shared" si="167"/>
        <v>0</v>
      </c>
      <c r="CY317" s="8">
        <f t="shared" si="168"/>
        <v>0</v>
      </c>
      <c r="CZ317" s="8" t="b">
        <f t="shared" si="151"/>
        <v>0</v>
      </c>
      <c r="DA317" s="8" t="b">
        <f t="shared" si="152"/>
        <v>0</v>
      </c>
      <c r="DB317" s="8" t="b">
        <f t="shared" si="153"/>
        <v>0</v>
      </c>
      <c r="DC317" s="8" t="b">
        <f t="shared" si="154"/>
        <v>0</v>
      </c>
      <c r="DD317" s="8" t="b">
        <f t="shared" si="155"/>
        <v>0</v>
      </c>
      <c r="DE317" s="8" t="b">
        <f t="shared" si="156"/>
        <v>0</v>
      </c>
      <c r="DF317" s="8">
        <f t="shared" si="157"/>
        <v>0</v>
      </c>
      <c r="DG317" s="8">
        <f t="shared" si="158"/>
        <v>0</v>
      </c>
      <c r="DH317" s="8">
        <f t="shared" si="159"/>
        <v>0</v>
      </c>
      <c r="DI317" s="8">
        <f t="shared" si="160"/>
        <v>0</v>
      </c>
      <c r="DJ317" s="19"/>
      <c r="DK317" s="18"/>
      <c r="DL317" s="18"/>
      <c r="DM317" s="19"/>
      <c r="DN317" s="19"/>
      <c r="DO317" s="18"/>
      <c r="DP317" s="18"/>
      <c r="DQ317" s="19"/>
      <c r="DR317" s="19"/>
      <c r="DS317" s="18"/>
      <c r="DT317" s="18"/>
      <c r="DU317" s="19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</row>
    <row r="318" spans="1:161" x14ac:dyDescent="0.25">
      <c r="A318" s="28"/>
      <c r="B318" s="71"/>
      <c r="C318" s="29"/>
      <c r="D318" s="30"/>
      <c r="E318" s="31"/>
      <c r="F318" s="32"/>
      <c r="G318" s="74"/>
      <c r="H318" s="33"/>
      <c r="I318" s="34"/>
      <c r="J318" s="35"/>
      <c r="K318" s="109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9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9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9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8">
        <f t="shared" si="149"/>
        <v>0</v>
      </c>
      <c r="CK318" s="8">
        <f t="shared" si="150"/>
        <v>0</v>
      </c>
      <c r="CL318" s="8" t="str">
        <f t="shared" si="161"/>
        <v/>
      </c>
      <c r="CM318" s="8" t="str">
        <f t="shared" si="162"/>
        <v/>
      </c>
      <c r="CN318" s="8" t="str">
        <f t="shared" si="163"/>
        <v/>
      </c>
      <c r="CO318" s="8" t="str">
        <f t="shared" si="164"/>
        <v/>
      </c>
      <c r="CP318" s="8">
        <f>IF(D318="",0,IF(D318=E318,0,IF(D318&lt;E318,0,IF('Equipes et choix des points'!$I$2=1,IF('Matchs et classements'!D318&gt;'Matchs et classements'!E318,3),IF('Equipes et choix des points'!$I$2=2,IF('Matchs et classements'!D318&gt;E318,4))))))</f>
        <v>0</v>
      </c>
      <c r="CQ318" s="8">
        <f>IF(E318="",0,IF(E318=D318,0,IF(E318&lt;D318,0,IF('Equipes et choix des points'!$I$2=1,IF('Matchs et classements'!E318&gt;'Matchs et classements'!D318,3),IF('Equipes et choix des points'!$I$2=2,IF('Matchs et classements'!E318&gt;'Matchs et classements'!D318,4))))))</f>
        <v>0</v>
      </c>
      <c r="CR318" s="8">
        <f>IF(D318="",0,IF(D318&gt;E318,0,IF(D318&lt;E318,0,IF('Equipes et choix des points'!$I$2=1,IF('Matchs et classements'!D318='Matchs et classements'!E318,1),IF('Equipes et choix des points'!$I$2=2,IF('Matchs et classements'!D318='Matchs et classements'!E318,2))))))</f>
        <v>0</v>
      </c>
      <c r="CS318" s="8">
        <f>IF(E318="",0,IF(E318&gt;D318,0,IF(E318&lt;D318,0,IF('Equipes et choix des points'!$I$2=1,IF('Matchs et classements'!E318='Matchs et classements'!D318,1),IF('Equipes et choix des points'!$I$2=2,IF('Matchs et classements'!E318='Matchs et classements'!D318,2))))))</f>
        <v>0</v>
      </c>
      <c r="CT318" s="8">
        <f>IF(D318="",0,IF(D318&gt;E318,0,IF(D318=E318,0,IF('Equipes et choix des points'!$I$2=1,IF('Matchs et classements'!D318&lt;'Matchs et classements'!E318,0),IF('Equipes et choix des points'!$I$2=2,IF('Matchs et classements'!D318&lt;'Matchs et classements'!E318,1))))))</f>
        <v>0</v>
      </c>
      <c r="CU318" s="8">
        <f>IF(E318="",0,IF(E318&gt;D318,0,IF(E318=D318,0,IF('Equipes et choix des points'!$I$2=1,IF('Matchs et classements'!E318&lt;'Matchs et classements'!D318,0),IF('Equipes et choix des points'!$I$2=2,IF('Matchs et classements'!E318&lt;'Matchs et classements'!D318,1))))))</f>
        <v>0</v>
      </c>
      <c r="CV318" s="8">
        <f t="shared" si="165"/>
        <v>0</v>
      </c>
      <c r="CW318" s="8">
        <f t="shared" si="166"/>
        <v>0</v>
      </c>
      <c r="CX318" s="8">
        <f t="shared" si="167"/>
        <v>0</v>
      </c>
      <c r="CY318" s="8">
        <f t="shared" si="168"/>
        <v>0</v>
      </c>
      <c r="CZ318" s="8" t="b">
        <f t="shared" si="151"/>
        <v>0</v>
      </c>
      <c r="DA318" s="8" t="b">
        <f t="shared" si="152"/>
        <v>0</v>
      </c>
      <c r="DB318" s="8" t="b">
        <f t="shared" si="153"/>
        <v>0</v>
      </c>
      <c r="DC318" s="8" t="b">
        <f t="shared" si="154"/>
        <v>0</v>
      </c>
      <c r="DD318" s="8" t="b">
        <f t="shared" si="155"/>
        <v>0</v>
      </c>
      <c r="DE318" s="8" t="b">
        <f t="shared" si="156"/>
        <v>0</v>
      </c>
      <c r="DF318" s="8">
        <f t="shared" si="157"/>
        <v>0</v>
      </c>
      <c r="DG318" s="8">
        <f t="shared" si="158"/>
        <v>0</v>
      </c>
      <c r="DH318" s="8">
        <f t="shared" si="159"/>
        <v>0</v>
      </c>
      <c r="DI318" s="8">
        <f t="shared" si="160"/>
        <v>0</v>
      </c>
      <c r="DJ318" s="19"/>
      <c r="DK318" s="18"/>
      <c r="DL318" s="18"/>
      <c r="DM318" s="19"/>
      <c r="DN318" s="19"/>
      <c r="DO318" s="18"/>
      <c r="DP318" s="18"/>
      <c r="DQ318" s="19"/>
      <c r="DR318" s="19"/>
      <c r="DS318" s="18"/>
      <c r="DT318" s="18"/>
      <c r="DU318" s="19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</row>
    <row r="319" spans="1:161" x14ac:dyDescent="0.25">
      <c r="A319" s="28"/>
      <c r="B319" s="71"/>
      <c r="C319" s="29"/>
      <c r="D319" s="30"/>
      <c r="E319" s="31"/>
      <c r="F319" s="32"/>
      <c r="G319" s="74"/>
      <c r="H319" s="33"/>
      <c r="I319" s="34"/>
      <c r="J319" s="35"/>
      <c r="K319" s="109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9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9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9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8">
        <f t="shared" si="149"/>
        <v>0</v>
      </c>
      <c r="CK319" s="8">
        <f t="shared" si="150"/>
        <v>0</v>
      </c>
      <c r="CL319" s="8" t="str">
        <f t="shared" si="161"/>
        <v/>
      </c>
      <c r="CM319" s="8" t="str">
        <f t="shared" si="162"/>
        <v/>
      </c>
      <c r="CN319" s="8" t="str">
        <f t="shared" si="163"/>
        <v/>
      </c>
      <c r="CO319" s="8" t="str">
        <f t="shared" si="164"/>
        <v/>
      </c>
      <c r="CP319" s="8">
        <f>IF(D319="",0,IF(D319=E319,0,IF(D319&lt;E319,0,IF('Equipes et choix des points'!$I$2=1,IF('Matchs et classements'!D319&gt;'Matchs et classements'!E319,3),IF('Equipes et choix des points'!$I$2=2,IF('Matchs et classements'!D319&gt;E319,4))))))</f>
        <v>0</v>
      </c>
      <c r="CQ319" s="8">
        <f>IF(E319="",0,IF(E319=D319,0,IF(E319&lt;D319,0,IF('Equipes et choix des points'!$I$2=1,IF('Matchs et classements'!E319&gt;'Matchs et classements'!D319,3),IF('Equipes et choix des points'!$I$2=2,IF('Matchs et classements'!E319&gt;'Matchs et classements'!D319,4))))))</f>
        <v>0</v>
      </c>
      <c r="CR319" s="8">
        <f>IF(D319="",0,IF(D319&gt;E319,0,IF(D319&lt;E319,0,IF('Equipes et choix des points'!$I$2=1,IF('Matchs et classements'!D319='Matchs et classements'!E319,1),IF('Equipes et choix des points'!$I$2=2,IF('Matchs et classements'!D319='Matchs et classements'!E319,2))))))</f>
        <v>0</v>
      </c>
      <c r="CS319" s="8">
        <f>IF(E319="",0,IF(E319&gt;D319,0,IF(E319&lt;D319,0,IF('Equipes et choix des points'!$I$2=1,IF('Matchs et classements'!E319='Matchs et classements'!D319,1),IF('Equipes et choix des points'!$I$2=2,IF('Matchs et classements'!E319='Matchs et classements'!D319,2))))))</f>
        <v>0</v>
      </c>
      <c r="CT319" s="8">
        <f>IF(D319="",0,IF(D319&gt;E319,0,IF(D319=E319,0,IF('Equipes et choix des points'!$I$2=1,IF('Matchs et classements'!D319&lt;'Matchs et classements'!E319,0),IF('Equipes et choix des points'!$I$2=2,IF('Matchs et classements'!D319&lt;'Matchs et classements'!E319,1))))))</f>
        <v>0</v>
      </c>
      <c r="CU319" s="8">
        <f>IF(E319="",0,IF(E319&gt;D319,0,IF(E319=D319,0,IF('Equipes et choix des points'!$I$2=1,IF('Matchs et classements'!E319&lt;'Matchs et classements'!D319,0),IF('Equipes et choix des points'!$I$2=2,IF('Matchs et classements'!E319&lt;'Matchs et classements'!D319,1))))))</f>
        <v>0</v>
      </c>
      <c r="CV319" s="8">
        <f t="shared" si="165"/>
        <v>0</v>
      </c>
      <c r="CW319" s="8">
        <f t="shared" si="166"/>
        <v>0</v>
      </c>
      <c r="CX319" s="8">
        <f t="shared" si="167"/>
        <v>0</v>
      </c>
      <c r="CY319" s="8">
        <f t="shared" si="168"/>
        <v>0</v>
      </c>
      <c r="CZ319" s="8" t="b">
        <f t="shared" si="151"/>
        <v>0</v>
      </c>
      <c r="DA319" s="8" t="b">
        <f t="shared" si="152"/>
        <v>0</v>
      </c>
      <c r="DB319" s="8" t="b">
        <f t="shared" si="153"/>
        <v>0</v>
      </c>
      <c r="DC319" s="8" t="b">
        <f t="shared" si="154"/>
        <v>0</v>
      </c>
      <c r="DD319" s="8" t="b">
        <f t="shared" si="155"/>
        <v>0</v>
      </c>
      <c r="DE319" s="8" t="b">
        <f t="shared" si="156"/>
        <v>0</v>
      </c>
      <c r="DF319" s="8">
        <f t="shared" si="157"/>
        <v>0</v>
      </c>
      <c r="DG319" s="8">
        <f t="shared" si="158"/>
        <v>0</v>
      </c>
      <c r="DH319" s="8">
        <f t="shared" si="159"/>
        <v>0</v>
      </c>
      <c r="DI319" s="8">
        <f t="shared" si="160"/>
        <v>0</v>
      </c>
      <c r="DJ319" s="19"/>
      <c r="DK319" s="18"/>
      <c r="DL319" s="18"/>
      <c r="DM319" s="19"/>
      <c r="DN319" s="19"/>
      <c r="DO319" s="18"/>
      <c r="DP319" s="18"/>
      <c r="DQ319" s="19"/>
      <c r="DR319" s="19"/>
      <c r="DS319" s="18"/>
      <c r="DT319" s="18"/>
      <c r="DU319" s="19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</row>
    <row r="320" spans="1:161" x14ac:dyDescent="0.25">
      <c r="A320" s="28"/>
      <c r="B320" s="71"/>
      <c r="C320" s="29"/>
      <c r="D320" s="30"/>
      <c r="E320" s="31"/>
      <c r="F320" s="32"/>
      <c r="G320" s="74"/>
      <c r="H320" s="33"/>
      <c r="I320" s="34"/>
      <c r="J320" s="35"/>
      <c r="K320" s="109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9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9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9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8">
        <f t="shared" si="149"/>
        <v>0</v>
      </c>
      <c r="CK320" s="8">
        <f t="shared" si="150"/>
        <v>0</v>
      </c>
      <c r="CL320" s="8" t="str">
        <f t="shared" si="161"/>
        <v/>
      </c>
      <c r="CM320" s="8" t="str">
        <f t="shared" si="162"/>
        <v/>
      </c>
      <c r="CN320" s="8" t="str">
        <f t="shared" si="163"/>
        <v/>
      </c>
      <c r="CO320" s="8" t="str">
        <f t="shared" si="164"/>
        <v/>
      </c>
      <c r="CP320" s="8">
        <f>IF(D320="",0,IF(D320=E320,0,IF(D320&lt;E320,0,IF('Equipes et choix des points'!$I$2=1,IF('Matchs et classements'!D320&gt;'Matchs et classements'!E320,3),IF('Equipes et choix des points'!$I$2=2,IF('Matchs et classements'!D320&gt;E320,4))))))</f>
        <v>0</v>
      </c>
      <c r="CQ320" s="8">
        <f>IF(E320="",0,IF(E320=D320,0,IF(E320&lt;D320,0,IF('Equipes et choix des points'!$I$2=1,IF('Matchs et classements'!E320&gt;'Matchs et classements'!D320,3),IF('Equipes et choix des points'!$I$2=2,IF('Matchs et classements'!E320&gt;'Matchs et classements'!D320,4))))))</f>
        <v>0</v>
      </c>
      <c r="CR320" s="8">
        <f>IF(D320="",0,IF(D320&gt;E320,0,IF(D320&lt;E320,0,IF('Equipes et choix des points'!$I$2=1,IF('Matchs et classements'!D320='Matchs et classements'!E320,1),IF('Equipes et choix des points'!$I$2=2,IF('Matchs et classements'!D320='Matchs et classements'!E320,2))))))</f>
        <v>0</v>
      </c>
      <c r="CS320" s="8">
        <f>IF(E320="",0,IF(E320&gt;D320,0,IF(E320&lt;D320,0,IF('Equipes et choix des points'!$I$2=1,IF('Matchs et classements'!E320='Matchs et classements'!D320,1),IF('Equipes et choix des points'!$I$2=2,IF('Matchs et classements'!E320='Matchs et classements'!D320,2))))))</f>
        <v>0</v>
      </c>
      <c r="CT320" s="8">
        <f>IF(D320="",0,IF(D320&gt;E320,0,IF(D320=E320,0,IF('Equipes et choix des points'!$I$2=1,IF('Matchs et classements'!D320&lt;'Matchs et classements'!E320,0),IF('Equipes et choix des points'!$I$2=2,IF('Matchs et classements'!D320&lt;'Matchs et classements'!E320,1))))))</f>
        <v>0</v>
      </c>
      <c r="CU320" s="8">
        <f>IF(E320="",0,IF(E320&gt;D320,0,IF(E320=D320,0,IF('Equipes et choix des points'!$I$2=1,IF('Matchs et classements'!E320&lt;'Matchs et classements'!D320,0),IF('Equipes et choix des points'!$I$2=2,IF('Matchs et classements'!E320&lt;'Matchs et classements'!D320,1))))))</f>
        <v>0</v>
      </c>
      <c r="CV320" s="8">
        <f t="shared" si="165"/>
        <v>0</v>
      </c>
      <c r="CW320" s="8">
        <f t="shared" si="166"/>
        <v>0</v>
      </c>
      <c r="CX320" s="8">
        <f t="shared" si="167"/>
        <v>0</v>
      </c>
      <c r="CY320" s="8">
        <f t="shared" si="168"/>
        <v>0</v>
      </c>
      <c r="CZ320" s="8" t="b">
        <f t="shared" si="151"/>
        <v>0</v>
      </c>
      <c r="DA320" s="8" t="b">
        <f t="shared" si="152"/>
        <v>0</v>
      </c>
      <c r="DB320" s="8" t="b">
        <f t="shared" si="153"/>
        <v>0</v>
      </c>
      <c r="DC320" s="8" t="b">
        <f t="shared" si="154"/>
        <v>0</v>
      </c>
      <c r="DD320" s="8" t="b">
        <f t="shared" si="155"/>
        <v>0</v>
      </c>
      <c r="DE320" s="8" t="b">
        <f t="shared" si="156"/>
        <v>0</v>
      </c>
      <c r="DF320" s="8">
        <f t="shared" si="157"/>
        <v>0</v>
      </c>
      <c r="DG320" s="8">
        <f t="shared" si="158"/>
        <v>0</v>
      </c>
      <c r="DH320" s="8">
        <f t="shared" si="159"/>
        <v>0</v>
      </c>
      <c r="DI320" s="8">
        <f t="shared" si="160"/>
        <v>0</v>
      </c>
      <c r="DJ320" s="19"/>
      <c r="DK320" s="18"/>
      <c r="DL320" s="18"/>
      <c r="DM320" s="19"/>
      <c r="DN320" s="19"/>
      <c r="DO320" s="18"/>
      <c r="DP320" s="18"/>
      <c r="DQ320" s="19"/>
      <c r="DR320" s="19"/>
      <c r="DS320" s="18"/>
      <c r="DT320" s="18"/>
      <c r="DU320" s="19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</row>
    <row r="321" spans="1:161" x14ac:dyDescent="0.25">
      <c r="A321" s="28"/>
      <c r="B321" s="71"/>
      <c r="C321" s="29"/>
      <c r="D321" s="30"/>
      <c r="E321" s="31"/>
      <c r="F321" s="32"/>
      <c r="G321" s="74"/>
      <c r="H321" s="33"/>
      <c r="I321" s="34"/>
      <c r="J321" s="35"/>
      <c r="K321" s="109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9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9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9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8">
        <f t="shared" si="149"/>
        <v>0</v>
      </c>
      <c r="CK321" s="8">
        <f t="shared" si="150"/>
        <v>0</v>
      </c>
      <c r="CL321" s="8" t="str">
        <f t="shared" si="161"/>
        <v/>
      </c>
      <c r="CM321" s="8" t="str">
        <f t="shared" si="162"/>
        <v/>
      </c>
      <c r="CN321" s="8" t="str">
        <f t="shared" si="163"/>
        <v/>
      </c>
      <c r="CO321" s="8" t="str">
        <f t="shared" si="164"/>
        <v/>
      </c>
      <c r="CP321" s="8">
        <f>IF(D321="",0,IF(D321=E321,0,IF(D321&lt;E321,0,IF('Equipes et choix des points'!$I$2=1,IF('Matchs et classements'!D321&gt;'Matchs et classements'!E321,3),IF('Equipes et choix des points'!$I$2=2,IF('Matchs et classements'!D321&gt;E321,4))))))</f>
        <v>0</v>
      </c>
      <c r="CQ321" s="8">
        <f>IF(E321="",0,IF(E321=D321,0,IF(E321&lt;D321,0,IF('Equipes et choix des points'!$I$2=1,IF('Matchs et classements'!E321&gt;'Matchs et classements'!D321,3),IF('Equipes et choix des points'!$I$2=2,IF('Matchs et classements'!E321&gt;'Matchs et classements'!D321,4))))))</f>
        <v>0</v>
      </c>
      <c r="CR321" s="8">
        <f>IF(D321="",0,IF(D321&gt;E321,0,IF(D321&lt;E321,0,IF('Equipes et choix des points'!$I$2=1,IF('Matchs et classements'!D321='Matchs et classements'!E321,1),IF('Equipes et choix des points'!$I$2=2,IF('Matchs et classements'!D321='Matchs et classements'!E321,2))))))</f>
        <v>0</v>
      </c>
      <c r="CS321" s="8">
        <f>IF(E321="",0,IF(E321&gt;D321,0,IF(E321&lt;D321,0,IF('Equipes et choix des points'!$I$2=1,IF('Matchs et classements'!E321='Matchs et classements'!D321,1),IF('Equipes et choix des points'!$I$2=2,IF('Matchs et classements'!E321='Matchs et classements'!D321,2))))))</f>
        <v>0</v>
      </c>
      <c r="CT321" s="8">
        <f>IF(D321="",0,IF(D321&gt;E321,0,IF(D321=E321,0,IF('Equipes et choix des points'!$I$2=1,IF('Matchs et classements'!D321&lt;'Matchs et classements'!E321,0),IF('Equipes et choix des points'!$I$2=2,IF('Matchs et classements'!D321&lt;'Matchs et classements'!E321,1))))))</f>
        <v>0</v>
      </c>
      <c r="CU321" s="8">
        <f>IF(E321="",0,IF(E321&gt;D321,0,IF(E321=D321,0,IF('Equipes et choix des points'!$I$2=1,IF('Matchs et classements'!E321&lt;'Matchs et classements'!D321,0),IF('Equipes et choix des points'!$I$2=2,IF('Matchs et classements'!E321&lt;'Matchs et classements'!D321,1))))))</f>
        <v>0</v>
      </c>
      <c r="CV321" s="8">
        <f t="shared" si="165"/>
        <v>0</v>
      </c>
      <c r="CW321" s="8">
        <f t="shared" si="166"/>
        <v>0</v>
      </c>
      <c r="CX321" s="8">
        <f t="shared" si="167"/>
        <v>0</v>
      </c>
      <c r="CY321" s="8">
        <f t="shared" si="168"/>
        <v>0</v>
      </c>
      <c r="CZ321" s="8" t="b">
        <f t="shared" si="151"/>
        <v>0</v>
      </c>
      <c r="DA321" s="8" t="b">
        <f t="shared" si="152"/>
        <v>0</v>
      </c>
      <c r="DB321" s="8" t="b">
        <f t="shared" si="153"/>
        <v>0</v>
      </c>
      <c r="DC321" s="8" t="b">
        <f t="shared" si="154"/>
        <v>0</v>
      </c>
      <c r="DD321" s="8" t="b">
        <f t="shared" si="155"/>
        <v>0</v>
      </c>
      <c r="DE321" s="8" t="b">
        <f t="shared" si="156"/>
        <v>0</v>
      </c>
      <c r="DF321" s="8">
        <f t="shared" si="157"/>
        <v>0</v>
      </c>
      <c r="DG321" s="8">
        <f t="shared" si="158"/>
        <v>0</v>
      </c>
      <c r="DH321" s="8">
        <f t="shared" si="159"/>
        <v>0</v>
      </c>
      <c r="DI321" s="8">
        <f t="shared" si="160"/>
        <v>0</v>
      </c>
      <c r="DJ321" s="19"/>
      <c r="DK321" s="18"/>
      <c r="DL321" s="18"/>
      <c r="DM321" s="19"/>
      <c r="DN321" s="19"/>
      <c r="DO321" s="18"/>
      <c r="DP321" s="18"/>
      <c r="DQ321" s="19"/>
      <c r="DR321" s="19"/>
      <c r="DS321" s="18"/>
      <c r="DT321" s="18"/>
      <c r="DU321" s="19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</row>
    <row r="322" spans="1:161" x14ac:dyDescent="0.25">
      <c r="A322" s="28"/>
      <c r="B322" s="71"/>
      <c r="C322" s="29"/>
      <c r="D322" s="30"/>
      <c r="E322" s="31"/>
      <c r="F322" s="32"/>
      <c r="G322" s="74"/>
      <c r="H322" s="33"/>
      <c r="I322" s="34"/>
      <c r="J322" s="35"/>
      <c r="K322" s="109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9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9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9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8">
        <f t="shared" si="149"/>
        <v>0</v>
      </c>
      <c r="CK322" s="8">
        <f t="shared" si="150"/>
        <v>0</v>
      </c>
      <c r="CL322" s="8" t="str">
        <f t="shared" si="161"/>
        <v/>
      </c>
      <c r="CM322" s="8" t="str">
        <f t="shared" si="162"/>
        <v/>
      </c>
      <c r="CN322" s="8" t="str">
        <f t="shared" si="163"/>
        <v/>
      </c>
      <c r="CO322" s="8" t="str">
        <f t="shared" si="164"/>
        <v/>
      </c>
      <c r="CP322" s="8">
        <f>IF(D322="",0,IF(D322=E322,0,IF(D322&lt;E322,0,IF('Equipes et choix des points'!$I$2=1,IF('Matchs et classements'!D322&gt;'Matchs et classements'!E322,3),IF('Equipes et choix des points'!$I$2=2,IF('Matchs et classements'!D322&gt;E322,4))))))</f>
        <v>0</v>
      </c>
      <c r="CQ322" s="8">
        <f>IF(E322="",0,IF(E322=D322,0,IF(E322&lt;D322,0,IF('Equipes et choix des points'!$I$2=1,IF('Matchs et classements'!E322&gt;'Matchs et classements'!D322,3),IF('Equipes et choix des points'!$I$2=2,IF('Matchs et classements'!E322&gt;'Matchs et classements'!D322,4))))))</f>
        <v>0</v>
      </c>
      <c r="CR322" s="8">
        <f>IF(D322="",0,IF(D322&gt;E322,0,IF(D322&lt;E322,0,IF('Equipes et choix des points'!$I$2=1,IF('Matchs et classements'!D322='Matchs et classements'!E322,1),IF('Equipes et choix des points'!$I$2=2,IF('Matchs et classements'!D322='Matchs et classements'!E322,2))))))</f>
        <v>0</v>
      </c>
      <c r="CS322" s="8">
        <f>IF(E322="",0,IF(E322&gt;D322,0,IF(E322&lt;D322,0,IF('Equipes et choix des points'!$I$2=1,IF('Matchs et classements'!E322='Matchs et classements'!D322,1),IF('Equipes et choix des points'!$I$2=2,IF('Matchs et classements'!E322='Matchs et classements'!D322,2))))))</f>
        <v>0</v>
      </c>
      <c r="CT322" s="8">
        <f>IF(D322="",0,IF(D322&gt;E322,0,IF(D322=E322,0,IF('Equipes et choix des points'!$I$2=1,IF('Matchs et classements'!D322&lt;'Matchs et classements'!E322,0),IF('Equipes et choix des points'!$I$2=2,IF('Matchs et classements'!D322&lt;'Matchs et classements'!E322,1))))))</f>
        <v>0</v>
      </c>
      <c r="CU322" s="8">
        <f>IF(E322="",0,IF(E322&gt;D322,0,IF(E322=D322,0,IF('Equipes et choix des points'!$I$2=1,IF('Matchs et classements'!E322&lt;'Matchs et classements'!D322,0),IF('Equipes et choix des points'!$I$2=2,IF('Matchs et classements'!E322&lt;'Matchs et classements'!D322,1))))))</f>
        <v>0</v>
      </c>
      <c r="CV322" s="8">
        <f t="shared" si="165"/>
        <v>0</v>
      </c>
      <c r="CW322" s="8">
        <f t="shared" si="166"/>
        <v>0</v>
      </c>
      <c r="CX322" s="8">
        <f t="shared" si="167"/>
        <v>0</v>
      </c>
      <c r="CY322" s="8">
        <f t="shared" si="168"/>
        <v>0</v>
      </c>
      <c r="CZ322" s="8" t="b">
        <f t="shared" si="151"/>
        <v>0</v>
      </c>
      <c r="DA322" s="8" t="b">
        <f t="shared" si="152"/>
        <v>0</v>
      </c>
      <c r="DB322" s="8" t="b">
        <f t="shared" si="153"/>
        <v>0</v>
      </c>
      <c r="DC322" s="8" t="b">
        <f t="shared" si="154"/>
        <v>0</v>
      </c>
      <c r="DD322" s="8" t="b">
        <f t="shared" si="155"/>
        <v>0</v>
      </c>
      <c r="DE322" s="8" t="b">
        <f t="shared" si="156"/>
        <v>0</v>
      </c>
      <c r="DF322" s="8">
        <f t="shared" si="157"/>
        <v>0</v>
      </c>
      <c r="DG322" s="8">
        <f t="shared" si="158"/>
        <v>0</v>
      </c>
      <c r="DH322" s="8">
        <f t="shared" si="159"/>
        <v>0</v>
      </c>
      <c r="DI322" s="8">
        <f t="shared" si="160"/>
        <v>0</v>
      </c>
      <c r="DJ322" s="19"/>
      <c r="DK322" s="18"/>
      <c r="DL322" s="18"/>
      <c r="DM322" s="19"/>
      <c r="DN322" s="19"/>
      <c r="DO322" s="18"/>
      <c r="DP322" s="18"/>
      <c r="DQ322" s="19"/>
      <c r="DR322" s="19"/>
      <c r="DS322" s="18"/>
      <c r="DT322" s="18"/>
      <c r="DU322" s="19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</row>
    <row r="323" spans="1:161" ht="15.75" thickBot="1" x14ac:dyDescent="0.3">
      <c r="A323" s="36"/>
      <c r="B323" s="72"/>
      <c r="C323" s="37"/>
      <c r="D323" s="38"/>
      <c r="E323" s="39"/>
      <c r="F323" s="40"/>
      <c r="G323" s="75"/>
      <c r="H323" s="41"/>
      <c r="I323" s="42"/>
      <c r="J323" s="43"/>
      <c r="K323" s="110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9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9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9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8">
        <f t="shared" si="149"/>
        <v>0</v>
      </c>
      <c r="CK323" s="8">
        <f t="shared" si="150"/>
        <v>0</v>
      </c>
      <c r="CL323" s="8" t="str">
        <f t="shared" si="161"/>
        <v/>
      </c>
      <c r="CM323" s="8" t="str">
        <f t="shared" si="162"/>
        <v/>
      </c>
      <c r="CN323" s="8" t="str">
        <f t="shared" si="163"/>
        <v/>
      </c>
      <c r="CO323" s="8" t="str">
        <f t="shared" si="164"/>
        <v/>
      </c>
      <c r="CP323" s="8">
        <f>IF(D323="",0,IF(D323=E323,0,IF(D323&lt;E323,0,IF('Equipes et choix des points'!$I$2=1,IF('Matchs et classements'!D323&gt;'Matchs et classements'!E323,3),IF('Equipes et choix des points'!$I$2=2,IF('Matchs et classements'!D323&gt;E323,4))))))</f>
        <v>0</v>
      </c>
      <c r="CQ323" s="8">
        <f>IF(E323="",0,IF(E323=D323,0,IF(E323&lt;D323,0,IF('Equipes et choix des points'!$I$2=1,IF('Matchs et classements'!E323&gt;'Matchs et classements'!D323,3),IF('Equipes et choix des points'!$I$2=2,IF('Matchs et classements'!E323&gt;'Matchs et classements'!D323,4))))))</f>
        <v>0</v>
      </c>
      <c r="CR323" s="8">
        <f>IF(D323="",0,IF(D323&gt;E323,0,IF(D323&lt;E323,0,IF('Equipes et choix des points'!$I$2=1,IF('Matchs et classements'!D323='Matchs et classements'!E323,1),IF('Equipes et choix des points'!$I$2=2,IF('Matchs et classements'!D323='Matchs et classements'!E323,2))))))</f>
        <v>0</v>
      </c>
      <c r="CS323" s="8">
        <f>IF(E323="",0,IF(E323&gt;D323,0,IF(E323&lt;D323,0,IF('Equipes et choix des points'!$I$2=1,IF('Matchs et classements'!E323='Matchs et classements'!D323,1),IF('Equipes et choix des points'!$I$2=2,IF('Matchs et classements'!E323='Matchs et classements'!D323,2))))))</f>
        <v>0</v>
      </c>
      <c r="CT323" s="8">
        <f>IF(D323="",0,IF(D323&gt;E323,0,IF(D323=E323,0,IF('Equipes et choix des points'!$I$2=1,IF('Matchs et classements'!D323&lt;'Matchs et classements'!E323,0),IF('Equipes et choix des points'!$I$2=2,IF('Matchs et classements'!D323&lt;'Matchs et classements'!E323,1))))))</f>
        <v>0</v>
      </c>
      <c r="CU323" s="8">
        <f>IF(E323="",0,IF(E323&gt;D323,0,IF(E323=D323,0,IF('Equipes et choix des points'!$I$2=1,IF('Matchs et classements'!E323&lt;'Matchs et classements'!D323,0),IF('Equipes et choix des points'!$I$2=2,IF('Matchs et classements'!E323&lt;'Matchs et classements'!D323,1))))))</f>
        <v>0</v>
      </c>
      <c r="CV323" s="8">
        <f t="shared" si="165"/>
        <v>0</v>
      </c>
      <c r="CW323" s="8">
        <f t="shared" si="166"/>
        <v>0</v>
      </c>
      <c r="CX323" s="8">
        <f t="shared" si="167"/>
        <v>0</v>
      </c>
      <c r="CY323" s="8">
        <f t="shared" si="168"/>
        <v>0</v>
      </c>
      <c r="CZ323" s="8" t="b">
        <f t="shared" si="151"/>
        <v>0</v>
      </c>
      <c r="DA323" s="8" t="b">
        <f t="shared" si="152"/>
        <v>0</v>
      </c>
      <c r="DB323" s="8" t="b">
        <f t="shared" si="153"/>
        <v>0</v>
      </c>
      <c r="DC323" s="8" t="b">
        <f t="shared" si="154"/>
        <v>0</v>
      </c>
      <c r="DD323" s="8" t="b">
        <f t="shared" si="155"/>
        <v>0</v>
      </c>
      <c r="DE323" s="8" t="b">
        <f t="shared" si="156"/>
        <v>0</v>
      </c>
      <c r="DF323" s="8">
        <f t="shared" si="157"/>
        <v>0</v>
      </c>
      <c r="DG323" s="8">
        <f t="shared" si="158"/>
        <v>0</v>
      </c>
      <c r="DH323" s="8">
        <f t="shared" si="159"/>
        <v>0</v>
      </c>
      <c r="DI323" s="8">
        <f t="shared" si="160"/>
        <v>0</v>
      </c>
      <c r="DJ323" s="19"/>
      <c r="DK323" s="18"/>
      <c r="DL323" s="18"/>
      <c r="DM323" s="19"/>
      <c r="DN323" s="19"/>
      <c r="DO323" s="18"/>
      <c r="DP323" s="18"/>
      <c r="DQ323" s="19"/>
      <c r="DR323" s="19"/>
      <c r="DS323" s="18"/>
      <c r="DT323" s="18"/>
      <c r="DU323" s="19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</row>
    <row r="324" spans="1:161" x14ac:dyDescent="0.25">
      <c r="A324" s="20"/>
      <c r="B324" s="70"/>
      <c r="C324" s="21"/>
      <c r="D324" s="22"/>
      <c r="E324" s="23"/>
      <c r="F324" s="24"/>
      <c r="G324" s="73"/>
      <c r="H324" s="25"/>
      <c r="I324" s="26"/>
      <c r="J324" s="27"/>
      <c r="K324" s="108">
        <v>33</v>
      </c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9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9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9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8">
        <f t="shared" ref="CJ324:CJ383" si="169">A324</f>
        <v>0</v>
      </c>
      <c r="CK324" s="8">
        <f t="shared" ref="CK324:CK383" si="170">H324</f>
        <v>0</v>
      </c>
      <c r="CL324" s="8" t="str">
        <f t="shared" si="161"/>
        <v/>
      </c>
      <c r="CM324" s="8" t="str">
        <f t="shared" si="162"/>
        <v/>
      </c>
      <c r="CN324" s="8" t="str">
        <f t="shared" si="163"/>
        <v/>
      </c>
      <c r="CO324" s="8" t="str">
        <f t="shared" si="164"/>
        <v/>
      </c>
      <c r="CP324" s="8">
        <f>IF(D324="",0,IF(D324=E324,0,IF(D324&lt;E324,0,IF('Equipes et choix des points'!$I$2=1,IF('Matchs et classements'!D324&gt;'Matchs et classements'!E324,3),IF('Equipes et choix des points'!$I$2=2,IF('Matchs et classements'!D324&gt;E324,4))))))</f>
        <v>0</v>
      </c>
      <c r="CQ324" s="8">
        <f>IF(E324="",0,IF(E324=D324,0,IF(E324&lt;D324,0,IF('Equipes et choix des points'!$I$2=1,IF('Matchs et classements'!E324&gt;'Matchs et classements'!D324,3),IF('Equipes et choix des points'!$I$2=2,IF('Matchs et classements'!E324&gt;'Matchs et classements'!D324,4))))))</f>
        <v>0</v>
      </c>
      <c r="CR324" s="8">
        <f>IF(D324="",0,IF(D324&gt;E324,0,IF(D324&lt;E324,0,IF('Equipes et choix des points'!$I$2=1,IF('Matchs et classements'!D324='Matchs et classements'!E324,1),IF('Equipes et choix des points'!$I$2=2,IF('Matchs et classements'!D324='Matchs et classements'!E324,2))))))</f>
        <v>0</v>
      </c>
      <c r="CS324" s="8">
        <f>IF(E324="",0,IF(E324&gt;D324,0,IF(E324&lt;D324,0,IF('Equipes et choix des points'!$I$2=1,IF('Matchs et classements'!E324='Matchs et classements'!D324,1),IF('Equipes et choix des points'!$I$2=2,IF('Matchs et classements'!E324='Matchs et classements'!D324,2))))))</f>
        <v>0</v>
      </c>
      <c r="CT324" s="8">
        <f>IF(D324="",0,IF(D324&gt;E324,0,IF(D324=E324,0,IF('Equipes et choix des points'!$I$2=1,IF('Matchs et classements'!D324&lt;'Matchs et classements'!E324,0),IF('Equipes et choix des points'!$I$2=2,IF('Matchs et classements'!D324&lt;'Matchs et classements'!E324,1))))))</f>
        <v>0</v>
      </c>
      <c r="CU324" s="8">
        <f>IF(E324="",0,IF(E324&gt;D324,0,IF(E324=D324,0,IF('Equipes et choix des points'!$I$2=1,IF('Matchs et classements'!E324&lt;'Matchs et classements'!D324,0),IF('Equipes et choix des points'!$I$2=2,IF('Matchs et classements'!E324&lt;'Matchs et classements'!D324,1))))))</f>
        <v>0</v>
      </c>
      <c r="CV324" s="8">
        <f t="shared" si="165"/>
        <v>0</v>
      </c>
      <c r="CW324" s="8">
        <f t="shared" si="166"/>
        <v>0</v>
      </c>
      <c r="CX324" s="8">
        <f t="shared" si="167"/>
        <v>0</v>
      </c>
      <c r="CY324" s="8">
        <f t="shared" si="168"/>
        <v>0</v>
      </c>
      <c r="CZ324" s="8" t="b">
        <f t="shared" ref="CZ324:CZ383" si="171">IF(D324&lt;&gt;"",IF(D324&gt;E324,1))</f>
        <v>0</v>
      </c>
      <c r="DA324" s="8" t="b">
        <f t="shared" ref="DA324:DA383" si="172">IF(E324&lt;&gt;"",IF(E324&gt;D324,1))</f>
        <v>0</v>
      </c>
      <c r="DB324" s="8" t="b">
        <f t="shared" ref="DB324:DB383" si="173">IF(D324&lt;&gt;"",IF(D324=E324,1))</f>
        <v>0</v>
      </c>
      <c r="DC324" s="8" t="b">
        <f t="shared" ref="DC324:DC383" si="174">IF(E324&lt;&gt;"",IF(E324=D324,1))</f>
        <v>0</v>
      </c>
      <c r="DD324" s="8" t="b">
        <f t="shared" ref="DD324:DD383" si="175">IF(D324&lt;&gt;"",IF(D324&lt;E324,1))</f>
        <v>0</v>
      </c>
      <c r="DE324" s="8" t="b">
        <f t="shared" ref="DE324:DE383" si="176">IF(E324&lt;&gt;"",IF(E324&lt;D324,1))</f>
        <v>0</v>
      </c>
      <c r="DF324" s="8">
        <f t="shared" ref="DF324:DF383" si="177">D324</f>
        <v>0</v>
      </c>
      <c r="DG324" s="8">
        <f t="shared" ref="DG324:DG383" si="178">E324</f>
        <v>0</v>
      </c>
      <c r="DH324" s="8">
        <f t="shared" ref="DH324:DH383" si="179">E324</f>
        <v>0</v>
      </c>
      <c r="DI324" s="8">
        <f t="shared" ref="DI324:DI383" si="180">D324</f>
        <v>0</v>
      </c>
      <c r="DJ324" s="19"/>
      <c r="DK324" s="18"/>
      <c r="DL324" s="18"/>
      <c r="DM324" s="19"/>
      <c r="DN324" s="19"/>
      <c r="DO324" s="18"/>
      <c r="DP324" s="18"/>
      <c r="DQ324" s="19"/>
      <c r="DR324" s="19"/>
      <c r="DS324" s="18"/>
      <c r="DT324" s="18"/>
      <c r="DU324" s="19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</row>
    <row r="325" spans="1:161" x14ac:dyDescent="0.25">
      <c r="A325" s="28"/>
      <c r="B325" s="71"/>
      <c r="C325" s="29"/>
      <c r="D325" s="30"/>
      <c r="E325" s="31"/>
      <c r="F325" s="32"/>
      <c r="G325" s="74"/>
      <c r="H325" s="33"/>
      <c r="I325" s="34"/>
      <c r="J325" s="35"/>
      <c r="K325" s="109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9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9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9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8">
        <f t="shared" si="169"/>
        <v>0</v>
      </c>
      <c r="CK325" s="8">
        <f t="shared" si="170"/>
        <v>0</v>
      </c>
      <c r="CL325" s="8" t="str">
        <f t="shared" ref="CL325:CL383" si="181">IF(B325="Forfait Perdant",3,"")</f>
        <v/>
      </c>
      <c r="CM325" s="8" t="str">
        <f t="shared" ref="CM325:CM383" si="182">IF(G325="Forfait Perdant",3,"")</f>
        <v/>
      </c>
      <c r="CN325" s="8" t="str">
        <f t="shared" ref="CN325:CN383" si="183">IF(B325="Forfait Gagnant",0,"")</f>
        <v/>
      </c>
      <c r="CO325" s="8" t="str">
        <f t="shared" ref="CO325:CO383" si="184">IF(G325="Forfait Gagnant",0,"")</f>
        <v/>
      </c>
      <c r="CP325" s="8">
        <f>IF(D325="",0,IF(D325=E325,0,IF(D325&lt;E325,0,IF('Equipes et choix des points'!$I$2=1,IF('Matchs et classements'!D325&gt;'Matchs et classements'!E325,3),IF('Equipes et choix des points'!$I$2=2,IF('Matchs et classements'!D325&gt;E325,4))))))</f>
        <v>0</v>
      </c>
      <c r="CQ325" s="8">
        <f>IF(E325="",0,IF(E325=D325,0,IF(E325&lt;D325,0,IF('Equipes et choix des points'!$I$2=1,IF('Matchs et classements'!E325&gt;'Matchs et classements'!D325,3),IF('Equipes et choix des points'!$I$2=2,IF('Matchs et classements'!E325&gt;'Matchs et classements'!D325,4))))))</f>
        <v>0</v>
      </c>
      <c r="CR325" s="8">
        <f>IF(D325="",0,IF(D325&gt;E325,0,IF(D325&lt;E325,0,IF('Equipes et choix des points'!$I$2=1,IF('Matchs et classements'!D325='Matchs et classements'!E325,1),IF('Equipes et choix des points'!$I$2=2,IF('Matchs et classements'!D325='Matchs et classements'!E325,2))))))</f>
        <v>0</v>
      </c>
      <c r="CS325" s="8">
        <f>IF(E325="",0,IF(E325&gt;D325,0,IF(E325&lt;D325,0,IF('Equipes et choix des points'!$I$2=1,IF('Matchs et classements'!E325='Matchs et classements'!D325,1),IF('Equipes et choix des points'!$I$2=2,IF('Matchs et classements'!E325='Matchs et classements'!D325,2))))))</f>
        <v>0</v>
      </c>
      <c r="CT325" s="8">
        <f>IF(D325="",0,IF(D325&gt;E325,0,IF(D325=E325,0,IF('Equipes et choix des points'!$I$2=1,IF('Matchs et classements'!D325&lt;'Matchs et classements'!E325,0),IF('Equipes et choix des points'!$I$2=2,IF('Matchs et classements'!D325&lt;'Matchs et classements'!E325,1))))))</f>
        <v>0</v>
      </c>
      <c r="CU325" s="8">
        <f>IF(E325="",0,IF(E325&gt;D325,0,IF(E325=D325,0,IF('Equipes et choix des points'!$I$2=1,IF('Matchs et classements'!E325&lt;'Matchs et classements'!D325,0),IF('Equipes et choix des points'!$I$2=2,IF('Matchs et classements'!E325&lt;'Matchs et classements'!D325,1))))))</f>
        <v>0</v>
      </c>
      <c r="CV325" s="8">
        <f t="shared" ref="CV325:CV383" si="185">SUM(CP325,CR325,CT325)-SUM(CJ325,CL325)</f>
        <v>0</v>
      </c>
      <c r="CW325" s="8">
        <f t="shared" ref="CW325:CW383" si="186">SUM(CO325,CQ325,CS325)-SUM(CK325,CM325)</f>
        <v>0</v>
      </c>
      <c r="CX325" s="8">
        <f t="shared" ref="CX325:CX383" si="187">IF(B325="Forfait perdant",0,IF(B325="Forfait Général",0,IF(D325="",0,1)))</f>
        <v>0</v>
      </c>
      <c r="CY325" s="8">
        <f t="shared" ref="CY325:CY383" si="188">IF(G325="Forfait Perdant",0,IF(G325="Forfait Général",0,IF(E325="",0,1)))</f>
        <v>0</v>
      </c>
      <c r="CZ325" s="8" t="b">
        <f t="shared" si="171"/>
        <v>0</v>
      </c>
      <c r="DA325" s="8" t="b">
        <f t="shared" si="172"/>
        <v>0</v>
      </c>
      <c r="DB325" s="8" t="b">
        <f t="shared" si="173"/>
        <v>0</v>
      </c>
      <c r="DC325" s="8" t="b">
        <f t="shared" si="174"/>
        <v>0</v>
      </c>
      <c r="DD325" s="8" t="b">
        <f t="shared" si="175"/>
        <v>0</v>
      </c>
      <c r="DE325" s="8" t="b">
        <f t="shared" si="176"/>
        <v>0</v>
      </c>
      <c r="DF325" s="8">
        <f t="shared" si="177"/>
        <v>0</v>
      </c>
      <c r="DG325" s="8">
        <f t="shared" si="178"/>
        <v>0</v>
      </c>
      <c r="DH325" s="8">
        <f t="shared" si="179"/>
        <v>0</v>
      </c>
      <c r="DI325" s="8">
        <f t="shared" si="180"/>
        <v>0</v>
      </c>
      <c r="DJ325" s="19"/>
      <c r="DK325" s="18"/>
      <c r="DL325" s="18"/>
      <c r="DM325" s="19"/>
      <c r="DN325" s="19"/>
      <c r="DO325" s="18"/>
      <c r="DP325" s="18"/>
      <c r="DQ325" s="19"/>
      <c r="DR325" s="19"/>
      <c r="DS325" s="18"/>
      <c r="DT325" s="18"/>
      <c r="DU325" s="19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</row>
    <row r="326" spans="1:161" x14ac:dyDescent="0.25">
      <c r="A326" s="28"/>
      <c r="B326" s="71"/>
      <c r="C326" s="29"/>
      <c r="D326" s="30"/>
      <c r="E326" s="31"/>
      <c r="F326" s="32"/>
      <c r="G326" s="74"/>
      <c r="H326" s="33"/>
      <c r="I326" s="34"/>
      <c r="J326" s="35"/>
      <c r="K326" s="109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9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9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9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8">
        <f t="shared" si="169"/>
        <v>0</v>
      </c>
      <c r="CK326" s="8">
        <f t="shared" si="170"/>
        <v>0</v>
      </c>
      <c r="CL326" s="8" t="str">
        <f t="shared" si="181"/>
        <v/>
      </c>
      <c r="CM326" s="8" t="str">
        <f t="shared" si="182"/>
        <v/>
      </c>
      <c r="CN326" s="8" t="str">
        <f t="shared" si="183"/>
        <v/>
      </c>
      <c r="CO326" s="8" t="str">
        <f t="shared" si="184"/>
        <v/>
      </c>
      <c r="CP326" s="8">
        <f>IF(D326="",0,IF(D326=E326,0,IF(D326&lt;E326,0,IF('Equipes et choix des points'!$I$2=1,IF('Matchs et classements'!D326&gt;'Matchs et classements'!E326,3),IF('Equipes et choix des points'!$I$2=2,IF('Matchs et classements'!D326&gt;E326,4))))))</f>
        <v>0</v>
      </c>
      <c r="CQ326" s="8">
        <f>IF(E326="",0,IF(E326=D326,0,IF(E326&lt;D326,0,IF('Equipes et choix des points'!$I$2=1,IF('Matchs et classements'!E326&gt;'Matchs et classements'!D326,3),IF('Equipes et choix des points'!$I$2=2,IF('Matchs et classements'!E326&gt;'Matchs et classements'!D326,4))))))</f>
        <v>0</v>
      </c>
      <c r="CR326" s="8">
        <f>IF(D326="",0,IF(D326&gt;E326,0,IF(D326&lt;E326,0,IF('Equipes et choix des points'!$I$2=1,IF('Matchs et classements'!D326='Matchs et classements'!E326,1),IF('Equipes et choix des points'!$I$2=2,IF('Matchs et classements'!D326='Matchs et classements'!E326,2))))))</f>
        <v>0</v>
      </c>
      <c r="CS326" s="8">
        <f>IF(E326="",0,IF(E326&gt;D326,0,IF(E326&lt;D326,0,IF('Equipes et choix des points'!$I$2=1,IF('Matchs et classements'!E326='Matchs et classements'!D326,1),IF('Equipes et choix des points'!$I$2=2,IF('Matchs et classements'!E326='Matchs et classements'!D326,2))))))</f>
        <v>0</v>
      </c>
      <c r="CT326" s="8">
        <f>IF(D326="",0,IF(D326&gt;E326,0,IF(D326=E326,0,IF('Equipes et choix des points'!$I$2=1,IF('Matchs et classements'!D326&lt;'Matchs et classements'!E326,0),IF('Equipes et choix des points'!$I$2=2,IF('Matchs et classements'!D326&lt;'Matchs et classements'!E326,1))))))</f>
        <v>0</v>
      </c>
      <c r="CU326" s="8">
        <f>IF(E326="",0,IF(E326&gt;D326,0,IF(E326=D326,0,IF('Equipes et choix des points'!$I$2=1,IF('Matchs et classements'!E326&lt;'Matchs et classements'!D326,0),IF('Equipes et choix des points'!$I$2=2,IF('Matchs et classements'!E326&lt;'Matchs et classements'!D326,1))))))</f>
        <v>0</v>
      </c>
      <c r="CV326" s="8">
        <f t="shared" si="185"/>
        <v>0</v>
      </c>
      <c r="CW326" s="8">
        <f t="shared" si="186"/>
        <v>0</v>
      </c>
      <c r="CX326" s="8">
        <f t="shared" si="187"/>
        <v>0</v>
      </c>
      <c r="CY326" s="8">
        <f t="shared" si="188"/>
        <v>0</v>
      </c>
      <c r="CZ326" s="8" t="b">
        <f t="shared" si="171"/>
        <v>0</v>
      </c>
      <c r="DA326" s="8" t="b">
        <f t="shared" si="172"/>
        <v>0</v>
      </c>
      <c r="DB326" s="8" t="b">
        <f t="shared" si="173"/>
        <v>0</v>
      </c>
      <c r="DC326" s="8" t="b">
        <f t="shared" si="174"/>
        <v>0</v>
      </c>
      <c r="DD326" s="8" t="b">
        <f t="shared" si="175"/>
        <v>0</v>
      </c>
      <c r="DE326" s="8" t="b">
        <f t="shared" si="176"/>
        <v>0</v>
      </c>
      <c r="DF326" s="8">
        <f t="shared" si="177"/>
        <v>0</v>
      </c>
      <c r="DG326" s="8">
        <f t="shared" si="178"/>
        <v>0</v>
      </c>
      <c r="DH326" s="8">
        <f t="shared" si="179"/>
        <v>0</v>
      </c>
      <c r="DI326" s="8">
        <f t="shared" si="180"/>
        <v>0</v>
      </c>
      <c r="DJ326" s="19"/>
      <c r="DK326" s="18"/>
      <c r="DL326" s="18"/>
      <c r="DM326" s="19"/>
      <c r="DN326" s="19"/>
      <c r="DO326" s="18"/>
      <c r="DP326" s="18"/>
      <c r="DQ326" s="19"/>
      <c r="DR326" s="19"/>
      <c r="DS326" s="18"/>
      <c r="DT326" s="18"/>
      <c r="DU326" s="19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</row>
    <row r="327" spans="1:161" x14ac:dyDescent="0.25">
      <c r="A327" s="28"/>
      <c r="B327" s="71"/>
      <c r="C327" s="29"/>
      <c r="D327" s="30"/>
      <c r="E327" s="31"/>
      <c r="F327" s="32"/>
      <c r="G327" s="74"/>
      <c r="H327" s="33"/>
      <c r="I327" s="34"/>
      <c r="J327" s="35"/>
      <c r="K327" s="109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9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9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9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8">
        <f t="shared" si="169"/>
        <v>0</v>
      </c>
      <c r="CK327" s="8">
        <f t="shared" si="170"/>
        <v>0</v>
      </c>
      <c r="CL327" s="8" t="str">
        <f t="shared" si="181"/>
        <v/>
      </c>
      <c r="CM327" s="8" t="str">
        <f t="shared" si="182"/>
        <v/>
      </c>
      <c r="CN327" s="8" t="str">
        <f t="shared" si="183"/>
        <v/>
      </c>
      <c r="CO327" s="8" t="str">
        <f t="shared" si="184"/>
        <v/>
      </c>
      <c r="CP327" s="8">
        <f>IF(D327="",0,IF(D327=E327,0,IF(D327&lt;E327,0,IF('Equipes et choix des points'!$I$2=1,IF('Matchs et classements'!D327&gt;'Matchs et classements'!E327,3),IF('Equipes et choix des points'!$I$2=2,IF('Matchs et classements'!D327&gt;E327,4))))))</f>
        <v>0</v>
      </c>
      <c r="CQ327" s="8">
        <f>IF(E327="",0,IF(E327=D327,0,IF(E327&lt;D327,0,IF('Equipes et choix des points'!$I$2=1,IF('Matchs et classements'!E327&gt;'Matchs et classements'!D327,3),IF('Equipes et choix des points'!$I$2=2,IF('Matchs et classements'!E327&gt;'Matchs et classements'!D327,4))))))</f>
        <v>0</v>
      </c>
      <c r="CR327" s="8">
        <f>IF(D327="",0,IF(D327&gt;E327,0,IF(D327&lt;E327,0,IF('Equipes et choix des points'!$I$2=1,IF('Matchs et classements'!D327='Matchs et classements'!E327,1),IF('Equipes et choix des points'!$I$2=2,IF('Matchs et classements'!D327='Matchs et classements'!E327,2))))))</f>
        <v>0</v>
      </c>
      <c r="CS327" s="8">
        <f>IF(E327="",0,IF(E327&gt;D327,0,IF(E327&lt;D327,0,IF('Equipes et choix des points'!$I$2=1,IF('Matchs et classements'!E327='Matchs et classements'!D327,1),IF('Equipes et choix des points'!$I$2=2,IF('Matchs et classements'!E327='Matchs et classements'!D327,2))))))</f>
        <v>0</v>
      </c>
      <c r="CT327" s="8">
        <f>IF(D327="",0,IF(D327&gt;E327,0,IF(D327=E327,0,IF('Equipes et choix des points'!$I$2=1,IF('Matchs et classements'!D327&lt;'Matchs et classements'!E327,0),IF('Equipes et choix des points'!$I$2=2,IF('Matchs et classements'!D327&lt;'Matchs et classements'!E327,1))))))</f>
        <v>0</v>
      </c>
      <c r="CU327" s="8">
        <f>IF(E327="",0,IF(E327&gt;D327,0,IF(E327=D327,0,IF('Equipes et choix des points'!$I$2=1,IF('Matchs et classements'!E327&lt;'Matchs et classements'!D327,0),IF('Equipes et choix des points'!$I$2=2,IF('Matchs et classements'!E327&lt;'Matchs et classements'!D327,1))))))</f>
        <v>0</v>
      </c>
      <c r="CV327" s="8">
        <f t="shared" si="185"/>
        <v>0</v>
      </c>
      <c r="CW327" s="8">
        <f t="shared" si="186"/>
        <v>0</v>
      </c>
      <c r="CX327" s="8">
        <f t="shared" si="187"/>
        <v>0</v>
      </c>
      <c r="CY327" s="8">
        <f t="shared" si="188"/>
        <v>0</v>
      </c>
      <c r="CZ327" s="8" t="b">
        <f t="shared" si="171"/>
        <v>0</v>
      </c>
      <c r="DA327" s="8" t="b">
        <f t="shared" si="172"/>
        <v>0</v>
      </c>
      <c r="DB327" s="8" t="b">
        <f t="shared" si="173"/>
        <v>0</v>
      </c>
      <c r="DC327" s="8" t="b">
        <f t="shared" si="174"/>
        <v>0</v>
      </c>
      <c r="DD327" s="8" t="b">
        <f t="shared" si="175"/>
        <v>0</v>
      </c>
      <c r="DE327" s="8" t="b">
        <f t="shared" si="176"/>
        <v>0</v>
      </c>
      <c r="DF327" s="8">
        <f t="shared" si="177"/>
        <v>0</v>
      </c>
      <c r="DG327" s="8">
        <f t="shared" si="178"/>
        <v>0</v>
      </c>
      <c r="DH327" s="8">
        <f t="shared" si="179"/>
        <v>0</v>
      </c>
      <c r="DI327" s="8">
        <f t="shared" si="180"/>
        <v>0</v>
      </c>
      <c r="DJ327" s="19"/>
      <c r="DK327" s="18"/>
      <c r="DL327" s="18"/>
      <c r="DM327" s="19"/>
      <c r="DN327" s="19"/>
      <c r="DO327" s="18"/>
      <c r="DP327" s="18"/>
      <c r="DQ327" s="19"/>
      <c r="DR327" s="19"/>
      <c r="DS327" s="18"/>
      <c r="DT327" s="18"/>
      <c r="DU327" s="19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</row>
    <row r="328" spans="1:161" x14ac:dyDescent="0.25">
      <c r="A328" s="28"/>
      <c r="B328" s="71"/>
      <c r="C328" s="29"/>
      <c r="D328" s="30"/>
      <c r="E328" s="31"/>
      <c r="F328" s="32"/>
      <c r="G328" s="74"/>
      <c r="H328" s="33"/>
      <c r="I328" s="34"/>
      <c r="J328" s="35"/>
      <c r="K328" s="109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9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9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9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8">
        <f t="shared" si="169"/>
        <v>0</v>
      </c>
      <c r="CK328" s="8">
        <f t="shared" si="170"/>
        <v>0</v>
      </c>
      <c r="CL328" s="8" t="str">
        <f t="shared" si="181"/>
        <v/>
      </c>
      <c r="CM328" s="8" t="str">
        <f t="shared" si="182"/>
        <v/>
      </c>
      <c r="CN328" s="8" t="str">
        <f t="shared" si="183"/>
        <v/>
      </c>
      <c r="CO328" s="8" t="str">
        <f t="shared" si="184"/>
        <v/>
      </c>
      <c r="CP328" s="8">
        <f>IF(D328="",0,IF(D328=E328,0,IF(D328&lt;E328,0,IF('Equipes et choix des points'!$I$2=1,IF('Matchs et classements'!D328&gt;'Matchs et classements'!E328,3),IF('Equipes et choix des points'!$I$2=2,IF('Matchs et classements'!D328&gt;E328,4))))))</f>
        <v>0</v>
      </c>
      <c r="CQ328" s="8">
        <f>IF(E328="",0,IF(E328=D328,0,IF(E328&lt;D328,0,IF('Equipes et choix des points'!$I$2=1,IF('Matchs et classements'!E328&gt;'Matchs et classements'!D328,3),IF('Equipes et choix des points'!$I$2=2,IF('Matchs et classements'!E328&gt;'Matchs et classements'!D328,4))))))</f>
        <v>0</v>
      </c>
      <c r="CR328" s="8">
        <f>IF(D328="",0,IF(D328&gt;E328,0,IF(D328&lt;E328,0,IF('Equipes et choix des points'!$I$2=1,IF('Matchs et classements'!D328='Matchs et classements'!E328,1),IF('Equipes et choix des points'!$I$2=2,IF('Matchs et classements'!D328='Matchs et classements'!E328,2))))))</f>
        <v>0</v>
      </c>
      <c r="CS328" s="8">
        <f>IF(E328="",0,IF(E328&gt;D328,0,IF(E328&lt;D328,0,IF('Equipes et choix des points'!$I$2=1,IF('Matchs et classements'!E328='Matchs et classements'!D328,1),IF('Equipes et choix des points'!$I$2=2,IF('Matchs et classements'!E328='Matchs et classements'!D328,2))))))</f>
        <v>0</v>
      </c>
      <c r="CT328" s="8">
        <f>IF(D328="",0,IF(D328&gt;E328,0,IF(D328=E328,0,IF('Equipes et choix des points'!$I$2=1,IF('Matchs et classements'!D328&lt;'Matchs et classements'!E328,0),IF('Equipes et choix des points'!$I$2=2,IF('Matchs et classements'!D328&lt;'Matchs et classements'!E328,1))))))</f>
        <v>0</v>
      </c>
      <c r="CU328" s="8">
        <f>IF(E328="",0,IF(E328&gt;D328,0,IF(E328=D328,0,IF('Equipes et choix des points'!$I$2=1,IF('Matchs et classements'!E328&lt;'Matchs et classements'!D328,0),IF('Equipes et choix des points'!$I$2=2,IF('Matchs et classements'!E328&lt;'Matchs et classements'!D328,1))))))</f>
        <v>0</v>
      </c>
      <c r="CV328" s="8">
        <f t="shared" si="185"/>
        <v>0</v>
      </c>
      <c r="CW328" s="8">
        <f t="shared" si="186"/>
        <v>0</v>
      </c>
      <c r="CX328" s="8">
        <f t="shared" si="187"/>
        <v>0</v>
      </c>
      <c r="CY328" s="8">
        <f t="shared" si="188"/>
        <v>0</v>
      </c>
      <c r="CZ328" s="8" t="b">
        <f t="shared" si="171"/>
        <v>0</v>
      </c>
      <c r="DA328" s="8" t="b">
        <f t="shared" si="172"/>
        <v>0</v>
      </c>
      <c r="DB328" s="8" t="b">
        <f t="shared" si="173"/>
        <v>0</v>
      </c>
      <c r="DC328" s="8" t="b">
        <f t="shared" si="174"/>
        <v>0</v>
      </c>
      <c r="DD328" s="8" t="b">
        <f t="shared" si="175"/>
        <v>0</v>
      </c>
      <c r="DE328" s="8" t="b">
        <f t="shared" si="176"/>
        <v>0</v>
      </c>
      <c r="DF328" s="8">
        <f t="shared" si="177"/>
        <v>0</v>
      </c>
      <c r="DG328" s="8">
        <f t="shared" si="178"/>
        <v>0</v>
      </c>
      <c r="DH328" s="8">
        <f t="shared" si="179"/>
        <v>0</v>
      </c>
      <c r="DI328" s="8">
        <f t="shared" si="180"/>
        <v>0</v>
      </c>
      <c r="DJ328" s="19"/>
      <c r="DK328" s="18"/>
      <c r="DL328" s="18"/>
      <c r="DM328" s="19"/>
      <c r="DN328" s="19"/>
      <c r="DO328" s="18"/>
      <c r="DP328" s="18"/>
      <c r="DQ328" s="19"/>
      <c r="DR328" s="19"/>
      <c r="DS328" s="18"/>
      <c r="DT328" s="18"/>
      <c r="DU328" s="19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</row>
    <row r="329" spans="1:161" x14ac:dyDescent="0.25">
      <c r="A329" s="28"/>
      <c r="B329" s="71"/>
      <c r="C329" s="29"/>
      <c r="D329" s="30"/>
      <c r="E329" s="31"/>
      <c r="F329" s="32"/>
      <c r="G329" s="74"/>
      <c r="H329" s="33"/>
      <c r="I329" s="34"/>
      <c r="J329" s="35"/>
      <c r="K329" s="109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9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9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9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8">
        <f t="shared" si="169"/>
        <v>0</v>
      </c>
      <c r="CK329" s="8">
        <f t="shared" si="170"/>
        <v>0</v>
      </c>
      <c r="CL329" s="8" t="str">
        <f t="shared" si="181"/>
        <v/>
      </c>
      <c r="CM329" s="8" t="str">
        <f t="shared" si="182"/>
        <v/>
      </c>
      <c r="CN329" s="8" t="str">
        <f t="shared" si="183"/>
        <v/>
      </c>
      <c r="CO329" s="8" t="str">
        <f t="shared" si="184"/>
        <v/>
      </c>
      <c r="CP329" s="8">
        <f>IF(D329="",0,IF(D329=E329,0,IF(D329&lt;E329,0,IF('Equipes et choix des points'!$I$2=1,IF('Matchs et classements'!D329&gt;'Matchs et classements'!E329,3),IF('Equipes et choix des points'!$I$2=2,IF('Matchs et classements'!D329&gt;E329,4))))))</f>
        <v>0</v>
      </c>
      <c r="CQ329" s="8">
        <f>IF(E329="",0,IF(E329=D329,0,IF(E329&lt;D329,0,IF('Equipes et choix des points'!$I$2=1,IF('Matchs et classements'!E329&gt;'Matchs et classements'!D329,3),IF('Equipes et choix des points'!$I$2=2,IF('Matchs et classements'!E329&gt;'Matchs et classements'!D329,4))))))</f>
        <v>0</v>
      </c>
      <c r="CR329" s="8">
        <f>IF(D329="",0,IF(D329&gt;E329,0,IF(D329&lt;E329,0,IF('Equipes et choix des points'!$I$2=1,IF('Matchs et classements'!D329='Matchs et classements'!E329,1),IF('Equipes et choix des points'!$I$2=2,IF('Matchs et classements'!D329='Matchs et classements'!E329,2))))))</f>
        <v>0</v>
      </c>
      <c r="CS329" s="8">
        <f>IF(E329="",0,IF(E329&gt;D329,0,IF(E329&lt;D329,0,IF('Equipes et choix des points'!$I$2=1,IF('Matchs et classements'!E329='Matchs et classements'!D329,1),IF('Equipes et choix des points'!$I$2=2,IF('Matchs et classements'!E329='Matchs et classements'!D329,2))))))</f>
        <v>0</v>
      </c>
      <c r="CT329" s="8">
        <f>IF(D329="",0,IF(D329&gt;E329,0,IF(D329=E329,0,IF('Equipes et choix des points'!$I$2=1,IF('Matchs et classements'!D329&lt;'Matchs et classements'!E329,0),IF('Equipes et choix des points'!$I$2=2,IF('Matchs et classements'!D329&lt;'Matchs et classements'!E329,1))))))</f>
        <v>0</v>
      </c>
      <c r="CU329" s="8">
        <f>IF(E329="",0,IF(E329&gt;D329,0,IF(E329=D329,0,IF('Equipes et choix des points'!$I$2=1,IF('Matchs et classements'!E329&lt;'Matchs et classements'!D329,0),IF('Equipes et choix des points'!$I$2=2,IF('Matchs et classements'!E329&lt;'Matchs et classements'!D329,1))))))</f>
        <v>0</v>
      </c>
      <c r="CV329" s="8">
        <f t="shared" si="185"/>
        <v>0</v>
      </c>
      <c r="CW329" s="8">
        <f t="shared" si="186"/>
        <v>0</v>
      </c>
      <c r="CX329" s="8">
        <f t="shared" si="187"/>
        <v>0</v>
      </c>
      <c r="CY329" s="8">
        <f t="shared" si="188"/>
        <v>0</v>
      </c>
      <c r="CZ329" s="8" t="b">
        <f t="shared" si="171"/>
        <v>0</v>
      </c>
      <c r="DA329" s="8" t="b">
        <f t="shared" si="172"/>
        <v>0</v>
      </c>
      <c r="DB329" s="8" t="b">
        <f t="shared" si="173"/>
        <v>0</v>
      </c>
      <c r="DC329" s="8" t="b">
        <f t="shared" si="174"/>
        <v>0</v>
      </c>
      <c r="DD329" s="8" t="b">
        <f t="shared" si="175"/>
        <v>0</v>
      </c>
      <c r="DE329" s="8" t="b">
        <f t="shared" si="176"/>
        <v>0</v>
      </c>
      <c r="DF329" s="8">
        <f t="shared" si="177"/>
        <v>0</v>
      </c>
      <c r="DG329" s="8">
        <f t="shared" si="178"/>
        <v>0</v>
      </c>
      <c r="DH329" s="8">
        <f t="shared" si="179"/>
        <v>0</v>
      </c>
      <c r="DI329" s="8">
        <f t="shared" si="180"/>
        <v>0</v>
      </c>
      <c r="DJ329" s="19"/>
      <c r="DK329" s="18"/>
      <c r="DL329" s="18"/>
      <c r="DM329" s="19"/>
      <c r="DN329" s="19"/>
      <c r="DO329" s="18"/>
      <c r="DP329" s="18"/>
      <c r="DQ329" s="19"/>
      <c r="DR329" s="19"/>
      <c r="DS329" s="18"/>
      <c r="DT329" s="18"/>
      <c r="DU329" s="19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</row>
    <row r="330" spans="1:161" x14ac:dyDescent="0.25">
      <c r="A330" s="28"/>
      <c r="B330" s="71"/>
      <c r="C330" s="29"/>
      <c r="D330" s="30"/>
      <c r="E330" s="31"/>
      <c r="F330" s="32"/>
      <c r="G330" s="74"/>
      <c r="H330" s="33"/>
      <c r="I330" s="34"/>
      <c r="J330" s="35"/>
      <c r="K330" s="109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9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9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9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8">
        <f t="shared" si="169"/>
        <v>0</v>
      </c>
      <c r="CK330" s="8">
        <f t="shared" si="170"/>
        <v>0</v>
      </c>
      <c r="CL330" s="8" t="str">
        <f t="shared" si="181"/>
        <v/>
      </c>
      <c r="CM330" s="8" t="str">
        <f t="shared" si="182"/>
        <v/>
      </c>
      <c r="CN330" s="8" t="str">
        <f t="shared" si="183"/>
        <v/>
      </c>
      <c r="CO330" s="8" t="str">
        <f t="shared" si="184"/>
        <v/>
      </c>
      <c r="CP330" s="8">
        <f>IF(D330="",0,IF(D330=E330,0,IF(D330&lt;E330,0,IF('Equipes et choix des points'!$I$2=1,IF('Matchs et classements'!D330&gt;'Matchs et classements'!E330,3),IF('Equipes et choix des points'!$I$2=2,IF('Matchs et classements'!D330&gt;E330,4))))))</f>
        <v>0</v>
      </c>
      <c r="CQ330" s="8">
        <f>IF(E330="",0,IF(E330=D330,0,IF(E330&lt;D330,0,IF('Equipes et choix des points'!$I$2=1,IF('Matchs et classements'!E330&gt;'Matchs et classements'!D330,3),IF('Equipes et choix des points'!$I$2=2,IF('Matchs et classements'!E330&gt;'Matchs et classements'!D330,4))))))</f>
        <v>0</v>
      </c>
      <c r="CR330" s="8">
        <f>IF(D330="",0,IF(D330&gt;E330,0,IF(D330&lt;E330,0,IF('Equipes et choix des points'!$I$2=1,IF('Matchs et classements'!D330='Matchs et classements'!E330,1),IF('Equipes et choix des points'!$I$2=2,IF('Matchs et classements'!D330='Matchs et classements'!E330,2))))))</f>
        <v>0</v>
      </c>
      <c r="CS330" s="8">
        <f>IF(E330="",0,IF(E330&gt;D330,0,IF(E330&lt;D330,0,IF('Equipes et choix des points'!$I$2=1,IF('Matchs et classements'!E330='Matchs et classements'!D330,1),IF('Equipes et choix des points'!$I$2=2,IF('Matchs et classements'!E330='Matchs et classements'!D330,2))))))</f>
        <v>0</v>
      </c>
      <c r="CT330" s="8">
        <f>IF(D330="",0,IF(D330&gt;E330,0,IF(D330=E330,0,IF('Equipes et choix des points'!$I$2=1,IF('Matchs et classements'!D330&lt;'Matchs et classements'!E330,0),IF('Equipes et choix des points'!$I$2=2,IF('Matchs et classements'!D330&lt;'Matchs et classements'!E330,1))))))</f>
        <v>0</v>
      </c>
      <c r="CU330" s="8">
        <f>IF(E330="",0,IF(E330&gt;D330,0,IF(E330=D330,0,IF('Equipes et choix des points'!$I$2=1,IF('Matchs et classements'!E330&lt;'Matchs et classements'!D330,0),IF('Equipes et choix des points'!$I$2=2,IF('Matchs et classements'!E330&lt;'Matchs et classements'!D330,1))))))</f>
        <v>0</v>
      </c>
      <c r="CV330" s="8">
        <f t="shared" si="185"/>
        <v>0</v>
      </c>
      <c r="CW330" s="8">
        <f t="shared" si="186"/>
        <v>0</v>
      </c>
      <c r="CX330" s="8">
        <f t="shared" si="187"/>
        <v>0</v>
      </c>
      <c r="CY330" s="8">
        <f t="shared" si="188"/>
        <v>0</v>
      </c>
      <c r="CZ330" s="8" t="b">
        <f t="shared" si="171"/>
        <v>0</v>
      </c>
      <c r="DA330" s="8" t="b">
        <f t="shared" si="172"/>
        <v>0</v>
      </c>
      <c r="DB330" s="8" t="b">
        <f t="shared" si="173"/>
        <v>0</v>
      </c>
      <c r="DC330" s="8" t="b">
        <f t="shared" si="174"/>
        <v>0</v>
      </c>
      <c r="DD330" s="8" t="b">
        <f t="shared" si="175"/>
        <v>0</v>
      </c>
      <c r="DE330" s="8" t="b">
        <f t="shared" si="176"/>
        <v>0</v>
      </c>
      <c r="DF330" s="8">
        <f t="shared" si="177"/>
        <v>0</v>
      </c>
      <c r="DG330" s="8">
        <f t="shared" si="178"/>
        <v>0</v>
      </c>
      <c r="DH330" s="8">
        <f t="shared" si="179"/>
        <v>0</v>
      </c>
      <c r="DI330" s="8">
        <f t="shared" si="180"/>
        <v>0</v>
      </c>
      <c r="DJ330" s="19"/>
      <c r="DK330" s="18"/>
      <c r="DL330" s="18"/>
      <c r="DM330" s="19"/>
      <c r="DN330" s="19"/>
      <c r="DO330" s="18"/>
      <c r="DP330" s="18"/>
      <c r="DQ330" s="19"/>
      <c r="DR330" s="19"/>
      <c r="DS330" s="18"/>
      <c r="DT330" s="18"/>
      <c r="DU330" s="19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</row>
    <row r="331" spans="1:161" x14ac:dyDescent="0.25">
      <c r="A331" s="28"/>
      <c r="B331" s="71"/>
      <c r="C331" s="29"/>
      <c r="D331" s="30"/>
      <c r="E331" s="31"/>
      <c r="F331" s="32"/>
      <c r="G331" s="74"/>
      <c r="H331" s="33"/>
      <c r="I331" s="34"/>
      <c r="J331" s="35"/>
      <c r="K331" s="109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9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9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9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8">
        <f t="shared" si="169"/>
        <v>0</v>
      </c>
      <c r="CK331" s="8">
        <f t="shared" si="170"/>
        <v>0</v>
      </c>
      <c r="CL331" s="8" t="str">
        <f t="shared" si="181"/>
        <v/>
      </c>
      <c r="CM331" s="8" t="str">
        <f t="shared" si="182"/>
        <v/>
      </c>
      <c r="CN331" s="8" t="str">
        <f t="shared" si="183"/>
        <v/>
      </c>
      <c r="CO331" s="8" t="str">
        <f t="shared" si="184"/>
        <v/>
      </c>
      <c r="CP331" s="8">
        <f>IF(D331="",0,IF(D331=E331,0,IF(D331&lt;E331,0,IF('Equipes et choix des points'!$I$2=1,IF('Matchs et classements'!D331&gt;'Matchs et classements'!E331,3),IF('Equipes et choix des points'!$I$2=2,IF('Matchs et classements'!D331&gt;E331,4))))))</f>
        <v>0</v>
      </c>
      <c r="CQ331" s="8">
        <f>IF(E331="",0,IF(E331=D331,0,IF(E331&lt;D331,0,IF('Equipes et choix des points'!$I$2=1,IF('Matchs et classements'!E331&gt;'Matchs et classements'!D331,3),IF('Equipes et choix des points'!$I$2=2,IF('Matchs et classements'!E331&gt;'Matchs et classements'!D331,4))))))</f>
        <v>0</v>
      </c>
      <c r="CR331" s="8">
        <f>IF(D331="",0,IF(D331&gt;E331,0,IF(D331&lt;E331,0,IF('Equipes et choix des points'!$I$2=1,IF('Matchs et classements'!D331='Matchs et classements'!E331,1),IF('Equipes et choix des points'!$I$2=2,IF('Matchs et classements'!D331='Matchs et classements'!E331,2))))))</f>
        <v>0</v>
      </c>
      <c r="CS331" s="8">
        <f>IF(E331="",0,IF(E331&gt;D331,0,IF(E331&lt;D331,0,IF('Equipes et choix des points'!$I$2=1,IF('Matchs et classements'!E331='Matchs et classements'!D331,1),IF('Equipes et choix des points'!$I$2=2,IF('Matchs et classements'!E331='Matchs et classements'!D331,2))))))</f>
        <v>0</v>
      </c>
      <c r="CT331" s="8">
        <f>IF(D331="",0,IF(D331&gt;E331,0,IF(D331=E331,0,IF('Equipes et choix des points'!$I$2=1,IF('Matchs et classements'!D331&lt;'Matchs et classements'!E331,0),IF('Equipes et choix des points'!$I$2=2,IF('Matchs et classements'!D331&lt;'Matchs et classements'!E331,1))))))</f>
        <v>0</v>
      </c>
      <c r="CU331" s="8">
        <f>IF(E331="",0,IF(E331&gt;D331,0,IF(E331=D331,0,IF('Equipes et choix des points'!$I$2=1,IF('Matchs et classements'!E331&lt;'Matchs et classements'!D331,0),IF('Equipes et choix des points'!$I$2=2,IF('Matchs et classements'!E331&lt;'Matchs et classements'!D331,1))))))</f>
        <v>0</v>
      </c>
      <c r="CV331" s="8">
        <f t="shared" si="185"/>
        <v>0</v>
      </c>
      <c r="CW331" s="8">
        <f t="shared" si="186"/>
        <v>0</v>
      </c>
      <c r="CX331" s="8">
        <f t="shared" si="187"/>
        <v>0</v>
      </c>
      <c r="CY331" s="8">
        <f t="shared" si="188"/>
        <v>0</v>
      </c>
      <c r="CZ331" s="8" t="b">
        <f t="shared" si="171"/>
        <v>0</v>
      </c>
      <c r="DA331" s="8" t="b">
        <f t="shared" si="172"/>
        <v>0</v>
      </c>
      <c r="DB331" s="8" t="b">
        <f t="shared" si="173"/>
        <v>0</v>
      </c>
      <c r="DC331" s="8" t="b">
        <f t="shared" si="174"/>
        <v>0</v>
      </c>
      <c r="DD331" s="8" t="b">
        <f t="shared" si="175"/>
        <v>0</v>
      </c>
      <c r="DE331" s="8" t="b">
        <f t="shared" si="176"/>
        <v>0</v>
      </c>
      <c r="DF331" s="8">
        <f t="shared" si="177"/>
        <v>0</v>
      </c>
      <c r="DG331" s="8">
        <f t="shared" si="178"/>
        <v>0</v>
      </c>
      <c r="DH331" s="8">
        <f t="shared" si="179"/>
        <v>0</v>
      </c>
      <c r="DI331" s="8">
        <f t="shared" si="180"/>
        <v>0</v>
      </c>
      <c r="DJ331" s="19"/>
      <c r="DK331" s="18"/>
      <c r="DL331" s="18"/>
      <c r="DM331" s="19"/>
      <c r="DN331" s="19"/>
      <c r="DO331" s="18"/>
      <c r="DP331" s="18"/>
      <c r="DQ331" s="19"/>
      <c r="DR331" s="19"/>
      <c r="DS331" s="18"/>
      <c r="DT331" s="18"/>
      <c r="DU331" s="19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</row>
    <row r="332" spans="1:161" x14ac:dyDescent="0.25">
      <c r="A332" s="28"/>
      <c r="B332" s="71"/>
      <c r="C332" s="29"/>
      <c r="D332" s="30"/>
      <c r="E332" s="31"/>
      <c r="F332" s="32"/>
      <c r="G332" s="74"/>
      <c r="H332" s="33"/>
      <c r="I332" s="34"/>
      <c r="J332" s="35"/>
      <c r="K332" s="109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9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9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9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8">
        <f t="shared" si="169"/>
        <v>0</v>
      </c>
      <c r="CK332" s="8">
        <f t="shared" si="170"/>
        <v>0</v>
      </c>
      <c r="CL332" s="8" t="str">
        <f t="shared" si="181"/>
        <v/>
      </c>
      <c r="CM332" s="8" t="str">
        <f t="shared" si="182"/>
        <v/>
      </c>
      <c r="CN332" s="8" t="str">
        <f t="shared" si="183"/>
        <v/>
      </c>
      <c r="CO332" s="8" t="str">
        <f t="shared" si="184"/>
        <v/>
      </c>
      <c r="CP332" s="8">
        <f>IF(D332="",0,IF(D332=E332,0,IF(D332&lt;E332,0,IF('Equipes et choix des points'!$I$2=1,IF('Matchs et classements'!D332&gt;'Matchs et classements'!E332,3),IF('Equipes et choix des points'!$I$2=2,IF('Matchs et classements'!D332&gt;E332,4))))))</f>
        <v>0</v>
      </c>
      <c r="CQ332" s="8">
        <f>IF(E332="",0,IF(E332=D332,0,IF(E332&lt;D332,0,IF('Equipes et choix des points'!$I$2=1,IF('Matchs et classements'!E332&gt;'Matchs et classements'!D332,3),IF('Equipes et choix des points'!$I$2=2,IF('Matchs et classements'!E332&gt;'Matchs et classements'!D332,4))))))</f>
        <v>0</v>
      </c>
      <c r="CR332" s="8">
        <f>IF(D332="",0,IF(D332&gt;E332,0,IF(D332&lt;E332,0,IF('Equipes et choix des points'!$I$2=1,IF('Matchs et classements'!D332='Matchs et classements'!E332,1),IF('Equipes et choix des points'!$I$2=2,IF('Matchs et classements'!D332='Matchs et classements'!E332,2))))))</f>
        <v>0</v>
      </c>
      <c r="CS332" s="8">
        <f>IF(E332="",0,IF(E332&gt;D332,0,IF(E332&lt;D332,0,IF('Equipes et choix des points'!$I$2=1,IF('Matchs et classements'!E332='Matchs et classements'!D332,1),IF('Equipes et choix des points'!$I$2=2,IF('Matchs et classements'!E332='Matchs et classements'!D332,2))))))</f>
        <v>0</v>
      </c>
      <c r="CT332" s="8">
        <f>IF(D332="",0,IF(D332&gt;E332,0,IF(D332=E332,0,IF('Equipes et choix des points'!$I$2=1,IF('Matchs et classements'!D332&lt;'Matchs et classements'!E332,0),IF('Equipes et choix des points'!$I$2=2,IF('Matchs et classements'!D332&lt;'Matchs et classements'!E332,1))))))</f>
        <v>0</v>
      </c>
      <c r="CU332" s="8">
        <f>IF(E332="",0,IF(E332&gt;D332,0,IF(E332=D332,0,IF('Equipes et choix des points'!$I$2=1,IF('Matchs et classements'!E332&lt;'Matchs et classements'!D332,0),IF('Equipes et choix des points'!$I$2=2,IF('Matchs et classements'!E332&lt;'Matchs et classements'!D332,1))))))</f>
        <v>0</v>
      </c>
      <c r="CV332" s="8">
        <f t="shared" si="185"/>
        <v>0</v>
      </c>
      <c r="CW332" s="8">
        <f t="shared" si="186"/>
        <v>0</v>
      </c>
      <c r="CX332" s="8">
        <f t="shared" si="187"/>
        <v>0</v>
      </c>
      <c r="CY332" s="8">
        <f t="shared" si="188"/>
        <v>0</v>
      </c>
      <c r="CZ332" s="8" t="b">
        <f t="shared" si="171"/>
        <v>0</v>
      </c>
      <c r="DA332" s="8" t="b">
        <f t="shared" si="172"/>
        <v>0</v>
      </c>
      <c r="DB332" s="8" t="b">
        <f t="shared" si="173"/>
        <v>0</v>
      </c>
      <c r="DC332" s="8" t="b">
        <f t="shared" si="174"/>
        <v>0</v>
      </c>
      <c r="DD332" s="8" t="b">
        <f t="shared" si="175"/>
        <v>0</v>
      </c>
      <c r="DE332" s="8" t="b">
        <f t="shared" si="176"/>
        <v>0</v>
      </c>
      <c r="DF332" s="8">
        <f t="shared" si="177"/>
        <v>0</v>
      </c>
      <c r="DG332" s="8">
        <f t="shared" si="178"/>
        <v>0</v>
      </c>
      <c r="DH332" s="8">
        <f t="shared" si="179"/>
        <v>0</v>
      </c>
      <c r="DI332" s="8">
        <f t="shared" si="180"/>
        <v>0</v>
      </c>
      <c r="DJ332" s="19"/>
      <c r="DK332" s="18"/>
      <c r="DL332" s="18"/>
      <c r="DM332" s="19"/>
      <c r="DN332" s="19"/>
      <c r="DO332" s="18"/>
      <c r="DP332" s="18"/>
      <c r="DQ332" s="19"/>
      <c r="DR332" s="19"/>
      <c r="DS332" s="18"/>
      <c r="DT332" s="18"/>
      <c r="DU332" s="19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</row>
    <row r="333" spans="1:161" ht="15.75" thickBot="1" x14ac:dyDescent="0.3">
      <c r="A333" s="36"/>
      <c r="B333" s="72"/>
      <c r="C333" s="37"/>
      <c r="D333" s="38"/>
      <c r="E333" s="39"/>
      <c r="F333" s="40"/>
      <c r="G333" s="75"/>
      <c r="H333" s="41"/>
      <c r="I333" s="42"/>
      <c r="J333" s="43"/>
      <c r="K333" s="110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9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9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9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8">
        <f t="shared" si="169"/>
        <v>0</v>
      </c>
      <c r="CK333" s="8">
        <f t="shared" si="170"/>
        <v>0</v>
      </c>
      <c r="CL333" s="8" t="str">
        <f t="shared" si="181"/>
        <v/>
      </c>
      <c r="CM333" s="8" t="str">
        <f t="shared" si="182"/>
        <v/>
      </c>
      <c r="CN333" s="8" t="str">
        <f t="shared" si="183"/>
        <v/>
      </c>
      <c r="CO333" s="8" t="str">
        <f t="shared" si="184"/>
        <v/>
      </c>
      <c r="CP333" s="8">
        <f>IF(D333="",0,IF(D333=E333,0,IF(D333&lt;E333,0,IF('Equipes et choix des points'!$I$2=1,IF('Matchs et classements'!D333&gt;'Matchs et classements'!E333,3),IF('Equipes et choix des points'!$I$2=2,IF('Matchs et classements'!D333&gt;E333,4))))))</f>
        <v>0</v>
      </c>
      <c r="CQ333" s="8">
        <f>IF(E333="",0,IF(E333=D333,0,IF(E333&lt;D333,0,IF('Equipes et choix des points'!$I$2=1,IF('Matchs et classements'!E333&gt;'Matchs et classements'!D333,3),IF('Equipes et choix des points'!$I$2=2,IF('Matchs et classements'!E333&gt;'Matchs et classements'!D333,4))))))</f>
        <v>0</v>
      </c>
      <c r="CR333" s="8">
        <f>IF(D333="",0,IF(D333&gt;E333,0,IF(D333&lt;E333,0,IF('Equipes et choix des points'!$I$2=1,IF('Matchs et classements'!D333='Matchs et classements'!E333,1),IF('Equipes et choix des points'!$I$2=2,IF('Matchs et classements'!D333='Matchs et classements'!E333,2))))))</f>
        <v>0</v>
      </c>
      <c r="CS333" s="8">
        <f>IF(E333="",0,IF(E333&gt;D333,0,IF(E333&lt;D333,0,IF('Equipes et choix des points'!$I$2=1,IF('Matchs et classements'!E333='Matchs et classements'!D333,1),IF('Equipes et choix des points'!$I$2=2,IF('Matchs et classements'!E333='Matchs et classements'!D333,2))))))</f>
        <v>0</v>
      </c>
      <c r="CT333" s="8">
        <f>IF(D333="",0,IF(D333&gt;E333,0,IF(D333=E333,0,IF('Equipes et choix des points'!$I$2=1,IF('Matchs et classements'!D333&lt;'Matchs et classements'!E333,0),IF('Equipes et choix des points'!$I$2=2,IF('Matchs et classements'!D333&lt;'Matchs et classements'!E333,1))))))</f>
        <v>0</v>
      </c>
      <c r="CU333" s="8">
        <f>IF(E333="",0,IF(E333&gt;D333,0,IF(E333=D333,0,IF('Equipes et choix des points'!$I$2=1,IF('Matchs et classements'!E333&lt;'Matchs et classements'!D333,0),IF('Equipes et choix des points'!$I$2=2,IF('Matchs et classements'!E333&lt;'Matchs et classements'!D333,1))))))</f>
        <v>0</v>
      </c>
      <c r="CV333" s="8">
        <f t="shared" si="185"/>
        <v>0</v>
      </c>
      <c r="CW333" s="8">
        <f t="shared" si="186"/>
        <v>0</v>
      </c>
      <c r="CX333" s="8">
        <f t="shared" si="187"/>
        <v>0</v>
      </c>
      <c r="CY333" s="8">
        <f t="shared" si="188"/>
        <v>0</v>
      </c>
      <c r="CZ333" s="8" t="b">
        <f t="shared" si="171"/>
        <v>0</v>
      </c>
      <c r="DA333" s="8" t="b">
        <f t="shared" si="172"/>
        <v>0</v>
      </c>
      <c r="DB333" s="8" t="b">
        <f t="shared" si="173"/>
        <v>0</v>
      </c>
      <c r="DC333" s="8" t="b">
        <f t="shared" si="174"/>
        <v>0</v>
      </c>
      <c r="DD333" s="8" t="b">
        <f t="shared" si="175"/>
        <v>0</v>
      </c>
      <c r="DE333" s="8" t="b">
        <f t="shared" si="176"/>
        <v>0</v>
      </c>
      <c r="DF333" s="8">
        <f t="shared" si="177"/>
        <v>0</v>
      </c>
      <c r="DG333" s="8">
        <f t="shared" si="178"/>
        <v>0</v>
      </c>
      <c r="DH333" s="8">
        <f t="shared" si="179"/>
        <v>0</v>
      </c>
      <c r="DI333" s="8">
        <f t="shared" si="180"/>
        <v>0</v>
      </c>
      <c r="DJ333" s="19"/>
      <c r="DK333" s="18"/>
      <c r="DL333" s="18"/>
      <c r="DM333" s="19"/>
      <c r="DN333" s="19"/>
      <c r="DO333" s="18"/>
      <c r="DP333" s="18"/>
      <c r="DQ333" s="19"/>
      <c r="DR333" s="19"/>
      <c r="DS333" s="18"/>
      <c r="DT333" s="18"/>
      <c r="DU333" s="19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</row>
    <row r="334" spans="1:161" x14ac:dyDescent="0.25">
      <c r="A334" s="20"/>
      <c r="B334" s="70"/>
      <c r="C334" s="21"/>
      <c r="D334" s="22"/>
      <c r="E334" s="23"/>
      <c r="F334" s="24"/>
      <c r="G334" s="73"/>
      <c r="H334" s="25"/>
      <c r="I334" s="26"/>
      <c r="J334" s="27"/>
      <c r="K334" s="108">
        <v>34</v>
      </c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9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9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9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8">
        <f t="shared" si="169"/>
        <v>0</v>
      </c>
      <c r="CK334" s="8">
        <f t="shared" si="170"/>
        <v>0</v>
      </c>
      <c r="CL334" s="8" t="str">
        <f t="shared" si="181"/>
        <v/>
      </c>
      <c r="CM334" s="8" t="str">
        <f t="shared" si="182"/>
        <v/>
      </c>
      <c r="CN334" s="8" t="str">
        <f t="shared" si="183"/>
        <v/>
      </c>
      <c r="CO334" s="8" t="str">
        <f t="shared" si="184"/>
        <v/>
      </c>
      <c r="CP334" s="8">
        <f>IF(D334="",0,IF(D334=E334,0,IF(D334&lt;E334,0,IF('Equipes et choix des points'!$I$2=1,IF('Matchs et classements'!D334&gt;'Matchs et classements'!E334,3),IF('Equipes et choix des points'!$I$2=2,IF('Matchs et classements'!D334&gt;E334,4))))))</f>
        <v>0</v>
      </c>
      <c r="CQ334" s="8">
        <f>IF(E334="",0,IF(E334=D334,0,IF(E334&lt;D334,0,IF('Equipes et choix des points'!$I$2=1,IF('Matchs et classements'!E334&gt;'Matchs et classements'!D334,3),IF('Equipes et choix des points'!$I$2=2,IF('Matchs et classements'!E334&gt;'Matchs et classements'!D334,4))))))</f>
        <v>0</v>
      </c>
      <c r="CR334" s="8">
        <f>IF(D334="",0,IF(D334&gt;E334,0,IF(D334&lt;E334,0,IF('Equipes et choix des points'!$I$2=1,IF('Matchs et classements'!D334='Matchs et classements'!E334,1),IF('Equipes et choix des points'!$I$2=2,IF('Matchs et classements'!D334='Matchs et classements'!E334,2))))))</f>
        <v>0</v>
      </c>
      <c r="CS334" s="8">
        <f>IF(E334="",0,IF(E334&gt;D334,0,IF(E334&lt;D334,0,IF('Equipes et choix des points'!$I$2=1,IF('Matchs et classements'!E334='Matchs et classements'!D334,1),IF('Equipes et choix des points'!$I$2=2,IF('Matchs et classements'!E334='Matchs et classements'!D334,2))))))</f>
        <v>0</v>
      </c>
      <c r="CT334" s="8">
        <f>IF(D334="",0,IF(D334&gt;E334,0,IF(D334=E334,0,IF('Equipes et choix des points'!$I$2=1,IF('Matchs et classements'!D334&lt;'Matchs et classements'!E334,0),IF('Equipes et choix des points'!$I$2=2,IF('Matchs et classements'!D334&lt;'Matchs et classements'!E334,1))))))</f>
        <v>0</v>
      </c>
      <c r="CU334" s="8">
        <f>IF(E334="",0,IF(E334&gt;D334,0,IF(E334=D334,0,IF('Equipes et choix des points'!$I$2=1,IF('Matchs et classements'!E334&lt;'Matchs et classements'!D334,0),IF('Equipes et choix des points'!$I$2=2,IF('Matchs et classements'!E334&lt;'Matchs et classements'!D334,1))))))</f>
        <v>0</v>
      </c>
      <c r="CV334" s="8">
        <f t="shared" si="185"/>
        <v>0</v>
      </c>
      <c r="CW334" s="8">
        <f t="shared" si="186"/>
        <v>0</v>
      </c>
      <c r="CX334" s="8">
        <f t="shared" si="187"/>
        <v>0</v>
      </c>
      <c r="CY334" s="8">
        <f t="shared" si="188"/>
        <v>0</v>
      </c>
      <c r="CZ334" s="8" t="b">
        <f t="shared" si="171"/>
        <v>0</v>
      </c>
      <c r="DA334" s="8" t="b">
        <f t="shared" si="172"/>
        <v>0</v>
      </c>
      <c r="DB334" s="8" t="b">
        <f t="shared" si="173"/>
        <v>0</v>
      </c>
      <c r="DC334" s="8" t="b">
        <f t="shared" si="174"/>
        <v>0</v>
      </c>
      <c r="DD334" s="8" t="b">
        <f t="shared" si="175"/>
        <v>0</v>
      </c>
      <c r="DE334" s="8" t="b">
        <f t="shared" si="176"/>
        <v>0</v>
      </c>
      <c r="DF334" s="8">
        <f t="shared" si="177"/>
        <v>0</v>
      </c>
      <c r="DG334" s="8">
        <f t="shared" si="178"/>
        <v>0</v>
      </c>
      <c r="DH334" s="8">
        <f t="shared" si="179"/>
        <v>0</v>
      </c>
      <c r="DI334" s="8">
        <f t="shared" si="180"/>
        <v>0</v>
      </c>
      <c r="DJ334" s="19"/>
      <c r="DK334" s="18"/>
      <c r="DL334" s="18"/>
      <c r="DM334" s="19"/>
      <c r="DN334" s="19"/>
      <c r="DO334" s="18"/>
      <c r="DP334" s="18"/>
      <c r="DQ334" s="19"/>
      <c r="DR334" s="19"/>
      <c r="DS334" s="18"/>
      <c r="DT334" s="18"/>
      <c r="DU334" s="19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</row>
    <row r="335" spans="1:161" x14ac:dyDescent="0.25">
      <c r="A335" s="28"/>
      <c r="B335" s="71"/>
      <c r="C335" s="29"/>
      <c r="D335" s="30"/>
      <c r="E335" s="31"/>
      <c r="F335" s="32"/>
      <c r="G335" s="74"/>
      <c r="H335" s="33"/>
      <c r="I335" s="34"/>
      <c r="J335" s="35"/>
      <c r="K335" s="109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9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9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9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8">
        <f t="shared" si="169"/>
        <v>0</v>
      </c>
      <c r="CK335" s="8">
        <f t="shared" si="170"/>
        <v>0</v>
      </c>
      <c r="CL335" s="8" t="str">
        <f t="shared" si="181"/>
        <v/>
      </c>
      <c r="CM335" s="8" t="str">
        <f t="shared" si="182"/>
        <v/>
      </c>
      <c r="CN335" s="8" t="str">
        <f t="shared" si="183"/>
        <v/>
      </c>
      <c r="CO335" s="8" t="str">
        <f t="shared" si="184"/>
        <v/>
      </c>
      <c r="CP335" s="8">
        <f>IF(D335="",0,IF(D335=E335,0,IF(D335&lt;E335,0,IF('Equipes et choix des points'!$I$2=1,IF('Matchs et classements'!D335&gt;'Matchs et classements'!E335,3),IF('Equipes et choix des points'!$I$2=2,IF('Matchs et classements'!D335&gt;E335,4))))))</f>
        <v>0</v>
      </c>
      <c r="CQ335" s="8">
        <f>IF(E335="",0,IF(E335=D335,0,IF(E335&lt;D335,0,IF('Equipes et choix des points'!$I$2=1,IF('Matchs et classements'!E335&gt;'Matchs et classements'!D335,3),IF('Equipes et choix des points'!$I$2=2,IF('Matchs et classements'!E335&gt;'Matchs et classements'!D335,4))))))</f>
        <v>0</v>
      </c>
      <c r="CR335" s="8">
        <f>IF(D335="",0,IF(D335&gt;E335,0,IF(D335&lt;E335,0,IF('Equipes et choix des points'!$I$2=1,IF('Matchs et classements'!D335='Matchs et classements'!E335,1),IF('Equipes et choix des points'!$I$2=2,IF('Matchs et classements'!D335='Matchs et classements'!E335,2))))))</f>
        <v>0</v>
      </c>
      <c r="CS335" s="8">
        <f>IF(E335="",0,IF(E335&gt;D335,0,IF(E335&lt;D335,0,IF('Equipes et choix des points'!$I$2=1,IF('Matchs et classements'!E335='Matchs et classements'!D335,1),IF('Equipes et choix des points'!$I$2=2,IF('Matchs et classements'!E335='Matchs et classements'!D335,2))))))</f>
        <v>0</v>
      </c>
      <c r="CT335" s="8">
        <f>IF(D335="",0,IF(D335&gt;E335,0,IF(D335=E335,0,IF('Equipes et choix des points'!$I$2=1,IF('Matchs et classements'!D335&lt;'Matchs et classements'!E335,0),IF('Equipes et choix des points'!$I$2=2,IF('Matchs et classements'!D335&lt;'Matchs et classements'!E335,1))))))</f>
        <v>0</v>
      </c>
      <c r="CU335" s="8">
        <f>IF(E335="",0,IF(E335&gt;D335,0,IF(E335=D335,0,IF('Equipes et choix des points'!$I$2=1,IF('Matchs et classements'!E335&lt;'Matchs et classements'!D335,0),IF('Equipes et choix des points'!$I$2=2,IF('Matchs et classements'!E335&lt;'Matchs et classements'!D335,1))))))</f>
        <v>0</v>
      </c>
      <c r="CV335" s="8">
        <f t="shared" si="185"/>
        <v>0</v>
      </c>
      <c r="CW335" s="8">
        <f t="shared" si="186"/>
        <v>0</v>
      </c>
      <c r="CX335" s="8">
        <f t="shared" si="187"/>
        <v>0</v>
      </c>
      <c r="CY335" s="8">
        <f t="shared" si="188"/>
        <v>0</v>
      </c>
      <c r="CZ335" s="8" t="b">
        <f t="shared" si="171"/>
        <v>0</v>
      </c>
      <c r="DA335" s="8" t="b">
        <f t="shared" si="172"/>
        <v>0</v>
      </c>
      <c r="DB335" s="8" t="b">
        <f t="shared" si="173"/>
        <v>0</v>
      </c>
      <c r="DC335" s="8" t="b">
        <f t="shared" si="174"/>
        <v>0</v>
      </c>
      <c r="DD335" s="8" t="b">
        <f t="shared" si="175"/>
        <v>0</v>
      </c>
      <c r="DE335" s="8" t="b">
        <f t="shared" si="176"/>
        <v>0</v>
      </c>
      <c r="DF335" s="8">
        <f t="shared" si="177"/>
        <v>0</v>
      </c>
      <c r="DG335" s="8">
        <f t="shared" si="178"/>
        <v>0</v>
      </c>
      <c r="DH335" s="8">
        <f t="shared" si="179"/>
        <v>0</v>
      </c>
      <c r="DI335" s="8">
        <f t="shared" si="180"/>
        <v>0</v>
      </c>
      <c r="DJ335" s="19"/>
      <c r="DK335" s="18"/>
      <c r="DL335" s="18"/>
      <c r="DM335" s="19"/>
      <c r="DN335" s="19"/>
      <c r="DO335" s="18"/>
      <c r="DP335" s="18"/>
      <c r="DQ335" s="19"/>
      <c r="DR335" s="19"/>
      <c r="DS335" s="18"/>
      <c r="DT335" s="18"/>
      <c r="DU335" s="19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</row>
    <row r="336" spans="1:161" x14ac:dyDescent="0.25">
      <c r="A336" s="28"/>
      <c r="B336" s="71"/>
      <c r="C336" s="29"/>
      <c r="D336" s="30"/>
      <c r="E336" s="31"/>
      <c r="F336" s="32"/>
      <c r="G336" s="74"/>
      <c r="H336" s="33"/>
      <c r="I336" s="34"/>
      <c r="J336" s="35"/>
      <c r="K336" s="109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9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9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9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8">
        <f t="shared" si="169"/>
        <v>0</v>
      </c>
      <c r="CK336" s="8">
        <f t="shared" si="170"/>
        <v>0</v>
      </c>
      <c r="CL336" s="8" t="str">
        <f t="shared" si="181"/>
        <v/>
      </c>
      <c r="CM336" s="8" t="str">
        <f t="shared" si="182"/>
        <v/>
      </c>
      <c r="CN336" s="8" t="str">
        <f t="shared" si="183"/>
        <v/>
      </c>
      <c r="CO336" s="8" t="str">
        <f t="shared" si="184"/>
        <v/>
      </c>
      <c r="CP336" s="8">
        <f>IF(D336="",0,IF(D336=E336,0,IF(D336&lt;E336,0,IF('Equipes et choix des points'!$I$2=1,IF('Matchs et classements'!D336&gt;'Matchs et classements'!E336,3),IF('Equipes et choix des points'!$I$2=2,IF('Matchs et classements'!D336&gt;E336,4))))))</f>
        <v>0</v>
      </c>
      <c r="CQ336" s="8">
        <f>IF(E336="",0,IF(E336=D336,0,IF(E336&lt;D336,0,IF('Equipes et choix des points'!$I$2=1,IF('Matchs et classements'!E336&gt;'Matchs et classements'!D336,3),IF('Equipes et choix des points'!$I$2=2,IF('Matchs et classements'!E336&gt;'Matchs et classements'!D336,4))))))</f>
        <v>0</v>
      </c>
      <c r="CR336" s="8">
        <f>IF(D336="",0,IF(D336&gt;E336,0,IF(D336&lt;E336,0,IF('Equipes et choix des points'!$I$2=1,IF('Matchs et classements'!D336='Matchs et classements'!E336,1),IF('Equipes et choix des points'!$I$2=2,IF('Matchs et classements'!D336='Matchs et classements'!E336,2))))))</f>
        <v>0</v>
      </c>
      <c r="CS336" s="8">
        <f>IF(E336="",0,IF(E336&gt;D336,0,IF(E336&lt;D336,0,IF('Equipes et choix des points'!$I$2=1,IF('Matchs et classements'!E336='Matchs et classements'!D336,1),IF('Equipes et choix des points'!$I$2=2,IF('Matchs et classements'!E336='Matchs et classements'!D336,2))))))</f>
        <v>0</v>
      </c>
      <c r="CT336" s="8">
        <f>IF(D336="",0,IF(D336&gt;E336,0,IF(D336=E336,0,IF('Equipes et choix des points'!$I$2=1,IF('Matchs et classements'!D336&lt;'Matchs et classements'!E336,0),IF('Equipes et choix des points'!$I$2=2,IF('Matchs et classements'!D336&lt;'Matchs et classements'!E336,1))))))</f>
        <v>0</v>
      </c>
      <c r="CU336" s="8">
        <f>IF(E336="",0,IF(E336&gt;D336,0,IF(E336=D336,0,IF('Equipes et choix des points'!$I$2=1,IF('Matchs et classements'!E336&lt;'Matchs et classements'!D336,0),IF('Equipes et choix des points'!$I$2=2,IF('Matchs et classements'!E336&lt;'Matchs et classements'!D336,1))))))</f>
        <v>0</v>
      </c>
      <c r="CV336" s="8">
        <f t="shared" si="185"/>
        <v>0</v>
      </c>
      <c r="CW336" s="8">
        <f t="shared" si="186"/>
        <v>0</v>
      </c>
      <c r="CX336" s="8">
        <f t="shared" si="187"/>
        <v>0</v>
      </c>
      <c r="CY336" s="8">
        <f t="shared" si="188"/>
        <v>0</v>
      </c>
      <c r="CZ336" s="8" t="b">
        <f t="shared" si="171"/>
        <v>0</v>
      </c>
      <c r="DA336" s="8" t="b">
        <f t="shared" si="172"/>
        <v>0</v>
      </c>
      <c r="DB336" s="8" t="b">
        <f t="shared" si="173"/>
        <v>0</v>
      </c>
      <c r="DC336" s="8" t="b">
        <f t="shared" si="174"/>
        <v>0</v>
      </c>
      <c r="DD336" s="8" t="b">
        <f t="shared" si="175"/>
        <v>0</v>
      </c>
      <c r="DE336" s="8" t="b">
        <f t="shared" si="176"/>
        <v>0</v>
      </c>
      <c r="DF336" s="8">
        <f t="shared" si="177"/>
        <v>0</v>
      </c>
      <c r="DG336" s="8">
        <f t="shared" si="178"/>
        <v>0</v>
      </c>
      <c r="DH336" s="8">
        <f t="shared" si="179"/>
        <v>0</v>
      </c>
      <c r="DI336" s="8">
        <f t="shared" si="180"/>
        <v>0</v>
      </c>
      <c r="DJ336" s="19"/>
      <c r="DK336" s="18"/>
      <c r="DL336" s="18"/>
      <c r="DM336" s="19"/>
      <c r="DN336" s="19"/>
      <c r="DO336" s="18"/>
      <c r="DP336" s="18"/>
      <c r="DQ336" s="19"/>
      <c r="DR336" s="19"/>
      <c r="DS336" s="18"/>
      <c r="DT336" s="18"/>
      <c r="DU336" s="19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</row>
    <row r="337" spans="1:161" x14ac:dyDescent="0.25">
      <c r="A337" s="28"/>
      <c r="B337" s="71"/>
      <c r="C337" s="29"/>
      <c r="D337" s="30"/>
      <c r="E337" s="31"/>
      <c r="F337" s="32"/>
      <c r="G337" s="74"/>
      <c r="H337" s="33"/>
      <c r="I337" s="34"/>
      <c r="J337" s="35"/>
      <c r="K337" s="109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9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9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9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8">
        <f t="shared" si="169"/>
        <v>0</v>
      </c>
      <c r="CK337" s="8">
        <f t="shared" si="170"/>
        <v>0</v>
      </c>
      <c r="CL337" s="8" t="str">
        <f t="shared" si="181"/>
        <v/>
      </c>
      <c r="CM337" s="8" t="str">
        <f t="shared" si="182"/>
        <v/>
      </c>
      <c r="CN337" s="8" t="str">
        <f t="shared" si="183"/>
        <v/>
      </c>
      <c r="CO337" s="8" t="str">
        <f t="shared" si="184"/>
        <v/>
      </c>
      <c r="CP337" s="8">
        <f>IF(D337="",0,IF(D337=E337,0,IF(D337&lt;E337,0,IF('Equipes et choix des points'!$I$2=1,IF('Matchs et classements'!D337&gt;'Matchs et classements'!E337,3),IF('Equipes et choix des points'!$I$2=2,IF('Matchs et classements'!D337&gt;E337,4))))))</f>
        <v>0</v>
      </c>
      <c r="CQ337" s="8">
        <f>IF(E337="",0,IF(E337=D337,0,IF(E337&lt;D337,0,IF('Equipes et choix des points'!$I$2=1,IF('Matchs et classements'!E337&gt;'Matchs et classements'!D337,3),IF('Equipes et choix des points'!$I$2=2,IF('Matchs et classements'!E337&gt;'Matchs et classements'!D337,4))))))</f>
        <v>0</v>
      </c>
      <c r="CR337" s="8">
        <f>IF(D337="",0,IF(D337&gt;E337,0,IF(D337&lt;E337,0,IF('Equipes et choix des points'!$I$2=1,IF('Matchs et classements'!D337='Matchs et classements'!E337,1),IF('Equipes et choix des points'!$I$2=2,IF('Matchs et classements'!D337='Matchs et classements'!E337,2))))))</f>
        <v>0</v>
      </c>
      <c r="CS337" s="8">
        <f>IF(E337="",0,IF(E337&gt;D337,0,IF(E337&lt;D337,0,IF('Equipes et choix des points'!$I$2=1,IF('Matchs et classements'!E337='Matchs et classements'!D337,1),IF('Equipes et choix des points'!$I$2=2,IF('Matchs et classements'!E337='Matchs et classements'!D337,2))))))</f>
        <v>0</v>
      </c>
      <c r="CT337" s="8">
        <f>IF(D337="",0,IF(D337&gt;E337,0,IF(D337=E337,0,IF('Equipes et choix des points'!$I$2=1,IF('Matchs et classements'!D337&lt;'Matchs et classements'!E337,0),IF('Equipes et choix des points'!$I$2=2,IF('Matchs et classements'!D337&lt;'Matchs et classements'!E337,1))))))</f>
        <v>0</v>
      </c>
      <c r="CU337" s="8">
        <f>IF(E337="",0,IF(E337&gt;D337,0,IF(E337=D337,0,IF('Equipes et choix des points'!$I$2=1,IF('Matchs et classements'!E337&lt;'Matchs et classements'!D337,0),IF('Equipes et choix des points'!$I$2=2,IF('Matchs et classements'!E337&lt;'Matchs et classements'!D337,1))))))</f>
        <v>0</v>
      </c>
      <c r="CV337" s="8">
        <f t="shared" si="185"/>
        <v>0</v>
      </c>
      <c r="CW337" s="8">
        <f t="shared" si="186"/>
        <v>0</v>
      </c>
      <c r="CX337" s="8">
        <f t="shared" si="187"/>
        <v>0</v>
      </c>
      <c r="CY337" s="8">
        <f t="shared" si="188"/>
        <v>0</v>
      </c>
      <c r="CZ337" s="8" t="b">
        <f t="shared" si="171"/>
        <v>0</v>
      </c>
      <c r="DA337" s="8" t="b">
        <f t="shared" si="172"/>
        <v>0</v>
      </c>
      <c r="DB337" s="8" t="b">
        <f t="shared" si="173"/>
        <v>0</v>
      </c>
      <c r="DC337" s="8" t="b">
        <f t="shared" si="174"/>
        <v>0</v>
      </c>
      <c r="DD337" s="8" t="b">
        <f t="shared" si="175"/>
        <v>0</v>
      </c>
      <c r="DE337" s="8" t="b">
        <f t="shared" si="176"/>
        <v>0</v>
      </c>
      <c r="DF337" s="8">
        <f t="shared" si="177"/>
        <v>0</v>
      </c>
      <c r="DG337" s="8">
        <f t="shared" si="178"/>
        <v>0</v>
      </c>
      <c r="DH337" s="8">
        <f t="shared" si="179"/>
        <v>0</v>
      </c>
      <c r="DI337" s="8">
        <f t="shared" si="180"/>
        <v>0</v>
      </c>
      <c r="DJ337" s="19"/>
      <c r="DK337" s="18"/>
      <c r="DL337" s="18"/>
      <c r="DM337" s="19"/>
      <c r="DN337" s="19"/>
      <c r="DO337" s="18"/>
      <c r="DP337" s="18"/>
      <c r="DQ337" s="19"/>
      <c r="DR337" s="19"/>
      <c r="DS337" s="18"/>
      <c r="DT337" s="18"/>
      <c r="DU337" s="19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</row>
    <row r="338" spans="1:161" x14ac:dyDescent="0.25">
      <c r="A338" s="28"/>
      <c r="B338" s="71"/>
      <c r="C338" s="29"/>
      <c r="D338" s="30"/>
      <c r="E338" s="31"/>
      <c r="F338" s="32"/>
      <c r="G338" s="74"/>
      <c r="H338" s="33"/>
      <c r="I338" s="34"/>
      <c r="J338" s="35"/>
      <c r="K338" s="109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9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9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9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8">
        <f t="shared" si="169"/>
        <v>0</v>
      </c>
      <c r="CK338" s="8">
        <f t="shared" si="170"/>
        <v>0</v>
      </c>
      <c r="CL338" s="8" t="str">
        <f t="shared" si="181"/>
        <v/>
      </c>
      <c r="CM338" s="8" t="str">
        <f t="shared" si="182"/>
        <v/>
      </c>
      <c r="CN338" s="8" t="str">
        <f t="shared" si="183"/>
        <v/>
      </c>
      <c r="CO338" s="8" t="str">
        <f t="shared" si="184"/>
        <v/>
      </c>
      <c r="CP338" s="8">
        <f>IF(D338="",0,IF(D338=E338,0,IF(D338&lt;E338,0,IF('Equipes et choix des points'!$I$2=1,IF('Matchs et classements'!D338&gt;'Matchs et classements'!E338,3),IF('Equipes et choix des points'!$I$2=2,IF('Matchs et classements'!D338&gt;E338,4))))))</f>
        <v>0</v>
      </c>
      <c r="CQ338" s="8">
        <f>IF(E338="",0,IF(E338=D338,0,IF(E338&lt;D338,0,IF('Equipes et choix des points'!$I$2=1,IF('Matchs et classements'!E338&gt;'Matchs et classements'!D338,3),IF('Equipes et choix des points'!$I$2=2,IF('Matchs et classements'!E338&gt;'Matchs et classements'!D338,4))))))</f>
        <v>0</v>
      </c>
      <c r="CR338" s="8">
        <f>IF(D338="",0,IF(D338&gt;E338,0,IF(D338&lt;E338,0,IF('Equipes et choix des points'!$I$2=1,IF('Matchs et classements'!D338='Matchs et classements'!E338,1),IF('Equipes et choix des points'!$I$2=2,IF('Matchs et classements'!D338='Matchs et classements'!E338,2))))))</f>
        <v>0</v>
      </c>
      <c r="CS338" s="8">
        <f>IF(E338="",0,IF(E338&gt;D338,0,IF(E338&lt;D338,0,IF('Equipes et choix des points'!$I$2=1,IF('Matchs et classements'!E338='Matchs et classements'!D338,1),IF('Equipes et choix des points'!$I$2=2,IF('Matchs et classements'!E338='Matchs et classements'!D338,2))))))</f>
        <v>0</v>
      </c>
      <c r="CT338" s="8">
        <f>IF(D338="",0,IF(D338&gt;E338,0,IF(D338=E338,0,IF('Equipes et choix des points'!$I$2=1,IF('Matchs et classements'!D338&lt;'Matchs et classements'!E338,0),IF('Equipes et choix des points'!$I$2=2,IF('Matchs et classements'!D338&lt;'Matchs et classements'!E338,1))))))</f>
        <v>0</v>
      </c>
      <c r="CU338" s="8">
        <f>IF(E338="",0,IF(E338&gt;D338,0,IF(E338=D338,0,IF('Equipes et choix des points'!$I$2=1,IF('Matchs et classements'!E338&lt;'Matchs et classements'!D338,0),IF('Equipes et choix des points'!$I$2=2,IF('Matchs et classements'!E338&lt;'Matchs et classements'!D338,1))))))</f>
        <v>0</v>
      </c>
      <c r="CV338" s="8">
        <f t="shared" si="185"/>
        <v>0</v>
      </c>
      <c r="CW338" s="8">
        <f t="shared" si="186"/>
        <v>0</v>
      </c>
      <c r="CX338" s="8">
        <f t="shared" si="187"/>
        <v>0</v>
      </c>
      <c r="CY338" s="8">
        <f t="shared" si="188"/>
        <v>0</v>
      </c>
      <c r="CZ338" s="8" t="b">
        <f t="shared" si="171"/>
        <v>0</v>
      </c>
      <c r="DA338" s="8" t="b">
        <f t="shared" si="172"/>
        <v>0</v>
      </c>
      <c r="DB338" s="8" t="b">
        <f t="shared" si="173"/>
        <v>0</v>
      </c>
      <c r="DC338" s="8" t="b">
        <f t="shared" si="174"/>
        <v>0</v>
      </c>
      <c r="DD338" s="8" t="b">
        <f t="shared" si="175"/>
        <v>0</v>
      </c>
      <c r="DE338" s="8" t="b">
        <f t="shared" si="176"/>
        <v>0</v>
      </c>
      <c r="DF338" s="8">
        <f t="shared" si="177"/>
        <v>0</v>
      </c>
      <c r="DG338" s="8">
        <f t="shared" si="178"/>
        <v>0</v>
      </c>
      <c r="DH338" s="8">
        <f t="shared" si="179"/>
        <v>0</v>
      </c>
      <c r="DI338" s="8">
        <f t="shared" si="180"/>
        <v>0</v>
      </c>
      <c r="DJ338" s="19"/>
      <c r="DK338" s="18"/>
      <c r="DL338" s="18"/>
      <c r="DM338" s="19"/>
      <c r="DN338" s="19"/>
      <c r="DO338" s="18"/>
      <c r="DP338" s="18"/>
      <c r="DQ338" s="19"/>
      <c r="DR338" s="19"/>
      <c r="DS338" s="18"/>
      <c r="DT338" s="18"/>
      <c r="DU338" s="19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</row>
    <row r="339" spans="1:161" x14ac:dyDescent="0.25">
      <c r="A339" s="28"/>
      <c r="B339" s="71"/>
      <c r="C339" s="29"/>
      <c r="D339" s="30"/>
      <c r="E339" s="31"/>
      <c r="F339" s="32"/>
      <c r="G339" s="74"/>
      <c r="H339" s="33"/>
      <c r="I339" s="34"/>
      <c r="J339" s="35"/>
      <c r="K339" s="109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9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9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9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8">
        <f t="shared" si="169"/>
        <v>0</v>
      </c>
      <c r="CK339" s="8">
        <f t="shared" si="170"/>
        <v>0</v>
      </c>
      <c r="CL339" s="8" t="str">
        <f t="shared" si="181"/>
        <v/>
      </c>
      <c r="CM339" s="8" t="str">
        <f t="shared" si="182"/>
        <v/>
      </c>
      <c r="CN339" s="8" t="str">
        <f t="shared" si="183"/>
        <v/>
      </c>
      <c r="CO339" s="8" t="str">
        <f t="shared" si="184"/>
        <v/>
      </c>
      <c r="CP339" s="8">
        <f>IF(D339="",0,IF(D339=E339,0,IF(D339&lt;E339,0,IF('Equipes et choix des points'!$I$2=1,IF('Matchs et classements'!D339&gt;'Matchs et classements'!E339,3),IF('Equipes et choix des points'!$I$2=2,IF('Matchs et classements'!D339&gt;E339,4))))))</f>
        <v>0</v>
      </c>
      <c r="CQ339" s="8">
        <f>IF(E339="",0,IF(E339=D339,0,IF(E339&lt;D339,0,IF('Equipes et choix des points'!$I$2=1,IF('Matchs et classements'!E339&gt;'Matchs et classements'!D339,3),IF('Equipes et choix des points'!$I$2=2,IF('Matchs et classements'!E339&gt;'Matchs et classements'!D339,4))))))</f>
        <v>0</v>
      </c>
      <c r="CR339" s="8">
        <f>IF(D339="",0,IF(D339&gt;E339,0,IF(D339&lt;E339,0,IF('Equipes et choix des points'!$I$2=1,IF('Matchs et classements'!D339='Matchs et classements'!E339,1),IF('Equipes et choix des points'!$I$2=2,IF('Matchs et classements'!D339='Matchs et classements'!E339,2))))))</f>
        <v>0</v>
      </c>
      <c r="CS339" s="8">
        <f>IF(E339="",0,IF(E339&gt;D339,0,IF(E339&lt;D339,0,IF('Equipes et choix des points'!$I$2=1,IF('Matchs et classements'!E339='Matchs et classements'!D339,1),IF('Equipes et choix des points'!$I$2=2,IF('Matchs et classements'!E339='Matchs et classements'!D339,2))))))</f>
        <v>0</v>
      </c>
      <c r="CT339" s="8">
        <f>IF(D339="",0,IF(D339&gt;E339,0,IF(D339=E339,0,IF('Equipes et choix des points'!$I$2=1,IF('Matchs et classements'!D339&lt;'Matchs et classements'!E339,0),IF('Equipes et choix des points'!$I$2=2,IF('Matchs et classements'!D339&lt;'Matchs et classements'!E339,1))))))</f>
        <v>0</v>
      </c>
      <c r="CU339" s="8">
        <f>IF(E339="",0,IF(E339&gt;D339,0,IF(E339=D339,0,IF('Equipes et choix des points'!$I$2=1,IF('Matchs et classements'!E339&lt;'Matchs et classements'!D339,0),IF('Equipes et choix des points'!$I$2=2,IF('Matchs et classements'!E339&lt;'Matchs et classements'!D339,1))))))</f>
        <v>0</v>
      </c>
      <c r="CV339" s="8">
        <f t="shared" si="185"/>
        <v>0</v>
      </c>
      <c r="CW339" s="8">
        <f t="shared" si="186"/>
        <v>0</v>
      </c>
      <c r="CX339" s="8">
        <f t="shared" si="187"/>
        <v>0</v>
      </c>
      <c r="CY339" s="8">
        <f t="shared" si="188"/>
        <v>0</v>
      </c>
      <c r="CZ339" s="8" t="b">
        <f t="shared" si="171"/>
        <v>0</v>
      </c>
      <c r="DA339" s="8" t="b">
        <f t="shared" si="172"/>
        <v>0</v>
      </c>
      <c r="DB339" s="8" t="b">
        <f t="shared" si="173"/>
        <v>0</v>
      </c>
      <c r="DC339" s="8" t="b">
        <f t="shared" si="174"/>
        <v>0</v>
      </c>
      <c r="DD339" s="8" t="b">
        <f t="shared" si="175"/>
        <v>0</v>
      </c>
      <c r="DE339" s="8" t="b">
        <f t="shared" si="176"/>
        <v>0</v>
      </c>
      <c r="DF339" s="8">
        <f t="shared" si="177"/>
        <v>0</v>
      </c>
      <c r="DG339" s="8">
        <f t="shared" si="178"/>
        <v>0</v>
      </c>
      <c r="DH339" s="8">
        <f t="shared" si="179"/>
        <v>0</v>
      </c>
      <c r="DI339" s="8">
        <f t="shared" si="180"/>
        <v>0</v>
      </c>
      <c r="DJ339" s="19"/>
      <c r="DK339" s="18"/>
      <c r="DL339" s="18"/>
      <c r="DM339" s="19"/>
      <c r="DN339" s="19"/>
      <c r="DO339" s="18"/>
      <c r="DP339" s="18"/>
      <c r="DQ339" s="19"/>
      <c r="DR339" s="19"/>
      <c r="DS339" s="18"/>
      <c r="DT339" s="18"/>
      <c r="DU339" s="19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</row>
    <row r="340" spans="1:161" x14ac:dyDescent="0.25">
      <c r="A340" s="28"/>
      <c r="B340" s="71"/>
      <c r="C340" s="29"/>
      <c r="D340" s="30"/>
      <c r="E340" s="31"/>
      <c r="F340" s="32"/>
      <c r="G340" s="74"/>
      <c r="H340" s="33"/>
      <c r="I340" s="34"/>
      <c r="J340" s="35"/>
      <c r="K340" s="109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9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9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9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8">
        <f t="shared" si="169"/>
        <v>0</v>
      </c>
      <c r="CK340" s="8">
        <f t="shared" si="170"/>
        <v>0</v>
      </c>
      <c r="CL340" s="8" t="str">
        <f t="shared" si="181"/>
        <v/>
      </c>
      <c r="CM340" s="8" t="str">
        <f t="shared" si="182"/>
        <v/>
      </c>
      <c r="CN340" s="8" t="str">
        <f t="shared" si="183"/>
        <v/>
      </c>
      <c r="CO340" s="8" t="str">
        <f t="shared" si="184"/>
        <v/>
      </c>
      <c r="CP340" s="8">
        <f>IF(D340="",0,IF(D340=E340,0,IF(D340&lt;E340,0,IF('Equipes et choix des points'!$I$2=1,IF('Matchs et classements'!D340&gt;'Matchs et classements'!E340,3),IF('Equipes et choix des points'!$I$2=2,IF('Matchs et classements'!D340&gt;E340,4))))))</f>
        <v>0</v>
      </c>
      <c r="CQ340" s="8">
        <f>IF(E340="",0,IF(E340=D340,0,IF(E340&lt;D340,0,IF('Equipes et choix des points'!$I$2=1,IF('Matchs et classements'!E340&gt;'Matchs et classements'!D340,3),IF('Equipes et choix des points'!$I$2=2,IF('Matchs et classements'!E340&gt;'Matchs et classements'!D340,4))))))</f>
        <v>0</v>
      </c>
      <c r="CR340" s="8">
        <f>IF(D340="",0,IF(D340&gt;E340,0,IF(D340&lt;E340,0,IF('Equipes et choix des points'!$I$2=1,IF('Matchs et classements'!D340='Matchs et classements'!E340,1),IF('Equipes et choix des points'!$I$2=2,IF('Matchs et classements'!D340='Matchs et classements'!E340,2))))))</f>
        <v>0</v>
      </c>
      <c r="CS340" s="8">
        <f>IF(E340="",0,IF(E340&gt;D340,0,IF(E340&lt;D340,0,IF('Equipes et choix des points'!$I$2=1,IF('Matchs et classements'!E340='Matchs et classements'!D340,1),IF('Equipes et choix des points'!$I$2=2,IF('Matchs et classements'!E340='Matchs et classements'!D340,2))))))</f>
        <v>0</v>
      </c>
      <c r="CT340" s="8">
        <f>IF(D340="",0,IF(D340&gt;E340,0,IF(D340=E340,0,IF('Equipes et choix des points'!$I$2=1,IF('Matchs et classements'!D340&lt;'Matchs et classements'!E340,0),IF('Equipes et choix des points'!$I$2=2,IF('Matchs et classements'!D340&lt;'Matchs et classements'!E340,1))))))</f>
        <v>0</v>
      </c>
      <c r="CU340" s="8">
        <f>IF(E340="",0,IF(E340&gt;D340,0,IF(E340=D340,0,IF('Equipes et choix des points'!$I$2=1,IF('Matchs et classements'!E340&lt;'Matchs et classements'!D340,0),IF('Equipes et choix des points'!$I$2=2,IF('Matchs et classements'!E340&lt;'Matchs et classements'!D340,1))))))</f>
        <v>0</v>
      </c>
      <c r="CV340" s="8">
        <f t="shared" si="185"/>
        <v>0</v>
      </c>
      <c r="CW340" s="8">
        <f t="shared" si="186"/>
        <v>0</v>
      </c>
      <c r="CX340" s="8">
        <f t="shared" si="187"/>
        <v>0</v>
      </c>
      <c r="CY340" s="8">
        <f t="shared" si="188"/>
        <v>0</v>
      </c>
      <c r="CZ340" s="8" t="b">
        <f t="shared" si="171"/>
        <v>0</v>
      </c>
      <c r="DA340" s="8" t="b">
        <f t="shared" si="172"/>
        <v>0</v>
      </c>
      <c r="DB340" s="8" t="b">
        <f t="shared" si="173"/>
        <v>0</v>
      </c>
      <c r="DC340" s="8" t="b">
        <f t="shared" si="174"/>
        <v>0</v>
      </c>
      <c r="DD340" s="8" t="b">
        <f t="shared" si="175"/>
        <v>0</v>
      </c>
      <c r="DE340" s="8" t="b">
        <f t="shared" si="176"/>
        <v>0</v>
      </c>
      <c r="DF340" s="8">
        <f t="shared" si="177"/>
        <v>0</v>
      </c>
      <c r="DG340" s="8">
        <f t="shared" si="178"/>
        <v>0</v>
      </c>
      <c r="DH340" s="8">
        <f t="shared" si="179"/>
        <v>0</v>
      </c>
      <c r="DI340" s="8">
        <f t="shared" si="180"/>
        <v>0</v>
      </c>
      <c r="DJ340" s="19"/>
      <c r="DK340" s="18"/>
      <c r="DL340" s="18"/>
      <c r="DM340" s="19"/>
      <c r="DN340" s="19"/>
      <c r="DO340" s="18"/>
      <c r="DP340" s="18"/>
      <c r="DQ340" s="19"/>
      <c r="DR340" s="19"/>
      <c r="DS340" s="18"/>
      <c r="DT340" s="18"/>
      <c r="DU340" s="19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</row>
    <row r="341" spans="1:161" x14ac:dyDescent="0.25">
      <c r="A341" s="28"/>
      <c r="B341" s="71"/>
      <c r="C341" s="29"/>
      <c r="D341" s="30"/>
      <c r="E341" s="31"/>
      <c r="F341" s="32"/>
      <c r="G341" s="74"/>
      <c r="H341" s="33"/>
      <c r="I341" s="34"/>
      <c r="J341" s="35"/>
      <c r="K341" s="109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9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9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9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8">
        <f t="shared" si="169"/>
        <v>0</v>
      </c>
      <c r="CK341" s="8">
        <f t="shared" si="170"/>
        <v>0</v>
      </c>
      <c r="CL341" s="8" t="str">
        <f t="shared" si="181"/>
        <v/>
      </c>
      <c r="CM341" s="8" t="str">
        <f t="shared" si="182"/>
        <v/>
      </c>
      <c r="CN341" s="8" t="str">
        <f t="shared" si="183"/>
        <v/>
      </c>
      <c r="CO341" s="8" t="str">
        <f t="shared" si="184"/>
        <v/>
      </c>
      <c r="CP341" s="8">
        <f>IF(D341="",0,IF(D341=E341,0,IF(D341&lt;E341,0,IF('Equipes et choix des points'!$I$2=1,IF('Matchs et classements'!D341&gt;'Matchs et classements'!E341,3),IF('Equipes et choix des points'!$I$2=2,IF('Matchs et classements'!D341&gt;E341,4))))))</f>
        <v>0</v>
      </c>
      <c r="CQ341" s="8">
        <f>IF(E341="",0,IF(E341=D341,0,IF(E341&lt;D341,0,IF('Equipes et choix des points'!$I$2=1,IF('Matchs et classements'!E341&gt;'Matchs et classements'!D341,3),IF('Equipes et choix des points'!$I$2=2,IF('Matchs et classements'!E341&gt;'Matchs et classements'!D341,4))))))</f>
        <v>0</v>
      </c>
      <c r="CR341" s="8">
        <f>IF(D341="",0,IF(D341&gt;E341,0,IF(D341&lt;E341,0,IF('Equipes et choix des points'!$I$2=1,IF('Matchs et classements'!D341='Matchs et classements'!E341,1),IF('Equipes et choix des points'!$I$2=2,IF('Matchs et classements'!D341='Matchs et classements'!E341,2))))))</f>
        <v>0</v>
      </c>
      <c r="CS341" s="8">
        <f>IF(E341="",0,IF(E341&gt;D341,0,IF(E341&lt;D341,0,IF('Equipes et choix des points'!$I$2=1,IF('Matchs et classements'!E341='Matchs et classements'!D341,1),IF('Equipes et choix des points'!$I$2=2,IF('Matchs et classements'!E341='Matchs et classements'!D341,2))))))</f>
        <v>0</v>
      </c>
      <c r="CT341" s="8">
        <f>IF(D341="",0,IF(D341&gt;E341,0,IF(D341=E341,0,IF('Equipes et choix des points'!$I$2=1,IF('Matchs et classements'!D341&lt;'Matchs et classements'!E341,0),IF('Equipes et choix des points'!$I$2=2,IF('Matchs et classements'!D341&lt;'Matchs et classements'!E341,1))))))</f>
        <v>0</v>
      </c>
      <c r="CU341" s="8">
        <f>IF(E341="",0,IF(E341&gt;D341,0,IF(E341=D341,0,IF('Equipes et choix des points'!$I$2=1,IF('Matchs et classements'!E341&lt;'Matchs et classements'!D341,0),IF('Equipes et choix des points'!$I$2=2,IF('Matchs et classements'!E341&lt;'Matchs et classements'!D341,1))))))</f>
        <v>0</v>
      </c>
      <c r="CV341" s="8">
        <f t="shared" si="185"/>
        <v>0</v>
      </c>
      <c r="CW341" s="8">
        <f t="shared" si="186"/>
        <v>0</v>
      </c>
      <c r="CX341" s="8">
        <f t="shared" si="187"/>
        <v>0</v>
      </c>
      <c r="CY341" s="8">
        <f t="shared" si="188"/>
        <v>0</v>
      </c>
      <c r="CZ341" s="8" t="b">
        <f t="shared" si="171"/>
        <v>0</v>
      </c>
      <c r="DA341" s="8" t="b">
        <f t="shared" si="172"/>
        <v>0</v>
      </c>
      <c r="DB341" s="8" t="b">
        <f t="shared" si="173"/>
        <v>0</v>
      </c>
      <c r="DC341" s="8" t="b">
        <f t="shared" si="174"/>
        <v>0</v>
      </c>
      <c r="DD341" s="8" t="b">
        <f t="shared" si="175"/>
        <v>0</v>
      </c>
      <c r="DE341" s="8" t="b">
        <f t="shared" si="176"/>
        <v>0</v>
      </c>
      <c r="DF341" s="8">
        <f t="shared" si="177"/>
        <v>0</v>
      </c>
      <c r="DG341" s="8">
        <f t="shared" si="178"/>
        <v>0</v>
      </c>
      <c r="DH341" s="8">
        <f t="shared" si="179"/>
        <v>0</v>
      </c>
      <c r="DI341" s="8">
        <f t="shared" si="180"/>
        <v>0</v>
      </c>
      <c r="DJ341" s="19"/>
      <c r="DK341" s="18"/>
      <c r="DL341" s="18"/>
      <c r="DM341" s="19"/>
      <c r="DN341" s="19"/>
      <c r="DO341" s="18"/>
      <c r="DP341" s="18"/>
      <c r="DQ341" s="19"/>
      <c r="DR341" s="19"/>
      <c r="DS341" s="18"/>
      <c r="DT341" s="18"/>
      <c r="DU341" s="19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</row>
    <row r="342" spans="1:161" x14ac:dyDescent="0.25">
      <c r="A342" s="28"/>
      <c r="B342" s="71"/>
      <c r="C342" s="29"/>
      <c r="D342" s="30"/>
      <c r="E342" s="31"/>
      <c r="F342" s="32"/>
      <c r="G342" s="74"/>
      <c r="H342" s="33"/>
      <c r="I342" s="34"/>
      <c r="J342" s="35"/>
      <c r="K342" s="109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9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9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9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8">
        <f t="shared" si="169"/>
        <v>0</v>
      </c>
      <c r="CK342" s="8">
        <f t="shared" si="170"/>
        <v>0</v>
      </c>
      <c r="CL342" s="8" t="str">
        <f t="shared" si="181"/>
        <v/>
      </c>
      <c r="CM342" s="8" t="str">
        <f t="shared" si="182"/>
        <v/>
      </c>
      <c r="CN342" s="8" t="str">
        <f t="shared" si="183"/>
        <v/>
      </c>
      <c r="CO342" s="8" t="str">
        <f t="shared" si="184"/>
        <v/>
      </c>
      <c r="CP342" s="8">
        <f>IF(D342="",0,IF(D342=E342,0,IF(D342&lt;E342,0,IF('Equipes et choix des points'!$I$2=1,IF('Matchs et classements'!D342&gt;'Matchs et classements'!E342,3),IF('Equipes et choix des points'!$I$2=2,IF('Matchs et classements'!D342&gt;E342,4))))))</f>
        <v>0</v>
      </c>
      <c r="CQ342" s="8">
        <f>IF(E342="",0,IF(E342=D342,0,IF(E342&lt;D342,0,IF('Equipes et choix des points'!$I$2=1,IF('Matchs et classements'!E342&gt;'Matchs et classements'!D342,3),IF('Equipes et choix des points'!$I$2=2,IF('Matchs et classements'!E342&gt;'Matchs et classements'!D342,4))))))</f>
        <v>0</v>
      </c>
      <c r="CR342" s="8">
        <f>IF(D342="",0,IF(D342&gt;E342,0,IF(D342&lt;E342,0,IF('Equipes et choix des points'!$I$2=1,IF('Matchs et classements'!D342='Matchs et classements'!E342,1),IF('Equipes et choix des points'!$I$2=2,IF('Matchs et classements'!D342='Matchs et classements'!E342,2))))))</f>
        <v>0</v>
      </c>
      <c r="CS342" s="8">
        <f>IF(E342="",0,IF(E342&gt;D342,0,IF(E342&lt;D342,0,IF('Equipes et choix des points'!$I$2=1,IF('Matchs et classements'!E342='Matchs et classements'!D342,1),IF('Equipes et choix des points'!$I$2=2,IF('Matchs et classements'!E342='Matchs et classements'!D342,2))))))</f>
        <v>0</v>
      </c>
      <c r="CT342" s="8">
        <f>IF(D342="",0,IF(D342&gt;E342,0,IF(D342=E342,0,IF('Equipes et choix des points'!$I$2=1,IF('Matchs et classements'!D342&lt;'Matchs et classements'!E342,0),IF('Equipes et choix des points'!$I$2=2,IF('Matchs et classements'!D342&lt;'Matchs et classements'!E342,1))))))</f>
        <v>0</v>
      </c>
      <c r="CU342" s="8">
        <f>IF(E342="",0,IF(E342&gt;D342,0,IF(E342=D342,0,IF('Equipes et choix des points'!$I$2=1,IF('Matchs et classements'!E342&lt;'Matchs et classements'!D342,0),IF('Equipes et choix des points'!$I$2=2,IF('Matchs et classements'!E342&lt;'Matchs et classements'!D342,1))))))</f>
        <v>0</v>
      </c>
      <c r="CV342" s="8">
        <f t="shared" si="185"/>
        <v>0</v>
      </c>
      <c r="CW342" s="8">
        <f t="shared" si="186"/>
        <v>0</v>
      </c>
      <c r="CX342" s="8">
        <f t="shared" si="187"/>
        <v>0</v>
      </c>
      <c r="CY342" s="8">
        <f t="shared" si="188"/>
        <v>0</v>
      </c>
      <c r="CZ342" s="8" t="b">
        <f t="shared" si="171"/>
        <v>0</v>
      </c>
      <c r="DA342" s="8" t="b">
        <f t="shared" si="172"/>
        <v>0</v>
      </c>
      <c r="DB342" s="8" t="b">
        <f t="shared" si="173"/>
        <v>0</v>
      </c>
      <c r="DC342" s="8" t="b">
        <f t="shared" si="174"/>
        <v>0</v>
      </c>
      <c r="DD342" s="8" t="b">
        <f t="shared" si="175"/>
        <v>0</v>
      </c>
      <c r="DE342" s="8" t="b">
        <f t="shared" si="176"/>
        <v>0</v>
      </c>
      <c r="DF342" s="8">
        <f t="shared" si="177"/>
        <v>0</v>
      </c>
      <c r="DG342" s="8">
        <f t="shared" si="178"/>
        <v>0</v>
      </c>
      <c r="DH342" s="8">
        <f t="shared" si="179"/>
        <v>0</v>
      </c>
      <c r="DI342" s="8">
        <f t="shared" si="180"/>
        <v>0</v>
      </c>
      <c r="DJ342" s="19"/>
      <c r="DK342" s="18"/>
      <c r="DL342" s="18"/>
      <c r="DM342" s="19"/>
      <c r="DN342" s="19"/>
      <c r="DO342" s="18"/>
      <c r="DP342" s="18"/>
      <c r="DQ342" s="19"/>
      <c r="DR342" s="19"/>
      <c r="DS342" s="18"/>
      <c r="DT342" s="18"/>
      <c r="DU342" s="19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</row>
    <row r="343" spans="1:161" ht="15.75" thickBot="1" x14ac:dyDescent="0.3">
      <c r="A343" s="36"/>
      <c r="B343" s="72"/>
      <c r="C343" s="37"/>
      <c r="D343" s="38"/>
      <c r="E343" s="39"/>
      <c r="F343" s="40"/>
      <c r="G343" s="75"/>
      <c r="H343" s="41"/>
      <c r="I343" s="42"/>
      <c r="J343" s="43"/>
      <c r="K343" s="110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9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9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9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8">
        <f t="shared" si="169"/>
        <v>0</v>
      </c>
      <c r="CK343" s="8">
        <f t="shared" si="170"/>
        <v>0</v>
      </c>
      <c r="CL343" s="8" t="str">
        <f t="shared" si="181"/>
        <v/>
      </c>
      <c r="CM343" s="8" t="str">
        <f t="shared" si="182"/>
        <v/>
      </c>
      <c r="CN343" s="8" t="str">
        <f t="shared" si="183"/>
        <v/>
      </c>
      <c r="CO343" s="8" t="str">
        <f t="shared" si="184"/>
        <v/>
      </c>
      <c r="CP343" s="8">
        <f>IF(D343="",0,IF(D343=E343,0,IF(D343&lt;E343,0,IF('Equipes et choix des points'!$I$2=1,IF('Matchs et classements'!D343&gt;'Matchs et classements'!E343,3),IF('Equipes et choix des points'!$I$2=2,IF('Matchs et classements'!D343&gt;E343,4))))))</f>
        <v>0</v>
      </c>
      <c r="CQ343" s="8">
        <f>IF(E343="",0,IF(E343=D343,0,IF(E343&lt;D343,0,IF('Equipes et choix des points'!$I$2=1,IF('Matchs et classements'!E343&gt;'Matchs et classements'!D343,3),IF('Equipes et choix des points'!$I$2=2,IF('Matchs et classements'!E343&gt;'Matchs et classements'!D343,4))))))</f>
        <v>0</v>
      </c>
      <c r="CR343" s="8">
        <f>IF(D343="",0,IF(D343&gt;E343,0,IF(D343&lt;E343,0,IF('Equipes et choix des points'!$I$2=1,IF('Matchs et classements'!D343='Matchs et classements'!E343,1),IF('Equipes et choix des points'!$I$2=2,IF('Matchs et classements'!D343='Matchs et classements'!E343,2))))))</f>
        <v>0</v>
      </c>
      <c r="CS343" s="8">
        <f>IF(E343="",0,IF(E343&gt;D343,0,IF(E343&lt;D343,0,IF('Equipes et choix des points'!$I$2=1,IF('Matchs et classements'!E343='Matchs et classements'!D343,1),IF('Equipes et choix des points'!$I$2=2,IF('Matchs et classements'!E343='Matchs et classements'!D343,2))))))</f>
        <v>0</v>
      </c>
      <c r="CT343" s="8">
        <f>IF(D343="",0,IF(D343&gt;E343,0,IF(D343=E343,0,IF('Equipes et choix des points'!$I$2=1,IF('Matchs et classements'!D343&lt;'Matchs et classements'!E343,0),IF('Equipes et choix des points'!$I$2=2,IF('Matchs et classements'!D343&lt;'Matchs et classements'!E343,1))))))</f>
        <v>0</v>
      </c>
      <c r="CU343" s="8">
        <f>IF(E343="",0,IF(E343&gt;D343,0,IF(E343=D343,0,IF('Equipes et choix des points'!$I$2=1,IF('Matchs et classements'!E343&lt;'Matchs et classements'!D343,0),IF('Equipes et choix des points'!$I$2=2,IF('Matchs et classements'!E343&lt;'Matchs et classements'!D343,1))))))</f>
        <v>0</v>
      </c>
      <c r="CV343" s="8">
        <f t="shared" si="185"/>
        <v>0</v>
      </c>
      <c r="CW343" s="8">
        <f t="shared" si="186"/>
        <v>0</v>
      </c>
      <c r="CX343" s="8">
        <f t="shared" si="187"/>
        <v>0</v>
      </c>
      <c r="CY343" s="8">
        <f t="shared" si="188"/>
        <v>0</v>
      </c>
      <c r="CZ343" s="8" t="b">
        <f t="shared" si="171"/>
        <v>0</v>
      </c>
      <c r="DA343" s="8" t="b">
        <f t="shared" si="172"/>
        <v>0</v>
      </c>
      <c r="DB343" s="8" t="b">
        <f t="shared" si="173"/>
        <v>0</v>
      </c>
      <c r="DC343" s="8" t="b">
        <f t="shared" si="174"/>
        <v>0</v>
      </c>
      <c r="DD343" s="8" t="b">
        <f t="shared" si="175"/>
        <v>0</v>
      </c>
      <c r="DE343" s="8" t="b">
        <f t="shared" si="176"/>
        <v>0</v>
      </c>
      <c r="DF343" s="8">
        <f t="shared" si="177"/>
        <v>0</v>
      </c>
      <c r="DG343" s="8">
        <f t="shared" si="178"/>
        <v>0</v>
      </c>
      <c r="DH343" s="8">
        <f t="shared" si="179"/>
        <v>0</v>
      </c>
      <c r="DI343" s="8">
        <f t="shared" si="180"/>
        <v>0</v>
      </c>
      <c r="DJ343" s="19"/>
      <c r="DK343" s="18"/>
      <c r="DL343" s="18"/>
      <c r="DM343" s="19"/>
      <c r="DN343" s="19"/>
      <c r="DO343" s="18"/>
      <c r="DP343" s="18"/>
      <c r="DQ343" s="19"/>
      <c r="DR343" s="19"/>
      <c r="DS343" s="18"/>
      <c r="DT343" s="18"/>
      <c r="DU343" s="19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</row>
    <row r="344" spans="1:161" x14ac:dyDescent="0.25">
      <c r="A344" s="20"/>
      <c r="B344" s="70"/>
      <c r="C344" s="21"/>
      <c r="D344" s="22"/>
      <c r="E344" s="23"/>
      <c r="F344" s="24"/>
      <c r="G344" s="73"/>
      <c r="H344" s="25"/>
      <c r="I344" s="26"/>
      <c r="J344" s="27"/>
      <c r="K344" s="108">
        <v>35</v>
      </c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9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9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9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8">
        <f t="shared" si="169"/>
        <v>0</v>
      </c>
      <c r="CK344" s="8">
        <f t="shared" si="170"/>
        <v>0</v>
      </c>
      <c r="CL344" s="8" t="str">
        <f t="shared" si="181"/>
        <v/>
      </c>
      <c r="CM344" s="8" t="str">
        <f t="shared" si="182"/>
        <v/>
      </c>
      <c r="CN344" s="8" t="str">
        <f t="shared" si="183"/>
        <v/>
      </c>
      <c r="CO344" s="8" t="str">
        <f t="shared" si="184"/>
        <v/>
      </c>
      <c r="CP344" s="8">
        <f>IF(D344="",0,IF(D344=E344,0,IF(D344&lt;E344,0,IF('Equipes et choix des points'!$I$2=1,IF('Matchs et classements'!D344&gt;'Matchs et classements'!E344,3),IF('Equipes et choix des points'!$I$2=2,IF('Matchs et classements'!D344&gt;E344,4))))))</f>
        <v>0</v>
      </c>
      <c r="CQ344" s="8">
        <f>IF(E344="",0,IF(E344=D344,0,IF(E344&lt;D344,0,IF('Equipes et choix des points'!$I$2=1,IF('Matchs et classements'!E344&gt;'Matchs et classements'!D344,3),IF('Equipes et choix des points'!$I$2=2,IF('Matchs et classements'!E344&gt;'Matchs et classements'!D344,4))))))</f>
        <v>0</v>
      </c>
      <c r="CR344" s="8">
        <f>IF(D344="",0,IF(D344&gt;E344,0,IF(D344&lt;E344,0,IF('Equipes et choix des points'!$I$2=1,IF('Matchs et classements'!D344='Matchs et classements'!E344,1),IF('Equipes et choix des points'!$I$2=2,IF('Matchs et classements'!D344='Matchs et classements'!E344,2))))))</f>
        <v>0</v>
      </c>
      <c r="CS344" s="8">
        <f>IF(E344="",0,IF(E344&gt;D344,0,IF(E344&lt;D344,0,IF('Equipes et choix des points'!$I$2=1,IF('Matchs et classements'!E344='Matchs et classements'!D344,1),IF('Equipes et choix des points'!$I$2=2,IF('Matchs et classements'!E344='Matchs et classements'!D344,2))))))</f>
        <v>0</v>
      </c>
      <c r="CT344" s="8">
        <f>IF(D344="",0,IF(D344&gt;E344,0,IF(D344=E344,0,IF('Equipes et choix des points'!$I$2=1,IF('Matchs et classements'!D344&lt;'Matchs et classements'!E344,0),IF('Equipes et choix des points'!$I$2=2,IF('Matchs et classements'!D344&lt;'Matchs et classements'!E344,1))))))</f>
        <v>0</v>
      </c>
      <c r="CU344" s="8">
        <f>IF(E344="",0,IF(E344&gt;D344,0,IF(E344=D344,0,IF('Equipes et choix des points'!$I$2=1,IF('Matchs et classements'!E344&lt;'Matchs et classements'!D344,0),IF('Equipes et choix des points'!$I$2=2,IF('Matchs et classements'!E344&lt;'Matchs et classements'!D344,1))))))</f>
        <v>0</v>
      </c>
      <c r="CV344" s="8">
        <f t="shared" si="185"/>
        <v>0</v>
      </c>
      <c r="CW344" s="8">
        <f t="shared" si="186"/>
        <v>0</v>
      </c>
      <c r="CX344" s="8">
        <f t="shared" si="187"/>
        <v>0</v>
      </c>
      <c r="CY344" s="8">
        <f t="shared" si="188"/>
        <v>0</v>
      </c>
      <c r="CZ344" s="8" t="b">
        <f t="shared" si="171"/>
        <v>0</v>
      </c>
      <c r="DA344" s="8" t="b">
        <f t="shared" si="172"/>
        <v>0</v>
      </c>
      <c r="DB344" s="8" t="b">
        <f t="shared" si="173"/>
        <v>0</v>
      </c>
      <c r="DC344" s="8" t="b">
        <f t="shared" si="174"/>
        <v>0</v>
      </c>
      <c r="DD344" s="8" t="b">
        <f t="shared" si="175"/>
        <v>0</v>
      </c>
      <c r="DE344" s="8" t="b">
        <f t="shared" si="176"/>
        <v>0</v>
      </c>
      <c r="DF344" s="8">
        <f t="shared" si="177"/>
        <v>0</v>
      </c>
      <c r="DG344" s="8">
        <f t="shared" si="178"/>
        <v>0</v>
      </c>
      <c r="DH344" s="8">
        <f t="shared" si="179"/>
        <v>0</v>
      </c>
      <c r="DI344" s="8">
        <f t="shared" si="180"/>
        <v>0</v>
      </c>
      <c r="DJ344" s="19"/>
      <c r="DK344" s="18"/>
      <c r="DL344" s="18"/>
      <c r="DM344" s="19"/>
      <c r="DN344" s="19"/>
      <c r="DO344" s="18"/>
      <c r="DP344" s="18"/>
      <c r="DQ344" s="19"/>
      <c r="DR344" s="19"/>
      <c r="DS344" s="18"/>
      <c r="DT344" s="18"/>
      <c r="DU344" s="19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</row>
    <row r="345" spans="1:161" x14ac:dyDescent="0.25">
      <c r="A345" s="28"/>
      <c r="B345" s="71"/>
      <c r="C345" s="29"/>
      <c r="D345" s="30"/>
      <c r="E345" s="31"/>
      <c r="F345" s="32"/>
      <c r="G345" s="74"/>
      <c r="H345" s="33"/>
      <c r="I345" s="34"/>
      <c r="J345" s="35"/>
      <c r="K345" s="109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9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9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9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8">
        <f t="shared" si="169"/>
        <v>0</v>
      </c>
      <c r="CK345" s="8">
        <f t="shared" si="170"/>
        <v>0</v>
      </c>
      <c r="CL345" s="8" t="str">
        <f t="shared" si="181"/>
        <v/>
      </c>
      <c r="CM345" s="8" t="str">
        <f t="shared" si="182"/>
        <v/>
      </c>
      <c r="CN345" s="8" t="str">
        <f t="shared" si="183"/>
        <v/>
      </c>
      <c r="CO345" s="8" t="str">
        <f t="shared" si="184"/>
        <v/>
      </c>
      <c r="CP345" s="8">
        <f>IF(D345="",0,IF(D345=E345,0,IF(D345&lt;E345,0,IF('Equipes et choix des points'!$I$2=1,IF('Matchs et classements'!D345&gt;'Matchs et classements'!E345,3),IF('Equipes et choix des points'!$I$2=2,IF('Matchs et classements'!D345&gt;E345,4))))))</f>
        <v>0</v>
      </c>
      <c r="CQ345" s="8">
        <f>IF(E345="",0,IF(E345=D345,0,IF(E345&lt;D345,0,IF('Equipes et choix des points'!$I$2=1,IF('Matchs et classements'!E345&gt;'Matchs et classements'!D345,3),IF('Equipes et choix des points'!$I$2=2,IF('Matchs et classements'!E345&gt;'Matchs et classements'!D345,4))))))</f>
        <v>0</v>
      </c>
      <c r="CR345" s="8">
        <f>IF(D345="",0,IF(D345&gt;E345,0,IF(D345&lt;E345,0,IF('Equipes et choix des points'!$I$2=1,IF('Matchs et classements'!D345='Matchs et classements'!E345,1),IF('Equipes et choix des points'!$I$2=2,IF('Matchs et classements'!D345='Matchs et classements'!E345,2))))))</f>
        <v>0</v>
      </c>
      <c r="CS345" s="8">
        <f>IF(E345="",0,IF(E345&gt;D345,0,IF(E345&lt;D345,0,IF('Equipes et choix des points'!$I$2=1,IF('Matchs et classements'!E345='Matchs et classements'!D345,1),IF('Equipes et choix des points'!$I$2=2,IF('Matchs et classements'!E345='Matchs et classements'!D345,2))))))</f>
        <v>0</v>
      </c>
      <c r="CT345" s="8">
        <f>IF(D345="",0,IF(D345&gt;E345,0,IF(D345=E345,0,IF('Equipes et choix des points'!$I$2=1,IF('Matchs et classements'!D345&lt;'Matchs et classements'!E345,0),IF('Equipes et choix des points'!$I$2=2,IF('Matchs et classements'!D345&lt;'Matchs et classements'!E345,1))))))</f>
        <v>0</v>
      </c>
      <c r="CU345" s="8">
        <f>IF(E345="",0,IF(E345&gt;D345,0,IF(E345=D345,0,IF('Equipes et choix des points'!$I$2=1,IF('Matchs et classements'!E345&lt;'Matchs et classements'!D345,0),IF('Equipes et choix des points'!$I$2=2,IF('Matchs et classements'!E345&lt;'Matchs et classements'!D345,1))))))</f>
        <v>0</v>
      </c>
      <c r="CV345" s="8">
        <f t="shared" si="185"/>
        <v>0</v>
      </c>
      <c r="CW345" s="8">
        <f t="shared" si="186"/>
        <v>0</v>
      </c>
      <c r="CX345" s="8">
        <f t="shared" si="187"/>
        <v>0</v>
      </c>
      <c r="CY345" s="8">
        <f t="shared" si="188"/>
        <v>0</v>
      </c>
      <c r="CZ345" s="8" t="b">
        <f t="shared" si="171"/>
        <v>0</v>
      </c>
      <c r="DA345" s="8" t="b">
        <f t="shared" si="172"/>
        <v>0</v>
      </c>
      <c r="DB345" s="8" t="b">
        <f t="shared" si="173"/>
        <v>0</v>
      </c>
      <c r="DC345" s="8" t="b">
        <f t="shared" si="174"/>
        <v>0</v>
      </c>
      <c r="DD345" s="8" t="b">
        <f t="shared" si="175"/>
        <v>0</v>
      </c>
      <c r="DE345" s="8" t="b">
        <f t="shared" si="176"/>
        <v>0</v>
      </c>
      <c r="DF345" s="8">
        <f t="shared" si="177"/>
        <v>0</v>
      </c>
      <c r="DG345" s="8">
        <f t="shared" si="178"/>
        <v>0</v>
      </c>
      <c r="DH345" s="8">
        <f t="shared" si="179"/>
        <v>0</v>
      </c>
      <c r="DI345" s="8">
        <f t="shared" si="180"/>
        <v>0</v>
      </c>
      <c r="DJ345" s="19"/>
      <c r="DK345" s="18"/>
      <c r="DL345" s="18"/>
      <c r="DM345" s="19"/>
      <c r="DN345" s="19"/>
      <c r="DO345" s="18"/>
      <c r="DP345" s="18"/>
      <c r="DQ345" s="19"/>
      <c r="DR345" s="19"/>
      <c r="DS345" s="18"/>
      <c r="DT345" s="18"/>
      <c r="DU345" s="19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</row>
    <row r="346" spans="1:161" x14ac:dyDescent="0.25">
      <c r="A346" s="28"/>
      <c r="B346" s="71"/>
      <c r="C346" s="29"/>
      <c r="D346" s="30"/>
      <c r="E346" s="31"/>
      <c r="F346" s="32"/>
      <c r="G346" s="74"/>
      <c r="H346" s="33"/>
      <c r="I346" s="34"/>
      <c r="J346" s="35"/>
      <c r="K346" s="109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9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9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9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8">
        <f t="shared" si="169"/>
        <v>0</v>
      </c>
      <c r="CK346" s="8">
        <f t="shared" si="170"/>
        <v>0</v>
      </c>
      <c r="CL346" s="8" t="str">
        <f t="shared" si="181"/>
        <v/>
      </c>
      <c r="CM346" s="8" t="str">
        <f t="shared" si="182"/>
        <v/>
      </c>
      <c r="CN346" s="8" t="str">
        <f t="shared" si="183"/>
        <v/>
      </c>
      <c r="CO346" s="8" t="str">
        <f t="shared" si="184"/>
        <v/>
      </c>
      <c r="CP346" s="8">
        <f>IF(D346="",0,IF(D346=E346,0,IF(D346&lt;E346,0,IF('Equipes et choix des points'!$I$2=1,IF('Matchs et classements'!D346&gt;'Matchs et classements'!E346,3),IF('Equipes et choix des points'!$I$2=2,IF('Matchs et classements'!D346&gt;E346,4))))))</f>
        <v>0</v>
      </c>
      <c r="CQ346" s="8">
        <f>IF(E346="",0,IF(E346=D346,0,IF(E346&lt;D346,0,IF('Equipes et choix des points'!$I$2=1,IF('Matchs et classements'!E346&gt;'Matchs et classements'!D346,3),IF('Equipes et choix des points'!$I$2=2,IF('Matchs et classements'!E346&gt;'Matchs et classements'!D346,4))))))</f>
        <v>0</v>
      </c>
      <c r="CR346" s="8">
        <f>IF(D346="",0,IF(D346&gt;E346,0,IF(D346&lt;E346,0,IF('Equipes et choix des points'!$I$2=1,IF('Matchs et classements'!D346='Matchs et classements'!E346,1),IF('Equipes et choix des points'!$I$2=2,IF('Matchs et classements'!D346='Matchs et classements'!E346,2))))))</f>
        <v>0</v>
      </c>
      <c r="CS346" s="8">
        <f>IF(E346="",0,IF(E346&gt;D346,0,IF(E346&lt;D346,0,IF('Equipes et choix des points'!$I$2=1,IF('Matchs et classements'!E346='Matchs et classements'!D346,1),IF('Equipes et choix des points'!$I$2=2,IF('Matchs et classements'!E346='Matchs et classements'!D346,2))))))</f>
        <v>0</v>
      </c>
      <c r="CT346" s="8">
        <f>IF(D346="",0,IF(D346&gt;E346,0,IF(D346=E346,0,IF('Equipes et choix des points'!$I$2=1,IF('Matchs et classements'!D346&lt;'Matchs et classements'!E346,0),IF('Equipes et choix des points'!$I$2=2,IF('Matchs et classements'!D346&lt;'Matchs et classements'!E346,1))))))</f>
        <v>0</v>
      </c>
      <c r="CU346" s="8">
        <f>IF(E346="",0,IF(E346&gt;D346,0,IF(E346=D346,0,IF('Equipes et choix des points'!$I$2=1,IF('Matchs et classements'!E346&lt;'Matchs et classements'!D346,0),IF('Equipes et choix des points'!$I$2=2,IF('Matchs et classements'!E346&lt;'Matchs et classements'!D346,1))))))</f>
        <v>0</v>
      </c>
      <c r="CV346" s="8">
        <f t="shared" si="185"/>
        <v>0</v>
      </c>
      <c r="CW346" s="8">
        <f t="shared" si="186"/>
        <v>0</v>
      </c>
      <c r="CX346" s="8">
        <f t="shared" si="187"/>
        <v>0</v>
      </c>
      <c r="CY346" s="8">
        <f t="shared" si="188"/>
        <v>0</v>
      </c>
      <c r="CZ346" s="8" t="b">
        <f t="shared" si="171"/>
        <v>0</v>
      </c>
      <c r="DA346" s="8" t="b">
        <f t="shared" si="172"/>
        <v>0</v>
      </c>
      <c r="DB346" s="8" t="b">
        <f t="shared" si="173"/>
        <v>0</v>
      </c>
      <c r="DC346" s="8" t="b">
        <f t="shared" si="174"/>
        <v>0</v>
      </c>
      <c r="DD346" s="8" t="b">
        <f t="shared" si="175"/>
        <v>0</v>
      </c>
      <c r="DE346" s="8" t="b">
        <f t="shared" si="176"/>
        <v>0</v>
      </c>
      <c r="DF346" s="8">
        <f t="shared" si="177"/>
        <v>0</v>
      </c>
      <c r="DG346" s="8">
        <f t="shared" si="178"/>
        <v>0</v>
      </c>
      <c r="DH346" s="8">
        <f t="shared" si="179"/>
        <v>0</v>
      </c>
      <c r="DI346" s="8">
        <f t="shared" si="180"/>
        <v>0</v>
      </c>
      <c r="DJ346" s="19"/>
      <c r="DK346" s="18"/>
      <c r="DL346" s="18"/>
      <c r="DM346" s="19"/>
      <c r="DN346" s="19"/>
      <c r="DO346" s="18"/>
      <c r="DP346" s="18"/>
      <c r="DQ346" s="19"/>
      <c r="DR346" s="19"/>
      <c r="DS346" s="18"/>
      <c r="DT346" s="18"/>
      <c r="DU346" s="19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</row>
    <row r="347" spans="1:161" x14ac:dyDescent="0.25">
      <c r="A347" s="28"/>
      <c r="B347" s="71"/>
      <c r="C347" s="29"/>
      <c r="D347" s="30"/>
      <c r="E347" s="31"/>
      <c r="F347" s="32"/>
      <c r="G347" s="74"/>
      <c r="H347" s="33"/>
      <c r="I347" s="34"/>
      <c r="J347" s="35"/>
      <c r="K347" s="109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9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9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9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8">
        <f t="shared" si="169"/>
        <v>0</v>
      </c>
      <c r="CK347" s="8">
        <f t="shared" si="170"/>
        <v>0</v>
      </c>
      <c r="CL347" s="8" t="str">
        <f t="shared" si="181"/>
        <v/>
      </c>
      <c r="CM347" s="8" t="str">
        <f t="shared" si="182"/>
        <v/>
      </c>
      <c r="CN347" s="8" t="str">
        <f t="shared" si="183"/>
        <v/>
      </c>
      <c r="CO347" s="8" t="str">
        <f t="shared" si="184"/>
        <v/>
      </c>
      <c r="CP347" s="8">
        <f>IF(D347="",0,IF(D347=E347,0,IF(D347&lt;E347,0,IF('Equipes et choix des points'!$I$2=1,IF('Matchs et classements'!D347&gt;'Matchs et classements'!E347,3),IF('Equipes et choix des points'!$I$2=2,IF('Matchs et classements'!D347&gt;E347,4))))))</f>
        <v>0</v>
      </c>
      <c r="CQ347" s="8">
        <f>IF(E347="",0,IF(E347=D347,0,IF(E347&lt;D347,0,IF('Equipes et choix des points'!$I$2=1,IF('Matchs et classements'!E347&gt;'Matchs et classements'!D347,3),IF('Equipes et choix des points'!$I$2=2,IF('Matchs et classements'!E347&gt;'Matchs et classements'!D347,4))))))</f>
        <v>0</v>
      </c>
      <c r="CR347" s="8">
        <f>IF(D347="",0,IF(D347&gt;E347,0,IF(D347&lt;E347,0,IF('Equipes et choix des points'!$I$2=1,IF('Matchs et classements'!D347='Matchs et classements'!E347,1),IF('Equipes et choix des points'!$I$2=2,IF('Matchs et classements'!D347='Matchs et classements'!E347,2))))))</f>
        <v>0</v>
      </c>
      <c r="CS347" s="8">
        <f>IF(E347="",0,IF(E347&gt;D347,0,IF(E347&lt;D347,0,IF('Equipes et choix des points'!$I$2=1,IF('Matchs et classements'!E347='Matchs et classements'!D347,1),IF('Equipes et choix des points'!$I$2=2,IF('Matchs et classements'!E347='Matchs et classements'!D347,2))))))</f>
        <v>0</v>
      </c>
      <c r="CT347" s="8">
        <f>IF(D347="",0,IF(D347&gt;E347,0,IF(D347=E347,0,IF('Equipes et choix des points'!$I$2=1,IF('Matchs et classements'!D347&lt;'Matchs et classements'!E347,0),IF('Equipes et choix des points'!$I$2=2,IF('Matchs et classements'!D347&lt;'Matchs et classements'!E347,1))))))</f>
        <v>0</v>
      </c>
      <c r="CU347" s="8">
        <f>IF(E347="",0,IF(E347&gt;D347,0,IF(E347=D347,0,IF('Equipes et choix des points'!$I$2=1,IF('Matchs et classements'!E347&lt;'Matchs et classements'!D347,0),IF('Equipes et choix des points'!$I$2=2,IF('Matchs et classements'!E347&lt;'Matchs et classements'!D347,1))))))</f>
        <v>0</v>
      </c>
      <c r="CV347" s="8">
        <f t="shared" si="185"/>
        <v>0</v>
      </c>
      <c r="CW347" s="8">
        <f t="shared" si="186"/>
        <v>0</v>
      </c>
      <c r="CX347" s="8">
        <f t="shared" si="187"/>
        <v>0</v>
      </c>
      <c r="CY347" s="8">
        <f t="shared" si="188"/>
        <v>0</v>
      </c>
      <c r="CZ347" s="8" t="b">
        <f t="shared" si="171"/>
        <v>0</v>
      </c>
      <c r="DA347" s="8" t="b">
        <f t="shared" si="172"/>
        <v>0</v>
      </c>
      <c r="DB347" s="8" t="b">
        <f t="shared" si="173"/>
        <v>0</v>
      </c>
      <c r="DC347" s="8" t="b">
        <f t="shared" si="174"/>
        <v>0</v>
      </c>
      <c r="DD347" s="8" t="b">
        <f t="shared" si="175"/>
        <v>0</v>
      </c>
      <c r="DE347" s="8" t="b">
        <f t="shared" si="176"/>
        <v>0</v>
      </c>
      <c r="DF347" s="8">
        <f t="shared" si="177"/>
        <v>0</v>
      </c>
      <c r="DG347" s="8">
        <f t="shared" si="178"/>
        <v>0</v>
      </c>
      <c r="DH347" s="8">
        <f t="shared" si="179"/>
        <v>0</v>
      </c>
      <c r="DI347" s="8">
        <f t="shared" si="180"/>
        <v>0</v>
      </c>
      <c r="DJ347" s="19"/>
      <c r="DK347" s="18"/>
      <c r="DL347" s="18"/>
      <c r="DM347" s="19"/>
      <c r="DN347" s="19"/>
      <c r="DO347" s="18"/>
      <c r="DP347" s="18"/>
      <c r="DQ347" s="19"/>
      <c r="DR347" s="19"/>
      <c r="DS347" s="18"/>
      <c r="DT347" s="18"/>
      <c r="DU347" s="19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</row>
    <row r="348" spans="1:161" x14ac:dyDescent="0.25">
      <c r="A348" s="28"/>
      <c r="B348" s="71"/>
      <c r="C348" s="29"/>
      <c r="D348" s="30"/>
      <c r="E348" s="31"/>
      <c r="F348" s="32"/>
      <c r="G348" s="74"/>
      <c r="H348" s="33"/>
      <c r="I348" s="34"/>
      <c r="J348" s="35"/>
      <c r="K348" s="109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9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9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9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8">
        <f t="shared" si="169"/>
        <v>0</v>
      </c>
      <c r="CK348" s="8">
        <f t="shared" si="170"/>
        <v>0</v>
      </c>
      <c r="CL348" s="8" t="str">
        <f t="shared" si="181"/>
        <v/>
      </c>
      <c r="CM348" s="8" t="str">
        <f t="shared" si="182"/>
        <v/>
      </c>
      <c r="CN348" s="8" t="str">
        <f t="shared" si="183"/>
        <v/>
      </c>
      <c r="CO348" s="8" t="str">
        <f t="shared" si="184"/>
        <v/>
      </c>
      <c r="CP348" s="8">
        <f>IF(D348="",0,IF(D348=E348,0,IF(D348&lt;E348,0,IF('Equipes et choix des points'!$I$2=1,IF('Matchs et classements'!D348&gt;'Matchs et classements'!E348,3),IF('Equipes et choix des points'!$I$2=2,IF('Matchs et classements'!D348&gt;E348,4))))))</f>
        <v>0</v>
      </c>
      <c r="CQ348" s="8">
        <f>IF(E348="",0,IF(E348=D348,0,IF(E348&lt;D348,0,IF('Equipes et choix des points'!$I$2=1,IF('Matchs et classements'!E348&gt;'Matchs et classements'!D348,3),IF('Equipes et choix des points'!$I$2=2,IF('Matchs et classements'!E348&gt;'Matchs et classements'!D348,4))))))</f>
        <v>0</v>
      </c>
      <c r="CR348" s="8">
        <f>IF(D348="",0,IF(D348&gt;E348,0,IF(D348&lt;E348,0,IF('Equipes et choix des points'!$I$2=1,IF('Matchs et classements'!D348='Matchs et classements'!E348,1),IF('Equipes et choix des points'!$I$2=2,IF('Matchs et classements'!D348='Matchs et classements'!E348,2))))))</f>
        <v>0</v>
      </c>
      <c r="CS348" s="8">
        <f>IF(E348="",0,IF(E348&gt;D348,0,IF(E348&lt;D348,0,IF('Equipes et choix des points'!$I$2=1,IF('Matchs et classements'!E348='Matchs et classements'!D348,1),IF('Equipes et choix des points'!$I$2=2,IF('Matchs et classements'!E348='Matchs et classements'!D348,2))))))</f>
        <v>0</v>
      </c>
      <c r="CT348" s="8">
        <f>IF(D348="",0,IF(D348&gt;E348,0,IF(D348=E348,0,IF('Equipes et choix des points'!$I$2=1,IF('Matchs et classements'!D348&lt;'Matchs et classements'!E348,0),IF('Equipes et choix des points'!$I$2=2,IF('Matchs et classements'!D348&lt;'Matchs et classements'!E348,1))))))</f>
        <v>0</v>
      </c>
      <c r="CU348" s="8">
        <f>IF(E348="",0,IF(E348&gt;D348,0,IF(E348=D348,0,IF('Equipes et choix des points'!$I$2=1,IF('Matchs et classements'!E348&lt;'Matchs et classements'!D348,0),IF('Equipes et choix des points'!$I$2=2,IF('Matchs et classements'!E348&lt;'Matchs et classements'!D348,1))))))</f>
        <v>0</v>
      </c>
      <c r="CV348" s="8">
        <f t="shared" si="185"/>
        <v>0</v>
      </c>
      <c r="CW348" s="8">
        <f t="shared" si="186"/>
        <v>0</v>
      </c>
      <c r="CX348" s="8">
        <f t="shared" si="187"/>
        <v>0</v>
      </c>
      <c r="CY348" s="8">
        <f t="shared" si="188"/>
        <v>0</v>
      </c>
      <c r="CZ348" s="8" t="b">
        <f t="shared" si="171"/>
        <v>0</v>
      </c>
      <c r="DA348" s="8" t="b">
        <f t="shared" si="172"/>
        <v>0</v>
      </c>
      <c r="DB348" s="8" t="b">
        <f t="shared" si="173"/>
        <v>0</v>
      </c>
      <c r="DC348" s="8" t="b">
        <f t="shared" si="174"/>
        <v>0</v>
      </c>
      <c r="DD348" s="8" t="b">
        <f t="shared" si="175"/>
        <v>0</v>
      </c>
      <c r="DE348" s="8" t="b">
        <f t="shared" si="176"/>
        <v>0</v>
      </c>
      <c r="DF348" s="8">
        <f t="shared" si="177"/>
        <v>0</v>
      </c>
      <c r="DG348" s="8">
        <f t="shared" si="178"/>
        <v>0</v>
      </c>
      <c r="DH348" s="8">
        <f t="shared" si="179"/>
        <v>0</v>
      </c>
      <c r="DI348" s="8">
        <f t="shared" si="180"/>
        <v>0</v>
      </c>
      <c r="DJ348" s="19"/>
      <c r="DK348" s="18"/>
      <c r="DL348" s="18"/>
      <c r="DM348" s="19"/>
      <c r="DN348" s="19"/>
      <c r="DO348" s="18"/>
      <c r="DP348" s="18"/>
      <c r="DQ348" s="19"/>
      <c r="DR348" s="19"/>
      <c r="DS348" s="18"/>
      <c r="DT348" s="18"/>
      <c r="DU348" s="19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</row>
    <row r="349" spans="1:161" x14ac:dyDescent="0.25">
      <c r="A349" s="28"/>
      <c r="B349" s="71"/>
      <c r="C349" s="29"/>
      <c r="D349" s="30"/>
      <c r="E349" s="31"/>
      <c r="F349" s="32"/>
      <c r="G349" s="74"/>
      <c r="H349" s="33"/>
      <c r="I349" s="34"/>
      <c r="J349" s="35"/>
      <c r="K349" s="109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9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9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9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8">
        <f t="shared" si="169"/>
        <v>0</v>
      </c>
      <c r="CK349" s="8">
        <f t="shared" si="170"/>
        <v>0</v>
      </c>
      <c r="CL349" s="8" t="str">
        <f t="shared" si="181"/>
        <v/>
      </c>
      <c r="CM349" s="8" t="str">
        <f t="shared" si="182"/>
        <v/>
      </c>
      <c r="CN349" s="8" t="str">
        <f t="shared" si="183"/>
        <v/>
      </c>
      <c r="CO349" s="8" t="str">
        <f t="shared" si="184"/>
        <v/>
      </c>
      <c r="CP349" s="8">
        <f>IF(D349="",0,IF(D349=E349,0,IF(D349&lt;E349,0,IF('Equipes et choix des points'!$I$2=1,IF('Matchs et classements'!D349&gt;'Matchs et classements'!E349,3),IF('Equipes et choix des points'!$I$2=2,IF('Matchs et classements'!D349&gt;E349,4))))))</f>
        <v>0</v>
      </c>
      <c r="CQ349" s="8">
        <f>IF(E349="",0,IF(E349=D349,0,IF(E349&lt;D349,0,IF('Equipes et choix des points'!$I$2=1,IF('Matchs et classements'!E349&gt;'Matchs et classements'!D349,3),IF('Equipes et choix des points'!$I$2=2,IF('Matchs et classements'!E349&gt;'Matchs et classements'!D349,4))))))</f>
        <v>0</v>
      </c>
      <c r="CR349" s="8">
        <f>IF(D349="",0,IF(D349&gt;E349,0,IF(D349&lt;E349,0,IF('Equipes et choix des points'!$I$2=1,IF('Matchs et classements'!D349='Matchs et classements'!E349,1),IF('Equipes et choix des points'!$I$2=2,IF('Matchs et classements'!D349='Matchs et classements'!E349,2))))))</f>
        <v>0</v>
      </c>
      <c r="CS349" s="8">
        <f>IF(E349="",0,IF(E349&gt;D349,0,IF(E349&lt;D349,0,IF('Equipes et choix des points'!$I$2=1,IF('Matchs et classements'!E349='Matchs et classements'!D349,1),IF('Equipes et choix des points'!$I$2=2,IF('Matchs et classements'!E349='Matchs et classements'!D349,2))))))</f>
        <v>0</v>
      </c>
      <c r="CT349" s="8">
        <f>IF(D349="",0,IF(D349&gt;E349,0,IF(D349=E349,0,IF('Equipes et choix des points'!$I$2=1,IF('Matchs et classements'!D349&lt;'Matchs et classements'!E349,0),IF('Equipes et choix des points'!$I$2=2,IF('Matchs et classements'!D349&lt;'Matchs et classements'!E349,1))))))</f>
        <v>0</v>
      </c>
      <c r="CU349" s="8">
        <f>IF(E349="",0,IF(E349&gt;D349,0,IF(E349=D349,0,IF('Equipes et choix des points'!$I$2=1,IF('Matchs et classements'!E349&lt;'Matchs et classements'!D349,0),IF('Equipes et choix des points'!$I$2=2,IF('Matchs et classements'!E349&lt;'Matchs et classements'!D349,1))))))</f>
        <v>0</v>
      </c>
      <c r="CV349" s="8">
        <f t="shared" si="185"/>
        <v>0</v>
      </c>
      <c r="CW349" s="8">
        <f t="shared" si="186"/>
        <v>0</v>
      </c>
      <c r="CX349" s="8">
        <f t="shared" si="187"/>
        <v>0</v>
      </c>
      <c r="CY349" s="8">
        <f t="shared" si="188"/>
        <v>0</v>
      </c>
      <c r="CZ349" s="8" t="b">
        <f t="shared" si="171"/>
        <v>0</v>
      </c>
      <c r="DA349" s="8" t="b">
        <f t="shared" si="172"/>
        <v>0</v>
      </c>
      <c r="DB349" s="8" t="b">
        <f t="shared" si="173"/>
        <v>0</v>
      </c>
      <c r="DC349" s="8" t="b">
        <f t="shared" si="174"/>
        <v>0</v>
      </c>
      <c r="DD349" s="8" t="b">
        <f t="shared" si="175"/>
        <v>0</v>
      </c>
      <c r="DE349" s="8" t="b">
        <f t="shared" si="176"/>
        <v>0</v>
      </c>
      <c r="DF349" s="8">
        <f t="shared" si="177"/>
        <v>0</v>
      </c>
      <c r="DG349" s="8">
        <f t="shared" si="178"/>
        <v>0</v>
      </c>
      <c r="DH349" s="8">
        <f t="shared" si="179"/>
        <v>0</v>
      </c>
      <c r="DI349" s="8">
        <f t="shared" si="180"/>
        <v>0</v>
      </c>
      <c r="DJ349" s="19"/>
      <c r="DK349" s="18"/>
      <c r="DL349" s="18"/>
      <c r="DM349" s="19"/>
      <c r="DN349" s="19"/>
      <c r="DO349" s="18"/>
      <c r="DP349" s="18"/>
      <c r="DQ349" s="19"/>
      <c r="DR349" s="19"/>
      <c r="DS349" s="18"/>
      <c r="DT349" s="18"/>
      <c r="DU349" s="19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</row>
    <row r="350" spans="1:161" x14ac:dyDescent="0.25">
      <c r="A350" s="28"/>
      <c r="B350" s="71"/>
      <c r="C350" s="29"/>
      <c r="D350" s="30"/>
      <c r="E350" s="31"/>
      <c r="F350" s="32"/>
      <c r="G350" s="74"/>
      <c r="H350" s="33"/>
      <c r="I350" s="34"/>
      <c r="J350" s="35"/>
      <c r="K350" s="109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9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9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9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8">
        <f t="shared" si="169"/>
        <v>0</v>
      </c>
      <c r="CK350" s="8">
        <f t="shared" si="170"/>
        <v>0</v>
      </c>
      <c r="CL350" s="8" t="str">
        <f t="shared" si="181"/>
        <v/>
      </c>
      <c r="CM350" s="8" t="str">
        <f t="shared" si="182"/>
        <v/>
      </c>
      <c r="CN350" s="8" t="str">
        <f t="shared" si="183"/>
        <v/>
      </c>
      <c r="CO350" s="8" t="str">
        <f t="shared" si="184"/>
        <v/>
      </c>
      <c r="CP350" s="8">
        <f>IF(D350="",0,IF(D350=E350,0,IF(D350&lt;E350,0,IF('Equipes et choix des points'!$I$2=1,IF('Matchs et classements'!D350&gt;'Matchs et classements'!E350,3),IF('Equipes et choix des points'!$I$2=2,IF('Matchs et classements'!D350&gt;E350,4))))))</f>
        <v>0</v>
      </c>
      <c r="CQ350" s="8">
        <f>IF(E350="",0,IF(E350=D350,0,IF(E350&lt;D350,0,IF('Equipes et choix des points'!$I$2=1,IF('Matchs et classements'!E350&gt;'Matchs et classements'!D350,3),IF('Equipes et choix des points'!$I$2=2,IF('Matchs et classements'!E350&gt;'Matchs et classements'!D350,4))))))</f>
        <v>0</v>
      </c>
      <c r="CR350" s="8">
        <f>IF(D350="",0,IF(D350&gt;E350,0,IF(D350&lt;E350,0,IF('Equipes et choix des points'!$I$2=1,IF('Matchs et classements'!D350='Matchs et classements'!E350,1),IF('Equipes et choix des points'!$I$2=2,IF('Matchs et classements'!D350='Matchs et classements'!E350,2))))))</f>
        <v>0</v>
      </c>
      <c r="CS350" s="8">
        <f>IF(E350="",0,IF(E350&gt;D350,0,IF(E350&lt;D350,0,IF('Equipes et choix des points'!$I$2=1,IF('Matchs et classements'!E350='Matchs et classements'!D350,1),IF('Equipes et choix des points'!$I$2=2,IF('Matchs et classements'!E350='Matchs et classements'!D350,2))))))</f>
        <v>0</v>
      </c>
      <c r="CT350" s="8">
        <f>IF(D350="",0,IF(D350&gt;E350,0,IF(D350=E350,0,IF('Equipes et choix des points'!$I$2=1,IF('Matchs et classements'!D350&lt;'Matchs et classements'!E350,0),IF('Equipes et choix des points'!$I$2=2,IF('Matchs et classements'!D350&lt;'Matchs et classements'!E350,1))))))</f>
        <v>0</v>
      </c>
      <c r="CU350" s="8">
        <f>IF(E350="",0,IF(E350&gt;D350,0,IF(E350=D350,0,IF('Equipes et choix des points'!$I$2=1,IF('Matchs et classements'!E350&lt;'Matchs et classements'!D350,0),IF('Equipes et choix des points'!$I$2=2,IF('Matchs et classements'!E350&lt;'Matchs et classements'!D350,1))))))</f>
        <v>0</v>
      </c>
      <c r="CV350" s="8">
        <f t="shared" si="185"/>
        <v>0</v>
      </c>
      <c r="CW350" s="8">
        <f t="shared" si="186"/>
        <v>0</v>
      </c>
      <c r="CX350" s="8">
        <f t="shared" si="187"/>
        <v>0</v>
      </c>
      <c r="CY350" s="8">
        <f t="shared" si="188"/>
        <v>0</v>
      </c>
      <c r="CZ350" s="8" t="b">
        <f t="shared" si="171"/>
        <v>0</v>
      </c>
      <c r="DA350" s="8" t="b">
        <f t="shared" si="172"/>
        <v>0</v>
      </c>
      <c r="DB350" s="8" t="b">
        <f t="shared" si="173"/>
        <v>0</v>
      </c>
      <c r="DC350" s="8" t="b">
        <f t="shared" si="174"/>
        <v>0</v>
      </c>
      <c r="DD350" s="8" t="b">
        <f t="shared" si="175"/>
        <v>0</v>
      </c>
      <c r="DE350" s="8" t="b">
        <f t="shared" si="176"/>
        <v>0</v>
      </c>
      <c r="DF350" s="8">
        <f t="shared" si="177"/>
        <v>0</v>
      </c>
      <c r="DG350" s="8">
        <f t="shared" si="178"/>
        <v>0</v>
      </c>
      <c r="DH350" s="8">
        <f t="shared" si="179"/>
        <v>0</v>
      </c>
      <c r="DI350" s="8">
        <f t="shared" si="180"/>
        <v>0</v>
      </c>
      <c r="DJ350" s="19"/>
      <c r="DK350" s="18"/>
      <c r="DL350" s="18"/>
      <c r="DM350" s="19"/>
      <c r="DN350" s="19"/>
      <c r="DO350" s="18"/>
      <c r="DP350" s="18"/>
      <c r="DQ350" s="19"/>
      <c r="DR350" s="19"/>
      <c r="DS350" s="18"/>
      <c r="DT350" s="18"/>
      <c r="DU350" s="19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</row>
    <row r="351" spans="1:161" x14ac:dyDescent="0.25">
      <c r="A351" s="28"/>
      <c r="B351" s="71"/>
      <c r="C351" s="29"/>
      <c r="D351" s="30"/>
      <c r="E351" s="31"/>
      <c r="F351" s="32"/>
      <c r="G351" s="74"/>
      <c r="H351" s="33"/>
      <c r="I351" s="34"/>
      <c r="J351" s="35"/>
      <c r="K351" s="109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9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9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9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8">
        <f t="shared" si="169"/>
        <v>0</v>
      </c>
      <c r="CK351" s="8">
        <f t="shared" si="170"/>
        <v>0</v>
      </c>
      <c r="CL351" s="8" t="str">
        <f t="shared" si="181"/>
        <v/>
      </c>
      <c r="CM351" s="8" t="str">
        <f t="shared" si="182"/>
        <v/>
      </c>
      <c r="CN351" s="8" t="str">
        <f t="shared" si="183"/>
        <v/>
      </c>
      <c r="CO351" s="8" t="str">
        <f t="shared" si="184"/>
        <v/>
      </c>
      <c r="CP351" s="8">
        <f>IF(D351="",0,IF(D351=E351,0,IF(D351&lt;E351,0,IF('Equipes et choix des points'!$I$2=1,IF('Matchs et classements'!D351&gt;'Matchs et classements'!E351,3),IF('Equipes et choix des points'!$I$2=2,IF('Matchs et classements'!D351&gt;E351,4))))))</f>
        <v>0</v>
      </c>
      <c r="CQ351" s="8">
        <f>IF(E351="",0,IF(E351=D351,0,IF(E351&lt;D351,0,IF('Equipes et choix des points'!$I$2=1,IF('Matchs et classements'!E351&gt;'Matchs et classements'!D351,3),IF('Equipes et choix des points'!$I$2=2,IF('Matchs et classements'!E351&gt;'Matchs et classements'!D351,4))))))</f>
        <v>0</v>
      </c>
      <c r="CR351" s="8">
        <f>IF(D351="",0,IF(D351&gt;E351,0,IF(D351&lt;E351,0,IF('Equipes et choix des points'!$I$2=1,IF('Matchs et classements'!D351='Matchs et classements'!E351,1),IF('Equipes et choix des points'!$I$2=2,IF('Matchs et classements'!D351='Matchs et classements'!E351,2))))))</f>
        <v>0</v>
      </c>
      <c r="CS351" s="8">
        <f>IF(E351="",0,IF(E351&gt;D351,0,IF(E351&lt;D351,0,IF('Equipes et choix des points'!$I$2=1,IF('Matchs et classements'!E351='Matchs et classements'!D351,1),IF('Equipes et choix des points'!$I$2=2,IF('Matchs et classements'!E351='Matchs et classements'!D351,2))))))</f>
        <v>0</v>
      </c>
      <c r="CT351" s="8">
        <f>IF(D351="",0,IF(D351&gt;E351,0,IF(D351=E351,0,IF('Equipes et choix des points'!$I$2=1,IF('Matchs et classements'!D351&lt;'Matchs et classements'!E351,0),IF('Equipes et choix des points'!$I$2=2,IF('Matchs et classements'!D351&lt;'Matchs et classements'!E351,1))))))</f>
        <v>0</v>
      </c>
      <c r="CU351" s="8">
        <f>IF(E351="",0,IF(E351&gt;D351,0,IF(E351=D351,0,IF('Equipes et choix des points'!$I$2=1,IF('Matchs et classements'!E351&lt;'Matchs et classements'!D351,0),IF('Equipes et choix des points'!$I$2=2,IF('Matchs et classements'!E351&lt;'Matchs et classements'!D351,1))))))</f>
        <v>0</v>
      </c>
      <c r="CV351" s="8">
        <f t="shared" si="185"/>
        <v>0</v>
      </c>
      <c r="CW351" s="8">
        <f t="shared" si="186"/>
        <v>0</v>
      </c>
      <c r="CX351" s="8">
        <f t="shared" si="187"/>
        <v>0</v>
      </c>
      <c r="CY351" s="8">
        <f t="shared" si="188"/>
        <v>0</v>
      </c>
      <c r="CZ351" s="8" t="b">
        <f t="shared" si="171"/>
        <v>0</v>
      </c>
      <c r="DA351" s="8" t="b">
        <f t="shared" si="172"/>
        <v>0</v>
      </c>
      <c r="DB351" s="8" t="b">
        <f t="shared" si="173"/>
        <v>0</v>
      </c>
      <c r="DC351" s="8" t="b">
        <f t="shared" si="174"/>
        <v>0</v>
      </c>
      <c r="DD351" s="8" t="b">
        <f t="shared" si="175"/>
        <v>0</v>
      </c>
      <c r="DE351" s="8" t="b">
        <f t="shared" si="176"/>
        <v>0</v>
      </c>
      <c r="DF351" s="8">
        <f t="shared" si="177"/>
        <v>0</v>
      </c>
      <c r="DG351" s="8">
        <f t="shared" si="178"/>
        <v>0</v>
      </c>
      <c r="DH351" s="8">
        <f t="shared" si="179"/>
        <v>0</v>
      </c>
      <c r="DI351" s="8">
        <f t="shared" si="180"/>
        <v>0</v>
      </c>
      <c r="DJ351" s="19"/>
      <c r="DK351" s="18"/>
      <c r="DL351" s="18"/>
      <c r="DM351" s="19"/>
      <c r="DN351" s="19"/>
      <c r="DO351" s="18"/>
      <c r="DP351" s="18"/>
      <c r="DQ351" s="19"/>
      <c r="DR351" s="19"/>
      <c r="DS351" s="18"/>
      <c r="DT351" s="18"/>
      <c r="DU351" s="19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</row>
    <row r="352" spans="1:161" x14ac:dyDescent="0.25">
      <c r="A352" s="28"/>
      <c r="B352" s="71"/>
      <c r="C352" s="29"/>
      <c r="D352" s="30"/>
      <c r="E352" s="31"/>
      <c r="F352" s="32"/>
      <c r="G352" s="74"/>
      <c r="H352" s="33"/>
      <c r="I352" s="34"/>
      <c r="J352" s="35"/>
      <c r="K352" s="109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9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9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9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8">
        <f t="shared" si="169"/>
        <v>0</v>
      </c>
      <c r="CK352" s="8">
        <f t="shared" si="170"/>
        <v>0</v>
      </c>
      <c r="CL352" s="8" t="str">
        <f t="shared" si="181"/>
        <v/>
      </c>
      <c r="CM352" s="8" t="str">
        <f t="shared" si="182"/>
        <v/>
      </c>
      <c r="CN352" s="8" t="str">
        <f t="shared" si="183"/>
        <v/>
      </c>
      <c r="CO352" s="8" t="str">
        <f t="shared" si="184"/>
        <v/>
      </c>
      <c r="CP352" s="8">
        <f>IF(D352="",0,IF(D352=E352,0,IF(D352&lt;E352,0,IF('Equipes et choix des points'!$I$2=1,IF('Matchs et classements'!D352&gt;'Matchs et classements'!E352,3),IF('Equipes et choix des points'!$I$2=2,IF('Matchs et classements'!D352&gt;E352,4))))))</f>
        <v>0</v>
      </c>
      <c r="CQ352" s="8">
        <f>IF(E352="",0,IF(E352=D352,0,IF(E352&lt;D352,0,IF('Equipes et choix des points'!$I$2=1,IF('Matchs et classements'!E352&gt;'Matchs et classements'!D352,3),IF('Equipes et choix des points'!$I$2=2,IF('Matchs et classements'!E352&gt;'Matchs et classements'!D352,4))))))</f>
        <v>0</v>
      </c>
      <c r="CR352" s="8">
        <f>IF(D352="",0,IF(D352&gt;E352,0,IF(D352&lt;E352,0,IF('Equipes et choix des points'!$I$2=1,IF('Matchs et classements'!D352='Matchs et classements'!E352,1),IF('Equipes et choix des points'!$I$2=2,IF('Matchs et classements'!D352='Matchs et classements'!E352,2))))))</f>
        <v>0</v>
      </c>
      <c r="CS352" s="8">
        <f>IF(E352="",0,IF(E352&gt;D352,0,IF(E352&lt;D352,0,IF('Equipes et choix des points'!$I$2=1,IF('Matchs et classements'!E352='Matchs et classements'!D352,1),IF('Equipes et choix des points'!$I$2=2,IF('Matchs et classements'!E352='Matchs et classements'!D352,2))))))</f>
        <v>0</v>
      </c>
      <c r="CT352" s="8">
        <f>IF(D352="",0,IF(D352&gt;E352,0,IF(D352=E352,0,IF('Equipes et choix des points'!$I$2=1,IF('Matchs et classements'!D352&lt;'Matchs et classements'!E352,0),IF('Equipes et choix des points'!$I$2=2,IF('Matchs et classements'!D352&lt;'Matchs et classements'!E352,1))))))</f>
        <v>0</v>
      </c>
      <c r="CU352" s="8">
        <f>IF(E352="",0,IF(E352&gt;D352,0,IF(E352=D352,0,IF('Equipes et choix des points'!$I$2=1,IF('Matchs et classements'!E352&lt;'Matchs et classements'!D352,0),IF('Equipes et choix des points'!$I$2=2,IF('Matchs et classements'!E352&lt;'Matchs et classements'!D352,1))))))</f>
        <v>0</v>
      </c>
      <c r="CV352" s="8">
        <f t="shared" si="185"/>
        <v>0</v>
      </c>
      <c r="CW352" s="8">
        <f t="shared" si="186"/>
        <v>0</v>
      </c>
      <c r="CX352" s="8">
        <f t="shared" si="187"/>
        <v>0</v>
      </c>
      <c r="CY352" s="8">
        <f t="shared" si="188"/>
        <v>0</v>
      </c>
      <c r="CZ352" s="8" t="b">
        <f t="shared" si="171"/>
        <v>0</v>
      </c>
      <c r="DA352" s="8" t="b">
        <f t="shared" si="172"/>
        <v>0</v>
      </c>
      <c r="DB352" s="8" t="b">
        <f t="shared" si="173"/>
        <v>0</v>
      </c>
      <c r="DC352" s="8" t="b">
        <f t="shared" si="174"/>
        <v>0</v>
      </c>
      <c r="DD352" s="8" t="b">
        <f t="shared" si="175"/>
        <v>0</v>
      </c>
      <c r="DE352" s="8" t="b">
        <f t="shared" si="176"/>
        <v>0</v>
      </c>
      <c r="DF352" s="8">
        <f t="shared" si="177"/>
        <v>0</v>
      </c>
      <c r="DG352" s="8">
        <f t="shared" si="178"/>
        <v>0</v>
      </c>
      <c r="DH352" s="8">
        <f t="shared" si="179"/>
        <v>0</v>
      </c>
      <c r="DI352" s="8">
        <f t="shared" si="180"/>
        <v>0</v>
      </c>
      <c r="DJ352" s="19"/>
      <c r="DK352" s="18"/>
      <c r="DL352" s="18"/>
      <c r="DM352" s="19"/>
      <c r="DN352" s="19"/>
      <c r="DO352" s="18"/>
      <c r="DP352" s="18"/>
      <c r="DQ352" s="19"/>
      <c r="DR352" s="19"/>
      <c r="DS352" s="18"/>
      <c r="DT352" s="18"/>
      <c r="DU352" s="19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</row>
    <row r="353" spans="1:161" ht="15.75" thickBot="1" x14ac:dyDescent="0.3">
      <c r="A353" s="36"/>
      <c r="B353" s="72"/>
      <c r="C353" s="37"/>
      <c r="D353" s="38"/>
      <c r="E353" s="39"/>
      <c r="F353" s="40"/>
      <c r="G353" s="75"/>
      <c r="H353" s="41"/>
      <c r="I353" s="42"/>
      <c r="J353" s="43"/>
      <c r="K353" s="110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9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9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9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8">
        <f t="shared" si="169"/>
        <v>0</v>
      </c>
      <c r="CK353" s="8">
        <f t="shared" si="170"/>
        <v>0</v>
      </c>
      <c r="CL353" s="8" t="str">
        <f t="shared" si="181"/>
        <v/>
      </c>
      <c r="CM353" s="8" t="str">
        <f t="shared" si="182"/>
        <v/>
      </c>
      <c r="CN353" s="8" t="str">
        <f t="shared" si="183"/>
        <v/>
      </c>
      <c r="CO353" s="8" t="str">
        <f t="shared" si="184"/>
        <v/>
      </c>
      <c r="CP353" s="8">
        <f>IF(D353="",0,IF(D353=E353,0,IF(D353&lt;E353,0,IF('Equipes et choix des points'!$I$2=1,IF('Matchs et classements'!D353&gt;'Matchs et classements'!E353,3),IF('Equipes et choix des points'!$I$2=2,IF('Matchs et classements'!D353&gt;E353,4))))))</f>
        <v>0</v>
      </c>
      <c r="CQ353" s="8">
        <f>IF(E353="",0,IF(E353=D353,0,IF(E353&lt;D353,0,IF('Equipes et choix des points'!$I$2=1,IF('Matchs et classements'!E353&gt;'Matchs et classements'!D353,3),IF('Equipes et choix des points'!$I$2=2,IF('Matchs et classements'!E353&gt;'Matchs et classements'!D353,4))))))</f>
        <v>0</v>
      </c>
      <c r="CR353" s="8">
        <f>IF(D353="",0,IF(D353&gt;E353,0,IF(D353&lt;E353,0,IF('Equipes et choix des points'!$I$2=1,IF('Matchs et classements'!D353='Matchs et classements'!E353,1),IF('Equipes et choix des points'!$I$2=2,IF('Matchs et classements'!D353='Matchs et classements'!E353,2))))))</f>
        <v>0</v>
      </c>
      <c r="CS353" s="8">
        <f>IF(E353="",0,IF(E353&gt;D353,0,IF(E353&lt;D353,0,IF('Equipes et choix des points'!$I$2=1,IF('Matchs et classements'!E353='Matchs et classements'!D353,1),IF('Equipes et choix des points'!$I$2=2,IF('Matchs et classements'!E353='Matchs et classements'!D353,2))))))</f>
        <v>0</v>
      </c>
      <c r="CT353" s="8">
        <f>IF(D353="",0,IF(D353&gt;E353,0,IF(D353=E353,0,IF('Equipes et choix des points'!$I$2=1,IF('Matchs et classements'!D353&lt;'Matchs et classements'!E353,0),IF('Equipes et choix des points'!$I$2=2,IF('Matchs et classements'!D353&lt;'Matchs et classements'!E353,1))))))</f>
        <v>0</v>
      </c>
      <c r="CU353" s="8">
        <f>IF(E353="",0,IF(E353&gt;D353,0,IF(E353=D353,0,IF('Equipes et choix des points'!$I$2=1,IF('Matchs et classements'!E353&lt;'Matchs et classements'!D353,0),IF('Equipes et choix des points'!$I$2=2,IF('Matchs et classements'!E353&lt;'Matchs et classements'!D353,1))))))</f>
        <v>0</v>
      </c>
      <c r="CV353" s="8">
        <f t="shared" si="185"/>
        <v>0</v>
      </c>
      <c r="CW353" s="8">
        <f t="shared" si="186"/>
        <v>0</v>
      </c>
      <c r="CX353" s="8">
        <f t="shared" si="187"/>
        <v>0</v>
      </c>
      <c r="CY353" s="8">
        <f t="shared" si="188"/>
        <v>0</v>
      </c>
      <c r="CZ353" s="8" t="b">
        <f t="shared" si="171"/>
        <v>0</v>
      </c>
      <c r="DA353" s="8" t="b">
        <f t="shared" si="172"/>
        <v>0</v>
      </c>
      <c r="DB353" s="8" t="b">
        <f t="shared" si="173"/>
        <v>0</v>
      </c>
      <c r="DC353" s="8" t="b">
        <f t="shared" si="174"/>
        <v>0</v>
      </c>
      <c r="DD353" s="8" t="b">
        <f t="shared" si="175"/>
        <v>0</v>
      </c>
      <c r="DE353" s="8" t="b">
        <f t="shared" si="176"/>
        <v>0</v>
      </c>
      <c r="DF353" s="8">
        <f t="shared" si="177"/>
        <v>0</v>
      </c>
      <c r="DG353" s="8">
        <f t="shared" si="178"/>
        <v>0</v>
      </c>
      <c r="DH353" s="8">
        <f t="shared" si="179"/>
        <v>0</v>
      </c>
      <c r="DI353" s="8">
        <f t="shared" si="180"/>
        <v>0</v>
      </c>
      <c r="DJ353" s="19"/>
      <c r="DK353" s="18"/>
      <c r="DL353" s="18"/>
      <c r="DM353" s="19"/>
      <c r="DN353" s="19"/>
      <c r="DO353" s="18"/>
      <c r="DP353" s="18"/>
      <c r="DQ353" s="19"/>
      <c r="DR353" s="19"/>
      <c r="DS353" s="18"/>
      <c r="DT353" s="18"/>
      <c r="DU353" s="19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</row>
    <row r="354" spans="1:161" x14ac:dyDescent="0.25">
      <c r="A354" s="20"/>
      <c r="B354" s="70"/>
      <c r="C354" s="21"/>
      <c r="D354" s="22"/>
      <c r="E354" s="23"/>
      <c r="F354" s="24"/>
      <c r="G354" s="73"/>
      <c r="H354" s="25"/>
      <c r="I354" s="26"/>
      <c r="J354" s="27"/>
      <c r="K354" s="108">
        <v>36</v>
      </c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9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9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9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8">
        <f t="shared" si="169"/>
        <v>0</v>
      </c>
      <c r="CK354" s="8">
        <f t="shared" si="170"/>
        <v>0</v>
      </c>
      <c r="CL354" s="8" t="str">
        <f t="shared" si="181"/>
        <v/>
      </c>
      <c r="CM354" s="8" t="str">
        <f t="shared" si="182"/>
        <v/>
      </c>
      <c r="CN354" s="8" t="str">
        <f t="shared" si="183"/>
        <v/>
      </c>
      <c r="CO354" s="8" t="str">
        <f t="shared" si="184"/>
        <v/>
      </c>
      <c r="CP354" s="8">
        <f>IF(D354="",0,IF(D354=E354,0,IF(D354&lt;E354,0,IF('Equipes et choix des points'!$I$2=1,IF('Matchs et classements'!D354&gt;'Matchs et classements'!E354,3),IF('Equipes et choix des points'!$I$2=2,IF('Matchs et classements'!D354&gt;E354,4))))))</f>
        <v>0</v>
      </c>
      <c r="CQ354" s="8">
        <f>IF(E354="",0,IF(E354=D354,0,IF(E354&lt;D354,0,IF('Equipes et choix des points'!$I$2=1,IF('Matchs et classements'!E354&gt;'Matchs et classements'!D354,3),IF('Equipes et choix des points'!$I$2=2,IF('Matchs et classements'!E354&gt;'Matchs et classements'!D354,4))))))</f>
        <v>0</v>
      </c>
      <c r="CR354" s="8">
        <f>IF(D354="",0,IF(D354&gt;E354,0,IF(D354&lt;E354,0,IF('Equipes et choix des points'!$I$2=1,IF('Matchs et classements'!D354='Matchs et classements'!E354,1),IF('Equipes et choix des points'!$I$2=2,IF('Matchs et classements'!D354='Matchs et classements'!E354,2))))))</f>
        <v>0</v>
      </c>
      <c r="CS354" s="8">
        <f>IF(E354="",0,IF(E354&gt;D354,0,IF(E354&lt;D354,0,IF('Equipes et choix des points'!$I$2=1,IF('Matchs et classements'!E354='Matchs et classements'!D354,1),IF('Equipes et choix des points'!$I$2=2,IF('Matchs et classements'!E354='Matchs et classements'!D354,2))))))</f>
        <v>0</v>
      </c>
      <c r="CT354" s="8">
        <f>IF(D354="",0,IF(D354&gt;E354,0,IF(D354=E354,0,IF('Equipes et choix des points'!$I$2=1,IF('Matchs et classements'!D354&lt;'Matchs et classements'!E354,0),IF('Equipes et choix des points'!$I$2=2,IF('Matchs et classements'!D354&lt;'Matchs et classements'!E354,1))))))</f>
        <v>0</v>
      </c>
      <c r="CU354" s="8">
        <f>IF(E354="",0,IF(E354&gt;D354,0,IF(E354=D354,0,IF('Equipes et choix des points'!$I$2=1,IF('Matchs et classements'!E354&lt;'Matchs et classements'!D354,0),IF('Equipes et choix des points'!$I$2=2,IF('Matchs et classements'!E354&lt;'Matchs et classements'!D354,1))))))</f>
        <v>0</v>
      </c>
      <c r="CV354" s="8">
        <f t="shared" si="185"/>
        <v>0</v>
      </c>
      <c r="CW354" s="8">
        <f t="shared" si="186"/>
        <v>0</v>
      </c>
      <c r="CX354" s="8">
        <f t="shared" si="187"/>
        <v>0</v>
      </c>
      <c r="CY354" s="8">
        <f t="shared" si="188"/>
        <v>0</v>
      </c>
      <c r="CZ354" s="8" t="b">
        <f t="shared" si="171"/>
        <v>0</v>
      </c>
      <c r="DA354" s="8" t="b">
        <f t="shared" si="172"/>
        <v>0</v>
      </c>
      <c r="DB354" s="8" t="b">
        <f t="shared" si="173"/>
        <v>0</v>
      </c>
      <c r="DC354" s="8" t="b">
        <f t="shared" si="174"/>
        <v>0</v>
      </c>
      <c r="DD354" s="8" t="b">
        <f t="shared" si="175"/>
        <v>0</v>
      </c>
      <c r="DE354" s="8" t="b">
        <f t="shared" si="176"/>
        <v>0</v>
      </c>
      <c r="DF354" s="8">
        <f t="shared" si="177"/>
        <v>0</v>
      </c>
      <c r="DG354" s="8">
        <f t="shared" si="178"/>
        <v>0</v>
      </c>
      <c r="DH354" s="8">
        <f t="shared" si="179"/>
        <v>0</v>
      </c>
      <c r="DI354" s="8">
        <f t="shared" si="180"/>
        <v>0</v>
      </c>
      <c r="DJ354" s="19"/>
      <c r="DK354" s="18"/>
      <c r="DL354" s="18"/>
      <c r="DM354" s="19"/>
      <c r="DN354" s="19"/>
      <c r="DO354" s="18"/>
      <c r="DP354" s="18"/>
      <c r="DQ354" s="19"/>
      <c r="DR354" s="19"/>
      <c r="DS354" s="18"/>
      <c r="DT354" s="18"/>
      <c r="DU354" s="19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</row>
    <row r="355" spans="1:161" x14ac:dyDescent="0.25">
      <c r="A355" s="28"/>
      <c r="B355" s="71"/>
      <c r="C355" s="29"/>
      <c r="D355" s="30"/>
      <c r="E355" s="31"/>
      <c r="F355" s="32"/>
      <c r="G355" s="74"/>
      <c r="H355" s="33"/>
      <c r="I355" s="34"/>
      <c r="J355" s="35"/>
      <c r="K355" s="109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  <c r="AV355" s="18"/>
      <c r="AW355" s="19"/>
      <c r="AX355" s="18"/>
      <c r="AY355" s="18"/>
      <c r="AZ355" s="18"/>
      <c r="BA355" s="18"/>
      <c r="BB355" s="18"/>
      <c r="BC355" s="18"/>
      <c r="BD355" s="18"/>
      <c r="BE355" s="18"/>
      <c r="BF355" s="18"/>
      <c r="BG355" s="18"/>
      <c r="BH355" s="19"/>
      <c r="BI355" s="18"/>
      <c r="BJ355" s="18"/>
      <c r="BK355" s="18"/>
      <c r="BL355" s="18"/>
      <c r="BM355" s="18"/>
      <c r="BN355" s="18"/>
      <c r="BO355" s="18"/>
      <c r="BP355" s="18"/>
      <c r="BQ355" s="18"/>
      <c r="BR355" s="18"/>
      <c r="BS355" s="19"/>
      <c r="BT355" s="18"/>
      <c r="BU355" s="18"/>
      <c r="BV355" s="18"/>
      <c r="BW355" s="18"/>
      <c r="BX355" s="18"/>
      <c r="BY355" s="18"/>
      <c r="BZ355" s="18"/>
      <c r="CA355" s="18"/>
      <c r="CB355" s="18"/>
      <c r="CC355" s="18"/>
      <c r="CD355" s="18"/>
      <c r="CE355" s="18"/>
      <c r="CF355" s="18"/>
      <c r="CG355" s="18"/>
      <c r="CH355" s="18"/>
      <c r="CI355" s="18"/>
      <c r="CJ355" s="8">
        <f t="shared" si="169"/>
        <v>0</v>
      </c>
      <c r="CK355" s="8">
        <f t="shared" si="170"/>
        <v>0</v>
      </c>
      <c r="CL355" s="8" t="str">
        <f t="shared" si="181"/>
        <v/>
      </c>
      <c r="CM355" s="8" t="str">
        <f t="shared" si="182"/>
        <v/>
      </c>
      <c r="CN355" s="8" t="str">
        <f t="shared" si="183"/>
        <v/>
      </c>
      <c r="CO355" s="8" t="str">
        <f t="shared" si="184"/>
        <v/>
      </c>
      <c r="CP355" s="8">
        <f>IF(D355="",0,IF(D355=E355,0,IF(D355&lt;E355,0,IF('Equipes et choix des points'!$I$2=1,IF('Matchs et classements'!D355&gt;'Matchs et classements'!E355,3),IF('Equipes et choix des points'!$I$2=2,IF('Matchs et classements'!D355&gt;E355,4))))))</f>
        <v>0</v>
      </c>
      <c r="CQ355" s="8">
        <f>IF(E355="",0,IF(E355=D355,0,IF(E355&lt;D355,0,IF('Equipes et choix des points'!$I$2=1,IF('Matchs et classements'!E355&gt;'Matchs et classements'!D355,3),IF('Equipes et choix des points'!$I$2=2,IF('Matchs et classements'!E355&gt;'Matchs et classements'!D355,4))))))</f>
        <v>0</v>
      </c>
      <c r="CR355" s="8">
        <f>IF(D355="",0,IF(D355&gt;E355,0,IF(D355&lt;E355,0,IF('Equipes et choix des points'!$I$2=1,IF('Matchs et classements'!D355='Matchs et classements'!E355,1),IF('Equipes et choix des points'!$I$2=2,IF('Matchs et classements'!D355='Matchs et classements'!E355,2))))))</f>
        <v>0</v>
      </c>
      <c r="CS355" s="8">
        <f>IF(E355="",0,IF(E355&gt;D355,0,IF(E355&lt;D355,0,IF('Equipes et choix des points'!$I$2=1,IF('Matchs et classements'!E355='Matchs et classements'!D355,1),IF('Equipes et choix des points'!$I$2=2,IF('Matchs et classements'!E355='Matchs et classements'!D355,2))))))</f>
        <v>0</v>
      </c>
      <c r="CT355" s="8">
        <f>IF(D355="",0,IF(D355&gt;E355,0,IF(D355=E355,0,IF('Equipes et choix des points'!$I$2=1,IF('Matchs et classements'!D355&lt;'Matchs et classements'!E355,0),IF('Equipes et choix des points'!$I$2=2,IF('Matchs et classements'!D355&lt;'Matchs et classements'!E355,1))))))</f>
        <v>0</v>
      </c>
      <c r="CU355" s="8">
        <f>IF(E355="",0,IF(E355&gt;D355,0,IF(E355=D355,0,IF('Equipes et choix des points'!$I$2=1,IF('Matchs et classements'!E355&lt;'Matchs et classements'!D355,0),IF('Equipes et choix des points'!$I$2=2,IF('Matchs et classements'!E355&lt;'Matchs et classements'!D355,1))))))</f>
        <v>0</v>
      </c>
      <c r="CV355" s="8">
        <f t="shared" si="185"/>
        <v>0</v>
      </c>
      <c r="CW355" s="8">
        <f t="shared" si="186"/>
        <v>0</v>
      </c>
      <c r="CX355" s="8">
        <f t="shared" si="187"/>
        <v>0</v>
      </c>
      <c r="CY355" s="8">
        <f t="shared" si="188"/>
        <v>0</v>
      </c>
      <c r="CZ355" s="8" t="b">
        <f t="shared" si="171"/>
        <v>0</v>
      </c>
      <c r="DA355" s="8" t="b">
        <f t="shared" si="172"/>
        <v>0</v>
      </c>
      <c r="DB355" s="8" t="b">
        <f t="shared" si="173"/>
        <v>0</v>
      </c>
      <c r="DC355" s="8" t="b">
        <f t="shared" si="174"/>
        <v>0</v>
      </c>
      <c r="DD355" s="8" t="b">
        <f t="shared" si="175"/>
        <v>0</v>
      </c>
      <c r="DE355" s="8" t="b">
        <f t="shared" si="176"/>
        <v>0</v>
      </c>
      <c r="DF355" s="8">
        <f t="shared" si="177"/>
        <v>0</v>
      </c>
      <c r="DG355" s="8">
        <f t="shared" si="178"/>
        <v>0</v>
      </c>
      <c r="DH355" s="8">
        <f t="shared" si="179"/>
        <v>0</v>
      </c>
      <c r="DI355" s="8">
        <f t="shared" si="180"/>
        <v>0</v>
      </c>
      <c r="DJ355" s="19"/>
      <c r="DK355" s="18"/>
      <c r="DL355" s="18"/>
      <c r="DM355" s="19"/>
      <c r="DN355" s="19"/>
      <c r="DO355" s="18"/>
      <c r="DP355" s="18"/>
      <c r="DQ355" s="19"/>
      <c r="DR355" s="19"/>
      <c r="DS355" s="18"/>
      <c r="DT355" s="18"/>
      <c r="DU355" s="19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</row>
    <row r="356" spans="1:161" x14ac:dyDescent="0.25">
      <c r="A356" s="28"/>
      <c r="B356" s="71"/>
      <c r="C356" s="29"/>
      <c r="D356" s="30"/>
      <c r="E356" s="31"/>
      <c r="F356" s="32"/>
      <c r="G356" s="74"/>
      <c r="H356" s="33"/>
      <c r="I356" s="34"/>
      <c r="J356" s="35"/>
      <c r="K356" s="109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9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9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9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8">
        <f t="shared" si="169"/>
        <v>0</v>
      </c>
      <c r="CK356" s="8">
        <f t="shared" si="170"/>
        <v>0</v>
      </c>
      <c r="CL356" s="8" t="str">
        <f t="shared" si="181"/>
        <v/>
      </c>
      <c r="CM356" s="8" t="str">
        <f t="shared" si="182"/>
        <v/>
      </c>
      <c r="CN356" s="8" t="str">
        <f t="shared" si="183"/>
        <v/>
      </c>
      <c r="CO356" s="8" t="str">
        <f t="shared" si="184"/>
        <v/>
      </c>
      <c r="CP356" s="8">
        <f>IF(D356="",0,IF(D356=E356,0,IF(D356&lt;E356,0,IF('Equipes et choix des points'!$I$2=1,IF('Matchs et classements'!D356&gt;'Matchs et classements'!E356,3),IF('Equipes et choix des points'!$I$2=2,IF('Matchs et classements'!D356&gt;E356,4))))))</f>
        <v>0</v>
      </c>
      <c r="CQ356" s="8">
        <f>IF(E356="",0,IF(E356=D356,0,IF(E356&lt;D356,0,IF('Equipes et choix des points'!$I$2=1,IF('Matchs et classements'!E356&gt;'Matchs et classements'!D356,3),IF('Equipes et choix des points'!$I$2=2,IF('Matchs et classements'!E356&gt;'Matchs et classements'!D356,4))))))</f>
        <v>0</v>
      </c>
      <c r="CR356" s="8">
        <f>IF(D356="",0,IF(D356&gt;E356,0,IF(D356&lt;E356,0,IF('Equipes et choix des points'!$I$2=1,IF('Matchs et classements'!D356='Matchs et classements'!E356,1),IF('Equipes et choix des points'!$I$2=2,IF('Matchs et classements'!D356='Matchs et classements'!E356,2))))))</f>
        <v>0</v>
      </c>
      <c r="CS356" s="8">
        <f>IF(E356="",0,IF(E356&gt;D356,0,IF(E356&lt;D356,0,IF('Equipes et choix des points'!$I$2=1,IF('Matchs et classements'!E356='Matchs et classements'!D356,1),IF('Equipes et choix des points'!$I$2=2,IF('Matchs et classements'!E356='Matchs et classements'!D356,2))))))</f>
        <v>0</v>
      </c>
      <c r="CT356" s="8">
        <f>IF(D356="",0,IF(D356&gt;E356,0,IF(D356=E356,0,IF('Equipes et choix des points'!$I$2=1,IF('Matchs et classements'!D356&lt;'Matchs et classements'!E356,0),IF('Equipes et choix des points'!$I$2=2,IF('Matchs et classements'!D356&lt;'Matchs et classements'!E356,1))))))</f>
        <v>0</v>
      </c>
      <c r="CU356" s="8">
        <f>IF(E356="",0,IF(E356&gt;D356,0,IF(E356=D356,0,IF('Equipes et choix des points'!$I$2=1,IF('Matchs et classements'!E356&lt;'Matchs et classements'!D356,0),IF('Equipes et choix des points'!$I$2=2,IF('Matchs et classements'!E356&lt;'Matchs et classements'!D356,1))))))</f>
        <v>0</v>
      </c>
      <c r="CV356" s="8">
        <f t="shared" si="185"/>
        <v>0</v>
      </c>
      <c r="CW356" s="8">
        <f t="shared" si="186"/>
        <v>0</v>
      </c>
      <c r="CX356" s="8">
        <f t="shared" si="187"/>
        <v>0</v>
      </c>
      <c r="CY356" s="8">
        <f t="shared" si="188"/>
        <v>0</v>
      </c>
      <c r="CZ356" s="8" t="b">
        <f t="shared" si="171"/>
        <v>0</v>
      </c>
      <c r="DA356" s="8" t="b">
        <f t="shared" si="172"/>
        <v>0</v>
      </c>
      <c r="DB356" s="8" t="b">
        <f t="shared" si="173"/>
        <v>0</v>
      </c>
      <c r="DC356" s="8" t="b">
        <f t="shared" si="174"/>
        <v>0</v>
      </c>
      <c r="DD356" s="8" t="b">
        <f t="shared" si="175"/>
        <v>0</v>
      </c>
      <c r="DE356" s="8" t="b">
        <f t="shared" si="176"/>
        <v>0</v>
      </c>
      <c r="DF356" s="8">
        <f t="shared" si="177"/>
        <v>0</v>
      </c>
      <c r="DG356" s="8">
        <f t="shared" si="178"/>
        <v>0</v>
      </c>
      <c r="DH356" s="8">
        <f t="shared" si="179"/>
        <v>0</v>
      </c>
      <c r="DI356" s="8">
        <f t="shared" si="180"/>
        <v>0</v>
      </c>
      <c r="DJ356" s="19"/>
      <c r="DK356" s="18"/>
      <c r="DL356" s="18"/>
      <c r="DM356" s="19"/>
      <c r="DN356" s="19"/>
      <c r="DO356" s="18"/>
      <c r="DP356" s="18"/>
      <c r="DQ356" s="19"/>
      <c r="DR356" s="19"/>
      <c r="DS356" s="18"/>
      <c r="DT356" s="18"/>
      <c r="DU356" s="19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</row>
    <row r="357" spans="1:161" x14ac:dyDescent="0.25">
      <c r="A357" s="28"/>
      <c r="B357" s="71"/>
      <c r="C357" s="29"/>
      <c r="D357" s="30"/>
      <c r="E357" s="31"/>
      <c r="F357" s="32"/>
      <c r="G357" s="74"/>
      <c r="H357" s="33"/>
      <c r="I357" s="34"/>
      <c r="J357" s="35"/>
      <c r="K357" s="109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9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9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9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8">
        <f t="shared" si="169"/>
        <v>0</v>
      </c>
      <c r="CK357" s="8">
        <f t="shared" si="170"/>
        <v>0</v>
      </c>
      <c r="CL357" s="8" t="str">
        <f t="shared" si="181"/>
        <v/>
      </c>
      <c r="CM357" s="8" t="str">
        <f t="shared" si="182"/>
        <v/>
      </c>
      <c r="CN357" s="8" t="str">
        <f t="shared" si="183"/>
        <v/>
      </c>
      <c r="CO357" s="8" t="str">
        <f t="shared" si="184"/>
        <v/>
      </c>
      <c r="CP357" s="8">
        <f>IF(D357="",0,IF(D357=E357,0,IF(D357&lt;E357,0,IF('Equipes et choix des points'!$I$2=1,IF('Matchs et classements'!D357&gt;'Matchs et classements'!E357,3),IF('Equipes et choix des points'!$I$2=2,IF('Matchs et classements'!D357&gt;E357,4))))))</f>
        <v>0</v>
      </c>
      <c r="CQ357" s="8">
        <f>IF(E357="",0,IF(E357=D357,0,IF(E357&lt;D357,0,IF('Equipes et choix des points'!$I$2=1,IF('Matchs et classements'!E357&gt;'Matchs et classements'!D357,3),IF('Equipes et choix des points'!$I$2=2,IF('Matchs et classements'!E357&gt;'Matchs et classements'!D357,4))))))</f>
        <v>0</v>
      </c>
      <c r="CR357" s="8">
        <f>IF(D357="",0,IF(D357&gt;E357,0,IF(D357&lt;E357,0,IF('Equipes et choix des points'!$I$2=1,IF('Matchs et classements'!D357='Matchs et classements'!E357,1),IF('Equipes et choix des points'!$I$2=2,IF('Matchs et classements'!D357='Matchs et classements'!E357,2))))))</f>
        <v>0</v>
      </c>
      <c r="CS357" s="8">
        <f>IF(E357="",0,IF(E357&gt;D357,0,IF(E357&lt;D357,0,IF('Equipes et choix des points'!$I$2=1,IF('Matchs et classements'!E357='Matchs et classements'!D357,1),IF('Equipes et choix des points'!$I$2=2,IF('Matchs et classements'!E357='Matchs et classements'!D357,2))))))</f>
        <v>0</v>
      </c>
      <c r="CT357" s="8">
        <f>IF(D357="",0,IF(D357&gt;E357,0,IF(D357=E357,0,IF('Equipes et choix des points'!$I$2=1,IF('Matchs et classements'!D357&lt;'Matchs et classements'!E357,0),IF('Equipes et choix des points'!$I$2=2,IF('Matchs et classements'!D357&lt;'Matchs et classements'!E357,1))))))</f>
        <v>0</v>
      </c>
      <c r="CU357" s="8">
        <f>IF(E357="",0,IF(E357&gt;D357,0,IF(E357=D357,0,IF('Equipes et choix des points'!$I$2=1,IF('Matchs et classements'!E357&lt;'Matchs et classements'!D357,0),IF('Equipes et choix des points'!$I$2=2,IF('Matchs et classements'!E357&lt;'Matchs et classements'!D357,1))))))</f>
        <v>0</v>
      </c>
      <c r="CV357" s="8">
        <f t="shared" si="185"/>
        <v>0</v>
      </c>
      <c r="CW357" s="8">
        <f t="shared" si="186"/>
        <v>0</v>
      </c>
      <c r="CX357" s="8">
        <f t="shared" si="187"/>
        <v>0</v>
      </c>
      <c r="CY357" s="8">
        <f t="shared" si="188"/>
        <v>0</v>
      </c>
      <c r="CZ357" s="8" t="b">
        <f t="shared" si="171"/>
        <v>0</v>
      </c>
      <c r="DA357" s="8" t="b">
        <f t="shared" si="172"/>
        <v>0</v>
      </c>
      <c r="DB357" s="8" t="b">
        <f t="shared" si="173"/>
        <v>0</v>
      </c>
      <c r="DC357" s="8" t="b">
        <f t="shared" si="174"/>
        <v>0</v>
      </c>
      <c r="DD357" s="8" t="b">
        <f t="shared" si="175"/>
        <v>0</v>
      </c>
      <c r="DE357" s="8" t="b">
        <f t="shared" si="176"/>
        <v>0</v>
      </c>
      <c r="DF357" s="8">
        <f t="shared" si="177"/>
        <v>0</v>
      </c>
      <c r="DG357" s="8">
        <f t="shared" si="178"/>
        <v>0</v>
      </c>
      <c r="DH357" s="8">
        <f t="shared" si="179"/>
        <v>0</v>
      </c>
      <c r="DI357" s="8">
        <f t="shared" si="180"/>
        <v>0</v>
      </c>
      <c r="DJ357" s="19"/>
      <c r="DK357" s="18"/>
      <c r="DL357" s="18"/>
      <c r="DM357" s="19"/>
      <c r="DN357" s="19"/>
      <c r="DO357" s="18"/>
      <c r="DP357" s="18"/>
      <c r="DQ357" s="19"/>
      <c r="DR357" s="19"/>
      <c r="DS357" s="18"/>
      <c r="DT357" s="18"/>
      <c r="DU357" s="19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</row>
    <row r="358" spans="1:161" x14ac:dyDescent="0.25">
      <c r="A358" s="28"/>
      <c r="B358" s="71"/>
      <c r="C358" s="29"/>
      <c r="D358" s="30"/>
      <c r="E358" s="31"/>
      <c r="F358" s="32"/>
      <c r="G358" s="74"/>
      <c r="H358" s="33"/>
      <c r="I358" s="34"/>
      <c r="J358" s="35"/>
      <c r="K358" s="109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9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9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9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8">
        <f t="shared" si="169"/>
        <v>0</v>
      </c>
      <c r="CK358" s="8">
        <f t="shared" si="170"/>
        <v>0</v>
      </c>
      <c r="CL358" s="8" t="str">
        <f t="shared" si="181"/>
        <v/>
      </c>
      <c r="CM358" s="8" t="str">
        <f t="shared" si="182"/>
        <v/>
      </c>
      <c r="CN358" s="8" t="str">
        <f t="shared" si="183"/>
        <v/>
      </c>
      <c r="CO358" s="8" t="str">
        <f t="shared" si="184"/>
        <v/>
      </c>
      <c r="CP358" s="8">
        <f>IF(D358="",0,IF(D358=E358,0,IF(D358&lt;E358,0,IF('Equipes et choix des points'!$I$2=1,IF('Matchs et classements'!D358&gt;'Matchs et classements'!E358,3),IF('Equipes et choix des points'!$I$2=2,IF('Matchs et classements'!D358&gt;E358,4))))))</f>
        <v>0</v>
      </c>
      <c r="CQ358" s="8">
        <f>IF(E358="",0,IF(E358=D358,0,IF(E358&lt;D358,0,IF('Equipes et choix des points'!$I$2=1,IF('Matchs et classements'!E358&gt;'Matchs et classements'!D358,3),IF('Equipes et choix des points'!$I$2=2,IF('Matchs et classements'!E358&gt;'Matchs et classements'!D358,4))))))</f>
        <v>0</v>
      </c>
      <c r="CR358" s="8">
        <f>IF(D358="",0,IF(D358&gt;E358,0,IF(D358&lt;E358,0,IF('Equipes et choix des points'!$I$2=1,IF('Matchs et classements'!D358='Matchs et classements'!E358,1),IF('Equipes et choix des points'!$I$2=2,IF('Matchs et classements'!D358='Matchs et classements'!E358,2))))))</f>
        <v>0</v>
      </c>
      <c r="CS358" s="8">
        <f>IF(E358="",0,IF(E358&gt;D358,0,IF(E358&lt;D358,0,IF('Equipes et choix des points'!$I$2=1,IF('Matchs et classements'!E358='Matchs et classements'!D358,1),IF('Equipes et choix des points'!$I$2=2,IF('Matchs et classements'!E358='Matchs et classements'!D358,2))))))</f>
        <v>0</v>
      </c>
      <c r="CT358" s="8">
        <f>IF(D358="",0,IF(D358&gt;E358,0,IF(D358=E358,0,IF('Equipes et choix des points'!$I$2=1,IF('Matchs et classements'!D358&lt;'Matchs et classements'!E358,0),IF('Equipes et choix des points'!$I$2=2,IF('Matchs et classements'!D358&lt;'Matchs et classements'!E358,1))))))</f>
        <v>0</v>
      </c>
      <c r="CU358" s="8">
        <f>IF(E358="",0,IF(E358&gt;D358,0,IF(E358=D358,0,IF('Equipes et choix des points'!$I$2=1,IF('Matchs et classements'!E358&lt;'Matchs et classements'!D358,0),IF('Equipes et choix des points'!$I$2=2,IF('Matchs et classements'!E358&lt;'Matchs et classements'!D358,1))))))</f>
        <v>0</v>
      </c>
      <c r="CV358" s="8">
        <f t="shared" si="185"/>
        <v>0</v>
      </c>
      <c r="CW358" s="8">
        <f t="shared" si="186"/>
        <v>0</v>
      </c>
      <c r="CX358" s="8">
        <f t="shared" si="187"/>
        <v>0</v>
      </c>
      <c r="CY358" s="8">
        <f t="shared" si="188"/>
        <v>0</v>
      </c>
      <c r="CZ358" s="8" t="b">
        <f t="shared" si="171"/>
        <v>0</v>
      </c>
      <c r="DA358" s="8" t="b">
        <f t="shared" si="172"/>
        <v>0</v>
      </c>
      <c r="DB358" s="8" t="b">
        <f t="shared" si="173"/>
        <v>0</v>
      </c>
      <c r="DC358" s="8" t="b">
        <f t="shared" si="174"/>
        <v>0</v>
      </c>
      <c r="DD358" s="8" t="b">
        <f t="shared" si="175"/>
        <v>0</v>
      </c>
      <c r="DE358" s="8" t="b">
        <f t="shared" si="176"/>
        <v>0</v>
      </c>
      <c r="DF358" s="8">
        <f t="shared" si="177"/>
        <v>0</v>
      </c>
      <c r="DG358" s="8">
        <f t="shared" si="178"/>
        <v>0</v>
      </c>
      <c r="DH358" s="8">
        <f t="shared" si="179"/>
        <v>0</v>
      </c>
      <c r="DI358" s="8">
        <f t="shared" si="180"/>
        <v>0</v>
      </c>
      <c r="DJ358" s="19"/>
      <c r="DK358" s="18"/>
      <c r="DL358" s="18"/>
      <c r="DM358" s="19"/>
      <c r="DN358" s="19"/>
      <c r="DO358" s="18"/>
      <c r="DP358" s="18"/>
      <c r="DQ358" s="19"/>
      <c r="DR358" s="19"/>
      <c r="DS358" s="18"/>
      <c r="DT358" s="18"/>
      <c r="DU358" s="19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</row>
    <row r="359" spans="1:161" x14ac:dyDescent="0.25">
      <c r="A359" s="28"/>
      <c r="B359" s="71"/>
      <c r="C359" s="29"/>
      <c r="D359" s="30"/>
      <c r="E359" s="31"/>
      <c r="F359" s="32"/>
      <c r="G359" s="74"/>
      <c r="H359" s="33"/>
      <c r="I359" s="34"/>
      <c r="J359" s="35"/>
      <c r="K359" s="109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  <c r="AV359" s="18"/>
      <c r="AW359" s="19"/>
      <c r="AX359" s="18"/>
      <c r="AY359" s="18"/>
      <c r="AZ359" s="18"/>
      <c r="BA359" s="18"/>
      <c r="BB359" s="18"/>
      <c r="BC359" s="18"/>
      <c r="BD359" s="18"/>
      <c r="BE359" s="18"/>
      <c r="BF359" s="18"/>
      <c r="BG359" s="18"/>
      <c r="BH359" s="19"/>
      <c r="BI359" s="18"/>
      <c r="BJ359" s="18"/>
      <c r="BK359" s="18"/>
      <c r="BL359" s="18"/>
      <c r="BM359" s="18"/>
      <c r="BN359" s="18"/>
      <c r="BO359" s="18"/>
      <c r="BP359" s="18"/>
      <c r="BQ359" s="18"/>
      <c r="BR359" s="18"/>
      <c r="BS359" s="19"/>
      <c r="BT359" s="18"/>
      <c r="BU359" s="18"/>
      <c r="BV359" s="18"/>
      <c r="BW359" s="18"/>
      <c r="BX359" s="18"/>
      <c r="BY359" s="18"/>
      <c r="BZ359" s="18"/>
      <c r="CA359" s="18"/>
      <c r="CB359" s="18"/>
      <c r="CC359" s="18"/>
      <c r="CD359" s="18"/>
      <c r="CE359" s="18"/>
      <c r="CF359" s="18"/>
      <c r="CG359" s="18"/>
      <c r="CH359" s="18"/>
      <c r="CI359" s="18"/>
      <c r="CJ359" s="8">
        <f t="shared" si="169"/>
        <v>0</v>
      </c>
      <c r="CK359" s="8">
        <f t="shared" si="170"/>
        <v>0</v>
      </c>
      <c r="CL359" s="8" t="str">
        <f t="shared" si="181"/>
        <v/>
      </c>
      <c r="CM359" s="8" t="str">
        <f t="shared" si="182"/>
        <v/>
      </c>
      <c r="CN359" s="8" t="str">
        <f t="shared" si="183"/>
        <v/>
      </c>
      <c r="CO359" s="8" t="str">
        <f t="shared" si="184"/>
        <v/>
      </c>
      <c r="CP359" s="8">
        <f>IF(D359="",0,IF(D359=E359,0,IF(D359&lt;E359,0,IF('Equipes et choix des points'!$I$2=1,IF('Matchs et classements'!D359&gt;'Matchs et classements'!E359,3),IF('Equipes et choix des points'!$I$2=2,IF('Matchs et classements'!D359&gt;E359,4))))))</f>
        <v>0</v>
      </c>
      <c r="CQ359" s="8">
        <f>IF(E359="",0,IF(E359=D359,0,IF(E359&lt;D359,0,IF('Equipes et choix des points'!$I$2=1,IF('Matchs et classements'!E359&gt;'Matchs et classements'!D359,3),IF('Equipes et choix des points'!$I$2=2,IF('Matchs et classements'!E359&gt;'Matchs et classements'!D359,4))))))</f>
        <v>0</v>
      </c>
      <c r="CR359" s="8">
        <f>IF(D359="",0,IF(D359&gt;E359,0,IF(D359&lt;E359,0,IF('Equipes et choix des points'!$I$2=1,IF('Matchs et classements'!D359='Matchs et classements'!E359,1),IF('Equipes et choix des points'!$I$2=2,IF('Matchs et classements'!D359='Matchs et classements'!E359,2))))))</f>
        <v>0</v>
      </c>
      <c r="CS359" s="8">
        <f>IF(E359="",0,IF(E359&gt;D359,0,IF(E359&lt;D359,0,IF('Equipes et choix des points'!$I$2=1,IF('Matchs et classements'!E359='Matchs et classements'!D359,1),IF('Equipes et choix des points'!$I$2=2,IF('Matchs et classements'!E359='Matchs et classements'!D359,2))))))</f>
        <v>0</v>
      </c>
      <c r="CT359" s="8">
        <f>IF(D359="",0,IF(D359&gt;E359,0,IF(D359=E359,0,IF('Equipes et choix des points'!$I$2=1,IF('Matchs et classements'!D359&lt;'Matchs et classements'!E359,0),IF('Equipes et choix des points'!$I$2=2,IF('Matchs et classements'!D359&lt;'Matchs et classements'!E359,1))))))</f>
        <v>0</v>
      </c>
      <c r="CU359" s="8">
        <f>IF(E359="",0,IF(E359&gt;D359,0,IF(E359=D359,0,IF('Equipes et choix des points'!$I$2=1,IF('Matchs et classements'!E359&lt;'Matchs et classements'!D359,0),IF('Equipes et choix des points'!$I$2=2,IF('Matchs et classements'!E359&lt;'Matchs et classements'!D359,1))))))</f>
        <v>0</v>
      </c>
      <c r="CV359" s="8">
        <f t="shared" si="185"/>
        <v>0</v>
      </c>
      <c r="CW359" s="8">
        <f t="shared" si="186"/>
        <v>0</v>
      </c>
      <c r="CX359" s="8">
        <f t="shared" si="187"/>
        <v>0</v>
      </c>
      <c r="CY359" s="8">
        <f t="shared" si="188"/>
        <v>0</v>
      </c>
      <c r="CZ359" s="8" t="b">
        <f t="shared" si="171"/>
        <v>0</v>
      </c>
      <c r="DA359" s="8" t="b">
        <f t="shared" si="172"/>
        <v>0</v>
      </c>
      <c r="DB359" s="8" t="b">
        <f t="shared" si="173"/>
        <v>0</v>
      </c>
      <c r="DC359" s="8" t="b">
        <f t="shared" si="174"/>
        <v>0</v>
      </c>
      <c r="DD359" s="8" t="b">
        <f t="shared" si="175"/>
        <v>0</v>
      </c>
      <c r="DE359" s="8" t="b">
        <f t="shared" si="176"/>
        <v>0</v>
      </c>
      <c r="DF359" s="8">
        <f t="shared" si="177"/>
        <v>0</v>
      </c>
      <c r="DG359" s="8">
        <f t="shared" si="178"/>
        <v>0</v>
      </c>
      <c r="DH359" s="8">
        <f t="shared" si="179"/>
        <v>0</v>
      </c>
      <c r="DI359" s="8">
        <f t="shared" si="180"/>
        <v>0</v>
      </c>
      <c r="DJ359" s="19"/>
      <c r="DK359" s="18"/>
      <c r="DL359" s="18"/>
      <c r="DM359" s="19"/>
      <c r="DN359" s="19"/>
      <c r="DO359" s="18"/>
      <c r="DP359" s="18"/>
      <c r="DQ359" s="19"/>
      <c r="DR359" s="19"/>
      <c r="DS359" s="18"/>
      <c r="DT359" s="18"/>
      <c r="DU359" s="19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</row>
    <row r="360" spans="1:161" x14ac:dyDescent="0.25">
      <c r="A360" s="28"/>
      <c r="B360" s="71"/>
      <c r="C360" s="29"/>
      <c r="D360" s="30"/>
      <c r="E360" s="31"/>
      <c r="F360" s="32"/>
      <c r="G360" s="74"/>
      <c r="H360" s="33"/>
      <c r="I360" s="34"/>
      <c r="J360" s="35"/>
      <c r="K360" s="109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  <c r="AV360" s="18"/>
      <c r="AW360" s="19"/>
      <c r="AX360" s="18"/>
      <c r="AY360" s="18"/>
      <c r="AZ360" s="18"/>
      <c r="BA360" s="18"/>
      <c r="BB360" s="18"/>
      <c r="BC360" s="18"/>
      <c r="BD360" s="18"/>
      <c r="BE360" s="18"/>
      <c r="BF360" s="18"/>
      <c r="BG360" s="18"/>
      <c r="BH360" s="19"/>
      <c r="BI360" s="18"/>
      <c r="BJ360" s="18"/>
      <c r="BK360" s="18"/>
      <c r="BL360" s="18"/>
      <c r="BM360" s="18"/>
      <c r="BN360" s="18"/>
      <c r="BO360" s="18"/>
      <c r="BP360" s="18"/>
      <c r="BQ360" s="18"/>
      <c r="BR360" s="18"/>
      <c r="BS360" s="19"/>
      <c r="BT360" s="18"/>
      <c r="BU360" s="18"/>
      <c r="BV360" s="18"/>
      <c r="BW360" s="18"/>
      <c r="BX360" s="18"/>
      <c r="BY360" s="18"/>
      <c r="BZ360" s="18"/>
      <c r="CA360" s="18"/>
      <c r="CB360" s="18"/>
      <c r="CC360" s="18"/>
      <c r="CD360" s="18"/>
      <c r="CE360" s="18"/>
      <c r="CF360" s="18"/>
      <c r="CG360" s="18"/>
      <c r="CH360" s="18"/>
      <c r="CI360" s="18"/>
      <c r="CJ360" s="8">
        <f t="shared" si="169"/>
        <v>0</v>
      </c>
      <c r="CK360" s="8">
        <f t="shared" si="170"/>
        <v>0</v>
      </c>
      <c r="CL360" s="8" t="str">
        <f t="shared" si="181"/>
        <v/>
      </c>
      <c r="CM360" s="8" t="str">
        <f t="shared" si="182"/>
        <v/>
      </c>
      <c r="CN360" s="8" t="str">
        <f t="shared" si="183"/>
        <v/>
      </c>
      <c r="CO360" s="8" t="str">
        <f t="shared" si="184"/>
        <v/>
      </c>
      <c r="CP360" s="8">
        <f>IF(D360="",0,IF(D360=E360,0,IF(D360&lt;E360,0,IF('Equipes et choix des points'!$I$2=1,IF('Matchs et classements'!D360&gt;'Matchs et classements'!E360,3),IF('Equipes et choix des points'!$I$2=2,IF('Matchs et classements'!D360&gt;E360,4))))))</f>
        <v>0</v>
      </c>
      <c r="CQ360" s="8">
        <f>IF(E360="",0,IF(E360=D360,0,IF(E360&lt;D360,0,IF('Equipes et choix des points'!$I$2=1,IF('Matchs et classements'!E360&gt;'Matchs et classements'!D360,3),IF('Equipes et choix des points'!$I$2=2,IF('Matchs et classements'!E360&gt;'Matchs et classements'!D360,4))))))</f>
        <v>0</v>
      </c>
      <c r="CR360" s="8">
        <f>IF(D360="",0,IF(D360&gt;E360,0,IF(D360&lt;E360,0,IF('Equipes et choix des points'!$I$2=1,IF('Matchs et classements'!D360='Matchs et classements'!E360,1),IF('Equipes et choix des points'!$I$2=2,IF('Matchs et classements'!D360='Matchs et classements'!E360,2))))))</f>
        <v>0</v>
      </c>
      <c r="CS360" s="8">
        <f>IF(E360="",0,IF(E360&gt;D360,0,IF(E360&lt;D360,0,IF('Equipes et choix des points'!$I$2=1,IF('Matchs et classements'!E360='Matchs et classements'!D360,1),IF('Equipes et choix des points'!$I$2=2,IF('Matchs et classements'!E360='Matchs et classements'!D360,2))))))</f>
        <v>0</v>
      </c>
      <c r="CT360" s="8">
        <f>IF(D360="",0,IF(D360&gt;E360,0,IF(D360=E360,0,IF('Equipes et choix des points'!$I$2=1,IF('Matchs et classements'!D360&lt;'Matchs et classements'!E360,0),IF('Equipes et choix des points'!$I$2=2,IF('Matchs et classements'!D360&lt;'Matchs et classements'!E360,1))))))</f>
        <v>0</v>
      </c>
      <c r="CU360" s="8">
        <f>IF(E360="",0,IF(E360&gt;D360,0,IF(E360=D360,0,IF('Equipes et choix des points'!$I$2=1,IF('Matchs et classements'!E360&lt;'Matchs et classements'!D360,0),IF('Equipes et choix des points'!$I$2=2,IF('Matchs et classements'!E360&lt;'Matchs et classements'!D360,1))))))</f>
        <v>0</v>
      </c>
      <c r="CV360" s="8">
        <f t="shared" si="185"/>
        <v>0</v>
      </c>
      <c r="CW360" s="8">
        <f t="shared" si="186"/>
        <v>0</v>
      </c>
      <c r="CX360" s="8">
        <f t="shared" si="187"/>
        <v>0</v>
      </c>
      <c r="CY360" s="8">
        <f t="shared" si="188"/>
        <v>0</v>
      </c>
      <c r="CZ360" s="8" t="b">
        <f t="shared" si="171"/>
        <v>0</v>
      </c>
      <c r="DA360" s="8" t="b">
        <f t="shared" si="172"/>
        <v>0</v>
      </c>
      <c r="DB360" s="8" t="b">
        <f t="shared" si="173"/>
        <v>0</v>
      </c>
      <c r="DC360" s="8" t="b">
        <f t="shared" si="174"/>
        <v>0</v>
      </c>
      <c r="DD360" s="8" t="b">
        <f t="shared" si="175"/>
        <v>0</v>
      </c>
      <c r="DE360" s="8" t="b">
        <f t="shared" si="176"/>
        <v>0</v>
      </c>
      <c r="DF360" s="8">
        <f t="shared" si="177"/>
        <v>0</v>
      </c>
      <c r="DG360" s="8">
        <f t="shared" si="178"/>
        <v>0</v>
      </c>
      <c r="DH360" s="8">
        <f t="shared" si="179"/>
        <v>0</v>
      </c>
      <c r="DI360" s="8">
        <f t="shared" si="180"/>
        <v>0</v>
      </c>
      <c r="DJ360" s="19"/>
      <c r="DK360" s="18"/>
      <c r="DL360" s="18"/>
      <c r="DM360" s="19"/>
      <c r="DN360" s="19"/>
      <c r="DO360" s="18"/>
      <c r="DP360" s="18"/>
      <c r="DQ360" s="19"/>
      <c r="DR360" s="19"/>
      <c r="DS360" s="18"/>
      <c r="DT360" s="18"/>
      <c r="DU360" s="19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</row>
    <row r="361" spans="1:161" x14ac:dyDescent="0.25">
      <c r="A361" s="28"/>
      <c r="B361" s="71"/>
      <c r="C361" s="29"/>
      <c r="D361" s="30"/>
      <c r="E361" s="31"/>
      <c r="F361" s="32"/>
      <c r="G361" s="74"/>
      <c r="H361" s="33"/>
      <c r="I361" s="34"/>
      <c r="J361" s="35"/>
      <c r="K361" s="109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9"/>
      <c r="AX361" s="18"/>
      <c r="AY361" s="18"/>
      <c r="AZ361" s="18"/>
      <c r="BA361" s="18"/>
      <c r="BB361" s="18"/>
      <c r="BC361" s="18"/>
      <c r="BD361" s="18"/>
      <c r="BE361" s="18"/>
      <c r="BF361" s="18"/>
      <c r="BG361" s="18"/>
      <c r="BH361" s="19"/>
      <c r="BI361" s="1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9"/>
      <c r="BT361" s="18"/>
      <c r="BU361" s="18"/>
      <c r="BV361" s="18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8">
        <f t="shared" si="169"/>
        <v>0</v>
      </c>
      <c r="CK361" s="8">
        <f t="shared" si="170"/>
        <v>0</v>
      </c>
      <c r="CL361" s="8" t="str">
        <f t="shared" si="181"/>
        <v/>
      </c>
      <c r="CM361" s="8" t="str">
        <f t="shared" si="182"/>
        <v/>
      </c>
      <c r="CN361" s="8" t="str">
        <f t="shared" si="183"/>
        <v/>
      </c>
      <c r="CO361" s="8" t="str">
        <f t="shared" si="184"/>
        <v/>
      </c>
      <c r="CP361" s="8">
        <f>IF(D361="",0,IF(D361=E361,0,IF(D361&lt;E361,0,IF('Equipes et choix des points'!$I$2=1,IF('Matchs et classements'!D361&gt;'Matchs et classements'!E361,3),IF('Equipes et choix des points'!$I$2=2,IF('Matchs et classements'!D361&gt;E361,4))))))</f>
        <v>0</v>
      </c>
      <c r="CQ361" s="8">
        <f>IF(E361="",0,IF(E361=D361,0,IF(E361&lt;D361,0,IF('Equipes et choix des points'!$I$2=1,IF('Matchs et classements'!E361&gt;'Matchs et classements'!D361,3),IF('Equipes et choix des points'!$I$2=2,IF('Matchs et classements'!E361&gt;'Matchs et classements'!D361,4))))))</f>
        <v>0</v>
      </c>
      <c r="CR361" s="8">
        <f>IF(D361="",0,IF(D361&gt;E361,0,IF(D361&lt;E361,0,IF('Equipes et choix des points'!$I$2=1,IF('Matchs et classements'!D361='Matchs et classements'!E361,1),IF('Equipes et choix des points'!$I$2=2,IF('Matchs et classements'!D361='Matchs et classements'!E361,2))))))</f>
        <v>0</v>
      </c>
      <c r="CS361" s="8">
        <f>IF(E361="",0,IF(E361&gt;D361,0,IF(E361&lt;D361,0,IF('Equipes et choix des points'!$I$2=1,IF('Matchs et classements'!E361='Matchs et classements'!D361,1),IF('Equipes et choix des points'!$I$2=2,IF('Matchs et classements'!E361='Matchs et classements'!D361,2))))))</f>
        <v>0</v>
      </c>
      <c r="CT361" s="8">
        <f>IF(D361="",0,IF(D361&gt;E361,0,IF(D361=E361,0,IF('Equipes et choix des points'!$I$2=1,IF('Matchs et classements'!D361&lt;'Matchs et classements'!E361,0),IF('Equipes et choix des points'!$I$2=2,IF('Matchs et classements'!D361&lt;'Matchs et classements'!E361,1))))))</f>
        <v>0</v>
      </c>
      <c r="CU361" s="8">
        <f>IF(E361="",0,IF(E361&gt;D361,0,IF(E361=D361,0,IF('Equipes et choix des points'!$I$2=1,IF('Matchs et classements'!E361&lt;'Matchs et classements'!D361,0),IF('Equipes et choix des points'!$I$2=2,IF('Matchs et classements'!E361&lt;'Matchs et classements'!D361,1))))))</f>
        <v>0</v>
      </c>
      <c r="CV361" s="8">
        <f t="shared" si="185"/>
        <v>0</v>
      </c>
      <c r="CW361" s="8">
        <f t="shared" si="186"/>
        <v>0</v>
      </c>
      <c r="CX361" s="8">
        <f t="shared" si="187"/>
        <v>0</v>
      </c>
      <c r="CY361" s="8">
        <f t="shared" si="188"/>
        <v>0</v>
      </c>
      <c r="CZ361" s="8" t="b">
        <f t="shared" si="171"/>
        <v>0</v>
      </c>
      <c r="DA361" s="8" t="b">
        <f t="shared" si="172"/>
        <v>0</v>
      </c>
      <c r="DB361" s="8" t="b">
        <f t="shared" si="173"/>
        <v>0</v>
      </c>
      <c r="DC361" s="8" t="b">
        <f t="shared" si="174"/>
        <v>0</v>
      </c>
      <c r="DD361" s="8" t="b">
        <f t="shared" si="175"/>
        <v>0</v>
      </c>
      <c r="DE361" s="8" t="b">
        <f t="shared" si="176"/>
        <v>0</v>
      </c>
      <c r="DF361" s="8">
        <f t="shared" si="177"/>
        <v>0</v>
      </c>
      <c r="DG361" s="8">
        <f t="shared" si="178"/>
        <v>0</v>
      </c>
      <c r="DH361" s="8">
        <f t="shared" si="179"/>
        <v>0</v>
      </c>
      <c r="DI361" s="8">
        <f t="shared" si="180"/>
        <v>0</v>
      </c>
      <c r="DJ361" s="19"/>
      <c r="DK361" s="18"/>
      <c r="DL361" s="18"/>
      <c r="DM361" s="19"/>
      <c r="DN361" s="19"/>
      <c r="DO361" s="18"/>
      <c r="DP361" s="18"/>
      <c r="DQ361" s="19"/>
      <c r="DR361" s="19"/>
      <c r="DS361" s="18"/>
      <c r="DT361" s="18"/>
      <c r="DU361" s="19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</row>
    <row r="362" spans="1:161" x14ac:dyDescent="0.25">
      <c r="A362" s="28"/>
      <c r="B362" s="71"/>
      <c r="C362" s="29"/>
      <c r="D362" s="30"/>
      <c r="E362" s="31"/>
      <c r="F362" s="32"/>
      <c r="G362" s="74"/>
      <c r="H362" s="33"/>
      <c r="I362" s="34"/>
      <c r="J362" s="35"/>
      <c r="K362" s="109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9"/>
      <c r="AX362" s="18"/>
      <c r="AY362" s="18"/>
      <c r="AZ362" s="18"/>
      <c r="BA362" s="18"/>
      <c r="BB362" s="18"/>
      <c r="BC362" s="18"/>
      <c r="BD362" s="18"/>
      <c r="BE362" s="18"/>
      <c r="BF362" s="18"/>
      <c r="BG362" s="18"/>
      <c r="BH362" s="19"/>
      <c r="BI362" s="1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9"/>
      <c r="BT362" s="18"/>
      <c r="BU362" s="18"/>
      <c r="BV362" s="18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8">
        <f t="shared" si="169"/>
        <v>0</v>
      </c>
      <c r="CK362" s="8">
        <f t="shared" si="170"/>
        <v>0</v>
      </c>
      <c r="CL362" s="8" t="str">
        <f t="shared" si="181"/>
        <v/>
      </c>
      <c r="CM362" s="8" t="str">
        <f t="shared" si="182"/>
        <v/>
      </c>
      <c r="CN362" s="8" t="str">
        <f t="shared" si="183"/>
        <v/>
      </c>
      <c r="CO362" s="8" t="str">
        <f t="shared" si="184"/>
        <v/>
      </c>
      <c r="CP362" s="8">
        <f>IF(D362="",0,IF(D362=E362,0,IF(D362&lt;E362,0,IF('Equipes et choix des points'!$I$2=1,IF('Matchs et classements'!D362&gt;'Matchs et classements'!E362,3),IF('Equipes et choix des points'!$I$2=2,IF('Matchs et classements'!D362&gt;E362,4))))))</f>
        <v>0</v>
      </c>
      <c r="CQ362" s="8">
        <f>IF(E362="",0,IF(E362=D362,0,IF(E362&lt;D362,0,IF('Equipes et choix des points'!$I$2=1,IF('Matchs et classements'!E362&gt;'Matchs et classements'!D362,3),IF('Equipes et choix des points'!$I$2=2,IF('Matchs et classements'!E362&gt;'Matchs et classements'!D362,4))))))</f>
        <v>0</v>
      </c>
      <c r="CR362" s="8">
        <f>IF(D362="",0,IF(D362&gt;E362,0,IF(D362&lt;E362,0,IF('Equipes et choix des points'!$I$2=1,IF('Matchs et classements'!D362='Matchs et classements'!E362,1),IF('Equipes et choix des points'!$I$2=2,IF('Matchs et classements'!D362='Matchs et classements'!E362,2))))))</f>
        <v>0</v>
      </c>
      <c r="CS362" s="8">
        <f>IF(E362="",0,IF(E362&gt;D362,0,IF(E362&lt;D362,0,IF('Equipes et choix des points'!$I$2=1,IF('Matchs et classements'!E362='Matchs et classements'!D362,1),IF('Equipes et choix des points'!$I$2=2,IF('Matchs et classements'!E362='Matchs et classements'!D362,2))))))</f>
        <v>0</v>
      </c>
      <c r="CT362" s="8">
        <f>IF(D362="",0,IF(D362&gt;E362,0,IF(D362=E362,0,IF('Equipes et choix des points'!$I$2=1,IF('Matchs et classements'!D362&lt;'Matchs et classements'!E362,0),IF('Equipes et choix des points'!$I$2=2,IF('Matchs et classements'!D362&lt;'Matchs et classements'!E362,1))))))</f>
        <v>0</v>
      </c>
      <c r="CU362" s="8">
        <f>IF(E362="",0,IF(E362&gt;D362,0,IF(E362=D362,0,IF('Equipes et choix des points'!$I$2=1,IF('Matchs et classements'!E362&lt;'Matchs et classements'!D362,0),IF('Equipes et choix des points'!$I$2=2,IF('Matchs et classements'!E362&lt;'Matchs et classements'!D362,1))))))</f>
        <v>0</v>
      </c>
      <c r="CV362" s="8">
        <f t="shared" si="185"/>
        <v>0</v>
      </c>
      <c r="CW362" s="8">
        <f t="shared" si="186"/>
        <v>0</v>
      </c>
      <c r="CX362" s="8">
        <f t="shared" si="187"/>
        <v>0</v>
      </c>
      <c r="CY362" s="8">
        <f t="shared" si="188"/>
        <v>0</v>
      </c>
      <c r="CZ362" s="8" t="b">
        <f t="shared" si="171"/>
        <v>0</v>
      </c>
      <c r="DA362" s="8" t="b">
        <f t="shared" si="172"/>
        <v>0</v>
      </c>
      <c r="DB362" s="8" t="b">
        <f t="shared" si="173"/>
        <v>0</v>
      </c>
      <c r="DC362" s="8" t="b">
        <f t="shared" si="174"/>
        <v>0</v>
      </c>
      <c r="DD362" s="8" t="b">
        <f t="shared" si="175"/>
        <v>0</v>
      </c>
      <c r="DE362" s="8" t="b">
        <f t="shared" si="176"/>
        <v>0</v>
      </c>
      <c r="DF362" s="8">
        <f t="shared" si="177"/>
        <v>0</v>
      </c>
      <c r="DG362" s="8">
        <f t="shared" si="178"/>
        <v>0</v>
      </c>
      <c r="DH362" s="8">
        <f t="shared" si="179"/>
        <v>0</v>
      </c>
      <c r="DI362" s="8">
        <f t="shared" si="180"/>
        <v>0</v>
      </c>
      <c r="DJ362" s="19"/>
      <c r="DK362" s="18"/>
      <c r="DL362" s="18"/>
      <c r="DM362" s="19"/>
      <c r="DN362" s="19"/>
      <c r="DO362" s="18"/>
      <c r="DP362" s="18"/>
      <c r="DQ362" s="19"/>
      <c r="DR362" s="19"/>
      <c r="DS362" s="18"/>
      <c r="DT362" s="18"/>
      <c r="DU362" s="19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</row>
    <row r="363" spans="1:161" ht="15.75" thickBot="1" x14ac:dyDescent="0.3">
      <c r="A363" s="36"/>
      <c r="B363" s="72"/>
      <c r="C363" s="37"/>
      <c r="D363" s="38"/>
      <c r="E363" s="39"/>
      <c r="F363" s="40"/>
      <c r="G363" s="75"/>
      <c r="H363" s="41"/>
      <c r="I363" s="42"/>
      <c r="J363" s="43"/>
      <c r="K363" s="110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  <c r="AV363" s="18"/>
      <c r="AW363" s="19"/>
      <c r="AX363" s="18"/>
      <c r="AY363" s="18"/>
      <c r="AZ363" s="18"/>
      <c r="BA363" s="18"/>
      <c r="BB363" s="18"/>
      <c r="BC363" s="18"/>
      <c r="BD363" s="18"/>
      <c r="BE363" s="18"/>
      <c r="BF363" s="18"/>
      <c r="BG363" s="18"/>
      <c r="BH363" s="19"/>
      <c r="BI363" s="18"/>
      <c r="BJ363" s="18"/>
      <c r="BK363" s="18"/>
      <c r="BL363" s="18"/>
      <c r="BM363" s="18"/>
      <c r="BN363" s="18"/>
      <c r="BO363" s="18"/>
      <c r="BP363" s="18"/>
      <c r="BQ363" s="18"/>
      <c r="BR363" s="18"/>
      <c r="BS363" s="19"/>
      <c r="BT363" s="18"/>
      <c r="BU363" s="18"/>
      <c r="BV363" s="18"/>
      <c r="BW363" s="18"/>
      <c r="BX363" s="18"/>
      <c r="BY363" s="18"/>
      <c r="BZ363" s="18"/>
      <c r="CA363" s="18"/>
      <c r="CB363" s="18"/>
      <c r="CC363" s="18"/>
      <c r="CD363" s="18"/>
      <c r="CE363" s="18"/>
      <c r="CF363" s="18"/>
      <c r="CG363" s="18"/>
      <c r="CH363" s="18"/>
      <c r="CI363" s="18"/>
      <c r="CJ363" s="8">
        <f t="shared" si="169"/>
        <v>0</v>
      </c>
      <c r="CK363" s="8">
        <f t="shared" si="170"/>
        <v>0</v>
      </c>
      <c r="CL363" s="8" t="str">
        <f t="shared" si="181"/>
        <v/>
      </c>
      <c r="CM363" s="8" t="str">
        <f t="shared" si="182"/>
        <v/>
      </c>
      <c r="CN363" s="8" t="str">
        <f t="shared" si="183"/>
        <v/>
      </c>
      <c r="CO363" s="8" t="str">
        <f t="shared" si="184"/>
        <v/>
      </c>
      <c r="CP363" s="8">
        <f>IF(D363="",0,IF(D363=E363,0,IF(D363&lt;E363,0,IF('Equipes et choix des points'!$I$2=1,IF('Matchs et classements'!D363&gt;'Matchs et classements'!E363,3),IF('Equipes et choix des points'!$I$2=2,IF('Matchs et classements'!D363&gt;E363,4))))))</f>
        <v>0</v>
      </c>
      <c r="CQ363" s="8">
        <f>IF(E363="",0,IF(E363=D363,0,IF(E363&lt;D363,0,IF('Equipes et choix des points'!$I$2=1,IF('Matchs et classements'!E363&gt;'Matchs et classements'!D363,3),IF('Equipes et choix des points'!$I$2=2,IF('Matchs et classements'!E363&gt;'Matchs et classements'!D363,4))))))</f>
        <v>0</v>
      </c>
      <c r="CR363" s="8">
        <f>IF(D363="",0,IF(D363&gt;E363,0,IF(D363&lt;E363,0,IF('Equipes et choix des points'!$I$2=1,IF('Matchs et classements'!D363='Matchs et classements'!E363,1),IF('Equipes et choix des points'!$I$2=2,IF('Matchs et classements'!D363='Matchs et classements'!E363,2))))))</f>
        <v>0</v>
      </c>
      <c r="CS363" s="8">
        <f>IF(E363="",0,IF(E363&gt;D363,0,IF(E363&lt;D363,0,IF('Equipes et choix des points'!$I$2=1,IF('Matchs et classements'!E363='Matchs et classements'!D363,1),IF('Equipes et choix des points'!$I$2=2,IF('Matchs et classements'!E363='Matchs et classements'!D363,2))))))</f>
        <v>0</v>
      </c>
      <c r="CT363" s="8">
        <f>IF(D363="",0,IF(D363&gt;E363,0,IF(D363=E363,0,IF('Equipes et choix des points'!$I$2=1,IF('Matchs et classements'!D363&lt;'Matchs et classements'!E363,0),IF('Equipes et choix des points'!$I$2=2,IF('Matchs et classements'!D363&lt;'Matchs et classements'!E363,1))))))</f>
        <v>0</v>
      </c>
      <c r="CU363" s="8">
        <f>IF(E363="",0,IF(E363&gt;D363,0,IF(E363=D363,0,IF('Equipes et choix des points'!$I$2=1,IF('Matchs et classements'!E363&lt;'Matchs et classements'!D363,0),IF('Equipes et choix des points'!$I$2=2,IF('Matchs et classements'!E363&lt;'Matchs et classements'!D363,1))))))</f>
        <v>0</v>
      </c>
      <c r="CV363" s="8">
        <f t="shared" si="185"/>
        <v>0</v>
      </c>
      <c r="CW363" s="8">
        <f t="shared" si="186"/>
        <v>0</v>
      </c>
      <c r="CX363" s="8">
        <f t="shared" si="187"/>
        <v>0</v>
      </c>
      <c r="CY363" s="8">
        <f t="shared" si="188"/>
        <v>0</v>
      </c>
      <c r="CZ363" s="8" t="b">
        <f t="shared" si="171"/>
        <v>0</v>
      </c>
      <c r="DA363" s="8" t="b">
        <f t="shared" si="172"/>
        <v>0</v>
      </c>
      <c r="DB363" s="8" t="b">
        <f t="shared" si="173"/>
        <v>0</v>
      </c>
      <c r="DC363" s="8" t="b">
        <f t="shared" si="174"/>
        <v>0</v>
      </c>
      <c r="DD363" s="8" t="b">
        <f t="shared" si="175"/>
        <v>0</v>
      </c>
      <c r="DE363" s="8" t="b">
        <f t="shared" si="176"/>
        <v>0</v>
      </c>
      <c r="DF363" s="8">
        <f t="shared" si="177"/>
        <v>0</v>
      </c>
      <c r="DG363" s="8">
        <f t="shared" si="178"/>
        <v>0</v>
      </c>
      <c r="DH363" s="8">
        <f t="shared" si="179"/>
        <v>0</v>
      </c>
      <c r="DI363" s="8">
        <f t="shared" si="180"/>
        <v>0</v>
      </c>
      <c r="DJ363" s="19"/>
      <c r="DK363" s="18"/>
      <c r="DL363" s="18"/>
      <c r="DM363" s="19"/>
      <c r="DN363" s="19"/>
      <c r="DO363" s="18"/>
      <c r="DP363" s="18"/>
      <c r="DQ363" s="19"/>
      <c r="DR363" s="19"/>
      <c r="DS363" s="18"/>
      <c r="DT363" s="18"/>
      <c r="DU363" s="19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</row>
    <row r="364" spans="1:161" x14ac:dyDescent="0.25">
      <c r="A364" s="20"/>
      <c r="B364" s="70"/>
      <c r="C364" s="21"/>
      <c r="D364" s="22"/>
      <c r="E364" s="23"/>
      <c r="F364" s="24"/>
      <c r="G364" s="73"/>
      <c r="H364" s="25"/>
      <c r="I364" s="26"/>
      <c r="J364" s="27"/>
      <c r="K364" s="108">
        <v>37</v>
      </c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  <c r="AV364" s="18"/>
      <c r="AW364" s="19"/>
      <c r="AX364" s="18"/>
      <c r="AY364" s="18"/>
      <c r="AZ364" s="18"/>
      <c r="BA364" s="18"/>
      <c r="BB364" s="18"/>
      <c r="BC364" s="18"/>
      <c r="BD364" s="18"/>
      <c r="BE364" s="18"/>
      <c r="BF364" s="18"/>
      <c r="BG364" s="18"/>
      <c r="BH364" s="19"/>
      <c r="BI364" s="18"/>
      <c r="BJ364" s="18"/>
      <c r="BK364" s="18"/>
      <c r="BL364" s="18"/>
      <c r="BM364" s="18"/>
      <c r="BN364" s="18"/>
      <c r="BO364" s="18"/>
      <c r="BP364" s="18"/>
      <c r="BQ364" s="18"/>
      <c r="BR364" s="18"/>
      <c r="BS364" s="19"/>
      <c r="BT364" s="18"/>
      <c r="BU364" s="18"/>
      <c r="BV364" s="18"/>
      <c r="BW364" s="18"/>
      <c r="BX364" s="18"/>
      <c r="BY364" s="18"/>
      <c r="BZ364" s="18"/>
      <c r="CA364" s="18"/>
      <c r="CB364" s="18"/>
      <c r="CC364" s="18"/>
      <c r="CD364" s="18"/>
      <c r="CE364" s="18"/>
      <c r="CF364" s="18"/>
      <c r="CG364" s="18"/>
      <c r="CH364" s="18"/>
      <c r="CI364" s="18"/>
      <c r="CJ364" s="8">
        <f t="shared" si="169"/>
        <v>0</v>
      </c>
      <c r="CK364" s="8">
        <f t="shared" si="170"/>
        <v>0</v>
      </c>
      <c r="CL364" s="8" t="str">
        <f t="shared" si="181"/>
        <v/>
      </c>
      <c r="CM364" s="8" t="str">
        <f t="shared" si="182"/>
        <v/>
      </c>
      <c r="CN364" s="8" t="str">
        <f t="shared" si="183"/>
        <v/>
      </c>
      <c r="CO364" s="8" t="str">
        <f t="shared" si="184"/>
        <v/>
      </c>
      <c r="CP364" s="8">
        <f>IF(D364="",0,IF(D364=E364,0,IF(D364&lt;E364,0,IF('Equipes et choix des points'!$I$2=1,IF('Matchs et classements'!D364&gt;'Matchs et classements'!E364,3),IF('Equipes et choix des points'!$I$2=2,IF('Matchs et classements'!D364&gt;E364,4))))))</f>
        <v>0</v>
      </c>
      <c r="CQ364" s="8">
        <f>IF(E364="",0,IF(E364=D364,0,IF(E364&lt;D364,0,IF('Equipes et choix des points'!$I$2=1,IF('Matchs et classements'!E364&gt;'Matchs et classements'!D364,3),IF('Equipes et choix des points'!$I$2=2,IF('Matchs et classements'!E364&gt;'Matchs et classements'!D364,4))))))</f>
        <v>0</v>
      </c>
      <c r="CR364" s="8">
        <f>IF(D364="",0,IF(D364&gt;E364,0,IF(D364&lt;E364,0,IF('Equipes et choix des points'!$I$2=1,IF('Matchs et classements'!D364='Matchs et classements'!E364,1),IF('Equipes et choix des points'!$I$2=2,IF('Matchs et classements'!D364='Matchs et classements'!E364,2))))))</f>
        <v>0</v>
      </c>
      <c r="CS364" s="8">
        <f>IF(E364="",0,IF(E364&gt;D364,0,IF(E364&lt;D364,0,IF('Equipes et choix des points'!$I$2=1,IF('Matchs et classements'!E364='Matchs et classements'!D364,1),IF('Equipes et choix des points'!$I$2=2,IF('Matchs et classements'!E364='Matchs et classements'!D364,2))))))</f>
        <v>0</v>
      </c>
      <c r="CT364" s="8">
        <f>IF(D364="",0,IF(D364&gt;E364,0,IF(D364=E364,0,IF('Equipes et choix des points'!$I$2=1,IF('Matchs et classements'!D364&lt;'Matchs et classements'!E364,0),IF('Equipes et choix des points'!$I$2=2,IF('Matchs et classements'!D364&lt;'Matchs et classements'!E364,1))))))</f>
        <v>0</v>
      </c>
      <c r="CU364" s="8">
        <f>IF(E364="",0,IF(E364&gt;D364,0,IF(E364=D364,0,IF('Equipes et choix des points'!$I$2=1,IF('Matchs et classements'!E364&lt;'Matchs et classements'!D364,0),IF('Equipes et choix des points'!$I$2=2,IF('Matchs et classements'!E364&lt;'Matchs et classements'!D364,1))))))</f>
        <v>0</v>
      </c>
      <c r="CV364" s="8">
        <f t="shared" si="185"/>
        <v>0</v>
      </c>
      <c r="CW364" s="8">
        <f t="shared" si="186"/>
        <v>0</v>
      </c>
      <c r="CX364" s="8">
        <f t="shared" si="187"/>
        <v>0</v>
      </c>
      <c r="CY364" s="8">
        <f t="shared" si="188"/>
        <v>0</v>
      </c>
      <c r="CZ364" s="8" t="b">
        <f t="shared" si="171"/>
        <v>0</v>
      </c>
      <c r="DA364" s="8" t="b">
        <f t="shared" si="172"/>
        <v>0</v>
      </c>
      <c r="DB364" s="8" t="b">
        <f t="shared" si="173"/>
        <v>0</v>
      </c>
      <c r="DC364" s="8" t="b">
        <f t="shared" si="174"/>
        <v>0</v>
      </c>
      <c r="DD364" s="8" t="b">
        <f t="shared" si="175"/>
        <v>0</v>
      </c>
      <c r="DE364" s="8" t="b">
        <f t="shared" si="176"/>
        <v>0</v>
      </c>
      <c r="DF364" s="8">
        <f t="shared" si="177"/>
        <v>0</v>
      </c>
      <c r="DG364" s="8">
        <f t="shared" si="178"/>
        <v>0</v>
      </c>
      <c r="DH364" s="8">
        <f t="shared" si="179"/>
        <v>0</v>
      </c>
      <c r="DI364" s="8">
        <f t="shared" si="180"/>
        <v>0</v>
      </c>
      <c r="DJ364" s="19"/>
      <c r="DK364" s="18"/>
      <c r="DL364" s="18"/>
      <c r="DM364" s="19"/>
      <c r="DN364" s="19"/>
      <c r="DO364" s="18"/>
      <c r="DP364" s="18"/>
      <c r="DQ364" s="19"/>
      <c r="DR364" s="19"/>
      <c r="DS364" s="18"/>
      <c r="DT364" s="18"/>
      <c r="DU364" s="19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</row>
    <row r="365" spans="1:161" x14ac:dyDescent="0.25">
      <c r="A365" s="28"/>
      <c r="B365" s="71"/>
      <c r="C365" s="29"/>
      <c r="D365" s="30"/>
      <c r="E365" s="31"/>
      <c r="F365" s="32"/>
      <c r="G365" s="74"/>
      <c r="H365" s="33"/>
      <c r="I365" s="34"/>
      <c r="J365" s="35"/>
      <c r="K365" s="109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  <c r="AV365" s="18"/>
      <c r="AW365" s="19"/>
      <c r="AX365" s="18"/>
      <c r="AY365" s="18"/>
      <c r="AZ365" s="18"/>
      <c r="BA365" s="18"/>
      <c r="BB365" s="18"/>
      <c r="BC365" s="18"/>
      <c r="BD365" s="18"/>
      <c r="BE365" s="18"/>
      <c r="BF365" s="18"/>
      <c r="BG365" s="18"/>
      <c r="BH365" s="19"/>
      <c r="BI365" s="18"/>
      <c r="BJ365" s="18"/>
      <c r="BK365" s="18"/>
      <c r="BL365" s="18"/>
      <c r="BM365" s="18"/>
      <c r="BN365" s="18"/>
      <c r="BO365" s="18"/>
      <c r="BP365" s="18"/>
      <c r="BQ365" s="18"/>
      <c r="BR365" s="18"/>
      <c r="BS365" s="19"/>
      <c r="BT365" s="18"/>
      <c r="BU365" s="18"/>
      <c r="BV365" s="18"/>
      <c r="BW365" s="18"/>
      <c r="BX365" s="18"/>
      <c r="BY365" s="18"/>
      <c r="BZ365" s="18"/>
      <c r="CA365" s="18"/>
      <c r="CB365" s="18"/>
      <c r="CC365" s="18"/>
      <c r="CD365" s="18"/>
      <c r="CE365" s="18"/>
      <c r="CF365" s="18"/>
      <c r="CG365" s="18"/>
      <c r="CH365" s="18"/>
      <c r="CI365" s="18"/>
      <c r="CJ365" s="8">
        <f t="shared" si="169"/>
        <v>0</v>
      </c>
      <c r="CK365" s="8">
        <f t="shared" si="170"/>
        <v>0</v>
      </c>
      <c r="CL365" s="8" t="str">
        <f t="shared" si="181"/>
        <v/>
      </c>
      <c r="CM365" s="8" t="str">
        <f t="shared" si="182"/>
        <v/>
      </c>
      <c r="CN365" s="8" t="str">
        <f t="shared" si="183"/>
        <v/>
      </c>
      <c r="CO365" s="8" t="str">
        <f t="shared" si="184"/>
        <v/>
      </c>
      <c r="CP365" s="8">
        <f>IF(D365="",0,IF(D365=E365,0,IF(D365&lt;E365,0,IF('Equipes et choix des points'!$I$2=1,IF('Matchs et classements'!D365&gt;'Matchs et classements'!E365,3),IF('Equipes et choix des points'!$I$2=2,IF('Matchs et classements'!D365&gt;E365,4))))))</f>
        <v>0</v>
      </c>
      <c r="CQ365" s="8">
        <f>IF(E365="",0,IF(E365=D365,0,IF(E365&lt;D365,0,IF('Equipes et choix des points'!$I$2=1,IF('Matchs et classements'!E365&gt;'Matchs et classements'!D365,3),IF('Equipes et choix des points'!$I$2=2,IF('Matchs et classements'!E365&gt;'Matchs et classements'!D365,4))))))</f>
        <v>0</v>
      </c>
      <c r="CR365" s="8">
        <f>IF(D365="",0,IF(D365&gt;E365,0,IF(D365&lt;E365,0,IF('Equipes et choix des points'!$I$2=1,IF('Matchs et classements'!D365='Matchs et classements'!E365,1),IF('Equipes et choix des points'!$I$2=2,IF('Matchs et classements'!D365='Matchs et classements'!E365,2))))))</f>
        <v>0</v>
      </c>
      <c r="CS365" s="8">
        <f>IF(E365="",0,IF(E365&gt;D365,0,IF(E365&lt;D365,0,IF('Equipes et choix des points'!$I$2=1,IF('Matchs et classements'!E365='Matchs et classements'!D365,1),IF('Equipes et choix des points'!$I$2=2,IF('Matchs et classements'!E365='Matchs et classements'!D365,2))))))</f>
        <v>0</v>
      </c>
      <c r="CT365" s="8">
        <f>IF(D365="",0,IF(D365&gt;E365,0,IF(D365=E365,0,IF('Equipes et choix des points'!$I$2=1,IF('Matchs et classements'!D365&lt;'Matchs et classements'!E365,0),IF('Equipes et choix des points'!$I$2=2,IF('Matchs et classements'!D365&lt;'Matchs et classements'!E365,1))))))</f>
        <v>0</v>
      </c>
      <c r="CU365" s="8">
        <f>IF(E365="",0,IF(E365&gt;D365,0,IF(E365=D365,0,IF('Equipes et choix des points'!$I$2=1,IF('Matchs et classements'!E365&lt;'Matchs et classements'!D365,0),IF('Equipes et choix des points'!$I$2=2,IF('Matchs et classements'!E365&lt;'Matchs et classements'!D365,1))))))</f>
        <v>0</v>
      </c>
      <c r="CV365" s="8">
        <f t="shared" si="185"/>
        <v>0</v>
      </c>
      <c r="CW365" s="8">
        <f t="shared" si="186"/>
        <v>0</v>
      </c>
      <c r="CX365" s="8">
        <f t="shared" si="187"/>
        <v>0</v>
      </c>
      <c r="CY365" s="8">
        <f t="shared" si="188"/>
        <v>0</v>
      </c>
      <c r="CZ365" s="8" t="b">
        <f t="shared" si="171"/>
        <v>0</v>
      </c>
      <c r="DA365" s="8" t="b">
        <f t="shared" si="172"/>
        <v>0</v>
      </c>
      <c r="DB365" s="8" t="b">
        <f t="shared" si="173"/>
        <v>0</v>
      </c>
      <c r="DC365" s="8" t="b">
        <f t="shared" si="174"/>
        <v>0</v>
      </c>
      <c r="DD365" s="8" t="b">
        <f t="shared" si="175"/>
        <v>0</v>
      </c>
      <c r="DE365" s="8" t="b">
        <f t="shared" si="176"/>
        <v>0</v>
      </c>
      <c r="DF365" s="8">
        <f t="shared" si="177"/>
        <v>0</v>
      </c>
      <c r="DG365" s="8">
        <f t="shared" si="178"/>
        <v>0</v>
      </c>
      <c r="DH365" s="8">
        <f t="shared" si="179"/>
        <v>0</v>
      </c>
      <c r="DI365" s="8">
        <f t="shared" si="180"/>
        <v>0</v>
      </c>
      <c r="DJ365" s="19"/>
      <c r="DK365" s="18"/>
      <c r="DL365" s="18"/>
      <c r="DM365" s="19"/>
      <c r="DN365" s="19"/>
      <c r="DO365" s="18"/>
      <c r="DP365" s="18"/>
      <c r="DQ365" s="19"/>
      <c r="DR365" s="19"/>
      <c r="DS365" s="18"/>
      <c r="DT365" s="18"/>
      <c r="DU365" s="19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</row>
    <row r="366" spans="1:161" x14ac:dyDescent="0.25">
      <c r="A366" s="28"/>
      <c r="B366" s="71"/>
      <c r="C366" s="29"/>
      <c r="D366" s="30"/>
      <c r="E366" s="31"/>
      <c r="F366" s="32"/>
      <c r="G366" s="74"/>
      <c r="H366" s="33"/>
      <c r="I366" s="34"/>
      <c r="J366" s="35"/>
      <c r="K366" s="109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9"/>
      <c r="AX366" s="18"/>
      <c r="AY366" s="18"/>
      <c r="AZ366" s="18"/>
      <c r="BA366" s="18"/>
      <c r="BB366" s="18"/>
      <c r="BC366" s="18"/>
      <c r="BD366" s="18"/>
      <c r="BE366" s="18"/>
      <c r="BF366" s="18"/>
      <c r="BG366" s="18"/>
      <c r="BH366" s="19"/>
      <c r="BI366" s="18"/>
      <c r="BJ366" s="18"/>
      <c r="BK366" s="18"/>
      <c r="BL366" s="18"/>
      <c r="BM366" s="18"/>
      <c r="BN366" s="18"/>
      <c r="BO366" s="18"/>
      <c r="BP366" s="18"/>
      <c r="BQ366" s="18"/>
      <c r="BR366" s="18"/>
      <c r="BS366" s="19"/>
      <c r="BT366" s="18"/>
      <c r="BU366" s="18"/>
      <c r="BV366" s="18"/>
      <c r="BW366" s="18"/>
      <c r="BX366" s="18"/>
      <c r="BY366" s="18"/>
      <c r="BZ366" s="18"/>
      <c r="CA366" s="18"/>
      <c r="CB366" s="18"/>
      <c r="CC366" s="18"/>
      <c r="CD366" s="18"/>
      <c r="CE366" s="18"/>
      <c r="CF366" s="18"/>
      <c r="CG366" s="18"/>
      <c r="CH366" s="18"/>
      <c r="CI366" s="18"/>
      <c r="CJ366" s="8">
        <f t="shared" si="169"/>
        <v>0</v>
      </c>
      <c r="CK366" s="8">
        <f t="shared" si="170"/>
        <v>0</v>
      </c>
      <c r="CL366" s="8" t="str">
        <f t="shared" si="181"/>
        <v/>
      </c>
      <c r="CM366" s="8" t="str">
        <f t="shared" si="182"/>
        <v/>
      </c>
      <c r="CN366" s="8" t="str">
        <f t="shared" si="183"/>
        <v/>
      </c>
      <c r="CO366" s="8" t="str">
        <f t="shared" si="184"/>
        <v/>
      </c>
      <c r="CP366" s="8">
        <f>IF(D366="",0,IF(D366=E366,0,IF(D366&lt;E366,0,IF('Equipes et choix des points'!$I$2=1,IF('Matchs et classements'!D366&gt;'Matchs et classements'!E366,3),IF('Equipes et choix des points'!$I$2=2,IF('Matchs et classements'!D366&gt;E366,4))))))</f>
        <v>0</v>
      </c>
      <c r="CQ366" s="8">
        <f>IF(E366="",0,IF(E366=D366,0,IF(E366&lt;D366,0,IF('Equipes et choix des points'!$I$2=1,IF('Matchs et classements'!E366&gt;'Matchs et classements'!D366,3),IF('Equipes et choix des points'!$I$2=2,IF('Matchs et classements'!E366&gt;'Matchs et classements'!D366,4))))))</f>
        <v>0</v>
      </c>
      <c r="CR366" s="8">
        <f>IF(D366="",0,IF(D366&gt;E366,0,IF(D366&lt;E366,0,IF('Equipes et choix des points'!$I$2=1,IF('Matchs et classements'!D366='Matchs et classements'!E366,1),IF('Equipes et choix des points'!$I$2=2,IF('Matchs et classements'!D366='Matchs et classements'!E366,2))))))</f>
        <v>0</v>
      </c>
      <c r="CS366" s="8">
        <f>IF(E366="",0,IF(E366&gt;D366,0,IF(E366&lt;D366,0,IF('Equipes et choix des points'!$I$2=1,IF('Matchs et classements'!E366='Matchs et classements'!D366,1),IF('Equipes et choix des points'!$I$2=2,IF('Matchs et classements'!E366='Matchs et classements'!D366,2))))))</f>
        <v>0</v>
      </c>
      <c r="CT366" s="8">
        <f>IF(D366="",0,IF(D366&gt;E366,0,IF(D366=E366,0,IF('Equipes et choix des points'!$I$2=1,IF('Matchs et classements'!D366&lt;'Matchs et classements'!E366,0),IF('Equipes et choix des points'!$I$2=2,IF('Matchs et classements'!D366&lt;'Matchs et classements'!E366,1))))))</f>
        <v>0</v>
      </c>
      <c r="CU366" s="8">
        <f>IF(E366="",0,IF(E366&gt;D366,0,IF(E366=D366,0,IF('Equipes et choix des points'!$I$2=1,IF('Matchs et classements'!E366&lt;'Matchs et classements'!D366,0),IF('Equipes et choix des points'!$I$2=2,IF('Matchs et classements'!E366&lt;'Matchs et classements'!D366,1))))))</f>
        <v>0</v>
      </c>
      <c r="CV366" s="8">
        <f t="shared" si="185"/>
        <v>0</v>
      </c>
      <c r="CW366" s="8">
        <f t="shared" si="186"/>
        <v>0</v>
      </c>
      <c r="CX366" s="8">
        <f t="shared" si="187"/>
        <v>0</v>
      </c>
      <c r="CY366" s="8">
        <f t="shared" si="188"/>
        <v>0</v>
      </c>
      <c r="CZ366" s="8" t="b">
        <f t="shared" si="171"/>
        <v>0</v>
      </c>
      <c r="DA366" s="8" t="b">
        <f t="shared" si="172"/>
        <v>0</v>
      </c>
      <c r="DB366" s="8" t="b">
        <f t="shared" si="173"/>
        <v>0</v>
      </c>
      <c r="DC366" s="8" t="b">
        <f t="shared" si="174"/>
        <v>0</v>
      </c>
      <c r="DD366" s="8" t="b">
        <f t="shared" si="175"/>
        <v>0</v>
      </c>
      <c r="DE366" s="8" t="b">
        <f t="shared" si="176"/>
        <v>0</v>
      </c>
      <c r="DF366" s="8">
        <f t="shared" si="177"/>
        <v>0</v>
      </c>
      <c r="DG366" s="8">
        <f t="shared" si="178"/>
        <v>0</v>
      </c>
      <c r="DH366" s="8">
        <f t="shared" si="179"/>
        <v>0</v>
      </c>
      <c r="DI366" s="8">
        <f t="shared" si="180"/>
        <v>0</v>
      </c>
      <c r="DJ366" s="19"/>
      <c r="DK366" s="18"/>
      <c r="DL366" s="18"/>
      <c r="DM366" s="19"/>
      <c r="DN366" s="19"/>
      <c r="DO366" s="18"/>
      <c r="DP366" s="18"/>
      <c r="DQ366" s="19"/>
      <c r="DR366" s="19"/>
      <c r="DS366" s="18"/>
      <c r="DT366" s="18"/>
      <c r="DU366" s="19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</row>
    <row r="367" spans="1:161" x14ac:dyDescent="0.25">
      <c r="A367" s="28"/>
      <c r="B367" s="71"/>
      <c r="C367" s="29"/>
      <c r="D367" s="30"/>
      <c r="E367" s="31"/>
      <c r="F367" s="32"/>
      <c r="G367" s="74"/>
      <c r="H367" s="33"/>
      <c r="I367" s="34"/>
      <c r="J367" s="35"/>
      <c r="K367" s="109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  <c r="AV367" s="18"/>
      <c r="AW367" s="19"/>
      <c r="AX367" s="18"/>
      <c r="AY367" s="18"/>
      <c r="AZ367" s="18"/>
      <c r="BA367" s="18"/>
      <c r="BB367" s="18"/>
      <c r="BC367" s="18"/>
      <c r="BD367" s="18"/>
      <c r="BE367" s="18"/>
      <c r="BF367" s="18"/>
      <c r="BG367" s="18"/>
      <c r="BH367" s="19"/>
      <c r="BI367" s="18"/>
      <c r="BJ367" s="18"/>
      <c r="BK367" s="18"/>
      <c r="BL367" s="18"/>
      <c r="BM367" s="18"/>
      <c r="BN367" s="18"/>
      <c r="BO367" s="18"/>
      <c r="BP367" s="18"/>
      <c r="BQ367" s="18"/>
      <c r="BR367" s="18"/>
      <c r="BS367" s="19"/>
      <c r="BT367" s="18"/>
      <c r="BU367" s="18"/>
      <c r="BV367" s="18"/>
      <c r="BW367" s="18"/>
      <c r="BX367" s="18"/>
      <c r="BY367" s="18"/>
      <c r="BZ367" s="18"/>
      <c r="CA367" s="18"/>
      <c r="CB367" s="18"/>
      <c r="CC367" s="18"/>
      <c r="CD367" s="18"/>
      <c r="CE367" s="18"/>
      <c r="CF367" s="18"/>
      <c r="CG367" s="18"/>
      <c r="CH367" s="18"/>
      <c r="CI367" s="18"/>
      <c r="CJ367" s="8">
        <f t="shared" si="169"/>
        <v>0</v>
      </c>
      <c r="CK367" s="8">
        <f t="shared" si="170"/>
        <v>0</v>
      </c>
      <c r="CL367" s="8" t="str">
        <f t="shared" si="181"/>
        <v/>
      </c>
      <c r="CM367" s="8" t="str">
        <f t="shared" si="182"/>
        <v/>
      </c>
      <c r="CN367" s="8" t="str">
        <f t="shared" si="183"/>
        <v/>
      </c>
      <c r="CO367" s="8" t="str">
        <f t="shared" si="184"/>
        <v/>
      </c>
      <c r="CP367" s="8">
        <f>IF(D367="",0,IF(D367=E367,0,IF(D367&lt;E367,0,IF('Equipes et choix des points'!$I$2=1,IF('Matchs et classements'!D367&gt;'Matchs et classements'!E367,3),IF('Equipes et choix des points'!$I$2=2,IF('Matchs et classements'!D367&gt;E367,4))))))</f>
        <v>0</v>
      </c>
      <c r="CQ367" s="8">
        <f>IF(E367="",0,IF(E367=D367,0,IF(E367&lt;D367,0,IF('Equipes et choix des points'!$I$2=1,IF('Matchs et classements'!E367&gt;'Matchs et classements'!D367,3),IF('Equipes et choix des points'!$I$2=2,IF('Matchs et classements'!E367&gt;'Matchs et classements'!D367,4))))))</f>
        <v>0</v>
      </c>
      <c r="CR367" s="8">
        <f>IF(D367="",0,IF(D367&gt;E367,0,IF(D367&lt;E367,0,IF('Equipes et choix des points'!$I$2=1,IF('Matchs et classements'!D367='Matchs et classements'!E367,1),IF('Equipes et choix des points'!$I$2=2,IF('Matchs et classements'!D367='Matchs et classements'!E367,2))))))</f>
        <v>0</v>
      </c>
      <c r="CS367" s="8">
        <f>IF(E367="",0,IF(E367&gt;D367,0,IF(E367&lt;D367,0,IF('Equipes et choix des points'!$I$2=1,IF('Matchs et classements'!E367='Matchs et classements'!D367,1),IF('Equipes et choix des points'!$I$2=2,IF('Matchs et classements'!E367='Matchs et classements'!D367,2))))))</f>
        <v>0</v>
      </c>
      <c r="CT367" s="8">
        <f>IF(D367="",0,IF(D367&gt;E367,0,IF(D367=E367,0,IF('Equipes et choix des points'!$I$2=1,IF('Matchs et classements'!D367&lt;'Matchs et classements'!E367,0),IF('Equipes et choix des points'!$I$2=2,IF('Matchs et classements'!D367&lt;'Matchs et classements'!E367,1))))))</f>
        <v>0</v>
      </c>
      <c r="CU367" s="8">
        <f>IF(E367="",0,IF(E367&gt;D367,0,IF(E367=D367,0,IF('Equipes et choix des points'!$I$2=1,IF('Matchs et classements'!E367&lt;'Matchs et classements'!D367,0),IF('Equipes et choix des points'!$I$2=2,IF('Matchs et classements'!E367&lt;'Matchs et classements'!D367,1))))))</f>
        <v>0</v>
      </c>
      <c r="CV367" s="8">
        <f t="shared" si="185"/>
        <v>0</v>
      </c>
      <c r="CW367" s="8">
        <f t="shared" si="186"/>
        <v>0</v>
      </c>
      <c r="CX367" s="8">
        <f t="shared" si="187"/>
        <v>0</v>
      </c>
      <c r="CY367" s="8">
        <f t="shared" si="188"/>
        <v>0</v>
      </c>
      <c r="CZ367" s="8" t="b">
        <f t="shared" si="171"/>
        <v>0</v>
      </c>
      <c r="DA367" s="8" t="b">
        <f t="shared" si="172"/>
        <v>0</v>
      </c>
      <c r="DB367" s="8" t="b">
        <f t="shared" si="173"/>
        <v>0</v>
      </c>
      <c r="DC367" s="8" t="b">
        <f t="shared" si="174"/>
        <v>0</v>
      </c>
      <c r="DD367" s="8" t="b">
        <f t="shared" si="175"/>
        <v>0</v>
      </c>
      <c r="DE367" s="8" t="b">
        <f t="shared" si="176"/>
        <v>0</v>
      </c>
      <c r="DF367" s="8">
        <f t="shared" si="177"/>
        <v>0</v>
      </c>
      <c r="DG367" s="8">
        <f t="shared" si="178"/>
        <v>0</v>
      </c>
      <c r="DH367" s="8">
        <f t="shared" si="179"/>
        <v>0</v>
      </c>
      <c r="DI367" s="8">
        <f t="shared" si="180"/>
        <v>0</v>
      </c>
      <c r="DJ367" s="19"/>
      <c r="DK367" s="18"/>
      <c r="DL367" s="18"/>
      <c r="DM367" s="19"/>
      <c r="DN367" s="19"/>
      <c r="DO367" s="18"/>
      <c r="DP367" s="18"/>
      <c r="DQ367" s="19"/>
      <c r="DR367" s="19"/>
      <c r="DS367" s="18"/>
      <c r="DT367" s="18"/>
      <c r="DU367" s="19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</row>
    <row r="368" spans="1:161" x14ac:dyDescent="0.25">
      <c r="A368" s="28"/>
      <c r="B368" s="71"/>
      <c r="C368" s="29"/>
      <c r="D368" s="30"/>
      <c r="E368" s="31"/>
      <c r="F368" s="32"/>
      <c r="G368" s="74"/>
      <c r="H368" s="33"/>
      <c r="I368" s="34"/>
      <c r="J368" s="35"/>
      <c r="K368" s="109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  <c r="AV368" s="18"/>
      <c r="AW368" s="19"/>
      <c r="AX368" s="18"/>
      <c r="AY368" s="18"/>
      <c r="AZ368" s="18"/>
      <c r="BA368" s="18"/>
      <c r="BB368" s="18"/>
      <c r="BC368" s="18"/>
      <c r="BD368" s="18"/>
      <c r="BE368" s="18"/>
      <c r="BF368" s="18"/>
      <c r="BG368" s="18"/>
      <c r="BH368" s="19"/>
      <c r="BI368" s="18"/>
      <c r="BJ368" s="18"/>
      <c r="BK368" s="18"/>
      <c r="BL368" s="18"/>
      <c r="BM368" s="18"/>
      <c r="BN368" s="18"/>
      <c r="BO368" s="18"/>
      <c r="BP368" s="18"/>
      <c r="BQ368" s="18"/>
      <c r="BR368" s="18"/>
      <c r="BS368" s="19"/>
      <c r="BT368" s="18"/>
      <c r="BU368" s="18"/>
      <c r="BV368" s="18"/>
      <c r="BW368" s="18"/>
      <c r="BX368" s="18"/>
      <c r="BY368" s="18"/>
      <c r="BZ368" s="18"/>
      <c r="CA368" s="18"/>
      <c r="CB368" s="18"/>
      <c r="CC368" s="18"/>
      <c r="CD368" s="18"/>
      <c r="CE368" s="18"/>
      <c r="CF368" s="18"/>
      <c r="CG368" s="18"/>
      <c r="CH368" s="18"/>
      <c r="CI368" s="18"/>
      <c r="CJ368" s="8">
        <f t="shared" si="169"/>
        <v>0</v>
      </c>
      <c r="CK368" s="8">
        <f t="shared" si="170"/>
        <v>0</v>
      </c>
      <c r="CL368" s="8" t="str">
        <f t="shared" si="181"/>
        <v/>
      </c>
      <c r="CM368" s="8" t="str">
        <f t="shared" si="182"/>
        <v/>
      </c>
      <c r="CN368" s="8" t="str">
        <f t="shared" si="183"/>
        <v/>
      </c>
      <c r="CO368" s="8" t="str">
        <f t="shared" si="184"/>
        <v/>
      </c>
      <c r="CP368" s="8">
        <f>IF(D368="",0,IF(D368=E368,0,IF(D368&lt;E368,0,IF('Equipes et choix des points'!$I$2=1,IF('Matchs et classements'!D368&gt;'Matchs et classements'!E368,3),IF('Equipes et choix des points'!$I$2=2,IF('Matchs et classements'!D368&gt;E368,4))))))</f>
        <v>0</v>
      </c>
      <c r="CQ368" s="8">
        <f>IF(E368="",0,IF(E368=D368,0,IF(E368&lt;D368,0,IF('Equipes et choix des points'!$I$2=1,IF('Matchs et classements'!E368&gt;'Matchs et classements'!D368,3),IF('Equipes et choix des points'!$I$2=2,IF('Matchs et classements'!E368&gt;'Matchs et classements'!D368,4))))))</f>
        <v>0</v>
      </c>
      <c r="CR368" s="8">
        <f>IF(D368="",0,IF(D368&gt;E368,0,IF(D368&lt;E368,0,IF('Equipes et choix des points'!$I$2=1,IF('Matchs et classements'!D368='Matchs et classements'!E368,1),IF('Equipes et choix des points'!$I$2=2,IF('Matchs et classements'!D368='Matchs et classements'!E368,2))))))</f>
        <v>0</v>
      </c>
      <c r="CS368" s="8">
        <f>IF(E368="",0,IF(E368&gt;D368,0,IF(E368&lt;D368,0,IF('Equipes et choix des points'!$I$2=1,IF('Matchs et classements'!E368='Matchs et classements'!D368,1),IF('Equipes et choix des points'!$I$2=2,IF('Matchs et classements'!E368='Matchs et classements'!D368,2))))))</f>
        <v>0</v>
      </c>
      <c r="CT368" s="8">
        <f>IF(D368="",0,IF(D368&gt;E368,0,IF(D368=E368,0,IF('Equipes et choix des points'!$I$2=1,IF('Matchs et classements'!D368&lt;'Matchs et classements'!E368,0),IF('Equipes et choix des points'!$I$2=2,IF('Matchs et classements'!D368&lt;'Matchs et classements'!E368,1))))))</f>
        <v>0</v>
      </c>
      <c r="CU368" s="8">
        <f>IF(E368="",0,IF(E368&gt;D368,0,IF(E368=D368,0,IF('Equipes et choix des points'!$I$2=1,IF('Matchs et classements'!E368&lt;'Matchs et classements'!D368,0),IF('Equipes et choix des points'!$I$2=2,IF('Matchs et classements'!E368&lt;'Matchs et classements'!D368,1))))))</f>
        <v>0</v>
      </c>
      <c r="CV368" s="8">
        <f t="shared" si="185"/>
        <v>0</v>
      </c>
      <c r="CW368" s="8">
        <f t="shared" si="186"/>
        <v>0</v>
      </c>
      <c r="CX368" s="8">
        <f t="shared" si="187"/>
        <v>0</v>
      </c>
      <c r="CY368" s="8">
        <f t="shared" si="188"/>
        <v>0</v>
      </c>
      <c r="CZ368" s="8" t="b">
        <f t="shared" si="171"/>
        <v>0</v>
      </c>
      <c r="DA368" s="8" t="b">
        <f t="shared" si="172"/>
        <v>0</v>
      </c>
      <c r="DB368" s="8" t="b">
        <f t="shared" si="173"/>
        <v>0</v>
      </c>
      <c r="DC368" s="8" t="b">
        <f t="shared" si="174"/>
        <v>0</v>
      </c>
      <c r="DD368" s="8" t="b">
        <f t="shared" si="175"/>
        <v>0</v>
      </c>
      <c r="DE368" s="8" t="b">
        <f t="shared" si="176"/>
        <v>0</v>
      </c>
      <c r="DF368" s="8">
        <f t="shared" si="177"/>
        <v>0</v>
      </c>
      <c r="DG368" s="8">
        <f t="shared" si="178"/>
        <v>0</v>
      </c>
      <c r="DH368" s="8">
        <f t="shared" si="179"/>
        <v>0</v>
      </c>
      <c r="DI368" s="8">
        <f t="shared" si="180"/>
        <v>0</v>
      </c>
      <c r="DJ368" s="19"/>
      <c r="DK368" s="18"/>
      <c r="DL368" s="18"/>
      <c r="DM368" s="19"/>
      <c r="DN368" s="19"/>
      <c r="DO368" s="18"/>
      <c r="DP368" s="18"/>
      <c r="DQ368" s="19"/>
      <c r="DR368" s="19"/>
      <c r="DS368" s="18"/>
      <c r="DT368" s="18"/>
      <c r="DU368" s="19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</row>
    <row r="369" spans="1:161" x14ac:dyDescent="0.25">
      <c r="A369" s="28"/>
      <c r="B369" s="71"/>
      <c r="C369" s="29"/>
      <c r="D369" s="30"/>
      <c r="E369" s="31"/>
      <c r="F369" s="32"/>
      <c r="G369" s="74"/>
      <c r="H369" s="33"/>
      <c r="I369" s="34"/>
      <c r="J369" s="35"/>
      <c r="K369" s="109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  <c r="AV369" s="18"/>
      <c r="AW369" s="19"/>
      <c r="AX369" s="18"/>
      <c r="AY369" s="18"/>
      <c r="AZ369" s="18"/>
      <c r="BA369" s="18"/>
      <c r="BB369" s="18"/>
      <c r="BC369" s="18"/>
      <c r="BD369" s="18"/>
      <c r="BE369" s="18"/>
      <c r="BF369" s="18"/>
      <c r="BG369" s="18"/>
      <c r="BH369" s="19"/>
      <c r="BI369" s="18"/>
      <c r="BJ369" s="18"/>
      <c r="BK369" s="18"/>
      <c r="BL369" s="18"/>
      <c r="BM369" s="18"/>
      <c r="BN369" s="18"/>
      <c r="BO369" s="18"/>
      <c r="BP369" s="18"/>
      <c r="BQ369" s="18"/>
      <c r="BR369" s="18"/>
      <c r="BS369" s="19"/>
      <c r="BT369" s="18"/>
      <c r="BU369" s="18"/>
      <c r="BV369" s="18"/>
      <c r="BW369" s="18"/>
      <c r="BX369" s="18"/>
      <c r="BY369" s="18"/>
      <c r="BZ369" s="18"/>
      <c r="CA369" s="18"/>
      <c r="CB369" s="18"/>
      <c r="CC369" s="18"/>
      <c r="CD369" s="18"/>
      <c r="CE369" s="18"/>
      <c r="CF369" s="18"/>
      <c r="CG369" s="18"/>
      <c r="CH369" s="18"/>
      <c r="CI369" s="18"/>
      <c r="CJ369" s="8">
        <f t="shared" si="169"/>
        <v>0</v>
      </c>
      <c r="CK369" s="8">
        <f t="shared" si="170"/>
        <v>0</v>
      </c>
      <c r="CL369" s="8" t="str">
        <f t="shared" si="181"/>
        <v/>
      </c>
      <c r="CM369" s="8" t="str">
        <f t="shared" si="182"/>
        <v/>
      </c>
      <c r="CN369" s="8" t="str">
        <f t="shared" si="183"/>
        <v/>
      </c>
      <c r="CO369" s="8" t="str">
        <f t="shared" si="184"/>
        <v/>
      </c>
      <c r="CP369" s="8">
        <f>IF(D369="",0,IF(D369=E369,0,IF(D369&lt;E369,0,IF('Equipes et choix des points'!$I$2=1,IF('Matchs et classements'!D369&gt;'Matchs et classements'!E369,3),IF('Equipes et choix des points'!$I$2=2,IF('Matchs et classements'!D369&gt;E369,4))))))</f>
        <v>0</v>
      </c>
      <c r="CQ369" s="8">
        <f>IF(E369="",0,IF(E369=D369,0,IF(E369&lt;D369,0,IF('Equipes et choix des points'!$I$2=1,IF('Matchs et classements'!E369&gt;'Matchs et classements'!D369,3),IF('Equipes et choix des points'!$I$2=2,IF('Matchs et classements'!E369&gt;'Matchs et classements'!D369,4))))))</f>
        <v>0</v>
      </c>
      <c r="CR369" s="8">
        <f>IF(D369="",0,IF(D369&gt;E369,0,IF(D369&lt;E369,0,IF('Equipes et choix des points'!$I$2=1,IF('Matchs et classements'!D369='Matchs et classements'!E369,1),IF('Equipes et choix des points'!$I$2=2,IF('Matchs et classements'!D369='Matchs et classements'!E369,2))))))</f>
        <v>0</v>
      </c>
      <c r="CS369" s="8">
        <f>IF(E369="",0,IF(E369&gt;D369,0,IF(E369&lt;D369,0,IF('Equipes et choix des points'!$I$2=1,IF('Matchs et classements'!E369='Matchs et classements'!D369,1),IF('Equipes et choix des points'!$I$2=2,IF('Matchs et classements'!E369='Matchs et classements'!D369,2))))))</f>
        <v>0</v>
      </c>
      <c r="CT369" s="8">
        <f>IF(D369="",0,IF(D369&gt;E369,0,IF(D369=E369,0,IF('Equipes et choix des points'!$I$2=1,IF('Matchs et classements'!D369&lt;'Matchs et classements'!E369,0),IF('Equipes et choix des points'!$I$2=2,IF('Matchs et classements'!D369&lt;'Matchs et classements'!E369,1))))))</f>
        <v>0</v>
      </c>
      <c r="CU369" s="8">
        <f>IF(E369="",0,IF(E369&gt;D369,0,IF(E369=D369,0,IF('Equipes et choix des points'!$I$2=1,IF('Matchs et classements'!E369&lt;'Matchs et classements'!D369,0),IF('Equipes et choix des points'!$I$2=2,IF('Matchs et classements'!E369&lt;'Matchs et classements'!D369,1))))))</f>
        <v>0</v>
      </c>
      <c r="CV369" s="8">
        <f t="shared" si="185"/>
        <v>0</v>
      </c>
      <c r="CW369" s="8">
        <f t="shared" si="186"/>
        <v>0</v>
      </c>
      <c r="CX369" s="8">
        <f t="shared" si="187"/>
        <v>0</v>
      </c>
      <c r="CY369" s="8">
        <f t="shared" si="188"/>
        <v>0</v>
      </c>
      <c r="CZ369" s="8" t="b">
        <f t="shared" si="171"/>
        <v>0</v>
      </c>
      <c r="DA369" s="8" t="b">
        <f t="shared" si="172"/>
        <v>0</v>
      </c>
      <c r="DB369" s="8" t="b">
        <f t="shared" si="173"/>
        <v>0</v>
      </c>
      <c r="DC369" s="8" t="b">
        <f t="shared" si="174"/>
        <v>0</v>
      </c>
      <c r="DD369" s="8" t="b">
        <f t="shared" si="175"/>
        <v>0</v>
      </c>
      <c r="DE369" s="8" t="b">
        <f t="shared" si="176"/>
        <v>0</v>
      </c>
      <c r="DF369" s="8">
        <f t="shared" si="177"/>
        <v>0</v>
      </c>
      <c r="DG369" s="8">
        <f t="shared" si="178"/>
        <v>0</v>
      </c>
      <c r="DH369" s="8">
        <f t="shared" si="179"/>
        <v>0</v>
      </c>
      <c r="DI369" s="8">
        <f t="shared" si="180"/>
        <v>0</v>
      </c>
      <c r="DJ369" s="19"/>
      <c r="DK369" s="18"/>
      <c r="DL369" s="18"/>
      <c r="DM369" s="19"/>
      <c r="DN369" s="19"/>
      <c r="DO369" s="18"/>
      <c r="DP369" s="18"/>
      <c r="DQ369" s="19"/>
      <c r="DR369" s="19"/>
      <c r="DS369" s="18"/>
      <c r="DT369" s="18"/>
      <c r="DU369" s="19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</row>
    <row r="370" spans="1:161" x14ac:dyDescent="0.25">
      <c r="A370" s="28"/>
      <c r="B370" s="71"/>
      <c r="C370" s="29"/>
      <c r="D370" s="30"/>
      <c r="E370" s="31"/>
      <c r="F370" s="32"/>
      <c r="G370" s="74"/>
      <c r="H370" s="33"/>
      <c r="I370" s="34"/>
      <c r="J370" s="35"/>
      <c r="K370" s="109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  <c r="AV370" s="18"/>
      <c r="AW370" s="19"/>
      <c r="AX370" s="18"/>
      <c r="AY370" s="18"/>
      <c r="AZ370" s="18"/>
      <c r="BA370" s="18"/>
      <c r="BB370" s="18"/>
      <c r="BC370" s="18"/>
      <c r="BD370" s="18"/>
      <c r="BE370" s="18"/>
      <c r="BF370" s="18"/>
      <c r="BG370" s="18"/>
      <c r="BH370" s="19"/>
      <c r="BI370" s="18"/>
      <c r="BJ370" s="18"/>
      <c r="BK370" s="18"/>
      <c r="BL370" s="18"/>
      <c r="BM370" s="18"/>
      <c r="BN370" s="18"/>
      <c r="BO370" s="18"/>
      <c r="BP370" s="18"/>
      <c r="BQ370" s="18"/>
      <c r="BR370" s="18"/>
      <c r="BS370" s="19"/>
      <c r="BT370" s="18"/>
      <c r="BU370" s="18"/>
      <c r="BV370" s="18"/>
      <c r="BW370" s="18"/>
      <c r="BX370" s="18"/>
      <c r="BY370" s="18"/>
      <c r="BZ370" s="18"/>
      <c r="CA370" s="18"/>
      <c r="CB370" s="18"/>
      <c r="CC370" s="18"/>
      <c r="CD370" s="18"/>
      <c r="CE370" s="18"/>
      <c r="CF370" s="18"/>
      <c r="CG370" s="18"/>
      <c r="CH370" s="18"/>
      <c r="CI370" s="18"/>
      <c r="CJ370" s="8">
        <f t="shared" si="169"/>
        <v>0</v>
      </c>
      <c r="CK370" s="8">
        <f t="shared" si="170"/>
        <v>0</v>
      </c>
      <c r="CL370" s="8" t="str">
        <f t="shared" si="181"/>
        <v/>
      </c>
      <c r="CM370" s="8" t="str">
        <f t="shared" si="182"/>
        <v/>
      </c>
      <c r="CN370" s="8" t="str">
        <f t="shared" si="183"/>
        <v/>
      </c>
      <c r="CO370" s="8" t="str">
        <f t="shared" si="184"/>
        <v/>
      </c>
      <c r="CP370" s="8">
        <f>IF(D370="",0,IF(D370=E370,0,IF(D370&lt;E370,0,IF('Equipes et choix des points'!$I$2=1,IF('Matchs et classements'!D370&gt;'Matchs et classements'!E370,3),IF('Equipes et choix des points'!$I$2=2,IF('Matchs et classements'!D370&gt;E370,4))))))</f>
        <v>0</v>
      </c>
      <c r="CQ370" s="8">
        <f>IF(E370="",0,IF(E370=D370,0,IF(E370&lt;D370,0,IF('Equipes et choix des points'!$I$2=1,IF('Matchs et classements'!E370&gt;'Matchs et classements'!D370,3),IF('Equipes et choix des points'!$I$2=2,IF('Matchs et classements'!E370&gt;'Matchs et classements'!D370,4))))))</f>
        <v>0</v>
      </c>
      <c r="CR370" s="8">
        <f>IF(D370="",0,IF(D370&gt;E370,0,IF(D370&lt;E370,0,IF('Equipes et choix des points'!$I$2=1,IF('Matchs et classements'!D370='Matchs et classements'!E370,1),IF('Equipes et choix des points'!$I$2=2,IF('Matchs et classements'!D370='Matchs et classements'!E370,2))))))</f>
        <v>0</v>
      </c>
      <c r="CS370" s="8">
        <f>IF(E370="",0,IF(E370&gt;D370,0,IF(E370&lt;D370,0,IF('Equipes et choix des points'!$I$2=1,IF('Matchs et classements'!E370='Matchs et classements'!D370,1),IF('Equipes et choix des points'!$I$2=2,IF('Matchs et classements'!E370='Matchs et classements'!D370,2))))))</f>
        <v>0</v>
      </c>
      <c r="CT370" s="8">
        <f>IF(D370="",0,IF(D370&gt;E370,0,IF(D370=E370,0,IF('Equipes et choix des points'!$I$2=1,IF('Matchs et classements'!D370&lt;'Matchs et classements'!E370,0),IF('Equipes et choix des points'!$I$2=2,IF('Matchs et classements'!D370&lt;'Matchs et classements'!E370,1))))))</f>
        <v>0</v>
      </c>
      <c r="CU370" s="8">
        <f>IF(E370="",0,IF(E370&gt;D370,0,IF(E370=D370,0,IF('Equipes et choix des points'!$I$2=1,IF('Matchs et classements'!E370&lt;'Matchs et classements'!D370,0),IF('Equipes et choix des points'!$I$2=2,IF('Matchs et classements'!E370&lt;'Matchs et classements'!D370,1))))))</f>
        <v>0</v>
      </c>
      <c r="CV370" s="8">
        <f t="shared" si="185"/>
        <v>0</v>
      </c>
      <c r="CW370" s="8">
        <f t="shared" si="186"/>
        <v>0</v>
      </c>
      <c r="CX370" s="8">
        <f t="shared" si="187"/>
        <v>0</v>
      </c>
      <c r="CY370" s="8">
        <f t="shared" si="188"/>
        <v>0</v>
      </c>
      <c r="CZ370" s="8" t="b">
        <f t="shared" si="171"/>
        <v>0</v>
      </c>
      <c r="DA370" s="8" t="b">
        <f t="shared" si="172"/>
        <v>0</v>
      </c>
      <c r="DB370" s="8" t="b">
        <f t="shared" si="173"/>
        <v>0</v>
      </c>
      <c r="DC370" s="8" t="b">
        <f t="shared" si="174"/>
        <v>0</v>
      </c>
      <c r="DD370" s="8" t="b">
        <f t="shared" si="175"/>
        <v>0</v>
      </c>
      <c r="DE370" s="8" t="b">
        <f t="shared" si="176"/>
        <v>0</v>
      </c>
      <c r="DF370" s="8">
        <f t="shared" si="177"/>
        <v>0</v>
      </c>
      <c r="DG370" s="8">
        <f t="shared" si="178"/>
        <v>0</v>
      </c>
      <c r="DH370" s="8">
        <f t="shared" si="179"/>
        <v>0</v>
      </c>
      <c r="DI370" s="8">
        <f t="shared" si="180"/>
        <v>0</v>
      </c>
      <c r="DJ370" s="19"/>
      <c r="DK370" s="18"/>
      <c r="DL370" s="18"/>
      <c r="DM370" s="19"/>
      <c r="DN370" s="19"/>
      <c r="DO370" s="18"/>
      <c r="DP370" s="18"/>
      <c r="DQ370" s="19"/>
      <c r="DR370" s="19"/>
      <c r="DS370" s="18"/>
      <c r="DT370" s="18"/>
      <c r="DU370" s="19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</row>
    <row r="371" spans="1:161" x14ac:dyDescent="0.25">
      <c r="A371" s="28"/>
      <c r="B371" s="71"/>
      <c r="C371" s="29"/>
      <c r="D371" s="30"/>
      <c r="E371" s="31"/>
      <c r="F371" s="32"/>
      <c r="G371" s="74"/>
      <c r="H371" s="33"/>
      <c r="I371" s="34"/>
      <c r="J371" s="35"/>
      <c r="K371" s="109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  <c r="AV371" s="18"/>
      <c r="AW371" s="19"/>
      <c r="AX371" s="18"/>
      <c r="AY371" s="18"/>
      <c r="AZ371" s="18"/>
      <c r="BA371" s="18"/>
      <c r="BB371" s="18"/>
      <c r="BC371" s="18"/>
      <c r="BD371" s="18"/>
      <c r="BE371" s="18"/>
      <c r="BF371" s="18"/>
      <c r="BG371" s="18"/>
      <c r="BH371" s="19"/>
      <c r="BI371" s="18"/>
      <c r="BJ371" s="18"/>
      <c r="BK371" s="18"/>
      <c r="BL371" s="18"/>
      <c r="BM371" s="18"/>
      <c r="BN371" s="18"/>
      <c r="BO371" s="18"/>
      <c r="BP371" s="18"/>
      <c r="BQ371" s="18"/>
      <c r="BR371" s="18"/>
      <c r="BS371" s="19"/>
      <c r="BT371" s="18"/>
      <c r="BU371" s="18"/>
      <c r="BV371" s="18"/>
      <c r="BW371" s="18"/>
      <c r="BX371" s="18"/>
      <c r="BY371" s="18"/>
      <c r="BZ371" s="18"/>
      <c r="CA371" s="18"/>
      <c r="CB371" s="18"/>
      <c r="CC371" s="18"/>
      <c r="CD371" s="18"/>
      <c r="CE371" s="18"/>
      <c r="CF371" s="18"/>
      <c r="CG371" s="18"/>
      <c r="CH371" s="18"/>
      <c r="CI371" s="18"/>
      <c r="CJ371" s="8">
        <f t="shared" si="169"/>
        <v>0</v>
      </c>
      <c r="CK371" s="8">
        <f t="shared" si="170"/>
        <v>0</v>
      </c>
      <c r="CL371" s="8" t="str">
        <f t="shared" si="181"/>
        <v/>
      </c>
      <c r="CM371" s="8" t="str">
        <f t="shared" si="182"/>
        <v/>
      </c>
      <c r="CN371" s="8" t="str">
        <f t="shared" si="183"/>
        <v/>
      </c>
      <c r="CO371" s="8" t="str">
        <f t="shared" si="184"/>
        <v/>
      </c>
      <c r="CP371" s="8">
        <f>IF(D371="",0,IF(D371=E371,0,IF(D371&lt;E371,0,IF('Equipes et choix des points'!$I$2=1,IF('Matchs et classements'!D371&gt;'Matchs et classements'!E371,3),IF('Equipes et choix des points'!$I$2=2,IF('Matchs et classements'!D371&gt;E371,4))))))</f>
        <v>0</v>
      </c>
      <c r="CQ371" s="8">
        <f>IF(E371="",0,IF(E371=D371,0,IF(E371&lt;D371,0,IF('Equipes et choix des points'!$I$2=1,IF('Matchs et classements'!E371&gt;'Matchs et classements'!D371,3),IF('Equipes et choix des points'!$I$2=2,IF('Matchs et classements'!E371&gt;'Matchs et classements'!D371,4))))))</f>
        <v>0</v>
      </c>
      <c r="CR371" s="8">
        <f>IF(D371="",0,IF(D371&gt;E371,0,IF(D371&lt;E371,0,IF('Equipes et choix des points'!$I$2=1,IF('Matchs et classements'!D371='Matchs et classements'!E371,1),IF('Equipes et choix des points'!$I$2=2,IF('Matchs et classements'!D371='Matchs et classements'!E371,2))))))</f>
        <v>0</v>
      </c>
      <c r="CS371" s="8">
        <f>IF(E371="",0,IF(E371&gt;D371,0,IF(E371&lt;D371,0,IF('Equipes et choix des points'!$I$2=1,IF('Matchs et classements'!E371='Matchs et classements'!D371,1),IF('Equipes et choix des points'!$I$2=2,IF('Matchs et classements'!E371='Matchs et classements'!D371,2))))))</f>
        <v>0</v>
      </c>
      <c r="CT371" s="8">
        <f>IF(D371="",0,IF(D371&gt;E371,0,IF(D371=E371,0,IF('Equipes et choix des points'!$I$2=1,IF('Matchs et classements'!D371&lt;'Matchs et classements'!E371,0),IF('Equipes et choix des points'!$I$2=2,IF('Matchs et classements'!D371&lt;'Matchs et classements'!E371,1))))))</f>
        <v>0</v>
      </c>
      <c r="CU371" s="8">
        <f>IF(E371="",0,IF(E371&gt;D371,0,IF(E371=D371,0,IF('Equipes et choix des points'!$I$2=1,IF('Matchs et classements'!E371&lt;'Matchs et classements'!D371,0),IF('Equipes et choix des points'!$I$2=2,IF('Matchs et classements'!E371&lt;'Matchs et classements'!D371,1))))))</f>
        <v>0</v>
      </c>
      <c r="CV371" s="8">
        <f t="shared" si="185"/>
        <v>0</v>
      </c>
      <c r="CW371" s="8">
        <f t="shared" si="186"/>
        <v>0</v>
      </c>
      <c r="CX371" s="8">
        <f t="shared" si="187"/>
        <v>0</v>
      </c>
      <c r="CY371" s="8">
        <f t="shared" si="188"/>
        <v>0</v>
      </c>
      <c r="CZ371" s="8" t="b">
        <f t="shared" si="171"/>
        <v>0</v>
      </c>
      <c r="DA371" s="8" t="b">
        <f t="shared" si="172"/>
        <v>0</v>
      </c>
      <c r="DB371" s="8" t="b">
        <f t="shared" si="173"/>
        <v>0</v>
      </c>
      <c r="DC371" s="8" t="b">
        <f t="shared" si="174"/>
        <v>0</v>
      </c>
      <c r="DD371" s="8" t="b">
        <f t="shared" si="175"/>
        <v>0</v>
      </c>
      <c r="DE371" s="8" t="b">
        <f t="shared" si="176"/>
        <v>0</v>
      </c>
      <c r="DF371" s="8">
        <f t="shared" si="177"/>
        <v>0</v>
      </c>
      <c r="DG371" s="8">
        <f t="shared" si="178"/>
        <v>0</v>
      </c>
      <c r="DH371" s="8">
        <f t="shared" si="179"/>
        <v>0</v>
      </c>
      <c r="DI371" s="8">
        <f t="shared" si="180"/>
        <v>0</v>
      </c>
      <c r="DJ371" s="19"/>
      <c r="DK371" s="18"/>
      <c r="DL371" s="18"/>
      <c r="DM371" s="19"/>
      <c r="DN371" s="19"/>
      <c r="DO371" s="18"/>
      <c r="DP371" s="18"/>
      <c r="DQ371" s="19"/>
      <c r="DR371" s="19"/>
      <c r="DS371" s="18"/>
      <c r="DT371" s="18"/>
      <c r="DU371" s="19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</row>
    <row r="372" spans="1:161" x14ac:dyDescent="0.25">
      <c r="A372" s="28"/>
      <c r="B372" s="71"/>
      <c r="C372" s="29"/>
      <c r="D372" s="30"/>
      <c r="E372" s="31"/>
      <c r="F372" s="32"/>
      <c r="G372" s="74"/>
      <c r="H372" s="33"/>
      <c r="I372" s="34"/>
      <c r="J372" s="35"/>
      <c r="K372" s="109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  <c r="AV372" s="18"/>
      <c r="AW372" s="19"/>
      <c r="AX372" s="18"/>
      <c r="AY372" s="18"/>
      <c r="AZ372" s="18"/>
      <c r="BA372" s="18"/>
      <c r="BB372" s="18"/>
      <c r="BC372" s="18"/>
      <c r="BD372" s="18"/>
      <c r="BE372" s="18"/>
      <c r="BF372" s="18"/>
      <c r="BG372" s="18"/>
      <c r="BH372" s="19"/>
      <c r="BI372" s="18"/>
      <c r="BJ372" s="18"/>
      <c r="BK372" s="18"/>
      <c r="BL372" s="18"/>
      <c r="BM372" s="18"/>
      <c r="BN372" s="18"/>
      <c r="BO372" s="18"/>
      <c r="BP372" s="18"/>
      <c r="BQ372" s="18"/>
      <c r="BR372" s="18"/>
      <c r="BS372" s="19"/>
      <c r="BT372" s="18"/>
      <c r="BU372" s="18"/>
      <c r="BV372" s="18"/>
      <c r="BW372" s="18"/>
      <c r="BX372" s="18"/>
      <c r="BY372" s="18"/>
      <c r="BZ372" s="18"/>
      <c r="CA372" s="18"/>
      <c r="CB372" s="18"/>
      <c r="CC372" s="18"/>
      <c r="CD372" s="18"/>
      <c r="CE372" s="18"/>
      <c r="CF372" s="18"/>
      <c r="CG372" s="18"/>
      <c r="CH372" s="18"/>
      <c r="CI372" s="18"/>
      <c r="CJ372" s="8">
        <f t="shared" si="169"/>
        <v>0</v>
      </c>
      <c r="CK372" s="8">
        <f t="shared" si="170"/>
        <v>0</v>
      </c>
      <c r="CL372" s="8" t="str">
        <f t="shared" si="181"/>
        <v/>
      </c>
      <c r="CM372" s="8" t="str">
        <f t="shared" si="182"/>
        <v/>
      </c>
      <c r="CN372" s="8" t="str">
        <f t="shared" si="183"/>
        <v/>
      </c>
      <c r="CO372" s="8" t="str">
        <f t="shared" si="184"/>
        <v/>
      </c>
      <c r="CP372" s="8">
        <f>IF(D372="",0,IF(D372=E372,0,IF(D372&lt;E372,0,IF('Equipes et choix des points'!$I$2=1,IF('Matchs et classements'!D372&gt;'Matchs et classements'!E372,3),IF('Equipes et choix des points'!$I$2=2,IF('Matchs et classements'!D372&gt;E372,4))))))</f>
        <v>0</v>
      </c>
      <c r="CQ372" s="8">
        <f>IF(E372="",0,IF(E372=D372,0,IF(E372&lt;D372,0,IF('Equipes et choix des points'!$I$2=1,IF('Matchs et classements'!E372&gt;'Matchs et classements'!D372,3),IF('Equipes et choix des points'!$I$2=2,IF('Matchs et classements'!E372&gt;'Matchs et classements'!D372,4))))))</f>
        <v>0</v>
      </c>
      <c r="CR372" s="8">
        <f>IF(D372="",0,IF(D372&gt;E372,0,IF(D372&lt;E372,0,IF('Equipes et choix des points'!$I$2=1,IF('Matchs et classements'!D372='Matchs et classements'!E372,1),IF('Equipes et choix des points'!$I$2=2,IF('Matchs et classements'!D372='Matchs et classements'!E372,2))))))</f>
        <v>0</v>
      </c>
      <c r="CS372" s="8">
        <f>IF(E372="",0,IF(E372&gt;D372,0,IF(E372&lt;D372,0,IF('Equipes et choix des points'!$I$2=1,IF('Matchs et classements'!E372='Matchs et classements'!D372,1),IF('Equipes et choix des points'!$I$2=2,IF('Matchs et classements'!E372='Matchs et classements'!D372,2))))))</f>
        <v>0</v>
      </c>
      <c r="CT372" s="8">
        <f>IF(D372="",0,IF(D372&gt;E372,0,IF(D372=E372,0,IF('Equipes et choix des points'!$I$2=1,IF('Matchs et classements'!D372&lt;'Matchs et classements'!E372,0),IF('Equipes et choix des points'!$I$2=2,IF('Matchs et classements'!D372&lt;'Matchs et classements'!E372,1))))))</f>
        <v>0</v>
      </c>
      <c r="CU372" s="8">
        <f>IF(E372="",0,IF(E372&gt;D372,0,IF(E372=D372,0,IF('Equipes et choix des points'!$I$2=1,IF('Matchs et classements'!E372&lt;'Matchs et classements'!D372,0),IF('Equipes et choix des points'!$I$2=2,IF('Matchs et classements'!E372&lt;'Matchs et classements'!D372,1))))))</f>
        <v>0</v>
      </c>
      <c r="CV372" s="8">
        <f t="shared" si="185"/>
        <v>0</v>
      </c>
      <c r="CW372" s="8">
        <f t="shared" si="186"/>
        <v>0</v>
      </c>
      <c r="CX372" s="8">
        <f t="shared" si="187"/>
        <v>0</v>
      </c>
      <c r="CY372" s="8">
        <f t="shared" si="188"/>
        <v>0</v>
      </c>
      <c r="CZ372" s="8" t="b">
        <f t="shared" si="171"/>
        <v>0</v>
      </c>
      <c r="DA372" s="8" t="b">
        <f t="shared" si="172"/>
        <v>0</v>
      </c>
      <c r="DB372" s="8" t="b">
        <f t="shared" si="173"/>
        <v>0</v>
      </c>
      <c r="DC372" s="8" t="b">
        <f t="shared" si="174"/>
        <v>0</v>
      </c>
      <c r="DD372" s="8" t="b">
        <f t="shared" si="175"/>
        <v>0</v>
      </c>
      <c r="DE372" s="8" t="b">
        <f t="shared" si="176"/>
        <v>0</v>
      </c>
      <c r="DF372" s="8">
        <f t="shared" si="177"/>
        <v>0</v>
      </c>
      <c r="DG372" s="8">
        <f t="shared" si="178"/>
        <v>0</v>
      </c>
      <c r="DH372" s="8">
        <f t="shared" si="179"/>
        <v>0</v>
      </c>
      <c r="DI372" s="8">
        <f t="shared" si="180"/>
        <v>0</v>
      </c>
      <c r="DJ372" s="19"/>
      <c r="DK372" s="18"/>
      <c r="DL372" s="18"/>
      <c r="DM372" s="19"/>
      <c r="DN372" s="19"/>
      <c r="DO372" s="18"/>
      <c r="DP372" s="18"/>
      <c r="DQ372" s="19"/>
      <c r="DR372" s="19"/>
      <c r="DS372" s="18"/>
      <c r="DT372" s="18"/>
      <c r="DU372" s="19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</row>
    <row r="373" spans="1:161" ht="15.75" thickBot="1" x14ac:dyDescent="0.3">
      <c r="A373" s="36"/>
      <c r="B373" s="72"/>
      <c r="C373" s="37"/>
      <c r="D373" s="38"/>
      <c r="E373" s="39"/>
      <c r="F373" s="40"/>
      <c r="G373" s="75"/>
      <c r="H373" s="41"/>
      <c r="I373" s="42"/>
      <c r="J373" s="43"/>
      <c r="K373" s="110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  <c r="AV373" s="18"/>
      <c r="AW373" s="19"/>
      <c r="AX373" s="18"/>
      <c r="AY373" s="18"/>
      <c r="AZ373" s="18"/>
      <c r="BA373" s="18"/>
      <c r="BB373" s="18"/>
      <c r="BC373" s="18"/>
      <c r="BD373" s="18"/>
      <c r="BE373" s="18"/>
      <c r="BF373" s="18"/>
      <c r="BG373" s="18"/>
      <c r="BH373" s="19"/>
      <c r="BI373" s="18"/>
      <c r="BJ373" s="18"/>
      <c r="BK373" s="18"/>
      <c r="BL373" s="18"/>
      <c r="BM373" s="18"/>
      <c r="BN373" s="18"/>
      <c r="BO373" s="18"/>
      <c r="BP373" s="18"/>
      <c r="BQ373" s="18"/>
      <c r="BR373" s="18"/>
      <c r="BS373" s="19"/>
      <c r="BT373" s="18"/>
      <c r="BU373" s="18"/>
      <c r="BV373" s="18"/>
      <c r="BW373" s="18"/>
      <c r="BX373" s="18"/>
      <c r="BY373" s="18"/>
      <c r="BZ373" s="18"/>
      <c r="CA373" s="18"/>
      <c r="CB373" s="18"/>
      <c r="CC373" s="18"/>
      <c r="CD373" s="18"/>
      <c r="CE373" s="18"/>
      <c r="CF373" s="18"/>
      <c r="CG373" s="18"/>
      <c r="CH373" s="18"/>
      <c r="CI373" s="18"/>
      <c r="CJ373" s="8">
        <f t="shared" si="169"/>
        <v>0</v>
      </c>
      <c r="CK373" s="8">
        <f t="shared" si="170"/>
        <v>0</v>
      </c>
      <c r="CL373" s="8" t="str">
        <f t="shared" si="181"/>
        <v/>
      </c>
      <c r="CM373" s="8" t="str">
        <f t="shared" si="182"/>
        <v/>
      </c>
      <c r="CN373" s="8" t="str">
        <f t="shared" si="183"/>
        <v/>
      </c>
      <c r="CO373" s="8" t="str">
        <f t="shared" si="184"/>
        <v/>
      </c>
      <c r="CP373" s="8">
        <f>IF(D373="",0,IF(D373=E373,0,IF(D373&lt;E373,0,IF('Equipes et choix des points'!$I$2=1,IF('Matchs et classements'!D373&gt;'Matchs et classements'!E373,3),IF('Equipes et choix des points'!$I$2=2,IF('Matchs et classements'!D373&gt;E373,4))))))</f>
        <v>0</v>
      </c>
      <c r="CQ373" s="8">
        <f>IF(E373="",0,IF(E373=D373,0,IF(E373&lt;D373,0,IF('Equipes et choix des points'!$I$2=1,IF('Matchs et classements'!E373&gt;'Matchs et classements'!D373,3),IF('Equipes et choix des points'!$I$2=2,IF('Matchs et classements'!E373&gt;'Matchs et classements'!D373,4))))))</f>
        <v>0</v>
      </c>
      <c r="CR373" s="8">
        <f>IF(D373="",0,IF(D373&gt;E373,0,IF(D373&lt;E373,0,IF('Equipes et choix des points'!$I$2=1,IF('Matchs et classements'!D373='Matchs et classements'!E373,1),IF('Equipes et choix des points'!$I$2=2,IF('Matchs et classements'!D373='Matchs et classements'!E373,2))))))</f>
        <v>0</v>
      </c>
      <c r="CS373" s="8">
        <f>IF(E373="",0,IF(E373&gt;D373,0,IF(E373&lt;D373,0,IF('Equipes et choix des points'!$I$2=1,IF('Matchs et classements'!E373='Matchs et classements'!D373,1),IF('Equipes et choix des points'!$I$2=2,IF('Matchs et classements'!E373='Matchs et classements'!D373,2))))))</f>
        <v>0</v>
      </c>
      <c r="CT373" s="8">
        <f>IF(D373="",0,IF(D373&gt;E373,0,IF(D373=E373,0,IF('Equipes et choix des points'!$I$2=1,IF('Matchs et classements'!D373&lt;'Matchs et classements'!E373,0),IF('Equipes et choix des points'!$I$2=2,IF('Matchs et classements'!D373&lt;'Matchs et classements'!E373,1))))))</f>
        <v>0</v>
      </c>
      <c r="CU373" s="8">
        <f>IF(E373="",0,IF(E373&gt;D373,0,IF(E373=D373,0,IF('Equipes et choix des points'!$I$2=1,IF('Matchs et classements'!E373&lt;'Matchs et classements'!D373,0),IF('Equipes et choix des points'!$I$2=2,IF('Matchs et classements'!E373&lt;'Matchs et classements'!D373,1))))))</f>
        <v>0</v>
      </c>
      <c r="CV373" s="8">
        <f t="shared" si="185"/>
        <v>0</v>
      </c>
      <c r="CW373" s="8">
        <f t="shared" si="186"/>
        <v>0</v>
      </c>
      <c r="CX373" s="8">
        <f t="shared" si="187"/>
        <v>0</v>
      </c>
      <c r="CY373" s="8">
        <f t="shared" si="188"/>
        <v>0</v>
      </c>
      <c r="CZ373" s="8" t="b">
        <f t="shared" si="171"/>
        <v>0</v>
      </c>
      <c r="DA373" s="8" t="b">
        <f t="shared" si="172"/>
        <v>0</v>
      </c>
      <c r="DB373" s="8" t="b">
        <f t="shared" si="173"/>
        <v>0</v>
      </c>
      <c r="DC373" s="8" t="b">
        <f t="shared" si="174"/>
        <v>0</v>
      </c>
      <c r="DD373" s="8" t="b">
        <f t="shared" si="175"/>
        <v>0</v>
      </c>
      <c r="DE373" s="8" t="b">
        <f t="shared" si="176"/>
        <v>0</v>
      </c>
      <c r="DF373" s="8">
        <f t="shared" si="177"/>
        <v>0</v>
      </c>
      <c r="DG373" s="8">
        <f t="shared" si="178"/>
        <v>0</v>
      </c>
      <c r="DH373" s="8">
        <f t="shared" si="179"/>
        <v>0</v>
      </c>
      <c r="DI373" s="8">
        <f t="shared" si="180"/>
        <v>0</v>
      </c>
      <c r="DJ373" s="19"/>
      <c r="DK373" s="18"/>
      <c r="DL373" s="18"/>
      <c r="DM373" s="19"/>
      <c r="DN373" s="19"/>
      <c r="DO373" s="18"/>
      <c r="DP373" s="18"/>
      <c r="DQ373" s="19"/>
      <c r="DR373" s="19"/>
      <c r="DS373" s="18"/>
      <c r="DT373" s="18"/>
      <c r="DU373" s="19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</row>
    <row r="374" spans="1:161" x14ac:dyDescent="0.25">
      <c r="A374" s="20"/>
      <c r="B374" s="70"/>
      <c r="C374" s="21"/>
      <c r="D374" s="22"/>
      <c r="E374" s="23"/>
      <c r="F374" s="24"/>
      <c r="G374" s="73"/>
      <c r="H374" s="25"/>
      <c r="I374" s="26"/>
      <c r="J374" s="27"/>
      <c r="K374" s="108">
        <v>38</v>
      </c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9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  <c r="BH374" s="19"/>
      <c r="BI374" s="18"/>
      <c r="BJ374" s="18"/>
      <c r="BK374" s="18"/>
      <c r="BL374" s="18"/>
      <c r="BM374" s="18"/>
      <c r="BN374" s="18"/>
      <c r="BO374" s="18"/>
      <c r="BP374" s="18"/>
      <c r="BQ374" s="18"/>
      <c r="BR374" s="18"/>
      <c r="BS374" s="19"/>
      <c r="BT374" s="18"/>
      <c r="BU374" s="18"/>
      <c r="BV374" s="18"/>
      <c r="BW374" s="18"/>
      <c r="BX374" s="18"/>
      <c r="BY374" s="18"/>
      <c r="BZ374" s="18"/>
      <c r="CA374" s="18"/>
      <c r="CB374" s="18"/>
      <c r="CC374" s="18"/>
      <c r="CD374" s="18"/>
      <c r="CE374" s="18"/>
      <c r="CF374" s="18"/>
      <c r="CG374" s="18"/>
      <c r="CH374" s="18"/>
      <c r="CI374" s="18"/>
      <c r="CJ374" s="8">
        <f t="shared" si="169"/>
        <v>0</v>
      </c>
      <c r="CK374" s="8">
        <f t="shared" si="170"/>
        <v>0</v>
      </c>
      <c r="CL374" s="8" t="str">
        <f t="shared" si="181"/>
        <v/>
      </c>
      <c r="CM374" s="8" t="str">
        <f t="shared" si="182"/>
        <v/>
      </c>
      <c r="CN374" s="8" t="str">
        <f t="shared" si="183"/>
        <v/>
      </c>
      <c r="CO374" s="8" t="str">
        <f t="shared" si="184"/>
        <v/>
      </c>
      <c r="CP374" s="8">
        <f>IF(D374="",0,IF(D374=E374,0,IF(D374&lt;E374,0,IF('Equipes et choix des points'!$I$2=1,IF('Matchs et classements'!D374&gt;'Matchs et classements'!E374,3),IF('Equipes et choix des points'!$I$2=2,IF('Matchs et classements'!D374&gt;E374,4))))))</f>
        <v>0</v>
      </c>
      <c r="CQ374" s="8">
        <f>IF(E374="",0,IF(E374=D374,0,IF(E374&lt;D374,0,IF('Equipes et choix des points'!$I$2=1,IF('Matchs et classements'!E374&gt;'Matchs et classements'!D374,3),IF('Equipes et choix des points'!$I$2=2,IF('Matchs et classements'!E374&gt;'Matchs et classements'!D374,4))))))</f>
        <v>0</v>
      </c>
      <c r="CR374" s="8">
        <f>IF(D374="",0,IF(D374&gt;E374,0,IF(D374&lt;E374,0,IF('Equipes et choix des points'!$I$2=1,IF('Matchs et classements'!D374='Matchs et classements'!E374,1),IF('Equipes et choix des points'!$I$2=2,IF('Matchs et classements'!D374='Matchs et classements'!E374,2))))))</f>
        <v>0</v>
      </c>
      <c r="CS374" s="8">
        <f>IF(E374="",0,IF(E374&gt;D374,0,IF(E374&lt;D374,0,IF('Equipes et choix des points'!$I$2=1,IF('Matchs et classements'!E374='Matchs et classements'!D374,1),IF('Equipes et choix des points'!$I$2=2,IF('Matchs et classements'!E374='Matchs et classements'!D374,2))))))</f>
        <v>0</v>
      </c>
      <c r="CT374" s="8">
        <f>IF(D374="",0,IF(D374&gt;E374,0,IF(D374=E374,0,IF('Equipes et choix des points'!$I$2=1,IF('Matchs et classements'!D374&lt;'Matchs et classements'!E374,0),IF('Equipes et choix des points'!$I$2=2,IF('Matchs et classements'!D374&lt;'Matchs et classements'!E374,1))))))</f>
        <v>0</v>
      </c>
      <c r="CU374" s="8">
        <f>IF(E374="",0,IF(E374&gt;D374,0,IF(E374=D374,0,IF('Equipes et choix des points'!$I$2=1,IF('Matchs et classements'!E374&lt;'Matchs et classements'!D374,0),IF('Equipes et choix des points'!$I$2=2,IF('Matchs et classements'!E374&lt;'Matchs et classements'!D374,1))))))</f>
        <v>0</v>
      </c>
      <c r="CV374" s="8">
        <f t="shared" si="185"/>
        <v>0</v>
      </c>
      <c r="CW374" s="8">
        <f t="shared" si="186"/>
        <v>0</v>
      </c>
      <c r="CX374" s="8">
        <f t="shared" si="187"/>
        <v>0</v>
      </c>
      <c r="CY374" s="8">
        <f t="shared" si="188"/>
        <v>0</v>
      </c>
      <c r="CZ374" s="8" t="b">
        <f t="shared" si="171"/>
        <v>0</v>
      </c>
      <c r="DA374" s="8" t="b">
        <f t="shared" si="172"/>
        <v>0</v>
      </c>
      <c r="DB374" s="8" t="b">
        <f t="shared" si="173"/>
        <v>0</v>
      </c>
      <c r="DC374" s="8" t="b">
        <f t="shared" si="174"/>
        <v>0</v>
      </c>
      <c r="DD374" s="8" t="b">
        <f t="shared" si="175"/>
        <v>0</v>
      </c>
      <c r="DE374" s="8" t="b">
        <f t="shared" si="176"/>
        <v>0</v>
      </c>
      <c r="DF374" s="8">
        <f t="shared" si="177"/>
        <v>0</v>
      </c>
      <c r="DG374" s="8">
        <f t="shared" si="178"/>
        <v>0</v>
      </c>
      <c r="DH374" s="8">
        <f t="shared" si="179"/>
        <v>0</v>
      </c>
      <c r="DI374" s="8">
        <f t="shared" si="180"/>
        <v>0</v>
      </c>
      <c r="DJ374" s="19"/>
      <c r="DK374" s="18"/>
      <c r="DL374" s="18"/>
      <c r="DM374" s="19"/>
      <c r="DN374" s="19"/>
      <c r="DO374" s="18"/>
      <c r="DP374" s="18"/>
      <c r="DQ374" s="19"/>
      <c r="DR374" s="19"/>
      <c r="DS374" s="18"/>
      <c r="DT374" s="18"/>
      <c r="DU374" s="19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</row>
    <row r="375" spans="1:161" x14ac:dyDescent="0.25">
      <c r="A375" s="28"/>
      <c r="B375" s="71"/>
      <c r="C375" s="29"/>
      <c r="D375" s="30"/>
      <c r="E375" s="31"/>
      <c r="F375" s="32"/>
      <c r="G375" s="74"/>
      <c r="H375" s="33"/>
      <c r="I375" s="34"/>
      <c r="J375" s="35"/>
      <c r="K375" s="109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  <c r="AV375" s="18"/>
      <c r="AW375" s="19"/>
      <c r="AX375" s="18"/>
      <c r="AY375" s="18"/>
      <c r="AZ375" s="18"/>
      <c r="BA375" s="18"/>
      <c r="BB375" s="18"/>
      <c r="BC375" s="18"/>
      <c r="BD375" s="18"/>
      <c r="BE375" s="18"/>
      <c r="BF375" s="18"/>
      <c r="BG375" s="18"/>
      <c r="BH375" s="19"/>
      <c r="BI375" s="18"/>
      <c r="BJ375" s="18"/>
      <c r="BK375" s="18"/>
      <c r="BL375" s="18"/>
      <c r="BM375" s="18"/>
      <c r="BN375" s="18"/>
      <c r="BO375" s="18"/>
      <c r="BP375" s="18"/>
      <c r="BQ375" s="18"/>
      <c r="BR375" s="18"/>
      <c r="BS375" s="19"/>
      <c r="BT375" s="18"/>
      <c r="BU375" s="18"/>
      <c r="BV375" s="18"/>
      <c r="BW375" s="18"/>
      <c r="BX375" s="18"/>
      <c r="BY375" s="18"/>
      <c r="BZ375" s="18"/>
      <c r="CA375" s="18"/>
      <c r="CB375" s="18"/>
      <c r="CC375" s="18"/>
      <c r="CD375" s="18"/>
      <c r="CE375" s="18"/>
      <c r="CF375" s="18"/>
      <c r="CG375" s="18"/>
      <c r="CH375" s="18"/>
      <c r="CI375" s="18"/>
      <c r="CJ375" s="8">
        <f t="shared" si="169"/>
        <v>0</v>
      </c>
      <c r="CK375" s="8">
        <f t="shared" si="170"/>
        <v>0</v>
      </c>
      <c r="CL375" s="8" t="str">
        <f t="shared" si="181"/>
        <v/>
      </c>
      <c r="CM375" s="8" t="str">
        <f t="shared" si="182"/>
        <v/>
      </c>
      <c r="CN375" s="8" t="str">
        <f t="shared" si="183"/>
        <v/>
      </c>
      <c r="CO375" s="8" t="str">
        <f t="shared" si="184"/>
        <v/>
      </c>
      <c r="CP375" s="8">
        <f>IF(D375="",0,IF(D375=E375,0,IF(D375&lt;E375,0,IF('Equipes et choix des points'!$I$2=1,IF('Matchs et classements'!D375&gt;'Matchs et classements'!E375,3),IF('Equipes et choix des points'!$I$2=2,IF('Matchs et classements'!D375&gt;E375,4))))))</f>
        <v>0</v>
      </c>
      <c r="CQ375" s="8">
        <f>IF(E375="",0,IF(E375=D375,0,IF(E375&lt;D375,0,IF('Equipes et choix des points'!$I$2=1,IF('Matchs et classements'!E375&gt;'Matchs et classements'!D375,3),IF('Equipes et choix des points'!$I$2=2,IF('Matchs et classements'!E375&gt;'Matchs et classements'!D375,4))))))</f>
        <v>0</v>
      </c>
      <c r="CR375" s="8">
        <f>IF(D375="",0,IF(D375&gt;E375,0,IF(D375&lt;E375,0,IF('Equipes et choix des points'!$I$2=1,IF('Matchs et classements'!D375='Matchs et classements'!E375,1),IF('Equipes et choix des points'!$I$2=2,IF('Matchs et classements'!D375='Matchs et classements'!E375,2))))))</f>
        <v>0</v>
      </c>
      <c r="CS375" s="8">
        <f>IF(E375="",0,IF(E375&gt;D375,0,IF(E375&lt;D375,0,IF('Equipes et choix des points'!$I$2=1,IF('Matchs et classements'!E375='Matchs et classements'!D375,1),IF('Equipes et choix des points'!$I$2=2,IF('Matchs et classements'!E375='Matchs et classements'!D375,2))))))</f>
        <v>0</v>
      </c>
      <c r="CT375" s="8">
        <f>IF(D375="",0,IF(D375&gt;E375,0,IF(D375=E375,0,IF('Equipes et choix des points'!$I$2=1,IF('Matchs et classements'!D375&lt;'Matchs et classements'!E375,0),IF('Equipes et choix des points'!$I$2=2,IF('Matchs et classements'!D375&lt;'Matchs et classements'!E375,1))))))</f>
        <v>0</v>
      </c>
      <c r="CU375" s="8">
        <f>IF(E375="",0,IF(E375&gt;D375,0,IF(E375=D375,0,IF('Equipes et choix des points'!$I$2=1,IF('Matchs et classements'!E375&lt;'Matchs et classements'!D375,0),IF('Equipes et choix des points'!$I$2=2,IF('Matchs et classements'!E375&lt;'Matchs et classements'!D375,1))))))</f>
        <v>0</v>
      </c>
      <c r="CV375" s="8">
        <f t="shared" si="185"/>
        <v>0</v>
      </c>
      <c r="CW375" s="8">
        <f t="shared" si="186"/>
        <v>0</v>
      </c>
      <c r="CX375" s="8">
        <f t="shared" si="187"/>
        <v>0</v>
      </c>
      <c r="CY375" s="8">
        <f t="shared" si="188"/>
        <v>0</v>
      </c>
      <c r="CZ375" s="8" t="b">
        <f t="shared" si="171"/>
        <v>0</v>
      </c>
      <c r="DA375" s="8" t="b">
        <f t="shared" si="172"/>
        <v>0</v>
      </c>
      <c r="DB375" s="8" t="b">
        <f t="shared" si="173"/>
        <v>0</v>
      </c>
      <c r="DC375" s="8" t="b">
        <f t="shared" si="174"/>
        <v>0</v>
      </c>
      <c r="DD375" s="8" t="b">
        <f t="shared" si="175"/>
        <v>0</v>
      </c>
      <c r="DE375" s="8" t="b">
        <f t="shared" si="176"/>
        <v>0</v>
      </c>
      <c r="DF375" s="8">
        <f t="shared" si="177"/>
        <v>0</v>
      </c>
      <c r="DG375" s="8">
        <f t="shared" si="178"/>
        <v>0</v>
      </c>
      <c r="DH375" s="8">
        <f t="shared" si="179"/>
        <v>0</v>
      </c>
      <c r="DI375" s="8">
        <f t="shared" si="180"/>
        <v>0</v>
      </c>
      <c r="DJ375" s="19"/>
      <c r="DK375" s="18"/>
      <c r="DL375" s="18"/>
      <c r="DM375" s="19"/>
      <c r="DN375" s="19"/>
      <c r="DO375" s="18"/>
      <c r="DP375" s="18"/>
      <c r="DQ375" s="19"/>
      <c r="DR375" s="19"/>
      <c r="DS375" s="18"/>
      <c r="DT375" s="18"/>
      <c r="DU375" s="19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</row>
    <row r="376" spans="1:161" x14ac:dyDescent="0.25">
      <c r="A376" s="28"/>
      <c r="B376" s="71"/>
      <c r="C376" s="29"/>
      <c r="D376" s="30"/>
      <c r="E376" s="31"/>
      <c r="F376" s="32"/>
      <c r="G376" s="74"/>
      <c r="H376" s="33"/>
      <c r="I376" s="34"/>
      <c r="J376" s="35"/>
      <c r="K376" s="109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  <c r="AV376" s="18"/>
      <c r="AW376" s="19"/>
      <c r="AX376" s="18"/>
      <c r="AY376" s="18"/>
      <c r="AZ376" s="18"/>
      <c r="BA376" s="18"/>
      <c r="BB376" s="18"/>
      <c r="BC376" s="18"/>
      <c r="BD376" s="18"/>
      <c r="BE376" s="18"/>
      <c r="BF376" s="18"/>
      <c r="BG376" s="18"/>
      <c r="BH376" s="19"/>
      <c r="BI376" s="18"/>
      <c r="BJ376" s="18"/>
      <c r="BK376" s="18"/>
      <c r="BL376" s="18"/>
      <c r="BM376" s="18"/>
      <c r="BN376" s="18"/>
      <c r="BO376" s="18"/>
      <c r="BP376" s="18"/>
      <c r="BQ376" s="18"/>
      <c r="BR376" s="18"/>
      <c r="BS376" s="19"/>
      <c r="BT376" s="18"/>
      <c r="BU376" s="18"/>
      <c r="BV376" s="18"/>
      <c r="BW376" s="18"/>
      <c r="BX376" s="18"/>
      <c r="BY376" s="18"/>
      <c r="BZ376" s="18"/>
      <c r="CA376" s="18"/>
      <c r="CB376" s="18"/>
      <c r="CC376" s="18"/>
      <c r="CD376" s="18"/>
      <c r="CE376" s="18"/>
      <c r="CF376" s="18"/>
      <c r="CG376" s="18"/>
      <c r="CH376" s="18"/>
      <c r="CI376" s="18"/>
      <c r="CJ376" s="8">
        <f t="shared" si="169"/>
        <v>0</v>
      </c>
      <c r="CK376" s="8">
        <f t="shared" si="170"/>
        <v>0</v>
      </c>
      <c r="CL376" s="8" t="str">
        <f t="shared" si="181"/>
        <v/>
      </c>
      <c r="CM376" s="8" t="str">
        <f t="shared" si="182"/>
        <v/>
      </c>
      <c r="CN376" s="8" t="str">
        <f t="shared" si="183"/>
        <v/>
      </c>
      <c r="CO376" s="8" t="str">
        <f t="shared" si="184"/>
        <v/>
      </c>
      <c r="CP376" s="8">
        <f>IF(D376="",0,IF(D376=E376,0,IF(D376&lt;E376,0,IF('Equipes et choix des points'!$I$2=1,IF('Matchs et classements'!D376&gt;'Matchs et classements'!E376,3),IF('Equipes et choix des points'!$I$2=2,IF('Matchs et classements'!D376&gt;E376,4))))))</f>
        <v>0</v>
      </c>
      <c r="CQ376" s="8">
        <f>IF(E376="",0,IF(E376=D376,0,IF(E376&lt;D376,0,IF('Equipes et choix des points'!$I$2=1,IF('Matchs et classements'!E376&gt;'Matchs et classements'!D376,3),IF('Equipes et choix des points'!$I$2=2,IF('Matchs et classements'!E376&gt;'Matchs et classements'!D376,4))))))</f>
        <v>0</v>
      </c>
      <c r="CR376" s="8">
        <f>IF(D376="",0,IF(D376&gt;E376,0,IF(D376&lt;E376,0,IF('Equipes et choix des points'!$I$2=1,IF('Matchs et classements'!D376='Matchs et classements'!E376,1),IF('Equipes et choix des points'!$I$2=2,IF('Matchs et classements'!D376='Matchs et classements'!E376,2))))))</f>
        <v>0</v>
      </c>
      <c r="CS376" s="8">
        <f>IF(E376="",0,IF(E376&gt;D376,0,IF(E376&lt;D376,0,IF('Equipes et choix des points'!$I$2=1,IF('Matchs et classements'!E376='Matchs et classements'!D376,1),IF('Equipes et choix des points'!$I$2=2,IF('Matchs et classements'!E376='Matchs et classements'!D376,2))))))</f>
        <v>0</v>
      </c>
      <c r="CT376" s="8">
        <f>IF(D376="",0,IF(D376&gt;E376,0,IF(D376=E376,0,IF('Equipes et choix des points'!$I$2=1,IF('Matchs et classements'!D376&lt;'Matchs et classements'!E376,0),IF('Equipes et choix des points'!$I$2=2,IF('Matchs et classements'!D376&lt;'Matchs et classements'!E376,1))))))</f>
        <v>0</v>
      </c>
      <c r="CU376" s="8">
        <f>IF(E376="",0,IF(E376&gt;D376,0,IF(E376=D376,0,IF('Equipes et choix des points'!$I$2=1,IF('Matchs et classements'!E376&lt;'Matchs et classements'!D376,0),IF('Equipes et choix des points'!$I$2=2,IF('Matchs et classements'!E376&lt;'Matchs et classements'!D376,1))))))</f>
        <v>0</v>
      </c>
      <c r="CV376" s="8">
        <f t="shared" si="185"/>
        <v>0</v>
      </c>
      <c r="CW376" s="8">
        <f t="shared" si="186"/>
        <v>0</v>
      </c>
      <c r="CX376" s="8">
        <f t="shared" si="187"/>
        <v>0</v>
      </c>
      <c r="CY376" s="8">
        <f t="shared" si="188"/>
        <v>0</v>
      </c>
      <c r="CZ376" s="8" t="b">
        <f t="shared" si="171"/>
        <v>0</v>
      </c>
      <c r="DA376" s="8" t="b">
        <f t="shared" si="172"/>
        <v>0</v>
      </c>
      <c r="DB376" s="8" t="b">
        <f t="shared" si="173"/>
        <v>0</v>
      </c>
      <c r="DC376" s="8" t="b">
        <f t="shared" si="174"/>
        <v>0</v>
      </c>
      <c r="DD376" s="8" t="b">
        <f t="shared" si="175"/>
        <v>0</v>
      </c>
      <c r="DE376" s="8" t="b">
        <f t="shared" si="176"/>
        <v>0</v>
      </c>
      <c r="DF376" s="8">
        <f t="shared" si="177"/>
        <v>0</v>
      </c>
      <c r="DG376" s="8">
        <f t="shared" si="178"/>
        <v>0</v>
      </c>
      <c r="DH376" s="8">
        <f t="shared" si="179"/>
        <v>0</v>
      </c>
      <c r="DI376" s="8">
        <f t="shared" si="180"/>
        <v>0</v>
      </c>
      <c r="DJ376" s="19"/>
      <c r="DK376" s="18"/>
      <c r="DL376" s="18"/>
      <c r="DM376" s="19"/>
      <c r="DN376" s="19"/>
      <c r="DO376" s="18"/>
      <c r="DP376" s="18"/>
      <c r="DQ376" s="19"/>
      <c r="DR376" s="19"/>
      <c r="DS376" s="18"/>
      <c r="DT376" s="18"/>
      <c r="DU376" s="19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</row>
    <row r="377" spans="1:161" x14ac:dyDescent="0.25">
      <c r="A377" s="28"/>
      <c r="B377" s="71"/>
      <c r="C377" s="29"/>
      <c r="D377" s="30"/>
      <c r="E377" s="31"/>
      <c r="F377" s="32"/>
      <c r="G377" s="74"/>
      <c r="H377" s="33"/>
      <c r="I377" s="34"/>
      <c r="J377" s="35"/>
      <c r="K377" s="109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  <c r="AV377" s="18"/>
      <c r="AW377" s="19"/>
      <c r="AX377" s="18"/>
      <c r="AY377" s="18"/>
      <c r="AZ377" s="18"/>
      <c r="BA377" s="18"/>
      <c r="BB377" s="18"/>
      <c r="BC377" s="18"/>
      <c r="BD377" s="18"/>
      <c r="BE377" s="18"/>
      <c r="BF377" s="18"/>
      <c r="BG377" s="18"/>
      <c r="BH377" s="19"/>
      <c r="BI377" s="18"/>
      <c r="BJ377" s="18"/>
      <c r="BK377" s="18"/>
      <c r="BL377" s="18"/>
      <c r="BM377" s="18"/>
      <c r="BN377" s="18"/>
      <c r="BO377" s="18"/>
      <c r="BP377" s="18"/>
      <c r="BQ377" s="18"/>
      <c r="BR377" s="18"/>
      <c r="BS377" s="19"/>
      <c r="BT377" s="18"/>
      <c r="BU377" s="18"/>
      <c r="BV377" s="18"/>
      <c r="BW377" s="18"/>
      <c r="BX377" s="18"/>
      <c r="BY377" s="18"/>
      <c r="BZ377" s="18"/>
      <c r="CA377" s="18"/>
      <c r="CB377" s="18"/>
      <c r="CC377" s="18"/>
      <c r="CD377" s="18"/>
      <c r="CE377" s="18"/>
      <c r="CF377" s="18"/>
      <c r="CG377" s="18"/>
      <c r="CH377" s="18"/>
      <c r="CI377" s="18"/>
      <c r="CJ377" s="8">
        <f t="shared" si="169"/>
        <v>0</v>
      </c>
      <c r="CK377" s="8">
        <f t="shared" si="170"/>
        <v>0</v>
      </c>
      <c r="CL377" s="8" t="str">
        <f t="shared" si="181"/>
        <v/>
      </c>
      <c r="CM377" s="8" t="str">
        <f t="shared" si="182"/>
        <v/>
      </c>
      <c r="CN377" s="8" t="str">
        <f t="shared" si="183"/>
        <v/>
      </c>
      <c r="CO377" s="8" t="str">
        <f t="shared" si="184"/>
        <v/>
      </c>
      <c r="CP377" s="8">
        <f>IF(D377="",0,IF(D377=E377,0,IF(D377&lt;E377,0,IF('Equipes et choix des points'!$I$2=1,IF('Matchs et classements'!D377&gt;'Matchs et classements'!E377,3),IF('Equipes et choix des points'!$I$2=2,IF('Matchs et classements'!D377&gt;E377,4))))))</f>
        <v>0</v>
      </c>
      <c r="CQ377" s="8">
        <f>IF(E377="",0,IF(E377=D377,0,IF(E377&lt;D377,0,IF('Equipes et choix des points'!$I$2=1,IF('Matchs et classements'!E377&gt;'Matchs et classements'!D377,3),IF('Equipes et choix des points'!$I$2=2,IF('Matchs et classements'!E377&gt;'Matchs et classements'!D377,4))))))</f>
        <v>0</v>
      </c>
      <c r="CR377" s="8">
        <f>IF(D377="",0,IF(D377&gt;E377,0,IF(D377&lt;E377,0,IF('Equipes et choix des points'!$I$2=1,IF('Matchs et classements'!D377='Matchs et classements'!E377,1),IF('Equipes et choix des points'!$I$2=2,IF('Matchs et classements'!D377='Matchs et classements'!E377,2))))))</f>
        <v>0</v>
      </c>
      <c r="CS377" s="8">
        <f>IF(E377="",0,IF(E377&gt;D377,0,IF(E377&lt;D377,0,IF('Equipes et choix des points'!$I$2=1,IF('Matchs et classements'!E377='Matchs et classements'!D377,1),IF('Equipes et choix des points'!$I$2=2,IF('Matchs et classements'!E377='Matchs et classements'!D377,2))))))</f>
        <v>0</v>
      </c>
      <c r="CT377" s="8">
        <f>IF(D377="",0,IF(D377&gt;E377,0,IF(D377=E377,0,IF('Equipes et choix des points'!$I$2=1,IF('Matchs et classements'!D377&lt;'Matchs et classements'!E377,0),IF('Equipes et choix des points'!$I$2=2,IF('Matchs et classements'!D377&lt;'Matchs et classements'!E377,1))))))</f>
        <v>0</v>
      </c>
      <c r="CU377" s="8">
        <f>IF(E377="",0,IF(E377&gt;D377,0,IF(E377=D377,0,IF('Equipes et choix des points'!$I$2=1,IF('Matchs et classements'!E377&lt;'Matchs et classements'!D377,0),IF('Equipes et choix des points'!$I$2=2,IF('Matchs et classements'!E377&lt;'Matchs et classements'!D377,1))))))</f>
        <v>0</v>
      </c>
      <c r="CV377" s="8">
        <f t="shared" si="185"/>
        <v>0</v>
      </c>
      <c r="CW377" s="8">
        <f t="shared" si="186"/>
        <v>0</v>
      </c>
      <c r="CX377" s="8">
        <f t="shared" si="187"/>
        <v>0</v>
      </c>
      <c r="CY377" s="8">
        <f t="shared" si="188"/>
        <v>0</v>
      </c>
      <c r="CZ377" s="8" t="b">
        <f t="shared" si="171"/>
        <v>0</v>
      </c>
      <c r="DA377" s="8" t="b">
        <f t="shared" si="172"/>
        <v>0</v>
      </c>
      <c r="DB377" s="8" t="b">
        <f t="shared" si="173"/>
        <v>0</v>
      </c>
      <c r="DC377" s="8" t="b">
        <f t="shared" si="174"/>
        <v>0</v>
      </c>
      <c r="DD377" s="8" t="b">
        <f t="shared" si="175"/>
        <v>0</v>
      </c>
      <c r="DE377" s="8" t="b">
        <f t="shared" si="176"/>
        <v>0</v>
      </c>
      <c r="DF377" s="8">
        <f t="shared" si="177"/>
        <v>0</v>
      </c>
      <c r="DG377" s="8">
        <f t="shared" si="178"/>
        <v>0</v>
      </c>
      <c r="DH377" s="8">
        <f t="shared" si="179"/>
        <v>0</v>
      </c>
      <c r="DI377" s="8">
        <f t="shared" si="180"/>
        <v>0</v>
      </c>
      <c r="DJ377" s="19"/>
      <c r="DK377" s="18"/>
      <c r="DL377" s="18"/>
      <c r="DM377" s="19"/>
      <c r="DN377" s="19"/>
      <c r="DO377" s="18"/>
      <c r="DP377" s="18"/>
      <c r="DQ377" s="19"/>
      <c r="DR377" s="19"/>
      <c r="DS377" s="18"/>
      <c r="DT377" s="18"/>
      <c r="DU377" s="19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</row>
    <row r="378" spans="1:161" x14ac:dyDescent="0.25">
      <c r="A378" s="28"/>
      <c r="B378" s="71"/>
      <c r="C378" s="29"/>
      <c r="D378" s="30"/>
      <c r="E378" s="31"/>
      <c r="F378" s="32"/>
      <c r="G378" s="74"/>
      <c r="H378" s="33"/>
      <c r="I378" s="34"/>
      <c r="J378" s="35"/>
      <c r="K378" s="109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  <c r="AV378" s="18"/>
      <c r="AW378" s="19"/>
      <c r="AX378" s="18"/>
      <c r="AY378" s="18"/>
      <c r="AZ378" s="18"/>
      <c r="BA378" s="18"/>
      <c r="BB378" s="18"/>
      <c r="BC378" s="18"/>
      <c r="BD378" s="18"/>
      <c r="BE378" s="18"/>
      <c r="BF378" s="18"/>
      <c r="BG378" s="18"/>
      <c r="BH378" s="19"/>
      <c r="BI378" s="18"/>
      <c r="BJ378" s="18"/>
      <c r="BK378" s="18"/>
      <c r="BL378" s="18"/>
      <c r="BM378" s="18"/>
      <c r="BN378" s="18"/>
      <c r="BO378" s="18"/>
      <c r="BP378" s="18"/>
      <c r="BQ378" s="18"/>
      <c r="BR378" s="18"/>
      <c r="BS378" s="19"/>
      <c r="BT378" s="18"/>
      <c r="BU378" s="18"/>
      <c r="BV378" s="18"/>
      <c r="BW378" s="18"/>
      <c r="BX378" s="18"/>
      <c r="BY378" s="18"/>
      <c r="BZ378" s="18"/>
      <c r="CA378" s="18"/>
      <c r="CB378" s="18"/>
      <c r="CC378" s="18"/>
      <c r="CD378" s="18"/>
      <c r="CE378" s="18"/>
      <c r="CF378" s="18"/>
      <c r="CG378" s="18"/>
      <c r="CH378" s="18"/>
      <c r="CI378" s="18"/>
      <c r="CJ378" s="8">
        <f t="shared" si="169"/>
        <v>0</v>
      </c>
      <c r="CK378" s="8">
        <f t="shared" si="170"/>
        <v>0</v>
      </c>
      <c r="CL378" s="8" t="str">
        <f t="shared" si="181"/>
        <v/>
      </c>
      <c r="CM378" s="8" t="str">
        <f t="shared" si="182"/>
        <v/>
      </c>
      <c r="CN378" s="8" t="str">
        <f t="shared" si="183"/>
        <v/>
      </c>
      <c r="CO378" s="8" t="str">
        <f t="shared" si="184"/>
        <v/>
      </c>
      <c r="CP378" s="8">
        <f>IF(D378="",0,IF(D378=E378,0,IF(D378&lt;E378,0,IF('Equipes et choix des points'!$I$2=1,IF('Matchs et classements'!D378&gt;'Matchs et classements'!E378,3),IF('Equipes et choix des points'!$I$2=2,IF('Matchs et classements'!D378&gt;E378,4))))))</f>
        <v>0</v>
      </c>
      <c r="CQ378" s="8">
        <f>IF(E378="",0,IF(E378=D378,0,IF(E378&lt;D378,0,IF('Equipes et choix des points'!$I$2=1,IF('Matchs et classements'!E378&gt;'Matchs et classements'!D378,3),IF('Equipes et choix des points'!$I$2=2,IF('Matchs et classements'!E378&gt;'Matchs et classements'!D378,4))))))</f>
        <v>0</v>
      </c>
      <c r="CR378" s="8">
        <f>IF(D378="",0,IF(D378&gt;E378,0,IF(D378&lt;E378,0,IF('Equipes et choix des points'!$I$2=1,IF('Matchs et classements'!D378='Matchs et classements'!E378,1),IF('Equipes et choix des points'!$I$2=2,IF('Matchs et classements'!D378='Matchs et classements'!E378,2))))))</f>
        <v>0</v>
      </c>
      <c r="CS378" s="8">
        <f>IF(E378="",0,IF(E378&gt;D378,0,IF(E378&lt;D378,0,IF('Equipes et choix des points'!$I$2=1,IF('Matchs et classements'!E378='Matchs et classements'!D378,1),IF('Equipes et choix des points'!$I$2=2,IF('Matchs et classements'!E378='Matchs et classements'!D378,2))))))</f>
        <v>0</v>
      </c>
      <c r="CT378" s="8">
        <f>IF(D378="",0,IF(D378&gt;E378,0,IF(D378=E378,0,IF('Equipes et choix des points'!$I$2=1,IF('Matchs et classements'!D378&lt;'Matchs et classements'!E378,0),IF('Equipes et choix des points'!$I$2=2,IF('Matchs et classements'!D378&lt;'Matchs et classements'!E378,1))))))</f>
        <v>0</v>
      </c>
      <c r="CU378" s="8">
        <f>IF(E378="",0,IF(E378&gt;D378,0,IF(E378=D378,0,IF('Equipes et choix des points'!$I$2=1,IF('Matchs et classements'!E378&lt;'Matchs et classements'!D378,0),IF('Equipes et choix des points'!$I$2=2,IF('Matchs et classements'!E378&lt;'Matchs et classements'!D378,1))))))</f>
        <v>0</v>
      </c>
      <c r="CV378" s="8">
        <f t="shared" si="185"/>
        <v>0</v>
      </c>
      <c r="CW378" s="8">
        <f t="shared" si="186"/>
        <v>0</v>
      </c>
      <c r="CX378" s="8">
        <f t="shared" si="187"/>
        <v>0</v>
      </c>
      <c r="CY378" s="8">
        <f t="shared" si="188"/>
        <v>0</v>
      </c>
      <c r="CZ378" s="8" t="b">
        <f t="shared" si="171"/>
        <v>0</v>
      </c>
      <c r="DA378" s="8" t="b">
        <f t="shared" si="172"/>
        <v>0</v>
      </c>
      <c r="DB378" s="8" t="b">
        <f t="shared" si="173"/>
        <v>0</v>
      </c>
      <c r="DC378" s="8" t="b">
        <f t="shared" si="174"/>
        <v>0</v>
      </c>
      <c r="DD378" s="8" t="b">
        <f t="shared" si="175"/>
        <v>0</v>
      </c>
      <c r="DE378" s="8" t="b">
        <f t="shared" si="176"/>
        <v>0</v>
      </c>
      <c r="DF378" s="8">
        <f t="shared" si="177"/>
        <v>0</v>
      </c>
      <c r="DG378" s="8">
        <f t="shared" si="178"/>
        <v>0</v>
      </c>
      <c r="DH378" s="8">
        <f t="shared" si="179"/>
        <v>0</v>
      </c>
      <c r="DI378" s="8">
        <f t="shared" si="180"/>
        <v>0</v>
      </c>
      <c r="DJ378" s="19"/>
      <c r="DK378" s="18"/>
      <c r="DL378" s="18"/>
      <c r="DM378" s="19"/>
      <c r="DN378" s="19"/>
      <c r="DO378" s="18"/>
      <c r="DP378" s="18"/>
      <c r="DQ378" s="19"/>
      <c r="DR378" s="19"/>
      <c r="DS378" s="18"/>
      <c r="DT378" s="18"/>
      <c r="DU378" s="19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</row>
    <row r="379" spans="1:161" x14ac:dyDescent="0.25">
      <c r="A379" s="28"/>
      <c r="B379" s="71"/>
      <c r="C379" s="29"/>
      <c r="D379" s="30"/>
      <c r="E379" s="31"/>
      <c r="F379" s="32"/>
      <c r="G379" s="74"/>
      <c r="H379" s="33"/>
      <c r="I379" s="34"/>
      <c r="J379" s="35"/>
      <c r="K379" s="109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  <c r="AV379" s="18"/>
      <c r="AW379" s="19"/>
      <c r="AX379" s="18"/>
      <c r="AY379" s="18"/>
      <c r="AZ379" s="18"/>
      <c r="BA379" s="18"/>
      <c r="BB379" s="18"/>
      <c r="BC379" s="18"/>
      <c r="BD379" s="18"/>
      <c r="BE379" s="18"/>
      <c r="BF379" s="18"/>
      <c r="BG379" s="18"/>
      <c r="BH379" s="19"/>
      <c r="BI379" s="18"/>
      <c r="BJ379" s="18"/>
      <c r="BK379" s="18"/>
      <c r="BL379" s="18"/>
      <c r="BM379" s="18"/>
      <c r="BN379" s="18"/>
      <c r="BO379" s="18"/>
      <c r="BP379" s="18"/>
      <c r="BQ379" s="18"/>
      <c r="BR379" s="18"/>
      <c r="BS379" s="19"/>
      <c r="BT379" s="18"/>
      <c r="BU379" s="18"/>
      <c r="BV379" s="18"/>
      <c r="BW379" s="18"/>
      <c r="BX379" s="18"/>
      <c r="BY379" s="18"/>
      <c r="BZ379" s="18"/>
      <c r="CA379" s="18"/>
      <c r="CB379" s="18"/>
      <c r="CC379" s="18"/>
      <c r="CD379" s="18"/>
      <c r="CE379" s="18"/>
      <c r="CF379" s="18"/>
      <c r="CG379" s="18"/>
      <c r="CH379" s="18"/>
      <c r="CI379" s="18"/>
      <c r="CJ379" s="8">
        <f t="shared" si="169"/>
        <v>0</v>
      </c>
      <c r="CK379" s="8">
        <f t="shared" si="170"/>
        <v>0</v>
      </c>
      <c r="CL379" s="8" t="str">
        <f t="shared" si="181"/>
        <v/>
      </c>
      <c r="CM379" s="8" t="str">
        <f t="shared" si="182"/>
        <v/>
      </c>
      <c r="CN379" s="8" t="str">
        <f t="shared" si="183"/>
        <v/>
      </c>
      <c r="CO379" s="8" t="str">
        <f t="shared" si="184"/>
        <v/>
      </c>
      <c r="CP379" s="8">
        <f>IF(D379="",0,IF(D379=E379,0,IF(D379&lt;E379,0,IF('Equipes et choix des points'!$I$2=1,IF('Matchs et classements'!D379&gt;'Matchs et classements'!E379,3),IF('Equipes et choix des points'!$I$2=2,IF('Matchs et classements'!D379&gt;E379,4))))))</f>
        <v>0</v>
      </c>
      <c r="CQ379" s="8">
        <f>IF(E379="",0,IF(E379=D379,0,IF(E379&lt;D379,0,IF('Equipes et choix des points'!$I$2=1,IF('Matchs et classements'!E379&gt;'Matchs et classements'!D379,3),IF('Equipes et choix des points'!$I$2=2,IF('Matchs et classements'!E379&gt;'Matchs et classements'!D379,4))))))</f>
        <v>0</v>
      </c>
      <c r="CR379" s="8">
        <f>IF(D379="",0,IF(D379&gt;E379,0,IF(D379&lt;E379,0,IF('Equipes et choix des points'!$I$2=1,IF('Matchs et classements'!D379='Matchs et classements'!E379,1),IF('Equipes et choix des points'!$I$2=2,IF('Matchs et classements'!D379='Matchs et classements'!E379,2))))))</f>
        <v>0</v>
      </c>
      <c r="CS379" s="8">
        <f>IF(E379="",0,IF(E379&gt;D379,0,IF(E379&lt;D379,0,IF('Equipes et choix des points'!$I$2=1,IF('Matchs et classements'!E379='Matchs et classements'!D379,1),IF('Equipes et choix des points'!$I$2=2,IF('Matchs et classements'!E379='Matchs et classements'!D379,2))))))</f>
        <v>0</v>
      </c>
      <c r="CT379" s="8">
        <f>IF(D379="",0,IF(D379&gt;E379,0,IF(D379=E379,0,IF('Equipes et choix des points'!$I$2=1,IF('Matchs et classements'!D379&lt;'Matchs et classements'!E379,0),IF('Equipes et choix des points'!$I$2=2,IF('Matchs et classements'!D379&lt;'Matchs et classements'!E379,1))))))</f>
        <v>0</v>
      </c>
      <c r="CU379" s="8">
        <f>IF(E379="",0,IF(E379&gt;D379,0,IF(E379=D379,0,IF('Equipes et choix des points'!$I$2=1,IF('Matchs et classements'!E379&lt;'Matchs et classements'!D379,0),IF('Equipes et choix des points'!$I$2=2,IF('Matchs et classements'!E379&lt;'Matchs et classements'!D379,1))))))</f>
        <v>0</v>
      </c>
      <c r="CV379" s="8">
        <f t="shared" si="185"/>
        <v>0</v>
      </c>
      <c r="CW379" s="8">
        <f t="shared" si="186"/>
        <v>0</v>
      </c>
      <c r="CX379" s="8">
        <f t="shared" si="187"/>
        <v>0</v>
      </c>
      <c r="CY379" s="8">
        <f t="shared" si="188"/>
        <v>0</v>
      </c>
      <c r="CZ379" s="8" t="b">
        <f t="shared" si="171"/>
        <v>0</v>
      </c>
      <c r="DA379" s="8" t="b">
        <f t="shared" si="172"/>
        <v>0</v>
      </c>
      <c r="DB379" s="8" t="b">
        <f t="shared" si="173"/>
        <v>0</v>
      </c>
      <c r="DC379" s="8" t="b">
        <f t="shared" si="174"/>
        <v>0</v>
      </c>
      <c r="DD379" s="8" t="b">
        <f t="shared" si="175"/>
        <v>0</v>
      </c>
      <c r="DE379" s="8" t="b">
        <f t="shared" si="176"/>
        <v>0</v>
      </c>
      <c r="DF379" s="8">
        <f t="shared" si="177"/>
        <v>0</v>
      </c>
      <c r="DG379" s="8">
        <f t="shared" si="178"/>
        <v>0</v>
      </c>
      <c r="DH379" s="8">
        <f t="shared" si="179"/>
        <v>0</v>
      </c>
      <c r="DI379" s="8">
        <f t="shared" si="180"/>
        <v>0</v>
      </c>
      <c r="DJ379" s="19"/>
      <c r="DK379" s="18"/>
      <c r="DL379" s="18"/>
      <c r="DM379" s="19"/>
      <c r="DN379" s="19"/>
      <c r="DO379" s="18"/>
      <c r="DP379" s="18"/>
      <c r="DQ379" s="19"/>
      <c r="DR379" s="19"/>
      <c r="DS379" s="18"/>
      <c r="DT379" s="18"/>
      <c r="DU379" s="19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</row>
    <row r="380" spans="1:161" x14ac:dyDescent="0.25">
      <c r="A380" s="28"/>
      <c r="B380" s="71"/>
      <c r="C380" s="29"/>
      <c r="D380" s="30"/>
      <c r="E380" s="31"/>
      <c r="F380" s="32"/>
      <c r="G380" s="74"/>
      <c r="H380" s="33"/>
      <c r="I380" s="34"/>
      <c r="J380" s="35"/>
      <c r="K380" s="109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  <c r="AV380" s="18"/>
      <c r="AW380" s="19"/>
      <c r="AX380" s="18"/>
      <c r="AY380" s="18"/>
      <c r="AZ380" s="18"/>
      <c r="BA380" s="18"/>
      <c r="BB380" s="18"/>
      <c r="BC380" s="18"/>
      <c r="BD380" s="18"/>
      <c r="BE380" s="18"/>
      <c r="BF380" s="18"/>
      <c r="BG380" s="18"/>
      <c r="BH380" s="19"/>
      <c r="BI380" s="18"/>
      <c r="BJ380" s="18"/>
      <c r="BK380" s="18"/>
      <c r="BL380" s="18"/>
      <c r="BM380" s="18"/>
      <c r="BN380" s="18"/>
      <c r="BO380" s="18"/>
      <c r="BP380" s="18"/>
      <c r="BQ380" s="18"/>
      <c r="BR380" s="18"/>
      <c r="BS380" s="19"/>
      <c r="BT380" s="18"/>
      <c r="BU380" s="18"/>
      <c r="BV380" s="18"/>
      <c r="BW380" s="18"/>
      <c r="BX380" s="18"/>
      <c r="BY380" s="18"/>
      <c r="BZ380" s="18"/>
      <c r="CA380" s="18"/>
      <c r="CB380" s="18"/>
      <c r="CC380" s="18"/>
      <c r="CD380" s="18"/>
      <c r="CE380" s="18"/>
      <c r="CF380" s="18"/>
      <c r="CG380" s="18"/>
      <c r="CH380" s="18"/>
      <c r="CI380" s="18"/>
      <c r="CJ380" s="8">
        <f t="shared" si="169"/>
        <v>0</v>
      </c>
      <c r="CK380" s="8">
        <f t="shared" si="170"/>
        <v>0</v>
      </c>
      <c r="CL380" s="8" t="str">
        <f t="shared" si="181"/>
        <v/>
      </c>
      <c r="CM380" s="8" t="str">
        <f t="shared" si="182"/>
        <v/>
      </c>
      <c r="CN380" s="8" t="str">
        <f t="shared" si="183"/>
        <v/>
      </c>
      <c r="CO380" s="8" t="str">
        <f t="shared" si="184"/>
        <v/>
      </c>
      <c r="CP380" s="8">
        <f>IF(D380="",0,IF(D380=E380,0,IF(D380&lt;E380,0,IF('Equipes et choix des points'!$I$2=1,IF('Matchs et classements'!D380&gt;'Matchs et classements'!E380,3),IF('Equipes et choix des points'!$I$2=2,IF('Matchs et classements'!D380&gt;E380,4))))))</f>
        <v>0</v>
      </c>
      <c r="CQ380" s="8">
        <f>IF(E380="",0,IF(E380=D380,0,IF(E380&lt;D380,0,IF('Equipes et choix des points'!$I$2=1,IF('Matchs et classements'!E380&gt;'Matchs et classements'!D380,3),IF('Equipes et choix des points'!$I$2=2,IF('Matchs et classements'!E380&gt;'Matchs et classements'!D380,4))))))</f>
        <v>0</v>
      </c>
      <c r="CR380" s="8">
        <f>IF(D380="",0,IF(D380&gt;E380,0,IF(D380&lt;E380,0,IF('Equipes et choix des points'!$I$2=1,IF('Matchs et classements'!D380='Matchs et classements'!E380,1),IF('Equipes et choix des points'!$I$2=2,IF('Matchs et classements'!D380='Matchs et classements'!E380,2))))))</f>
        <v>0</v>
      </c>
      <c r="CS380" s="8">
        <f>IF(E380="",0,IF(E380&gt;D380,0,IF(E380&lt;D380,0,IF('Equipes et choix des points'!$I$2=1,IF('Matchs et classements'!E380='Matchs et classements'!D380,1),IF('Equipes et choix des points'!$I$2=2,IF('Matchs et classements'!E380='Matchs et classements'!D380,2))))))</f>
        <v>0</v>
      </c>
      <c r="CT380" s="8">
        <f>IF(D380="",0,IF(D380&gt;E380,0,IF(D380=E380,0,IF('Equipes et choix des points'!$I$2=1,IF('Matchs et classements'!D380&lt;'Matchs et classements'!E380,0),IF('Equipes et choix des points'!$I$2=2,IF('Matchs et classements'!D380&lt;'Matchs et classements'!E380,1))))))</f>
        <v>0</v>
      </c>
      <c r="CU380" s="8">
        <f>IF(E380="",0,IF(E380&gt;D380,0,IF(E380=D380,0,IF('Equipes et choix des points'!$I$2=1,IF('Matchs et classements'!E380&lt;'Matchs et classements'!D380,0),IF('Equipes et choix des points'!$I$2=2,IF('Matchs et classements'!E380&lt;'Matchs et classements'!D380,1))))))</f>
        <v>0</v>
      </c>
      <c r="CV380" s="8">
        <f t="shared" si="185"/>
        <v>0</v>
      </c>
      <c r="CW380" s="8">
        <f t="shared" si="186"/>
        <v>0</v>
      </c>
      <c r="CX380" s="8">
        <f t="shared" si="187"/>
        <v>0</v>
      </c>
      <c r="CY380" s="8">
        <f t="shared" si="188"/>
        <v>0</v>
      </c>
      <c r="CZ380" s="8" t="b">
        <f t="shared" si="171"/>
        <v>0</v>
      </c>
      <c r="DA380" s="8" t="b">
        <f t="shared" si="172"/>
        <v>0</v>
      </c>
      <c r="DB380" s="8" t="b">
        <f t="shared" si="173"/>
        <v>0</v>
      </c>
      <c r="DC380" s="8" t="b">
        <f t="shared" si="174"/>
        <v>0</v>
      </c>
      <c r="DD380" s="8" t="b">
        <f t="shared" si="175"/>
        <v>0</v>
      </c>
      <c r="DE380" s="8" t="b">
        <f t="shared" si="176"/>
        <v>0</v>
      </c>
      <c r="DF380" s="8">
        <f t="shared" si="177"/>
        <v>0</v>
      </c>
      <c r="DG380" s="8">
        <f t="shared" si="178"/>
        <v>0</v>
      </c>
      <c r="DH380" s="8">
        <f t="shared" si="179"/>
        <v>0</v>
      </c>
      <c r="DI380" s="8">
        <f t="shared" si="180"/>
        <v>0</v>
      </c>
      <c r="DJ380" s="19"/>
      <c r="DK380" s="18"/>
      <c r="DL380" s="18"/>
      <c r="DM380" s="19"/>
      <c r="DN380" s="19"/>
      <c r="DO380" s="18"/>
      <c r="DP380" s="18"/>
      <c r="DQ380" s="19"/>
      <c r="DR380" s="19"/>
      <c r="DS380" s="18"/>
      <c r="DT380" s="18"/>
      <c r="DU380" s="19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</row>
    <row r="381" spans="1:161" x14ac:dyDescent="0.25">
      <c r="A381" s="28"/>
      <c r="B381" s="71"/>
      <c r="C381" s="29"/>
      <c r="D381" s="30"/>
      <c r="E381" s="31"/>
      <c r="F381" s="32"/>
      <c r="G381" s="74"/>
      <c r="H381" s="33"/>
      <c r="I381" s="34"/>
      <c r="J381" s="35"/>
      <c r="K381" s="109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  <c r="AV381" s="18"/>
      <c r="AW381" s="19"/>
      <c r="AX381" s="18"/>
      <c r="AY381" s="18"/>
      <c r="AZ381" s="18"/>
      <c r="BA381" s="18"/>
      <c r="BB381" s="18"/>
      <c r="BC381" s="18"/>
      <c r="BD381" s="18"/>
      <c r="BE381" s="18"/>
      <c r="BF381" s="18"/>
      <c r="BG381" s="18"/>
      <c r="BH381" s="19"/>
      <c r="BI381" s="18"/>
      <c r="BJ381" s="18"/>
      <c r="BK381" s="18"/>
      <c r="BL381" s="18"/>
      <c r="BM381" s="18"/>
      <c r="BN381" s="18"/>
      <c r="BO381" s="18"/>
      <c r="BP381" s="18"/>
      <c r="BQ381" s="18"/>
      <c r="BR381" s="18"/>
      <c r="BS381" s="19"/>
      <c r="BT381" s="18"/>
      <c r="BU381" s="18"/>
      <c r="BV381" s="18"/>
      <c r="BW381" s="18"/>
      <c r="BX381" s="18"/>
      <c r="BY381" s="18"/>
      <c r="BZ381" s="18"/>
      <c r="CA381" s="18"/>
      <c r="CB381" s="18"/>
      <c r="CC381" s="18"/>
      <c r="CD381" s="18"/>
      <c r="CE381" s="18"/>
      <c r="CF381" s="18"/>
      <c r="CG381" s="18"/>
      <c r="CH381" s="18"/>
      <c r="CI381" s="18"/>
      <c r="CJ381" s="8">
        <f t="shared" si="169"/>
        <v>0</v>
      </c>
      <c r="CK381" s="8">
        <f t="shared" si="170"/>
        <v>0</v>
      </c>
      <c r="CL381" s="8" t="str">
        <f t="shared" si="181"/>
        <v/>
      </c>
      <c r="CM381" s="8" t="str">
        <f t="shared" si="182"/>
        <v/>
      </c>
      <c r="CN381" s="8" t="str">
        <f t="shared" si="183"/>
        <v/>
      </c>
      <c r="CO381" s="8" t="str">
        <f t="shared" si="184"/>
        <v/>
      </c>
      <c r="CP381" s="8">
        <f>IF(D381="",0,IF(D381=E381,0,IF(D381&lt;E381,0,IF('Equipes et choix des points'!$I$2=1,IF('Matchs et classements'!D381&gt;'Matchs et classements'!E381,3),IF('Equipes et choix des points'!$I$2=2,IF('Matchs et classements'!D381&gt;E381,4))))))</f>
        <v>0</v>
      </c>
      <c r="CQ381" s="8">
        <f>IF(E381="",0,IF(E381=D381,0,IF(E381&lt;D381,0,IF('Equipes et choix des points'!$I$2=1,IF('Matchs et classements'!E381&gt;'Matchs et classements'!D381,3),IF('Equipes et choix des points'!$I$2=2,IF('Matchs et classements'!E381&gt;'Matchs et classements'!D381,4))))))</f>
        <v>0</v>
      </c>
      <c r="CR381" s="8">
        <f>IF(D381="",0,IF(D381&gt;E381,0,IF(D381&lt;E381,0,IF('Equipes et choix des points'!$I$2=1,IF('Matchs et classements'!D381='Matchs et classements'!E381,1),IF('Equipes et choix des points'!$I$2=2,IF('Matchs et classements'!D381='Matchs et classements'!E381,2))))))</f>
        <v>0</v>
      </c>
      <c r="CS381" s="8">
        <f>IF(E381="",0,IF(E381&gt;D381,0,IF(E381&lt;D381,0,IF('Equipes et choix des points'!$I$2=1,IF('Matchs et classements'!E381='Matchs et classements'!D381,1),IF('Equipes et choix des points'!$I$2=2,IF('Matchs et classements'!E381='Matchs et classements'!D381,2))))))</f>
        <v>0</v>
      </c>
      <c r="CT381" s="8">
        <f>IF(D381="",0,IF(D381&gt;E381,0,IF(D381=E381,0,IF('Equipes et choix des points'!$I$2=1,IF('Matchs et classements'!D381&lt;'Matchs et classements'!E381,0),IF('Equipes et choix des points'!$I$2=2,IF('Matchs et classements'!D381&lt;'Matchs et classements'!E381,1))))))</f>
        <v>0</v>
      </c>
      <c r="CU381" s="8">
        <f>IF(E381="",0,IF(E381&gt;D381,0,IF(E381=D381,0,IF('Equipes et choix des points'!$I$2=1,IF('Matchs et classements'!E381&lt;'Matchs et classements'!D381,0),IF('Equipes et choix des points'!$I$2=2,IF('Matchs et classements'!E381&lt;'Matchs et classements'!D381,1))))))</f>
        <v>0</v>
      </c>
      <c r="CV381" s="8">
        <f t="shared" si="185"/>
        <v>0</v>
      </c>
      <c r="CW381" s="8">
        <f t="shared" si="186"/>
        <v>0</v>
      </c>
      <c r="CX381" s="8">
        <f t="shared" si="187"/>
        <v>0</v>
      </c>
      <c r="CY381" s="8">
        <f t="shared" si="188"/>
        <v>0</v>
      </c>
      <c r="CZ381" s="8" t="b">
        <f t="shared" si="171"/>
        <v>0</v>
      </c>
      <c r="DA381" s="8" t="b">
        <f t="shared" si="172"/>
        <v>0</v>
      </c>
      <c r="DB381" s="8" t="b">
        <f t="shared" si="173"/>
        <v>0</v>
      </c>
      <c r="DC381" s="8" t="b">
        <f t="shared" si="174"/>
        <v>0</v>
      </c>
      <c r="DD381" s="8" t="b">
        <f t="shared" si="175"/>
        <v>0</v>
      </c>
      <c r="DE381" s="8" t="b">
        <f t="shared" si="176"/>
        <v>0</v>
      </c>
      <c r="DF381" s="8">
        <f t="shared" si="177"/>
        <v>0</v>
      </c>
      <c r="DG381" s="8">
        <f t="shared" si="178"/>
        <v>0</v>
      </c>
      <c r="DH381" s="8">
        <f t="shared" si="179"/>
        <v>0</v>
      </c>
      <c r="DI381" s="8">
        <f t="shared" si="180"/>
        <v>0</v>
      </c>
      <c r="DJ381" s="19"/>
      <c r="DK381" s="18"/>
      <c r="DL381" s="18"/>
      <c r="DM381" s="19"/>
      <c r="DN381" s="19"/>
      <c r="DO381" s="18"/>
      <c r="DP381" s="18"/>
      <c r="DQ381" s="19"/>
      <c r="DR381" s="19"/>
      <c r="DS381" s="18"/>
      <c r="DT381" s="18"/>
      <c r="DU381" s="19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</row>
    <row r="382" spans="1:161" x14ac:dyDescent="0.25">
      <c r="A382" s="28"/>
      <c r="B382" s="71"/>
      <c r="C382" s="29"/>
      <c r="D382" s="30"/>
      <c r="E382" s="31"/>
      <c r="F382" s="32"/>
      <c r="G382" s="74"/>
      <c r="H382" s="33"/>
      <c r="I382" s="34"/>
      <c r="J382" s="35"/>
      <c r="K382" s="109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  <c r="AV382" s="18"/>
      <c r="AW382" s="19"/>
      <c r="AX382" s="18"/>
      <c r="AY382" s="18"/>
      <c r="AZ382" s="18"/>
      <c r="BA382" s="18"/>
      <c r="BB382" s="18"/>
      <c r="BC382" s="18"/>
      <c r="BD382" s="18"/>
      <c r="BE382" s="18"/>
      <c r="BF382" s="18"/>
      <c r="BG382" s="18"/>
      <c r="BH382" s="19"/>
      <c r="BI382" s="18"/>
      <c r="BJ382" s="18"/>
      <c r="BK382" s="18"/>
      <c r="BL382" s="18"/>
      <c r="BM382" s="18"/>
      <c r="BN382" s="18"/>
      <c r="BO382" s="18"/>
      <c r="BP382" s="18"/>
      <c r="BQ382" s="18"/>
      <c r="BR382" s="18"/>
      <c r="BS382" s="19"/>
      <c r="BT382" s="18"/>
      <c r="BU382" s="18"/>
      <c r="BV382" s="18"/>
      <c r="BW382" s="18"/>
      <c r="BX382" s="18"/>
      <c r="BY382" s="18"/>
      <c r="BZ382" s="18"/>
      <c r="CA382" s="18"/>
      <c r="CB382" s="18"/>
      <c r="CC382" s="18"/>
      <c r="CD382" s="18"/>
      <c r="CE382" s="18"/>
      <c r="CF382" s="18"/>
      <c r="CG382" s="18"/>
      <c r="CH382" s="18"/>
      <c r="CI382" s="18"/>
      <c r="CJ382" s="8">
        <f t="shared" si="169"/>
        <v>0</v>
      </c>
      <c r="CK382" s="8">
        <f t="shared" si="170"/>
        <v>0</v>
      </c>
      <c r="CL382" s="8" t="str">
        <f t="shared" si="181"/>
        <v/>
      </c>
      <c r="CM382" s="8" t="str">
        <f t="shared" si="182"/>
        <v/>
      </c>
      <c r="CN382" s="8" t="str">
        <f t="shared" si="183"/>
        <v/>
      </c>
      <c r="CO382" s="8" t="str">
        <f t="shared" si="184"/>
        <v/>
      </c>
      <c r="CP382" s="8">
        <f>IF(D382="",0,IF(D382=E382,0,IF(D382&lt;E382,0,IF('Equipes et choix des points'!$I$2=1,IF('Matchs et classements'!D382&gt;'Matchs et classements'!E382,3),IF('Equipes et choix des points'!$I$2=2,IF('Matchs et classements'!D382&gt;E382,4))))))</f>
        <v>0</v>
      </c>
      <c r="CQ382" s="8">
        <f>IF(E382="",0,IF(E382=D382,0,IF(E382&lt;D382,0,IF('Equipes et choix des points'!$I$2=1,IF('Matchs et classements'!E382&gt;'Matchs et classements'!D382,3),IF('Equipes et choix des points'!$I$2=2,IF('Matchs et classements'!E382&gt;'Matchs et classements'!D382,4))))))</f>
        <v>0</v>
      </c>
      <c r="CR382" s="8">
        <f>IF(D382="",0,IF(D382&gt;E382,0,IF(D382&lt;E382,0,IF('Equipes et choix des points'!$I$2=1,IF('Matchs et classements'!D382='Matchs et classements'!E382,1),IF('Equipes et choix des points'!$I$2=2,IF('Matchs et classements'!D382='Matchs et classements'!E382,2))))))</f>
        <v>0</v>
      </c>
      <c r="CS382" s="8">
        <f>IF(E382="",0,IF(E382&gt;D382,0,IF(E382&lt;D382,0,IF('Equipes et choix des points'!$I$2=1,IF('Matchs et classements'!E382='Matchs et classements'!D382,1),IF('Equipes et choix des points'!$I$2=2,IF('Matchs et classements'!E382='Matchs et classements'!D382,2))))))</f>
        <v>0</v>
      </c>
      <c r="CT382" s="8">
        <f>IF(D382="",0,IF(D382&gt;E382,0,IF(D382=E382,0,IF('Equipes et choix des points'!$I$2=1,IF('Matchs et classements'!D382&lt;'Matchs et classements'!E382,0),IF('Equipes et choix des points'!$I$2=2,IF('Matchs et classements'!D382&lt;'Matchs et classements'!E382,1))))))</f>
        <v>0</v>
      </c>
      <c r="CU382" s="8">
        <f>IF(E382="",0,IF(E382&gt;D382,0,IF(E382=D382,0,IF('Equipes et choix des points'!$I$2=1,IF('Matchs et classements'!E382&lt;'Matchs et classements'!D382,0),IF('Equipes et choix des points'!$I$2=2,IF('Matchs et classements'!E382&lt;'Matchs et classements'!D382,1))))))</f>
        <v>0</v>
      </c>
      <c r="CV382" s="8">
        <f t="shared" si="185"/>
        <v>0</v>
      </c>
      <c r="CW382" s="8">
        <f t="shared" si="186"/>
        <v>0</v>
      </c>
      <c r="CX382" s="8">
        <f t="shared" si="187"/>
        <v>0</v>
      </c>
      <c r="CY382" s="8">
        <f t="shared" si="188"/>
        <v>0</v>
      </c>
      <c r="CZ382" s="8" t="b">
        <f t="shared" si="171"/>
        <v>0</v>
      </c>
      <c r="DA382" s="8" t="b">
        <f t="shared" si="172"/>
        <v>0</v>
      </c>
      <c r="DB382" s="8" t="b">
        <f t="shared" si="173"/>
        <v>0</v>
      </c>
      <c r="DC382" s="8" t="b">
        <f t="shared" si="174"/>
        <v>0</v>
      </c>
      <c r="DD382" s="8" t="b">
        <f t="shared" si="175"/>
        <v>0</v>
      </c>
      <c r="DE382" s="8" t="b">
        <f t="shared" si="176"/>
        <v>0</v>
      </c>
      <c r="DF382" s="8">
        <f t="shared" si="177"/>
        <v>0</v>
      </c>
      <c r="DG382" s="8">
        <f t="shared" si="178"/>
        <v>0</v>
      </c>
      <c r="DH382" s="8">
        <f t="shared" si="179"/>
        <v>0</v>
      </c>
      <c r="DI382" s="8">
        <f t="shared" si="180"/>
        <v>0</v>
      </c>
      <c r="DJ382" s="19"/>
      <c r="DK382" s="18"/>
      <c r="DL382" s="18"/>
      <c r="DM382" s="19"/>
      <c r="DN382" s="19"/>
      <c r="DO382" s="18"/>
      <c r="DP382" s="18"/>
      <c r="DQ382" s="19"/>
      <c r="DR382" s="19"/>
      <c r="DS382" s="18"/>
      <c r="DT382" s="18"/>
      <c r="DU382" s="19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</row>
    <row r="383" spans="1:161" ht="15.75" thickBot="1" x14ac:dyDescent="0.3">
      <c r="A383" s="36"/>
      <c r="B383" s="72"/>
      <c r="C383" s="37"/>
      <c r="D383" s="38"/>
      <c r="E383" s="39"/>
      <c r="F383" s="40"/>
      <c r="G383" s="75"/>
      <c r="H383" s="41"/>
      <c r="I383" s="42"/>
      <c r="J383" s="43"/>
      <c r="K383" s="110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  <c r="AV383" s="18"/>
      <c r="AW383" s="19"/>
      <c r="AX383" s="18"/>
      <c r="AY383" s="18"/>
      <c r="AZ383" s="18"/>
      <c r="BA383" s="18"/>
      <c r="BB383" s="18"/>
      <c r="BC383" s="18"/>
      <c r="BD383" s="18"/>
      <c r="BE383" s="18"/>
      <c r="BF383" s="18"/>
      <c r="BG383" s="18"/>
      <c r="BH383" s="19"/>
      <c r="BI383" s="18"/>
      <c r="BJ383" s="18"/>
      <c r="BK383" s="18"/>
      <c r="BL383" s="18"/>
      <c r="BM383" s="18"/>
      <c r="BN383" s="18"/>
      <c r="BO383" s="18"/>
      <c r="BP383" s="18"/>
      <c r="BQ383" s="18"/>
      <c r="BR383" s="18"/>
      <c r="BS383" s="19"/>
      <c r="BT383" s="18"/>
      <c r="BU383" s="18"/>
      <c r="BV383" s="18"/>
      <c r="BW383" s="18"/>
      <c r="BX383" s="18"/>
      <c r="BY383" s="18"/>
      <c r="BZ383" s="18"/>
      <c r="CA383" s="18"/>
      <c r="CB383" s="18"/>
      <c r="CC383" s="18"/>
      <c r="CD383" s="18"/>
      <c r="CE383" s="18"/>
      <c r="CF383" s="18"/>
      <c r="CG383" s="18"/>
      <c r="CH383" s="18"/>
      <c r="CI383" s="18"/>
      <c r="CJ383" s="8">
        <f t="shared" si="169"/>
        <v>0</v>
      </c>
      <c r="CK383" s="8">
        <f t="shared" si="170"/>
        <v>0</v>
      </c>
      <c r="CL383" s="8" t="str">
        <f t="shared" si="181"/>
        <v/>
      </c>
      <c r="CM383" s="8" t="str">
        <f t="shared" si="182"/>
        <v/>
      </c>
      <c r="CN383" s="8" t="str">
        <f t="shared" si="183"/>
        <v/>
      </c>
      <c r="CO383" s="8" t="str">
        <f t="shared" si="184"/>
        <v/>
      </c>
      <c r="CP383" s="8">
        <f>IF(D383="",0,IF(D383=E383,0,IF(D383&lt;E383,0,IF('Equipes et choix des points'!$I$2=1,IF('Matchs et classements'!D383&gt;'Matchs et classements'!E383,3),IF('Equipes et choix des points'!$I$2=2,IF('Matchs et classements'!D383&gt;E383,4))))))</f>
        <v>0</v>
      </c>
      <c r="CQ383" s="8">
        <f>IF(E383="",0,IF(E383=D383,0,IF(E383&lt;D383,0,IF('Equipes et choix des points'!$I$2=1,IF('Matchs et classements'!E383&gt;'Matchs et classements'!D383,3),IF('Equipes et choix des points'!$I$2=2,IF('Matchs et classements'!E383&gt;'Matchs et classements'!D383,4))))))</f>
        <v>0</v>
      </c>
      <c r="CR383" s="8">
        <f>IF(D383="",0,IF(D383&gt;E383,0,IF(D383&lt;E383,0,IF('Equipes et choix des points'!$I$2=1,IF('Matchs et classements'!D383='Matchs et classements'!E383,1),IF('Equipes et choix des points'!$I$2=2,IF('Matchs et classements'!D383='Matchs et classements'!E383,2))))))</f>
        <v>0</v>
      </c>
      <c r="CS383" s="8">
        <f>IF(E383="",0,IF(E383&gt;D383,0,IF(E383&lt;D383,0,IF('Equipes et choix des points'!$I$2=1,IF('Matchs et classements'!E383='Matchs et classements'!D383,1),IF('Equipes et choix des points'!$I$2=2,IF('Matchs et classements'!E383='Matchs et classements'!D383,2))))))</f>
        <v>0</v>
      </c>
      <c r="CT383" s="8">
        <f>IF(D383="",0,IF(D383&gt;E383,0,IF(D383=E383,0,IF('Equipes et choix des points'!$I$2=1,IF('Matchs et classements'!D383&lt;'Matchs et classements'!E383,0),IF('Equipes et choix des points'!$I$2=2,IF('Matchs et classements'!D383&lt;'Matchs et classements'!E383,1))))))</f>
        <v>0</v>
      </c>
      <c r="CU383" s="8">
        <f>IF(E383="",0,IF(E383&gt;D383,0,IF(E383=D383,0,IF('Equipes et choix des points'!$I$2=1,IF('Matchs et classements'!E383&lt;'Matchs et classements'!D383,0),IF('Equipes et choix des points'!$I$2=2,IF('Matchs et classements'!E383&lt;'Matchs et classements'!D383,1))))))</f>
        <v>0</v>
      </c>
      <c r="CV383" s="8">
        <f t="shared" si="185"/>
        <v>0</v>
      </c>
      <c r="CW383" s="8">
        <f t="shared" si="186"/>
        <v>0</v>
      </c>
      <c r="CX383" s="8">
        <f t="shared" si="187"/>
        <v>0</v>
      </c>
      <c r="CY383" s="8">
        <f t="shared" si="188"/>
        <v>0</v>
      </c>
      <c r="CZ383" s="8" t="b">
        <f t="shared" si="171"/>
        <v>0</v>
      </c>
      <c r="DA383" s="8" t="b">
        <f t="shared" si="172"/>
        <v>0</v>
      </c>
      <c r="DB383" s="8" t="b">
        <f t="shared" si="173"/>
        <v>0</v>
      </c>
      <c r="DC383" s="8" t="b">
        <f t="shared" si="174"/>
        <v>0</v>
      </c>
      <c r="DD383" s="8" t="b">
        <f t="shared" si="175"/>
        <v>0</v>
      </c>
      <c r="DE383" s="8" t="b">
        <f t="shared" si="176"/>
        <v>0</v>
      </c>
      <c r="DF383" s="8">
        <f t="shared" si="177"/>
        <v>0</v>
      </c>
      <c r="DG383" s="8">
        <f t="shared" si="178"/>
        <v>0</v>
      </c>
      <c r="DH383" s="8">
        <f t="shared" si="179"/>
        <v>0</v>
      </c>
      <c r="DI383" s="8">
        <f t="shared" si="180"/>
        <v>0</v>
      </c>
      <c r="DJ383" s="19"/>
      <c r="DK383" s="18"/>
      <c r="DL383" s="18"/>
      <c r="DM383" s="19"/>
      <c r="DN383" s="19"/>
      <c r="DO383" s="18"/>
      <c r="DP383" s="18"/>
      <c r="DQ383" s="19"/>
      <c r="DR383" s="19"/>
      <c r="DS383" s="18"/>
      <c r="DT383" s="18"/>
      <c r="DU383" s="19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</row>
    <row r="384" spans="1:161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  <c r="AV384" s="18"/>
      <c r="AW384" s="19"/>
      <c r="AX384" s="18"/>
      <c r="AY384" s="18"/>
      <c r="AZ384" s="18"/>
      <c r="BA384" s="18"/>
      <c r="BB384" s="18"/>
      <c r="BC384" s="18"/>
      <c r="BD384" s="18"/>
      <c r="BE384" s="18"/>
      <c r="BF384" s="18"/>
      <c r="BG384" s="18"/>
      <c r="BH384" s="19"/>
      <c r="BI384" s="18"/>
      <c r="BJ384" s="18"/>
      <c r="BK384" s="18"/>
      <c r="BL384" s="18"/>
      <c r="BM384" s="18"/>
      <c r="BN384" s="18"/>
      <c r="BO384" s="18"/>
      <c r="BP384" s="18"/>
      <c r="BQ384" s="18"/>
      <c r="BR384" s="18"/>
      <c r="BS384" s="19"/>
      <c r="BT384" s="18"/>
      <c r="BU384" s="18"/>
      <c r="BV384" s="18"/>
      <c r="BW384" s="18"/>
      <c r="BX384" s="18"/>
      <c r="BY384" s="18"/>
      <c r="BZ384" s="18"/>
      <c r="CA384" s="18"/>
      <c r="CB384" s="18"/>
      <c r="CC384" s="18"/>
      <c r="CD384" s="18"/>
      <c r="CE384" s="18"/>
      <c r="CF384" s="18"/>
      <c r="CG384" s="18"/>
      <c r="CH384" s="18"/>
      <c r="CI384" s="18"/>
      <c r="CJ384" s="18"/>
      <c r="CK384" s="18"/>
      <c r="CL384" s="18"/>
      <c r="CM384" s="18"/>
      <c r="CN384" s="18"/>
      <c r="CO384" s="18"/>
      <c r="CP384" s="18"/>
      <c r="CQ384" s="18"/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9"/>
      <c r="DK384" s="18"/>
      <c r="DL384" s="18"/>
      <c r="DM384" s="19"/>
      <c r="DN384" s="19"/>
      <c r="DO384" s="18"/>
      <c r="DP384" s="18"/>
      <c r="DQ384" s="19"/>
      <c r="DR384" s="19"/>
      <c r="DS384" s="18"/>
      <c r="DT384" s="18"/>
      <c r="DU384" s="19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</row>
    <row r="385" spans="1:161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  <c r="AV385" s="18"/>
      <c r="AW385" s="19"/>
      <c r="AX385" s="18"/>
      <c r="AY385" s="18"/>
      <c r="AZ385" s="18"/>
      <c r="BA385" s="18"/>
      <c r="BB385" s="18"/>
      <c r="BC385" s="18"/>
      <c r="BD385" s="18"/>
      <c r="BE385" s="18"/>
      <c r="BF385" s="18"/>
      <c r="BG385" s="18"/>
      <c r="BH385" s="19"/>
      <c r="BI385" s="18"/>
      <c r="BJ385" s="18"/>
      <c r="BK385" s="18"/>
      <c r="BL385" s="18"/>
      <c r="BM385" s="18"/>
      <c r="BN385" s="18"/>
      <c r="BO385" s="18"/>
      <c r="BP385" s="18"/>
      <c r="BQ385" s="18"/>
      <c r="BR385" s="18"/>
      <c r="BS385" s="19"/>
      <c r="BT385" s="18"/>
      <c r="BU385" s="18"/>
      <c r="BV385" s="18"/>
      <c r="BW385" s="18"/>
      <c r="BX385" s="18"/>
      <c r="BY385" s="18"/>
      <c r="BZ385" s="18"/>
      <c r="CA385" s="18"/>
      <c r="CB385" s="18"/>
      <c r="CC385" s="18"/>
      <c r="CD385" s="18"/>
      <c r="CE385" s="18"/>
      <c r="CF385" s="18"/>
      <c r="CG385" s="18"/>
      <c r="CH385" s="18"/>
      <c r="CI385" s="18"/>
      <c r="CJ385" s="18"/>
      <c r="CK385" s="18"/>
      <c r="CL385" s="18"/>
      <c r="CM385" s="18"/>
      <c r="CN385" s="18"/>
      <c r="CO385" s="18"/>
      <c r="CP385" s="18"/>
      <c r="CQ385" s="18"/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9"/>
      <c r="DK385" s="18"/>
      <c r="DL385" s="18"/>
      <c r="DM385" s="19"/>
      <c r="DN385" s="19"/>
      <c r="DO385" s="18"/>
      <c r="DP385" s="18"/>
      <c r="DQ385" s="19"/>
      <c r="DR385" s="19"/>
      <c r="DS385" s="18"/>
      <c r="DT385" s="18"/>
      <c r="DU385" s="19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</row>
    <row r="386" spans="1:161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  <c r="AV386" s="18"/>
      <c r="AW386" s="19"/>
      <c r="AX386" s="18"/>
      <c r="AY386" s="18"/>
      <c r="AZ386" s="18"/>
      <c r="BA386" s="18"/>
      <c r="BB386" s="18"/>
      <c r="BC386" s="18"/>
      <c r="BD386" s="18"/>
      <c r="BE386" s="18"/>
      <c r="BF386" s="18"/>
      <c r="BG386" s="18"/>
      <c r="BH386" s="19"/>
      <c r="BI386" s="18"/>
      <c r="BJ386" s="18"/>
      <c r="BK386" s="18"/>
      <c r="BL386" s="18"/>
      <c r="BM386" s="18"/>
      <c r="BN386" s="18"/>
      <c r="BO386" s="18"/>
      <c r="BP386" s="18"/>
      <c r="BQ386" s="18"/>
      <c r="BR386" s="18"/>
      <c r="BS386" s="19"/>
      <c r="BT386" s="18"/>
      <c r="BU386" s="18"/>
      <c r="BV386" s="18"/>
      <c r="BW386" s="18"/>
      <c r="BX386" s="18"/>
      <c r="BY386" s="18"/>
      <c r="BZ386" s="18"/>
      <c r="CA386" s="18"/>
      <c r="CB386" s="18"/>
      <c r="CC386" s="18"/>
      <c r="CD386" s="18"/>
      <c r="CE386" s="18"/>
      <c r="CF386" s="18"/>
      <c r="CG386" s="18"/>
      <c r="CH386" s="18"/>
      <c r="CI386" s="18"/>
      <c r="CJ386" s="18"/>
      <c r="CK386" s="18"/>
      <c r="CL386" s="18"/>
      <c r="CM386" s="18"/>
      <c r="CN386" s="18"/>
      <c r="CO386" s="18"/>
      <c r="CP386" s="18"/>
      <c r="CQ386" s="18"/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9"/>
      <c r="DK386" s="18"/>
      <c r="DL386" s="18"/>
      <c r="DM386" s="19"/>
      <c r="DN386" s="19"/>
      <c r="DO386" s="18"/>
      <c r="DP386" s="18"/>
      <c r="DQ386" s="19"/>
      <c r="DR386" s="19"/>
      <c r="DS386" s="18"/>
      <c r="DT386" s="18"/>
      <c r="DU386" s="19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</row>
    <row r="387" spans="1:161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  <c r="AV387" s="18"/>
      <c r="AW387" s="19"/>
      <c r="AX387" s="18"/>
      <c r="AY387" s="18"/>
      <c r="AZ387" s="18"/>
      <c r="BA387" s="18"/>
      <c r="BB387" s="18"/>
      <c r="BC387" s="18"/>
      <c r="BD387" s="18"/>
      <c r="BE387" s="18"/>
      <c r="BF387" s="18"/>
      <c r="BG387" s="18"/>
      <c r="BH387" s="19"/>
      <c r="BI387" s="18"/>
      <c r="BJ387" s="18"/>
      <c r="BK387" s="18"/>
      <c r="BL387" s="18"/>
      <c r="BM387" s="18"/>
      <c r="BN387" s="18"/>
      <c r="BO387" s="18"/>
      <c r="BP387" s="18"/>
      <c r="BQ387" s="18"/>
      <c r="BR387" s="18"/>
      <c r="BS387" s="19"/>
      <c r="BT387" s="18"/>
      <c r="BU387" s="18"/>
      <c r="BV387" s="18"/>
      <c r="BW387" s="18"/>
      <c r="BX387" s="18"/>
      <c r="BY387" s="18"/>
      <c r="BZ387" s="18"/>
      <c r="CA387" s="18"/>
      <c r="CB387" s="18"/>
      <c r="CC387" s="18"/>
      <c r="CD387" s="18"/>
      <c r="CE387" s="18"/>
      <c r="CF387" s="18"/>
      <c r="CG387" s="18"/>
      <c r="CH387" s="18"/>
      <c r="CI387" s="18"/>
      <c r="CJ387" s="18"/>
      <c r="CK387" s="18"/>
      <c r="CL387" s="18"/>
      <c r="CM387" s="18"/>
      <c r="CN387" s="18"/>
      <c r="CO387" s="18"/>
      <c r="CP387" s="18"/>
      <c r="CQ387" s="18"/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9"/>
      <c r="DK387" s="18"/>
      <c r="DL387" s="18"/>
      <c r="DM387" s="19"/>
      <c r="DN387" s="19"/>
      <c r="DO387" s="18"/>
      <c r="DP387" s="18"/>
      <c r="DQ387" s="19"/>
      <c r="DR387" s="19"/>
      <c r="DS387" s="18"/>
      <c r="DT387" s="18"/>
      <c r="DU387" s="19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</row>
    <row r="388" spans="1:161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  <c r="AV388" s="18"/>
      <c r="AW388" s="19"/>
      <c r="AX388" s="18"/>
      <c r="AY388" s="18"/>
      <c r="AZ388" s="18"/>
      <c r="BA388" s="18"/>
      <c r="BB388" s="18"/>
      <c r="BC388" s="18"/>
      <c r="BD388" s="18"/>
      <c r="BE388" s="18"/>
      <c r="BF388" s="18"/>
      <c r="BG388" s="18"/>
      <c r="BH388" s="19"/>
      <c r="BI388" s="18"/>
      <c r="BJ388" s="18"/>
      <c r="BK388" s="18"/>
      <c r="BL388" s="18"/>
      <c r="BM388" s="18"/>
      <c r="BN388" s="18"/>
      <c r="BO388" s="18"/>
      <c r="BP388" s="18"/>
      <c r="BQ388" s="18"/>
      <c r="BR388" s="18"/>
      <c r="BS388" s="19"/>
      <c r="BT388" s="18"/>
      <c r="BU388" s="18"/>
      <c r="BV388" s="18"/>
      <c r="BW388" s="18"/>
      <c r="BX388" s="18"/>
      <c r="BY388" s="18"/>
      <c r="BZ388" s="18"/>
      <c r="CA388" s="18"/>
      <c r="CB388" s="18"/>
      <c r="CC388" s="18"/>
      <c r="CD388" s="18"/>
      <c r="CE388" s="18"/>
      <c r="CF388" s="18"/>
      <c r="CG388" s="18"/>
      <c r="CH388" s="18"/>
      <c r="CI388" s="18"/>
      <c r="CJ388" s="18"/>
      <c r="CK388" s="18"/>
      <c r="CL388" s="18"/>
      <c r="CM388" s="18"/>
      <c r="CN388" s="18"/>
      <c r="CO388" s="18"/>
      <c r="CP388" s="18"/>
      <c r="CQ388" s="18"/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9"/>
      <c r="DK388" s="18"/>
      <c r="DL388" s="18"/>
      <c r="DM388" s="19"/>
      <c r="DN388" s="19"/>
      <c r="DO388" s="18"/>
      <c r="DP388" s="18"/>
      <c r="DQ388" s="19"/>
      <c r="DR388" s="19"/>
      <c r="DS388" s="18"/>
      <c r="DT388" s="18"/>
      <c r="DU388" s="19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</row>
    <row r="389" spans="1:161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9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9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9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9"/>
      <c r="DK389" s="18"/>
      <c r="DL389" s="18"/>
      <c r="DM389" s="19"/>
      <c r="DN389" s="19"/>
      <c r="DO389" s="18"/>
      <c r="DP389" s="18"/>
      <c r="DQ389" s="19"/>
      <c r="DR389" s="19"/>
      <c r="DS389" s="18"/>
      <c r="DT389" s="18"/>
      <c r="DU389" s="19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</row>
    <row r="390" spans="1:161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  <c r="AV390" s="18"/>
      <c r="AW390" s="19"/>
      <c r="AX390" s="18"/>
      <c r="AY390" s="18"/>
      <c r="AZ390" s="18"/>
      <c r="BA390" s="18"/>
      <c r="BB390" s="18"/>
      <c r="BC390" s="18"/>
      <c r="BD390" s="18"/>
      <c r="BE390" s="18"/>
      <c r="BF390" s="18"/>
      <c r="BG390" s="18"/>
      <c r="BH390" s="19"/>
      <c r="BI390" s="18"/>
      <c r="BJ390" s="18"/>
      <c r="BK390" s="18"/>
      <c r="BL390" s="18"/>
      <c r="BM390" s="18"/>
      <c r="BN390" s="18"/>
      <c r="BO390" s="18"/>
      <c r="BP390" s="18"/>
      <c r="BQ390" s="18"/>
      <c r="BR390" s="18"/>
      <c r="BS390" s="19"/>
      <c r="BT390" s="18"/>
      <c r="BU390" s="18"/>
      <c r="BV390" s="18"/>
      <c r="BW390" s="18"/>
      <c r="BX390" s="18"/>
      <c r="BY390" s="18"/>
      <c r="BZ390" s="18"/>
      <c r="CA390" s="18"/>
      <c r="CB390" s="18"/>
      <c r="CC390" s="18"/>
      <c r="CD390" s="18"/>
      <c r="CE390" s="18"/>
      <c r="CF390" s="18"/>
      <c r="CG390" s="18"/>
      <c r="CH390" s="18"/>
      <c r="CI390" s="18"/>
      <c r="CJ390" s="18"/>
      <c r="CK390" s="18"/>
      <c r="CL390" s="18"/>
      <c r="CM390" s="18"/>
      <c r="CN390" s="18"/>
      <c r="CO390" s="18"/>
      <c r="CP390" s="18"/>
      <c r="CQ390" s="18"/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9"/>
      <c r="DK390" s="18"/>
      <c r="DL390" s="18"/>
      <c r="DM390" s="19"/>
      <c r="DN390" s="19"/>
      <c r="DO390" s="18"/>
      <c r="DP390" s="18"/>
      <c r="DQ390" s="19"/>
      <c r="DR390" s="19"/>
      <c r="DS390" s="18"/>
      <c r="DT390" s="18"/>
      <c r="DU390" s="19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</row>
    <row r="391" spans="1:161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  <c r="AV391" s="18"/>
      <c r="AW391" s="19"/>
      <c r="AX391" s="18"/>
      <c r="AY391" s="18"/>
      <c r="AZ391" s="18"/>
      <c r="BA391" s="18"/>
      <c r="BB391" s="18"/>
      <c r="BC391" s="18"/>
      <c r="BD391" s="18"/>
      <c r="BE391" s="18"/>
      <c r="BF391" s="18"/>
      <c r="BG391" s="18"/>
      <c r="BH391" s="19"/>
      <c r="BI391" s="18"/>
      <c r="BJ391" s="18"/>
      <c r="BK391" s="18"/>
      <c r="BL391" s="18"/>
      <c r="BM391" s="18"/>
      <c r="BN391" s="18"/>
      <c r="BO391" s="18"/>
      <c r="BP391" s="18"/>
      <c r="BQ391" s="18"/>
      <c r="BR391" s="18"/>
      <c r="BS391" s="19"/>
      <c r="BT391" s="18"/>
      <c r="BU391" s="18"/>
      <c r="BV391" s="18"/>
      <c r="BW391" s="18"/>
      <c r="BX391" s="18"/>
      <c r="BY391" s="18"/>
      <c r="BZ391" s="18"/>
      <c r="CA391" s="18"/>
      <c r="CB391" s="18"/>
      <c r="CC391" s="18"/>
      <c r="CD391" s="18"/>
      <c r="CE391" s="18"/>
      <c r="CF391" s="18"/>
      <c r="CG391" s="18"/>
      <c r="CH391" s="18"/>
      <c r="CI391" s="18"/>
      <c r="CJ391" s="18"/>
      <c r="CK391" s="18"/>
      <c r="CL391" s="18"/>
      <c r="CM391" s="18"/>
      <c r="CN391" s="18"/>
      <c r="CO391" s="18"/>
      <c r="CP391" s="18"/>
      <c r="CQ391" s="18"/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9"/>
      <c r="DK391" s="18"/>
      <c r="DL391" s="18"/>
      <c r="DM391" s="19"/>
      <c r="DN391" s="19"/>
      <c r="DO391" s="18"/>
      <c r="DP391" s="18"/>
      <c r="DQ391" s="19"/>
      <c r="DR391" s="19"/>
      <c r="DS391" s="18"/>
      <c r="DT391" s="18"/>
      <c r="DU391" s="19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</row>
    <row r="392" spans="1:161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  <c r="AV392" s="18"/>
      <c r="AW392" s="19"/>
      <c r="AX392" s="18"/>
      <c r="AY392" s="18"/>
      <c r="AZ392" s="18"/>
      <c r="BA392" s="18"/>
      <c r="BB392" s="18"/>
      <c r="BC392" s="18"/>
      <c r="BD392" s="18"/>
      <c r="BE392" s="18"/>
      <c r="BF392" s="18"/>
      <c r="BG392" s="18"/>
      <c r="BH392" s="19"/>
      <c r="BI392" s="18"/>
      <c r="BJ392" s="18"/>
      <c r="BK392" s="18"/>
      <c r="BL392" s="18"/>
      <c r="BM392" s="18"/>
      <c r="BN392" s="18"/>
      <c r="BO392" s="18"/>
      <c r="BP392" s="18"/>
      <c r="BQ392" s="18"/>
      <c r="BR392" s="18"/>
      <c r="BS392" s="19"/>
      <c r="BT392" s="18"/>
      <c r="BU392" s="18"/>
      <c r="BV392" s="18"/>
      <c r="BW392" s="18"/>
      <c r="BX392" s="18"/>
      <c r="BY392" s="18"/>
      <c r="BZ392" s="18"/>
      <c r="CA392" s="18"/>
      <c r="CB392" s="18"/>
      <c r="CC392" s="18"/>
      <c r="CD392" s="18"/>
      <c r="CE392" s="18"/>
      <c r="CF392" s="18"/>
      <c r="CG392" s="18"/>
      <c r="CH392" s="18"/>
      <c r="CI392" s="18"/>
      <c r="CJ392" s="18"/>
      <c r="CK392" s="18"/>
      <c r="CL392" s="18"/>
      <c r="CM392" s="18"/>
      <c r="CN392" s="18"/>
      <c r="CO392" s="18"/>
      <c r="CP392" s="18"/>
      <c r="CQ392" s="18"/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9"/>
      <c r="DK392" s="18"/>
      <c r="DL392" s="18"/>
      <c r="DM392" s="19"/>
      <c r="DN392" s="19"/>
      <c r="DO392" s="18"/>
      <c r="DP392" s="18"/>
      <c r="DQ392" s="19"/>
      <c r="DR392" s="19"/>
      <c r="DS392" s="18"/>
      <c r="DT392" s="18"/>
      <c r="DU392" s="19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</row>
    <row r="393" spans="1:161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9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9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9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9"/>
      <c r="DK393" s="18"/>
      <c r="DL393" s="18"/>
      <c r="DM393" s="19"/>
      <c r="DN393" s="19"/>
      <c r="DO393" s="18"/>
      <c r="DP393" s="18"/>
      <c r="DQ393" s="19"/>
      <c r="DR393" s="19"/>
      <c r="DS393" s="18"/>
      <c r="DT393" s="18"/>
      <c r="DU393" s="19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</row>
    <row r="394" spans="1:161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  <c r="AV394" s="18"/>
      <c r="AW394" s="19"/>
      <c r="AX394" s="18"/>
      <c r="AY394" s="18"/>
      <c r="AZ394" s="18"/>
      <c r="BA394" s="18"/>
      <c r="BB394" s="18"/>
      <c r="BC394" s="18"/>
      <c r="BD394" s="18"/>
      <c r="BE394" s="18"/>
      <c r="BF394" s="18"/>
      <c r="BG394" s="18"/>
      <c r="BH394" s="19"/>
      <c r="BI394" s="18"/>
      <c r="BJ394" s="18"/>
      <c r="BK394" s="18"/>
      <c r="BL394" s="18"/>
      <c r="BM394" s="18"/>
      <c r="BN394" s="18"/>
      <c r="BO394" s="18"/>
      <c r="BP394" s="18"/>
      <c r="BQ394" s="18"/>
      <c r="BR394" s="18"/>
      <c r="BS394" s="19"/>
      <c r="BT394" s="18"/>
      <c r="BU394" s="18"/>
      <c r="BV394" s="18"/>
      <c r="BW394" s="18"/>
      <c r="BX394" s="18"/>
      <c r="BY394" s="18"/>
      <c r="BZ394" s="18"/>
      <c r="CA394" s="18"/>
      <c r="CB394" s="18"/>
      <c r="CC394" s="18"/>
      <c r="CD394" s="18"/>
      <c r="CE394" s="18"/>
      <c r="CF394" s="18"/>
      <c r="CG394" s="18"/>
      <c r="CH394" s="18"/>
      <c r="CI394" s="18"/>
      <c r="CJ394" s="18"/>
      <c r="CK394" s="18"/>
      <c r="CL394" s="18"/>
      <c r="CM394" s="18"/>
      <c r="CN394" s="18"/>
      <c r="CO394" s="18"/>
      <c r="CP394" s="18"/>
      <c r="CQ394" s="18"/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9"/>
      <c r="DK394" s="18"/>
      <c r="DL394" s="18"/>
      <c r="DM394" s="19"/>
      <c r="DN394" s="19"/>
      <c r="DO394" s="18"/>
      <c r="DP394" s="18"/>
      <c r="DQ394" s="19"/>
      <c r="DR394" s="19"/>
      <c r="DS394" s="18"/>
      <c r="DT394" s="18"/>
      <c r="DU394" s="19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</row>
    <row r="395" spans="1:161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  <c r="AV395" s="18"/>
      <c r="AW395" s="19"/>
      <c r="AX395" s="18"/>
      <c r="AY395" s="18"/>
      <c r="AZ395" s="18"/>
      <c r="BA395" s="18"/>
      <c r="BB395" s="18"/>
      <c r="BC395" s="18"/>
      <c r="BD395" s="18"/>
      <c r="BE395" s="18"/>
      <c r="BF395" s="18"/>
      <c r="BG395" s="18"/>
      <c r="BH395" s="19"/>
      <c r="BI395" s="18"/>
      <c r="BJ395" s="18"/>
      <c r="BK395" s="18"/>
      <c r="BL395" s="18"/>
      <c r="BM395" s="18"/>
      <c r="BN395" s="18"/>
      <c r="BO395" s="18"/>
      <c r="BP395" s="18"/>
      <c r="BQ395" s="18"/>
      <c r="BR395" s="18"/>
      <c r="BS395" s="19"/>
      <c r="BT395" s="18"/>
      <c r="BU395" s="18"/>
      <c r="BV395" s="18"/>
      <c r="BW395" s="18"/>
      <c r="BX395" s="18"/>
      <c r="BY395" s="18"/>
      <c r="BZ395" s="18"/>
      <c r="CA395" s="18"/>
      <c r="CB395" s="18"/>
      <c r="CC395" s="18"/>
      <c r="CD395" s="18"/>
      <c r="CE395" s="18"/>
      <c r="CF395" s="18"/>
      <c r="CG395" s="18"/>
      <c r="CH395" s="18"/>
      <c r="CI395" s="18"/>
      <c r="CJ395" s="18"/>
      <c r="CK395" s="18"/>
      <c r="CL395" s="18"/>
      <c r="CM395" s="18"/>
      <c r="CN395" s="18"/>
      <c r="CO395" s="18"/>
      <c r="CP395" s="18"/>
      <c r="CQ395" s="18"/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9"/>
      <c r="DK395" s="18"/>
      <c r="DL395" s="18"/>
      <c r="DM395" s="19"/>
      <c r="DN395" s="19"/>
      <c r="DO395" s="18"/>
      <c r="DP395" s="18"/>
      <c r="DQ395" s="19"/>
      <c r="DR395" s="19"/>
      <c r="DS395" s="18"/>
      <c r="DT395" s="18"/>
      <c r="DU395" s="19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</row>
    <row r="396" spans="1:161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  <c r="AV396" s="18"/>
      <c r="AW396" s="19"/>
      <c r="AX396" s="18"/>
      <c r="AY396" s="18"/>
      <c r="AZ396" s="18"/>
      <c r="BA396" s="18"/>
      <c r="BB396" s="18"/>
      <c r="BC396" s="18"/>
      <c r="BD396" s="18"/>
      <c r="BE396" s="18"/>
      <c r="BF396" s="18"/>
      <c r="BG396" s="18"/>
      <c r="BH396" s="19"/>
      <c r="BI396" s="18"/>
      <c r="BJ396" s="18"/>
      <c r="BK396" s="18"/>
      <c r="BL396" s="18"/>
      <c r="BM396" s="18"/>
      <c r="BN396" s="18"/>
      <c r="BO396" s="18"/>
      <c r="BP396" s="18"/>
      <c r="BQ396" s="18"/>
      <c r="BR396" s="18"/>
      <c r="BS396" s="19"/>
      <c r="BT396" s="18"/>
      <c r="BU396" s="18"/>
      <c r="BV396" s="18"/>
      <c r="BW396" s="18"/>
      <c r="BX396" s="18"/>
      <c r="BY396" s="18"/>
      <c r="BZ396" s="18"/>
      <c r="CA396" s="18"/>
      <c r="CB396" s="18"/>
      <c r="CC396" s="18"/>
      <c r="CD396" s="18"/>
      <c r="CE396" s="18"/>
      <c r="CF396" s="18"/>
      <c r="CG396" s="18"/>
      <c r="CH396" s="18"/>
      <c r="CI396" s="18"/>
      <c r="CJ396" s="18"/>
      <c r="CK396" s="18"/>
      <c r="CL396" s="18"/>
      <c r="CM396" s="18"/>
      <c r="CN396" s="18"/>
      <c r="CO396" s="18"/>
      <c r="CP396" s="18"/>
      <c r="CQ396" s="18"/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9"/>
      <c r="DK396" s="18"/>
      <c r="DL396" s="18"/>
      <c r="DM396" s="19"/>
      <c r="DN396" s="19"/>
      <c r="DO396" s="18"/>
      <c r="DP396" s="18"/>
      <c r="DQ396" s="19"/>
      <c r="DR396" s="19"/>
      <c r="DS396" s="18"/>
      <c r="DT396" s="18"/>
      <c r="DU396" s="19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</row>
    <row r="397" spans="1:161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  <c r="AV397" s="18"/>
      <c r="AW397" s="19"/>
      <c r="AX397" s="18"/>
      <c r="AY397" s="18"/>
      <c r="AZ397" s="18"/>
      <c r="BA397" s="18"/>
      <c r="BB397" s="18"/>
      <c r="BC397" s="18"/>
      <c r="BD397" s="18"/>
      <c r="BE397" s="18"/>
      <c r="BF397" s="18"/>
      <c r="BG397" s="18"/>
      <c r="BH397" s="19"/>
      <c r="BI397" s="18"/>
      <c r="BJ397" s="18"/>
      <c r="BK397" s="18"/>
      <c r="BL397" s="18"/>
      <c r="BM397" s="18"/>
      <c r="BN397" s="18"/>
      <c r="BO397" s="18"/>
      <c r="BP397" s="18"/>
      <c r="BQ397" s="18"/>
      <c r="BR397" s="18"/>
      <c r="BS397" s="19"/>
      <c r="BT397" s="18"/>
      <c r="BU397" s="18"/>
      <c r="BV397" s="18"/>
      <c r="BW397" s="18"/>
      <c r="BX397" s="18"/>
      <c r="BY397" s="18"/>
      <c r="BZ397" s="18"/>
      <c r="CA397" s="18"/>
      <c r="CB397" s="18"/>
      <c r="CC397" s="18"/>
      <c r="CD397" s="18"/>
      <c r="CE397" s="18"/>
      <c r="CF397" s="18"/>
      <c r="CG397" s="18"/>
      <c r="CH397" s="18"/>
      <c r="CI397" s="18"/>
      <c r="CJ397" s="18"/>
      <c r="CK397" s="18"/>
      <c r="CL397" s="18"/>
      <c r="CM397" s="18"/>
      <c r="CN397" s="18"/>
      <c r="CO397" s="18"/>
      <c r="CP397" s="18"/>
      <c r="CQ397" s="18"/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9"/>
      <c r="DK397" s="18"/>
      <c r="DL397" s="18"/>
      <c r="DM397" s="19"/>
      <c r="DN397" s="19"/>
      <c r="DO397" s="18"/>
      <c r="DP397" s="18"/>
      <c r="DQ397" s="19"/>
      <c r="DR397" s="19"/>
      <c r="DS397" s="18"/>
      <c r="DT397" s="18"/>
      <c r="DU397" s="19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</row>
    <row r="398" spans="1:161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  <c r="AV398" s="18"/>
      <c r="AW398" s="19"/>
      <c r="AX398" s="18"/>
      <c r="AY398" s="18"/>
      <c r="AZ398" s="18"/>
      <c r="BA398" s="18"/>
      <c r="BB398" s="18"/>
      <c r="BC398" s="18"/>
      <c r="BD398" s="18"/>
      <c r="BE398" s="18"/>
      <c r="BF398" s="18"/>
      <c r="BG398" s="18"/>
      <c r="BH398" s="19"/>
      <c r="BI398" s="18"/>
      <c r="BJ398" s="18"/>
      <c r="BK398" s="18"/>
      <c r="BL398" s="18"/>
      <c r="BM398" s="18"/>
      <c r="BN398" s="18"/>
      <c r="BO398" s="18"/>
      <c r="BP398" s="18"/>
      <c r="BQ398" s="18"/>
      <c r="BR398" s="18"/>
      <c r="BS398" s="19"/>
      <c r="BT398" s="18"/>
      <c r="BU398" s="18"/>
      <c r="BV398" s="18"/>
      <c r="BW398" s="18"/>
      <c r="BX398" s="18"/>
      <c r="BY398" s="18"/>
      <c r="BZ398" s="18"/>
      <c r="CA398" s="18"/>
      <c r="CB398" s="18"/>
      <c r="CC398" s="18"/>
      <c r="CD398" s="18"/>
      <c r="CE398" s="18"/>
      <c r="CF398" s="18"/>
      <c r="CG398" s="18"/>
      <c r="CH398" s="18"/>
      <c r="CI398" s="18"/>
      <c r="CJ398" s="18"/>
      <c r="CK398" s="18"/>
      <c r="CL398" s="18"/>
      <c r="CM398" s="18"/>
      <c r="CN398" s="18"/>
      <c r="CO398" s="18"/>
      <c r="CP398" s="18"/>
      <c r="CQ398" s="18"/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9"/>
      <c r="DK398" s="18"/>
      <c r="DL398" s="18"/>
      <c r="DM398" s="19"/>
      <c r="DN398" s="19"/>
      <c r="DO398" s="18"/>
      <c r="DP398" s="18"/>
      <c r="DQ398" s="19"/>
      <c r="DR398" s="19"/>
      <c r="DS398" s="18"/>
      <c r="DT398" s="18"/>
      <c r="DU398" s="19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</row>
    <row r="399" spans="1:161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  <c r="AV399" s="18"/>
      <c r="AW399" s="19"/>
      <c r="AX399" s="18"/>
      <c r="AY399" s="18"/>
      <c r="AZ399" s="18"/>
      <c r="BA399" s="18"/>
      <c r="BB399" s="18"/>
      <c r="BC399" s="18"/>
      <c r="BD399" s="18"/>
      <c r="BE399" s="18"/>
      <c r="BF399" s="18"/>
      <c r="BG399" s="18"/>
      <c r="BH399" s="19"/>
      <c r="BI399" s="18"/>
      <c r="BJ399" s="18"/>
      <c r="BK399" s="18"/>
      <c r="BL399" s="18"/>
      <c r="BM399" s="18"/>
      <c r="BN399" s="18"/>
      <c r="BO399" s="18"/>
      <c r="BP399" s="18"/>
      <c r="BQ399" s="18"/>
      <c r="BR399" s="18"/>
      <c r="BS399" s="19"/>
      <c r="BT399" s="18"/>
      <c r="BU399" s="18"/>
      <c r="BV399" s="18"/>
      <c r="BW399" s="18"/>
      <c r="BX399" s="18"/>
      <c r="BY399" s="18"/>
      <c r="BZ399" s="18"/>
      <c r="CA399" s="18"/>
      <c r="CB399" s="18"/>
      <c r="CC399" s="18"/>
      <c r="CD399" s="18"/>
      <c r="CE399" s="18"/>
      <c r="CF399" s="18"/>
      <c r="CG399" s="18"/>
      <c r="CH399" s="18"/>
      <c r="CI399" s="18"/>
      <c r="CJ399" s="18"/>
      <c r="CK399" s="18"/>
      <c r="CL399" s="18"/>
      <c r="CM399" s="18"/>
      <c r="CN399" s="18"/>
      <c r="CO399" s="18"/>
      <c r="CP399" s="18"/>
      <c r="CQ399" s="18"/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9"/>
      <c r="DK399" s="18"/>
      <c r="DL399" s="18"/>
      <c r="DM399" s="19"/>
      <c r="DN399" s="19"/>
      <c r="DO399" s="18"/>
      <c r="DP399" s="18"/>
      <c r="DQ399" s="19"/>
      <c r="DR399" s="19"/>
      <c r="DS399" s="18"/>
      <c r="DT399" s="18"/>
      <c r="DU399" s="19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</row>
    <row r="400" spans="1:161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  <c r="AV400" s="18"/>
      <c r="AW400" s="19"/>
      <c r="AX400" s="18"/>
      <c r="AY400" s="18"/>
      <c r="AZ400" s="18"/>
      <c r="BA400" s="18"/>
      <c r="BB400" s="18"/>
      <c r="BC400" s="18"/>
      <c r="BD400" s="18"/>
      <c r="BE400" s="18"/>
      <c r="BF400" s="18"/>
      <c r="BG400" s="18"/>
      <c r="BH400" s="19"/>
      <c r="BI400" s="18"/>
      <c r="BJ400" s="18"/>
      <c r="BK400" s="18"/>
      <c r="BL400" s="18"/>
      <c r="BM400" s="18"/>
      <c r="BN400" s="18"/>
      <c r="BO400" s="18"/>
      <c r="BP400" s="18"/>
      <c r="BQ400" s="18"/>
      <c r="BR400" s="18"/>
      <c r="BS400" s="19"/>
      <c r="BT400" s="18"/>
      <c r="BU400" s="18"/>
      <c r="BV400" s="18"/>
      <c r="BW400" s="18"/>
      <c r="BX400" s="18"/>
      <c r="BY400" s="18"/>
      <c r="BZ400" s="18"/>
      <c r="CA400" s="18"/>
      <c r="CB400" s="18"/>
      <c r="CC400" s="18"/>
      <c r="CD400" s="18"/>
      <c r="CE400" s="18"/>
      <c r="CF400" s="18"/>
      <c r="CG400" s="18"/>
      <c r="CH400" s="18"/>
      <c r="CI400" s="18"/>
      <c r="CJ400" s="18"/>
      <c r="CK400" s="18"/>
      <c r="CL400" s="18"/>
      <c r="CM400" s="18"/>
      <c r="CN400" s="18"/>
      <c r="CO400" s="18"/>
      <c r="CP400" s="18"/>
      <c r="CQ400" s="18"/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9"/>
      <c r="DK400" s="18"/>
      <c r="DL400" s="18"/>
      <c r="DM400" s="19"/>
      <c r="DN400" s="19"/>
      <c r="DO400" s="18"/>
      <c r="DP400" s="18"/>
      <c r="DQ400" s="19"/>
      <c r="DR400" s="19"/>
      <c r="DS400" s="18"/>
      <c r="DT400" s="18"/>
      <c r="DU400" s="19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</row>
    <row r="401" spans="1:161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  <c r="AV401" s="18"/>
      <c r="AW401" s="19"/>
      <c r="AX401" s="18"/>
      <c r="AY401" s="18"/>
      <c r="AZ401" s="18"/>
      <c r="BA401" s="18"/>
      <c r="BB401" s="18"/>
      <c r="BC401" s="18"/>
      <c r="BD401" s="18"/>
      <c r="BE401" s="18"/>
      <c r="BF401" s="18"/>
      <c r="BG401" s="18"/>
      <c r="BH401" s="19"/>
      <c r="BI401" s="18"/>
      <c r="BJ401" s="18"/>
      <c r="BK401" s="18"/>
      <c r="BL401" s="18"/>
      <c r="BM401" s="18"/>
      <c r="BN401" s="18"/>
      <c r="BO401" s="18"/>
      <c r="BP401" s="18"/>
      <c r="BQ401" s="18"/>
      <c r="BR401" s="18"/>
      <c r="BS401" s="19"/>
      <c r="BT401" s="18"/>
      <c r="BU401" s="18"/>
      <c r="BV401" s="18"/>
      <c r="BW401" s="18"/>
      <c r="BX401" s="18"/>
      <c r="BY401" s="18"/>
      <c r="BZ401" s="18"/>
      <c r="CA401" s="18"/>
      <c r="CB401" s="18"/>
      <c r="CC401" s="18"/>
      <c r="CD401" s="18"/>
      <c r="CE401" s="18"/>
      <c r="CF401" s="18"/>
      <c r="CG401" s="18"/>
      <c r="CH401" s="18"/>
      <c r="CI401" s="18"/>
      <c r="CJ401" s="18"/>
      <c r="CK401" s="18"/>
      <c r="CL401" s="18"/>
      <c r="CM401" s="18"/>
      <c r="CN401" s="18"/>
      <c r="CO401" s="18"/>
      <c r="CP401" s="18"/>
      <c r="CQ401" s="18"/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9"/>
      <c r="DK401" s="18"/>
      <c r="DL401" s="18"/>
      <c r="DM401" s="19"/>
      <c r="DN401" s="19"/>
      <c r="DO401" s="18"/>
      <c r="DP401" s="18"/>
      <c r="DQ401" s="19"/>
      <c r="DR401" s="19"/>
      <c r="DS401" s="18"/>
      <c r="DT401" s="18"/>
      <c r="DU401" s="19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</row>
    <row r="402" spans="1:161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  <c r="AV402" s="18"/>
      <c r="AW402" s="19"/>
      <c r="AX402" s="18"/>
      <c r="AY402" s="18"/>
      <c r="AZ402" s="18"/>
      <c r="BA402" s="18"/>
      <c r="BB402" s="18"/>
      <c r="BC402" s="18"/>
      <c r="BD402" s="18"/>
      <c r="BE402" s="18"/>
      <c r="BF402" s="18"/>
      <c r="BG402" s="18"/>
      <c r="BH402" s="19"/>
      <c r="BI402" s="18"/>
      <c r="BJ402" s="18"/>
      <c r="BK402" s="18"/>
      <c r="BL402" s="18"/>
      <c r="BM402" s="18"/>
      <c r="BN402" s="18"/>
      <c r="BO402" s="18"/>
      <c r="BP402" s="18"/>
      <c r="BQ402" s="18"/>
      <c r="BR402" s="18"/>
      <c r="BS402" s="19"/>
      <c r="BT402" s="18"/>
      <c r="BU402" s="18"/>
      <c r="BV402" s="18"/>
      <c r="BW402" s="18"/>
      <c r="BX402" s="18"/>
      <c r="BY402" s="18"/>
      <c r="BZ402" s="18"/>
      <c r="CA402" s="18"/>
      <c r="CB402" s="18"/>
      <c r="CC402" s="18"/>
      <c r="CD402" s="18"/>
      <c r="CE402" s="18"/>
      <c r="CF402" s="18"/>
      <c r="CG402" s="18"/>
      <c r="CH402" s="18"/>
      <c r="CI402" s="18"/>
      <c r="CJ402" s="18"/>
      <c r="CK402" s="18"/>
      <c r="CL402" s="18"/>
      <c r="CM402" s="18"/>
      <c r="CN402" s="18"/>
      <c r="CO402" s="18"/>
      <c r="CP402" s="18"/>
      <c r="CQ402" s="18"/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9"/>
      <c r="DK402" s="18"/>
      <c r="DL402" s="18"/>
      <c r="DM402" s="19"/>
      <c r="DN402" s="19"/>
      <c r="DO402" s="18"/>
      <c r="DP402" s="18"/>
      <c r="DQ402" s="19"/>
      <c r="DR402" s="19"/>
      <c r="DS402" s="18"/>
      <c r="DT402" s="18"/>
      <c r="DU402" s="19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</row>
    <row r="403" spans="1:161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  <c r="AV403" s="18"/>
      <c r="AW403" s="19"/>
      <c r="AX403" s="18"/>
      <c r="AY403" s="18"/>
      <c r="AZ403" s="18"/>
      <c r="BA403" s="18"/>
      <c r="BB403" s="18"/>
      <c r="BC403" s="18"/>
      <c r="BD403" s="18"/>
      <c r="BE403" s="18"/>
      <c r="BF403" s="18"/>
      <c r="BG403" s="18"/>
      <c r="BH403" s="19"/>
      <c r="BI403" s="18"/>
      <c r="BJ403" s="18"/>
      <c r="BK403" s="18"/>
      <c r="BL403" s="18"/>
      <c r="BM403" s="18"/>
      <c r="BN403" s="18"/>
      <c r="BO403" s="18"/>
      <c r="BP403" s="18"/>
      <c r="BQ403" s="18"/>
      <c r="BR403" s="18"/>
      <c r="BS403" s="19"/>
      <c r="BT403" s="18"/>
      <c r="BU403" s="18"/>
      <c r="BV403" s="18"/>
      <c r="BW403" s="18"/>
      <c r="BX403" s="18"/>
      <c r="BY403" s="18"/>
      <c r="BZ403" s="18"/>
      <c r="CA403" s="18"/>
      <c r="CB403" s="18"/>
      <c r="CC403" s="18"/>
      <c r="CD403" s="18"/>
      <c r="CE403" s="18"/>
      <c r="CF403" s="18"/>
      <c r="CG403" s="18"/>
      <c r="CH403" s="18"/>
      <c r="CI403" s="18"/>
      <c r="CJ403" s="18"/>
      <c r="CK403" s="18"/>
      <c r="CL403" s="18"/>
      <c r="CM403" s="18"/>
      <c r="CN403" s="18"/>
      <c r="CO403" s="18"/>
      <c r="CP403" s="18"/>
      <c r="CQ403" s="18"/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9"/>
      <c r="DK403" s="18"/>
      <c r="DL403" s="18"/>
      <c r="DM403" s="19"/>
      <c r="DN403" s="19"/>
      <c r="DO403" s="18"/>
      <c r="DP403" s="18"/>
      <c r="DQ403" s="19"/>
      <c r="DR403" s="19"/>
      <c r="DS403" s="18"/>
      <c r="DT403" s="18"/>
      <c r="DU403" s="19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</row>
    <row r="404" spans="1:161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  <c r="AV404" s="18"/>
      <c r="AW404" s="19"/>
      <c r="AX404" s="18"/>
      <c r="AY404" s="18"/>
      <c r="AZ404" s="18"/>
      <c r="BA404" s="18"/>
      <c r="BB404" s="18"/>
      <c r="BC404" s="18"/>
      <c r="BD404" s="18"/>
      <c r="BE404" s="18"/>
      <c r="BF404" s="18"/>
      <c r="BG404" s="18"/>
      <c r="BH404" s="19"/>
      <c r="BI404" s="18"/>
      <c r="BJ404" s="18"/>
      <c r="BK404" s="18"/>
      <c r="BL404" s="18"/>
      <c r="BM404" s="18"/>
      <c r="BN404" s="18"/>
      <c r="BO404" s="18"/>
      <c r="BP404" s="18"/>
      <c r="BQ404" s="18"/>
      <c r="BR404" s="18"/>
      <c r="BS404" s="19"/>
      <c r="BT404" s="18"/>
      <c r="BU404" s="18"/>
      <c r="BV404" s="18"/>
      <c r="BW404" s="18"/>
      <c r="BX404" s="18"/>
      <c r="BY404" s="18"/>
      <c r="BZ404" s="18"/>
      <c r="CA404" s="18"/>
      <c r="CB404" s="18"/>
      <c r="CC404" s="18"/>
      <c r="CD404" s="18"/>
      <c r="CE404" s="18"/>
      <c r="CF404" s="18"/>
      <c r="CG404" s="18"/>
      <c r="CH404" s="18"/>
      <c r="CI404" s="18"/>
      <c r="CJ404" s="18"/>
      <c r="CK404" s="18"/>
      <c r="CL404" s="18"/>
      <c r="CM404" s="18"/>
      <c r="CN404" s="18"/>
      <c r="CO404" s="18"/>
      <c r="CP404" s="18"/>
      <c r="CQ404" s="18"/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9"/>
      <c r="DK404" s="18"/>
      <c r="DL404" s="18"/>
      <c r="DM404" s="19"/>
      <c r="DN404" s="19"/>
      <c r="DO404" s="18"/>
      <c r="DP404" s="18"/>
      <c r="DQ404" s="19"/>
      <c r="DR404" s="19"/>
      <c r="DS404" s="18"/>
      <c r="DT404" s="18"/>
      <c r="DU404" s="19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</row>
    <row r="405" spans="1:161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  <c r="AV405" s="18"/>
      <c r="AW405" s="19"/>
      <c r="AX405" s="18"/>
      <c r="AY405" s="18"/>
      <c r="AZ405" s="18"/>
      <c r="BA405" s="18"/>
      <c r="BB405" s="18"/>
      <c r="BC405" s="18"/>
      <c r="BD405" s="18"/>
      <c r="BE405" s="18"/>
      <c r="BF405" s="18"/>
      <c r="BG405" s="18"/>
      <c r="BH405" s="19"/>
      <c r="BI405" s="18"/>
      <c r="BJ405" s="18"/>
      <c r="BK405" s="18"/>
      <c r="BL405" s="18"/>
      <c r="BM405" s="18"/>
      <c r="BN405" s="18"/>
      <c r="BO405" s="18"/>
      <c r="BP405" s="18"/>
      <c r="BQ405" s="18"/>
      <c r="BR405" s="18"/>
      <c r="BS405" s="19"/>
      <c r="BT405" s="18"/>
      <c r="BU405" s="18"/>
      <c r="BV405" s="18"/>
      <c r="BW405" s="18"/>
      <c r="BX405" s="18"/>
      <c r="BY405" s="18"/>
      <c r="BZ405" s="18"/>
      <c r="CA405" s="18"/>
      <c r="CB405" s="18"/>
      <c r="CC405" s="18"/>
      <c r="CD405" s="18"/>
      <c r="CE405" s="18"/>
      <c r="CF405" s="18"/>
      <c r="CG405" s="18"/>
      <c r="CH405" s="18"/>
      <c r="CI405" s="18"/>
      <c r="CJ405" s="18"/>
      <c r="CK405" s="18"/>
      <c r="CL405" s="18"/>
      <c r="CM405" s="18"/>
      <c r="CN405" s="18"/>
      <c r="CO405" s="18"/>
      <c r="CP405" s="18"/>
      <c r="CQ405" s="18"/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9"/>
      <c r="DK405" s="18"/>
      <c r="DL405" s="18"/>
      <c r="DM405" s="19"/>
      <c r="DN405" s="19"/>
      <c r="DO405" s="18"/>
      <c r="DP405" s="18"/>
      <c r="DQ405" s="19"/>
      <c r="DR405" s="19"/>
      <c r="DS405" s="18"/>
      <c r="DT405" s="18"/>
      <c r="DU405" s="19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</row>
    <row r="406" spans="1:161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  <c r="AV406" s="18"/>
      <c r="AW406" s="19"/>
      <c r="AX406" s="18"/>
      <c r="AY406" s="18"/>
      <c r="AZ406" s="18"/>
      <c r="BA406" s="18"/>
      <c r="BB406" s="18"/>
      <c r="BC406" s="18"/>
      <c r="BD406" s="18"/>
      <c r="BE406" s="18"/>
      <c r="BF406" s="18"/>
      <c r="BG406" s="18"/>
      <c r="BH406" s="19"/>
      <c r="BI406" s="18"/>
      <c r="BJ406" s="18"/>
      <c r="BK406" s="18"/>
      <c r="BL406" s="18"/>
      <c r="BM406" s="18"/>
      <c r="BN406" s="18"/>
      <c r="BO406" s="18"/>
      <c r="BP406" s="18"/>
      <c r="BQ406" s="18"/>
      <c r="BR406" s="18"/>
      <c r="BS406" s="19"/>
      <c r="BT406" s="18"/>
      <c r="BU406" s="18"/>
      <c r="BV406" s="18"/>
      <c r="BW406" s="18"/>
      <c r="BX406" s="18"/>
      <c r="BY406" s="18"/>
      <c r="BZ406" s="18"/>
      <c r="CA406" s="18"/>
      <c r="CB406" s="18"/>
      <c r="CC406" s="18"/>
      <c r="CD406" s="18"/>
      <c r="CE406" s="18"/>
      <c r="CF406" s="18"/>
      <c r="CG406" s="18"/>
      <c r="CH406" s="18"/>
      <c r="CI406" s="18"/>
      <c r="CJ406" s="18"/>
      <c r="CK406" s="18"/>
      <c r="CL406" s="18"/>
      <c r="CM406" s="18"/>
      <c r="CN406" s="18"/>
      <c r="CO406" s="18"/>
      <c r="CP406" s="18"/>
      <c r="CQ406" s="18"/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9"/>
      <c r="DK406" s="18"/>
      <c r="DL406" s="18"/>
      <c r="DM406" s="19"/>
      <c r="DN406" s="19"/>
      <c r="DO406" s="18"/>
      <c r="DP406" s="18"/>
      <c r="DQ406" s="19"/>
      <c r="DR406" s="19"/>
      <c r="DS406" s="18"/>
      <c r="DT406" s="18"/>
      <c r="DU406" s="19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</row>
    <row r="407" spans="1:161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  <c r="AV407" s="18"/>
      <c r="AW407" s="19"/>
      <c r="AX407" s="18"/>
      <c r="AY407" s="18"/>
      <c r="AZ407" s="18"/>
      <c r="BA407" s="18"/>
      <c r="BB407" s="18"/>
      <c r="BC407" s="18"/>
      <c r="BD407" s="18"/>
      <c r="BE407" s="18"/>
      <c r="BF407" s="18"/>
      <c r="BG407" s="18"/>
      <c r="BH407" s="19"/>
      <c r="BI407" s="18"/>
      <c r="BJ407" s="18"/>
      <c r="BK407" s="18"/>
      <c r="BL407" s="18"/>
      <c r="BM407" s="18"/>
      <c r="BN407" s="18"/>
      <c r="BO407" s="18"/>
      <c r="BP407" s="18"/>
      <c r="BQ407" s="18"/>
      <c r="BR407" s="18"/>
      <c r="BS407" s="19"/>
      <c r="BT407" s="18"/>
      <c r="BU407" s="18"/>
      <c r="BV407" s="18"/>
      <c r="BW407" s="18"/>
      <c r="BX407" s="18"/>
      <c r="BY407" s="18"/>
      <c r="BZ407" s="18"/>
      <c r="CA407" s="18"/>
      <c r="CB407" s="18"/>
      <c r="CC407" s="18"/>
      <c r="CD407" s="18"/>
      <c r="CE407" s="18"/>
      <c r="CF407" s="18"/>
      <c r="CG407" s="18"/>
      <c r="CH407" s="18"/>
      <c r="CI407" s="18"/>
      <c r="CJ407" s="18"/>
      <c r="CK407" s="18"/>
      <c r="CL407" s="18"/>
      <c r="CM407" s="18"/>
      <c r="CN407" s="18"/>
      <c r="CO407" s="18"/>
      <c r="CP407" s="18"/>
      <c r="CQ407" s="18"/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9"/>
      <c r="DK407" s="18"/>
      <c r="DL407" s="18"/>
      <c r="DM407" s="19"/>
      <c r="DN407" s="19"/>
      <c r="DO407" s="18"/>
      <c r="DP407" s="18"/>
      <c r="DQ407" s="19"/>
      <c r="DR407" s="19"/>
      <c r="DS407" s="18"/>
      <c r="DT407" s="18"/>
      <c r="DU407" s="19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</row>
    <row r="408" spans="1:161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  <c r="AV408" s="18"/>
      <c r="AW408" s="19"/>
      <c r="AX408" s="18"/>
      <c r="AY408" s="18"/>
      <c r="AZ408" s="18"/>
      <c r="BA408" s="18"/>
      <c r="BB408" s="18"/>
      <c r="BC408" s="18"/>
      <c r="BD408" s="18"/>
      <c r="BE408" s="18"/>
      <c r="BF408" s="18"/>
      <c r="BG408" s="18"/>
      <c r="BH408" s="19"/>
      <c r="BI408" s="18"/>
      <c r="BJ408" s="18"/>
      <c r="BK408" s="18"/>
      <c r="BL408" s="18"/>
      <c r="BM408" s="18"/>
      <c r="BN408" s="18"/>
      <c r="BO408" s="18"/>
      <c r="BP408" s="18"/>
      <c r="BQ408" s="18"/>
      <c r="BR408" s="18"/>
      <c r="BS408" s="19"/>
      <c r="BT408" s="18"/>
      <c r="BU408" s="18"/>
      <c r="BV408" s="18"/>
      <c r="BW408" s="18"/>
      <c r="BX408" s="18"/>
      <c r="BY408" s="18"/>
      <c r="BZ408" s="18"/>
      <c r="CA408" s="18"/>
      <c r="CB408" s="18"/>
      <c r="CC408" s="18"/>
      <c r="CD408" s="18"/>
      <c r="CE408" s="18"/>
      <c r="CF408" s="18"/>
      <c r="CG408" s="18"/>
      <c r="CH408" s="18"/>
      <c r="CI408" s="18"/>
      <c r="CJ408" s="18"/>
      <c r="CK408" s="18"/>
      <c r="CL408" s="18"/>
      <c r="CM408" s="18"/>
      <c r="CN408" s="18"/>
      <c r="CO408" s="18"/>
      <c r="CP408" s="18"/>
      <c r="CQ408" s="18"/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9"/>
      <c r="DK408" s="18"/>
      <c r="DL408" s="18"/>
      <c r="DM408" s="19"/>
      <c r="DN408" s="19"/>
      <c r="DO408" s="18"/>
      <c r="DP408" s="18"/>
      <c r="DQ408" s="19"/>
      <c r="DR408" s="19"/>
      <c r="DS408" s="18"/>
      <c r="DT408" s="18"/>
      <c r="DU408" s="19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</row>
    <row r="409" spans="1:161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  <c r="AV409" s="18"/>
      <c r="AW409" s="19"/>
      <c r="AX409" s="18"/>
      <c r="AY409" s="18"/>
      <c r="AZ409" s="18"/>
      <c r="BA409" s="18"/>
      <c r="BB409" s="18"/>
      <c r="BC409" s="18"/>
      <c r="BD409" s="18"/>
      <c r="BE409" s="18"/>
      <c r="BF409" s="18"/>
      <c r="BG409" s="18"/>
      <c r="BH409" s="19"/>
      <c r="BI409" s="18"/>
      <c r="BJ409" s="18"/>
      <c r="BK409" s="18"/>
      <c r="BL409" s="18"/>
      <c r="BM409" s="18"/>
      <c r="BN409" s="18"/>
      <c r="BO409" s="18"/>
      <c r="BP409" s="18"/>
      <c r="BQ409" s="18"/>
      <c r="BR409" s="18"/>
      <c r="BS409" s="19"/>
      <c r="BT409" s="18"/>
      <c r="BU409" s="18"/>
      <c r="BV409" s="18"/>
      <c r="BW409" s="18"/>
      <c r="BX409" s="18"/>
      <c r="BY409" s="18"/>
      <c r="BZ409" s="18"/>
      <c r="CA409" s="18"/>
      <c r="CB409" s="18"/>
      <c r="CC409" s="18"/>
      <c r="CD409" s="18"/>
      <c r="CE409" s="18"/>
      <c r="CF409" s="18"/>
      <c r="CG409" s="18"/>
      <c r="CH409" s="18"/>
      <c r="CI409" s="18"/>
      <c r="CJ409" s="18"/>
      <c r="CK409" s="18"/>
      <c r="CL409" s="18"/>
      <c r="CM409" s="18"/>
      <c r="CN409" s="18"/>
      <c r="CO409" s="18"/>
      <c r="CP409" s="18"/>
      <c r="CQ409" s="18"/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9"/>
      <c r="DK409" s="18"/>
      <c r="DL409" s="18"/>
      <c r="DM409" s="19"/>
      <c r="DN409" s="19"/>
      <c r="DO409" s="18"/>
      <c r="DP409" s="18"/>
      <c r="DQ409" s="19"/>
      <c r="DR409" s="19"/>
      <c r="DS409" s="18"/>
      <c r="DT409" s="18"/>
      <c r="DU409" s="19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</row>
    <row r="410" spans="1:161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  <c r="AV410" s="18"/>
      <c r="AW410" s="19"/>
      <c r="AX410" s="18"/>
      <c r="AY410" s="18"/>
      <c r="AZ410" s="18"/>
      <c r="BA410" s="18"/>
      <c r="BB410" s="18"/>
      <c r="BC410" s="18"/>
      <c r="BD410" s="18"/>
      <c r="BE410" s="18"/>
      <c r="BF410" s="18"/>
      <c r="BG410" s="18"/>
      <c r="BH410" s="19"/>
      <c r="BI410" s="18"/>
      <c r="BJ410" s="18"/>
      <c r="BK410" s="18"/>
      <c r="BL410" s="18"/>
      <c r="BM410" s="18"/>
      <c r="BN410" s="18"/>
      <c r="BO410" s="18"/>
      <c r="BP410" s="18"/>
      <c r="BQ410" s="18"/>
      <c r="BR410" s="18"/>
      <c r="BS410" s="19"/>
      <c r="BT410" s="18"/>
      <c r="BU410" s="18"/>
      <c r="BV410" s="18"/>
      <c r="BW410" s="18"/>
      <c r="BX410" s="18"/>
      <c r="BY410" s="18"/>
      <c r="BZ410" s="18"/>
      <c r="CA410" s="18"/>
      <c r="CB410" s="18"/>
      <c r="CC410" s="18"/>
      <c r="CD410" s="18"/>
      <c r="CE410" s="18"/>
      <c r="CF410" s="18"/>
      <c r="CG410" s="18"/>
      <c r="CH410" s="18"/>
      <c r="CI410" s="18"/>
      <c r="CJ410" s="18"/>
      <c r="CK410" s="18"/>
      <c r="CL410" s="18"/>
      <c r="CM410" s="18"/>
      <c r="CN410" s="18"/>
      <c r="CO410" s="18"/>
      <c r="CP410" s="18"/>
      <c r="CQ410" s="18"/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9"/>
      <c r="DK410" s="18"/>
      <c r="DL410" s="18"/>
      <c r="DM410" s="19"/>
      <c r="DN410" s="19"/>
      <c r="DO410" s="18"/>
      <c r="DP410" s="18"/>
      <c r="DQ410" s="19"/>
      <c r="DR410" s="19"/>
      <c r="DS410" s="18"/>
      <c r="DT410" s="18"/>
      <c r="DU410" s="19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</row>
    <row r="411" spans="1:161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  <c r="AV411" s="18"/>
      <c r="AW411" s="19"/>
      <c r="AX411" s="18"/>
      <c r="AY411" s="18"/>
      <c r="AZ411" s="18"/>
      <c r="BA411" s="18"/>
      <c r="BB411" s="18"/>
      <c r="BC411" s="18"/>
      <c r="BD411" s="18"/>
      <c r="BE411" s="18"/>
      <c r="BF411" s="18"/>
      <c r="BG411" s="18"/>
      <c r="BH411" s="19"/>
      <c r="BI411" s="18"/>
      <c r="BJ411" s="18"/>
      <c r="BK411" s="18"/>
      <c r="BL411" s="18"/>
      <c r="BM411" s="18"/>
      <c r="BN411" s="18"/>
      <c r="BO411" s="18"/>
      <c r="BP411" s="18"/>
      <c r="BQ411" s="18"/>
      <c r="BR411" s="18"/>
      <c r="BS411" s="19"/>
      <c r="BT411" s="18"/>
      <c r="BU411" s="18"/>
      <c r="BV411" s="18"/>
      <c r="BW411" s="18"/>
      <c r="BX411" s="18"/>
      <c r="BY411" s="18"/>
      <c r="BZ411" s="18"/>
      <c r="CA411" s="18"/>
      <c r="CB411" s="18"/>
      <c r="CC411" s="18"/>
      <c r="CD411" s="18"/>
      <c r="CE411" s="18"/>
      <c r="CF411" s="18"/>
      <c r="CG411" s="18"/>
      <c r="CH411" s="18"/>
      <c r="CI411" s="18"/>
      <c r="CJ411" s="18"/>
      <c r="CK411" s="18"/>
      <c r="CL411" s="18"/>
      <c r="CM411" s="18"/>
      <c r="CN411" s="18"/>
      <c r="CO411" s="18"/>
      <c r="CP411" s="18"/>
      <c r="CQ411" s="18"/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9"/>
      <c r="DK411" s="18"/>
      <c r="DL411" s="18"/>
      <c r="DM411" s="19"/>
      <c r="DN411" s="19"/>
      <c r="DO411" s="18"/>
      <c r="DP411" s="18"/>
      <c r="DQ411" s="19"/>
      <c r="DR411" s="19"/>
      <c r="DS411" s="18"/>
      <c r="DT411" s="18"/>
      <c r="DU411" s="19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</row>
    <row r="412" spans="1:161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  <c r="AV412" s="18"/>
      <c r="AW412" s="19"/>
      <c r="AX412" s="18"/>
      <c r="AY412" s="18"/>
      <c r="AZ412" s="18"/>
      <c r="BA412" s="18"/>
      <c r="BB412" s="18"/>
      <c r="BC412" s="18"/>
      <c r="BD412" s="18"/>
      <c r="BE412" s="18"/>
      <c r="BF412" s="18"/>
      <c r="BG412" s="18"/>
      <c r="BH412" s="19"/>
      <c r="BI412" s="18"/>
      <c r="BJ412" s="18"/>
      <c r="BK412" s="18"/>
      <c r="BL412" s="18"/>
      <c r="BM412" s="18"/>
      <c r="BN412" s="18"/>
      <c r="BO412" s="18"/>
      <c r="BP412" s="18"/>
      <c r="BQ412" s="18"/>
      <c r="BR412" s="18"/>
      <c r="BS412" s="19"/>
      <c r="BT412" s="18"/>
      <c r="BU412" s="18"/>
      <c r="BV412" s="18"/>
      <c r="BW412" s="18"/>
      <c r="BX412" s="18"/>
      <c r="BY412" s="18"/>
      <c r="BZ412" s="18"/>
      <c r="CA412" s="18"/>
      <c r="CB412" s="18"/>
      <c r="CC412" s="18"/>
      <c r="CD412" s="18"/>
      <c r="CE412" s="18"/>
      <c r="CF412" s="18"/>
      <c r="CG412" s="18"/>
      <c r="CH412" s="18"/>
      <c r="CI412" s="18"/>
      <c r="CJ412" s="18"/>
      <c r="CK412" s="18"/>
      <c r="CL412" s="18"/>
      <c r="CM412" s="18"/>
      <c r="CN412" s="18"/>
      <c r="CO412" s="18"/>
      <c r="CP412" s="18"/>
      <c r="CQ412" s="18"/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9"/>
      <c r="DK412" s="18"/>
      <c r="DL412" s="18"/>
      <c r="DM412" s="19"/>
      <c r="DN412" s="19"/>
      <c r="DO412" s="18"/>
      <c r="DP412" s="18"/>
      <c r="DQ412" s="19"/>
      <c r="DR412" s="19"/>
      <c r="DS412" s="18"/>
      <c r="DT412" s="18"/>
      <c r="DU412" s="19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</row>
    <row r="413" spans="1:161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  <c r="AV413" s="18"/>
      <c r="AW413" s="19"/>
      <c r="AX413" s="18"/>
      <c r="AY413" s="18"/>
      <c r="AZ413" s="18"/>
      <c r="BA413" s="18"/>
      <c r="BB413" s="18"/>
      <c r="BC413" s="18"/>
      <c r="BD413" s="18"/>
      <c r="BE413" s="18"/>
      <c r="BF413" s="18"/>
      <c r="BG413" s="18"/>
      <c r="BH413" s="19"/>
      <c r="BI413" s="18"/>
      <c r="BJ413" s="18"/>
      <c r="BK413" s="18"/>
      <c r="BL413" s="18"/>
      <c r="BM413" s="18"/>
      <c r="BN413" s="18"/>
      <c r="BO413" s="18"/>
      <c r="BP413" s="18"/>
      <c r="BQ413" s="18"/>
      <c r="BR413" s="18"/>
      <c r="BS413" s="19"/>
      <c r="BT413" s="18"/>
      <c r="BU413" s="18"/>
      <c r="BV413" s="18"/>
      <c r="BW413" s="18"/>
      <c r="BX413" s="18"/>
      <c r="BY413" s="18"/>
      <c r="BZ413" s="18"/>
      <c r="CA413" s="18"/>
      <c r="CB413" s="18"/>
      <c r="CC413" s="18"/>
      <c r="CD413" s="18"/>
      <c r="CE413" s="18"/>
      <c r="CF413" s="18"/>
      <c r="CG413" s="18"/>
      <c r="CH413" s="18"/>
      <c r="CI413" s="18"/>
      <c r="CJ413" s="18"/>
      <c r="CK413" s="18"/>
      <c r="CL413" s="18"/>
      <c r="CM413" s="18"/>
      <c r="CN413" s="18"/>
      <c r="CO413" s="18"/>
      <c r="CP413" s="18"/>
      <c r="CQ413" s="18"/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9"/>
      <c r="DK413" s="18"/>
      <c r="DL413" s="18"/>
      <c r="DM413" s="19"/>
      <c r="DN413" s="19"/>
      <c r="DO413" s="18"/>
      <c r="DP413" s="18"/>
      <c r="DQ413" s="19"/>
      <c r="DR413" s="19"/>
      <c r="DS413" s="18"/>
      <c r="DT413" s="18"/>
      <c r="DU413" s="19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</row>
    <row r="414" spans="1:161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  <c r="AV414" s="18"/>
      <c r="AW414" s="19"/>
      <c r="AX414" s="18"/>
      <c r="AY414" s="18"/>
      <c r="AZ414" s="18"/>
      <c r="BA414" s="18"/>
      <c r="BB414" s="18"/>
      <c r="BC414" s="18"/>
      <c r="BD414" s="18"/>
      <c r="BE414" s="18"/>
      <c r="BF414" s="18"/>
      <c r="BG414" s="18"/>
      <c r="BH414" s="19"/>
      <c r="BI414" s="18"/>
      <c r="BJ414" s="18"/>
      <c r="BK414" s="18"/>
      <c r="BL414" s="18"/>
      <c r="BM414" s="18"/>
      <c r="BN414" s="18"/>
      <c r="BO414" s="18"/>
      <c r="BP414" s="18"/>
      <c r="BQ414" s="18"/>
      <c r="BR414" s="18"/>
      <c r="BS414" s="19"/>
      <c r="BT414" s="18"/>
      <c r="BU414" s="18"/>
      <c r="BV414" s="18"/>
      <c r="BW414" s="18"/>
      <c r="BX414" s="18"/>
      <c r="BY414" s="18"/>
      <c r="BZ414" s="18"/>
      <c r="CA414" s="18"/>
      <c r="CB414" s="18"/>
      <c r="CC414" s="18"/>
      <c r="CD414" s="18"/>
      <c r="CE414" s="18"/>
      <c r="CF414" s="18"/>
      <c r="CG414" s="18"/>
      <c r="CH414" s="18"/>
      <c r="CI414" s="18"/>
      <c r="CJ414" s="18"/>
      <c r="CK414" s="18"/>
      <c r="CL414" s="18"/>
      <c r="CM414" s="18"/>
      <c r="CN414" s="18"/>
      <c r="CO414" s="18"/>
      <c r="CP414" s="18"/>
      <c r="CQ414" s="18"/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9"/>
      <c r="DK414" s="18"/>
      <c r="DL414" s="18"/>
      <c r="DM414" s="19"/>
      <c r="DN414" s="19"/>
      <c r="DO414" s="18"/>
      <c r="DP414" s="18"/>
      <c r="DQ414" s="19"/>
      <c r="DR414" s="19"/>
      <c r="DS414" s="18"/>
      <c r="DT414" s="18"/>
      <c r="DU414" s="19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</row>
    <row r="415" spans="1:161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  <c r="AV415" s="18"/>
      <c r="AW415" s="19"/>
      <c r="AX415" s="18"/>
      <c r="AY415" s="18"/>
      <c r="AZ415" s="18"/>
      <c r="BA415" s="18"/>
      <c r="BB415" s="18"/>
      <c r="BC415" s="18"/>
      <c r="BD415" s="18"/>
      <c r="BE415" s="18"/>
      <c r="BF415" s="18"/>
      <c r="BG415" s="18"/>
      <c r="BH415" s="19"/>
      <c r="BI415" s="18"/>
      <c r="BJ415" s="18"/>
      <c r="BK415" s="18"/>
      <c r="BL415" s="18"/>
      <c r="BM415" s="18"/>
      <c r="BN415" s="18"/>
      <c r="BO415" s="18"/>
      <c r="BP415" s="18"/>
      <c r="BQ415" s="18"/>
      <c r="BR415" s="18"/>
      <c r="BS415" s="19"/>
      <c r="BT415" s="18"/>
      <c r="BU415" s="18"/>
      <c r="BV415" s="18"/>
      <c r="BW415" s="18"/>
      <c r="BX415" s="18"/>
      <c r="BY415" s="18"/>
      <c r="BZ415" s="18"/>
      <c r="CA415" s="18"/>
      <c r="CB415" s="18"/>
      <c r="CC415" s="18"/>
      <c r="CD415" s="18"/>
      <c r="CE415" s="18"/>
      <c r="CF415" s="18"/>
      <c r="CG415" s="18"/>
      <c r="CH415" s="18"/>
      <c r="CI415" s="18"/>
      <c r="CJ415" s="18"/>
      <c r="CK415" s="18"/>
      <c r="CL415" s="18"/>
      <c r="CM415" s="18"/>
      <c r="CN415" s="18"/>
      <c r="CO415" s="18"/>
      <c r="CP415" s="18"/>
      <c r="CQ415" s="18"/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9"/>
      <c r="DK415" s="18"/>
      <c r="DL415" s="18"/>
      <c r="DM415" s="19"/>
      <c r="DN415" s="19"/>
      <c r="DO415" s="18"/>
      <c r="DP415" s="18"/>
      <c r="DQ415" s="19"/>
      <c r="DR415" s="19"/>
      <c r="DS415" s="18"/>
      <c r="DT415" s="18"/>
      <c r="DU415" s="19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</row>
    <row r="416" spans="1:161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  <c r="AV416" s="18"/>
      <c r="AW416" s="19"/>
      <c r="AX416" s="18"/>
      <c r="AY416" s="18"/>
      <c r="AZ416" s="18"/>
      <c r="BA416" s="18"/>
      <c r="BB416" s="18"/>
      <c r="BC416" s="18"/>
      <c r="BD416" s="18"/>
      <c r="BE416" s="18"/>
      <c r="BF416" s="18"/>
      <c r="BG416" s="18"/>
      <c r="BH416" s="19"/>
      <c r="BI416" s="18"/>
      <c r="BJ416" s="18"/>
      <c r="BK416" s="18"/>
      <c r="BL416" s="18"/>
      <c r="BM416" s="18"/>
      <c r="BN416" s="18"/>
      <c r="BO416" s="18"/>
      <c r="BP416" s="18"/>
      <c r="BQ416" s="18"/>
      <c r="BR416" s="18"/>
      <c r="BS416" s="19"/>
      <c r="BT416" s="18"/>
      <c r="BU416" s="18"/>
      <c r="BV416" s="18"/>
      <c r="BW416" s="18"/>
      <c r="BX416" s="18"/>
      <c r="BY416" s="18"/>
      <c r="BZ416" s="18"/>
      <c r="CA416" s="18"/>
      <c r="CB416" s="18"/>
      <c r="CC416" s="18"/>
      <c r="CD416" s="18"/>
      <c r="CE416" s="18"/>
      <c r="CF416" s="18"/>
      <c r="CG416" s="18"/>
      <c r="CH416" s="18"/>
      <c r="CI416" s="18"/>
      <c r="CJ416" s="18"/>
      <c r="CK416" s="18"/>
      <c r="CL416" s="18"/>
      <c r="CM416" s="18"/>
      <c r="CN416" s="18"/>
      <c r="CO416" s="18"/>
      <c r="CP416" s="18"/>
      <c r="CQ416" s="18"/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9"/>
      <c r="DK416" s="18"/>
      <c r="DL416" s="18"/>
      <c r="DM416" s="19"/>
      <c r="DN416" s="19"/>
      <c r="DO416" s="18"/>
      <c r="DP416" s="18"/>
      <c r="DQ416" s="19"/>
      <c r="DR416" s="19"/>
      <c r="DS416" s="18"/>
      <c r="DT416" s="18"/>
      <c r="DU416" s="19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</row>
    <row r="417" spans="1:161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  <c r="AV417" s="18"/>
      <c r="AW417" s="19"/>
      <c r="AX417" s="18"/>
      <c r="AY417" s="18"/>
      <c r="AZ417" s="18"/>
      <c r="BA417" s="18"/>
      <c r="BB417" s="18"/>
      <c r="BC417" s="18"/>
      <c r="BD417" s="18"/>
      <c r="BE417" s="18"/>
      <c r="BF417" s="18"/>
      <c r="BG417" s="18"/>
      <c r="BH417" s="19"/>
      <c r="BI417" s="18"/>
      <c r="BJ417" s="18"/>
      <c r="BK417" s="18"/>
      <c r="BL417" s="18"/>
      <c r="BM417" s="18"/>
      <c r="BN417" s="18"/>
      <c r="BO417" s="18"/>
      <c r="BP417" s="18"/>
      <c r="BQ417" s="18"/>
      <c r="BR417" s="18"/>
      <c r="BS417" s="19"/>
      <c r="BT417" s="18"/>
      <c r="BU417" s="18"/>
      <c r="BV417" s="18"/>
      <c r="BW417" s="18"/>
      <c r="BX417" s="18"/>
      <c r="BY417" s="18"/>
      <c r="BZ417" s="18"/>
      <c r="CA417" s="18"/>
      <c r="CB417" s="18"/>
      <c r="CC417" s="18"/>
      <c r="CD417" s="18"/>
      <c r="CE417" s="18"/>
      <c r="CF417" s="18"/>
      <c r="CG417" s="18"/>
      <c r="CH417" s="18"/>
      <c r="CI417" s="18"/>
      <c r="CJ417" s="18"/>
      <c r="CK417" s="18"/>
      <c r="CL417" s="18"/>
      <c r="CM417" s="18"/>
      <c r="CN417" s="18"/>
      <c r="CO417" s="18"/>
      <c r="CP417" s="18"/>
      <c r="CQ417" s="18"/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9"/>
      <c r="DK417" s="18"/>
      <c r="DL417" s="18"/>
      <c r="DM417" s="19"/>
      <c r="DN417" s="19"/>
      <c r="DO417" s="18"/>
      <c r="DP417" s="18"/>
      <c r="DQ417" s="19"/>
      <c r="DR417" s="19"/>
      <c r="DS417" s="18"/>
      <c r="DT417" s="18"/>
      <c r="DU417" s="19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</row>
    <row r="418" spans="1:161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  <c r="AV418" s="18"/>
      <c r="AW418" s="19"/>
      <c r="AX418" s="18"/>
      <c r="AY418" s="18"/>
      <c r="AZ418" s="18"/>
      <c r="BA418" s="18"/>
      <c r="BB418" s="18"/>
      <c r="BC418" s="18"/>
      <c r="BD418" s="18"/>
      <c r="BE418" s="18"/>
      <c r="BF418" s="18"/>
      <c r="BG418" s="18"/>
      <c r="BH418" s="19"/>
      <c r="BI418" s="18"/>
      <c r="BJ418" s="18"/>
      <c r="BK418" s="18"/>
      <c r="BL418" s="18"/>
      <c r="BM418" s="18"/>
      <c r="BN418" s="18"/>
      <c r="BO418" s="18"/>
      <c r="BP418" s="18"/>
      <c r="BQ418" s="18"/>
      <c r="BR418" s="18"/>
      <c r="BS418" s="19"/>
      <c r="BT418" s="18"/>
      <c r="BU418" s="18"/>
      <c r="BV418" s="18"/>
      <c r="BW418" s="18"/>
      <c r="BX418" s="18"/>
      <c r="BY418" s="18"/>
      <c r="BZ418" s="18"/>
      <c r="CA418" s="18"/>
      <c r="CB418" s="18"/>
      <c r="CC418" s="18"/>
      <c r="CD418" s="18"/>
      <c r="CE418" s="18"/>
      <c r="CF418" s="18"/>
      <c r="CG418" s="18"/>
      <c r="CH418" s="18"/>
      <c r="CI418" s="18"/>
      <c r="CJ418" s="18"/>
      <c r="CK418" s="18"/>
      <c r="CL418" s="18"/>
      <c r="CM418" s="18"/>
      <c r="CN418" s="18"/>
      <c r="CO418" s="18"/>
      <c r="CP418" s="18"/>
      <c r="CQ418" s="18"/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9"/>
      <c r="DK418" s="18"/>
      <c r="DL418" s="18"/>
      <c r="DM418" s="19"/>
      <c r="DN418" s="19"/>
      <c r="DO418" s="18"/>
      <c r="DP418" s="18"/>
      <c r="DQ418" s="19"/>
      <c r="DR418" s="19"/>
      <c r="DS418" s="18"/>
      <c r="DT418" s="18"/>
      <c r="DU418" s="19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</row>
    <row r="419" spans="1:161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  <c r="AV419" s="18"/>
      <c r="AW419" s="19"/>
      <c r="AX419" s="18"/>
      <c r="AY419" s="18"/>
      <c r="AZ419" s="18"/>
      <c r="BA419" s="18"/>
      <c r="BB419" s="18"/>
      <c r="BC419" s="18"/>
      <c r="BD419" s="18"/>
      <c r="BE419" s="18"/>
      <c r="BF419" s="18"/>
      <c r="BG419" s="18"/>
      <c r="BH419" s="19"/>
      <c r="BI419" s="18"/>
      <c r="BJ419" s="18"/>
      <c r="BK419" s="18"/>
      <c r="BL419" s="18"/>
      <c r="BM419" s="18"/>
      <c r="BN419" s="18"/>
      <c r="BO419" s="18"/>
      <c r="BP419" s="18"/>
      <c r="BQ419" s="18"/>
      <c r="BR419" s="18"/>
      <c r="BS419" s="19"/>
      <c r="BT419" s="18"/>
      <c r="BU419" s="18"/>
      <c r="BV419" s="18"/>
      <c r="BW419" s="18"/>
      <c r="BX419" s="18"/>
      <c r="BY419" s="18"/>
      <c r="BZ419" s="18"/>
      <c r="CA419" s="18"/>
      <c r="CB419" s="18"/>
      <c r="CC419" s="18"/>
      <c r="CD419" s="18"/>
      <c r="CE419" s="18"/>
      <c r="CF419" s="18"/>
      <c r="CG419" s="18"/>
      <c r="CH419" s="18"/>
      <c r="CI419" s="18"/>
      <c r="CJ419" s="18"/>
      <c r="CK419" s="18"/>
      <c r="CL419" s="18"/>
      <c r="CM419" s="18"/>
      <c r="CN419" s="18"/>
      <c r="CO419" s="18"/>
      <c r="CP419" s="18"/>
      <c r="CQ419" s="18"/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9"/>
      <c r="DK419" s="18"/>
      <c r="DL419" s="18"/>
      <c r="DM419" s="19"/>
      <c r="DN419" s="19"/>
      <c r="DO419" s="18"/>
      <c r="DP419" s="18"/>
      <c r="DQ419" s="19"/>
      <c r="DR419" s="19"/>
      <c r="DS419" s="18"/>
      <c r="DT419" s="18"/>
      <c r="DU419" s="19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</row>
    <row r="420" spans="1:161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  <c r="AV420" s="18"/>
      <c r="AW420" s="19"/>
      <c r="AX420" s="18"/>
      <c r="AY420" s="18"/>
      <c r="AZ420" s="18"/>
      <c r="BA420" s="18"/>
      <c r="BB420" s="18"/>
      <c r="BC420" s="18"/>
      <c r="BD420" s="18"/>
      <c r="BE420" s="18"/>
      <c r="BF420" s="18"/>
      <c r="BG420" s="18"/>
      <c r="BH420" s="19"/>
      <c r="BI420" s="18"/>
      <c r="BJ420" s="18"/>
      <c r="BK420" s="18"/>
      <c r="BL420" s="18"/>
      <c r="BM420" s="18"/>
      <c r="BN420" s="18"/>
      <c r="BO420" s="18"/>
      <c r="BP420" s="18"/>
      <c r="BQ420" s="18"/>
      <c r="BR420" s="18"/>
      <c r="BS420" s="19"/>
      <c r="BT420" s="18"/>
      <c r="BU420" s="18"/>
      <c r="BV420" s="18"/>
      <c r="BW420" s="18"/>
      <c r="BX420" s="18"/>
      <c r="BY420" s="18"/>
      <c r="BZ420" s="18"/>
      <c r="CA420" s="18"/>
      <c r="CB420" s="18"/>
      <c r="CC420" s="18"/>
      <c r="CD420" s="18"/>
      <c r="CE420" s="18"/>
      <c r="CF420" s="18"/>
      <c r="CG420" s="18"/>
      <c r="CH420" s="18"/>
      <c r="CI420" s="18"/>
      <c r="CJ420" s="18"/>
      <c r="CK420" s="18"/>
      <c r="CL420" s="18"/>
      <c r="CM420" s="18"/>
      <c r="CN420" s="18"/>
      <c r="CO420" s="18"/>
      <c r="CP420" s="18"/>
      <c r="CQ420" s="18"/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9"/>
      <c r="DK420" s="18"/>
      <c r="DL420" s="18"/>
      <c r="DM420" s="19"/>
      <c r="DN420" s="19"/>
      <c r="DO420" s="18"/>
      <c r="DP420" s="18"/>
      <c r="DQ420" s="19"/>
      <c r="DR420" s="19"/>
      <c r="DS420" s="18"/>
      <c r="DT420" s="18"/>
      <c r="DU420" s="19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</row>
    <row r="421" spans="1:161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  <c r="AV421" s="18"/>
      <c r="AW421" s="19"/>
      <c r="AX421" s="18"/>
      <c r="AY421" s="18"/>
      <c r="AZ421" s="18"/>
      <c r="BA421" s="18"/>
      <c r="BB421" s="18"/>
      <c r="BC421" s="18"/>
      <c r="BD421" s="18"/>
      <c r="BE421" s="18"/>
      <c r="BF421" s="18"/>
      <c r="BG421" s="18"/>
      <c r="BH421" s="19"/>
      <c r="BI421" s="18"/>
      <c r="BJ421" s="18"/>
      <c r="BK421" s="18"/>
      <c r="BL421" s="18"/>
      <c r="BM421" s="18"/>
      <c r="BN421" s="18"/>
      <c r="BO421" s="18"/>
      <c r="BP421" s="18"/>
      <c r="BQ421" s="18"/>
      <c r="BR421" s="18"/>
      <c r="BS421" s="19"/>
      <c r="BT421" s="18"/>
      <c r="BU421" s="18"/>
      <c r="BV421" s="18"/>
      <c r="BW421" s="18"/>
      <c r="BX421" s="18"/>
      <c r="BY421" s="18"/>
      <c r="BZ421" s="18"/>
      <c r="CA421" s="18"/>
      <c r="CB421" s="18"/>
      <c r="CC421" s="18"/>
      <c r="CD421" s="18"/>
      <c r="CE421" s="18"/>
      <c r="CF421" s="18"/>
      <c r="CG421" s="18"/>
      <c r="CH421" s="18"/>
      <c r="CI421" s="18"/>
      <c r="CJ421" s="18"/>
      <c r="CK421" s="18"/>
      <c r="CL421" s="18"/>
      <c r="CM421" s="18"/>
      <c r="CN421" s="18"/>
      <c r="CO421" s="18"/>
      <c r="CP421" s="18"/>
      <c r="CQ421" s="18"/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9"/>
      <c r="DK421" s="18"/>
      <c r="DL421" s="18"/>
      <c r="DM421" s="19"/>
      <c r="DN421" s="19"/>
      <c r="DO421" s="18"/>
      <c r="DP421" s="18"/>
      <c r="DQ421" s="19"/>
      <c r="DR421" s="19"/>
      <c r="DS421" s="18"/>
      <c r="DT421" s="18"/>
      <c r="DU421" s="19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</row>
  </sheetData>
  <sheetProtection algorithmName="SHA-512" hashValue="aNVEMu+spdWK+s4B2n9leFv4GL6UUnrCE7A1sldUYVltiSO4XcMVDoSaG1vjq9Y4KFeSXDnXYO7WKNnNUfy/0Q==" saltValue="+RUp02JTpWRSpJyty+QHBQ==" spinCount="100000" sheet="1" objects="1" scenarios="1"/>
  <mergeCells count="83">
    <mergeCell ref="I1:K2"/>
    <mergeCell ref="A1:H2"/>
    <mergeCell ref="K74:K83"/>
    <mergeCell ref="K84:K93"/>
    <mergeCell ref="K94:K103"/>
    <mergeCell ref="K104:K113"/>
    <mergeCell ref="D3:E3"/>
    <mergeCell ref="K4:K13"/>
    <mergeCell ref="K14:K23"/>
    <mergeCell ref="K24:K33"/>
    <mergeCell ref="K34:K43"/>
    <mergeCell ref="K44:K53"/>
    <mergeCell ref="AG2:AP3"/>
    <mergeCell ref="K294:K303"/>
    <mergeCell ref="K304:K313"/>
    <mergeCell ref="K314:K323"/>
    <mergeCell ref="K324:K333"/>
    <mergeCell ref="K234:K243"/>
    <mergeCell ref="K244:K253"/>
    <mergeCell ref="K254:K263"/>
    <mergeCell ref="K264:K273"/>
    <mergeCell ref="K274:K283"/>
    <mergeCell ref="K284:K293"/>
    <mergeCell ref="K174:K183"/>
    <mergeCell ref="K184:K193"/>
    <mergeCell ref="K194:K203"/>
    <mergeCell ref="K204:K213"/>
    <mergeCell ref="K214:K223"/>
    <mergeCell ref="K354:K363"/>
    <mergeCell ref="K364:K373"/>
    <mergeCell ref="K374:K383"/>
    <mergeCell ref="M2:V3"/>
    <mergeCell ref="W2:AF3"/>
    <mergeCell ref="K334:K343"/>
    <mergeCell ref="K344:K353"/>
    <mergeCell ref="K224:K233"/>
    <mergeCell ref="K114:K123"/>
    <mergeCell ref="K124:K133"/>
    <mergeCell ref="K134:K143"/>
    <mergeCell ref="K144:K153"/>
    <mergeCell ref="K154:K163"/>
    <mergeCell ref="K164:K173"/>
    <mergeCell ref="K54:K63"/>
    <mergeCell ref="K64:K73"/>
    <mergeCell ref="AU4:AV4"/>
    <mergeCell ref="AS4:AT4"/>
    <mergeCell ref="AQ4:AR4"/>
    <mergeCell ref="AQ2:AV3"/>
    <mergeCell ref="AW2:BG3"/>
    <mergeCell ref="BH2:BR3"/>
    <mergeCell ref="BS2:CC3"/>
    <mergeCell ref="CH2:CI3"/>
    <mergeCell ref="CF2:CG3"/>
    <mergeCell ref="CD2:CE3"/>
    <mergeCell ref="CK1:CK2"/>
    <mergeCell ref="CJ1:CJ2"/>
    <mergeCell ref="CP1:CP2"/>
    <mergeCell ref="CQ1:CQ2"/>
    <mergeCell ref="CR1:CR2"/>
    <mergeCell ref="CN1:CN2"/>
    <mergeCell ref="CO1:CO2"/>
    <mergeCell ref="CL1:CL2"/>
    <mergeCell ref="CM1:CM2"/>
    <mergeCell ref="CS1:CS2"/>
    <mergeCell ref="CT1:CT2"/>
    <mergeCell ref="CU1:CU2"/>
    <mergeCell ref="CV1:CV2"/>
    <mergeCell ref="CW1:CW2"/>
    <mergeCell ref="CX1:CX2"/>
    <mergeCell ref="CY1:CY2"/>
    <mergeCell ref="CZ1:CZ2"/>
    <mergeCell ref="DA1:DA2"/>
    <mergeCell ref="DB1:DB2"/>
    <mergeCell ref="DC1:DC2"/>
    <mergeCell ref="DD1:DD2"/>
    <mergeCell ref="DE1:DE2"/>
    <mergeCell ref="DF1:DF2"/>
    <mergeCell ref="DG1:DG2"/>
    <mergeCell ref="DJ2:DM3"/>
    <mergeCell ref="DN2:DQ3"/>
    <mergeCell ref="DR2:DU3"/>
    <mergeCell ref="DH1:DH2"/>
    <mergeCell ref="DI1:DI2"/>
  </mergeCells>
  <conditionalFormatting sqref="I4:I13">
    <cfRule type="cellIs" dxfId="130" priority="132" operator="equal">
      <formula>"Remis"</formula>
    </cfRule>
    <cfRule type="cellIs" dxfId="129" priority="133" operator="equal">
      <formula>"Arrêté"</formula>
    </cfRule>
    <cfRule type="cellIs" dxfId="128" priority="134" operator="equal">
      <formula>"Annulé"</formula>
    </cfRule>
  </conditionalFormatting>
  <conditionalFormatting sqref="I14:I23">
    <cfRule type="cellIs" dxfId="127" priority="129" operator="equal">
      <formula>"Remis"</formula>
    </cfRule>
    <cfRule type="cellIs" dxfId="126" priority="130" operator="equal">
      <formula>"Arrêté"</formula>
    </cfRule>
    <cfRule type="cellIs" dxfId="125" priority="131" operator="equal">
      <formula>"Annulé"</formula>
    </cfRule>
  </conditionalFormatting>
  <conditionalFormatting sqref="I24:I33">
    <cfRule type="cellIs" dxfId="124" priority="126" operator="equal">
      <formula>"Remis"</formula>
    </cfRule>
    <cfRule type="cellIs" dxfId="123" priority="127" operator="equal">
      <formula>"Arrêté"</formula>
    </cfRule>
    <cfRule type="cellIs" dxfId="122" priority="128" operator="equal">
      <formula>"Annulé"</formula>
    </cfRule>
  </conditionalFormatting>
  <conditionalFormatting sqref="I34:I43">
    <cfRule type="cellIs" dxfId="121" priority="123" operator="equal">
      <formula>"Remis"</formula>
    </cfRule>
    <cfRule type="cellIs" dxfId="120" priority="124" operator="equal">
      <formula>"Arrêté"</formula>
    </cfRule>
    <cfRule type="cellIs" dxfId="119" priority="125" operator="equal">
      <formula>"Annulé"</formula>
    </cfRule>
  </conditionalFormatting>
  <conditionalFormatting sqref="I44:I53">
    <cfRule type="cellIs" dxfId="118" priority="120" operator="equal">
      <formula>"Remis"</formula>
    </cfRule>
    <cfRule type="cellIs" dxfId="117" priority="121" operator="equal">
      <formula>"Arrêté"</formula>
    </cfRule>
    <cfRule type="cellIs" dxfId="116" priority="122" operator="equal">
      <formula>"Annulé"</formula>
    </cfRule>
  </conditionalFormatting>
  <conditionalFormatting sqref="I54:I63">
    <cfRule type="cellIs" dxfId="115" priority="117" operator="equal">
      <formula>"Remis"</formula>
    </cfRule>
    <cfRule type="cellIs" dxfId="114" priority="118" operator="equal">
      <formula>"Arrêté"</formula>
    </cfRule>
    <cfRule type="cellIs" dxfId="113" priority="119" operator="equal">
      <formula>"Annulé"</formula>
    </cfRule>
  </conditionalFormatting>
  <conditionalFormatting sqref="I64:I73">
    <cfRule type="cellIs" dxfId="112" priority="114" operator="equal">
      <formula>"Remis"</formula>
    </cfRule>
    <cfRule type="cellIs" dxfId="111" priority="115" operator="equal">
      <formula>"Arrêté"</formula>
    </cfRule>
    <cfRule type="cellIs" dxfId="110" priority="116" operator="equal">
      <formula>"Annulé"</formula>
    </cfRule>
  </conditionalFormatting>
  <conditionalFormatting sqref="I74:I83">
    <cfRule type="cellIs" dxfId="109" priority="111" operator="equal">
      <formula>"Remis"</formula>
    </cfRule>
    <cfRule type="cellIs" dxfId="108" priority="112" operator="equal">
      <formula>"Arrêté"</formula>
    </cfRule>
    <cfRule type="cellIs" dxfId="107" priority="113" operator="equal">
      <formula>"Annulé"</formula>
    </cfRule>
  </conditionalFormatting>
  <conditionalFormatting sqref="I84:I93">
    <cfRule type="cellIs" dxfId="106" priority="108" operator="equal">
      <formula>"Remis"</formula>
    </cfRule>
    <cfRule type="cellIs" dxfId="105" priority="109" operator="equal">
      <formula>"Arrêté"</formula>
    </cfRule>
    <cfRule type="cellIs" dxfId="104" priority="110" operator="equal">
      <formula>"Annulé"</formula>
    </cfRule>
  </conditionalFormatting>
  <conditionalFormatting sqref="I94:I103">
    <cfRule type="cellIs" dxfId="103" priority="105" operator="equal">
      <formula>"Remis"</formula>
    </cfRule>
    <cfRule type="cellIs" dxfId="102" priority="106" operator="equal">
      <formula>"Arrêté"</formula>
    </cfRule>
    <cfRule type="cellIs" dxfId="101" priority="107" operator="equal">
      <formula>"Annulé"</formula>
    </cfRule>
  </conditionalFormatting>
  <conditionalFormatting sqref="I104:I113">
    <cfRule type="cellIs" dxfId="100" priority="102" operator="equal">
      <formula>"Remis"</formula>
    </cfRule>
    <cfRule type="cellIs" dxfId="99" priority="103" operator="equal">
      <formula>"Arrêté"</formula>
    </cfRule>
    <cfRule type="cellIs" dxfId="98" priority="104" operator="equal">
      <formula>"Annulé"</formula>
    </cfRule>
  </conditionalFormatting>
  <conditionalFormatting sqref="I114:I123">
    <cfRule type="cellIs" dxfId="97" priority="99" operator="equal">
      <formula>"Remis"</formula>
    </cfRule>
    <cfRule type="cellIs" dxfId="96" priority="100" operator="equal">
      <formula>"Arrêté"</formula>
    </cfRule>
    <cfRule type="cellIs" dxfId="95" priority="101" operator="equal">
      <formula>"Annulé"</formula>
    </cfRule>
  </conditionalFormatting>
  <conditionalFormatting sqref="I124:I133">
    <cfRule type="cellIs" dxfId="94" priority="96" operator="equal">
      <formula>"Remis"</formula>
    </cfRule>
    <cfRule type="cellIs" dxfId="93" priority="97" operator="equal">
      <formula>"Arrêté"</formula>
    </cfRule>
    <cfRule type="cellIs" dxfId="92" priority="98" operator="equal">
      <formula>"Annulé"</formula>
    </cfRule>
  </conditionalFormatting>
  <conditionalFormatting sqref="I134:I143">
    <cfRule type="cellIs" dxfId="91" priority="93" operator="equal">
      <formula>"Remis"</formula>
    </cfRule>
    <cfRule type="cellIs" dxfId="90" priority="94" operator="equal">
      <formula>"Arrêté"</formula>
    </cfRule>
    <cfRule type="cellIs" dxfId="89" priority="95" operator="equal">
      <formula>"Annulé"</formula>
    </cfRule>
  </conditionalFormatting>
  <conditionalFormatting sqref="I144:I153">
    <cfRule type="cellIs" dxfId="88" priority="90" operator="equal">
      <formula>"Remis"</formula>
    </cfRule>
    <cfRule type="cellIs" dxfId="87" priority="91" operator="equal">
      <formula>"Arrêté"</formula>
    </cfRule>
    <cfRule type="cellIs" dxfId="86" priority="92" operator="equal">
      <formula>"Annulé"</formula>
    </cfRule>
  </conditionalFormatting>
  <conditionalFormatting sqref="I154:I163">
    <cfRule type="cellIs" dxfId="85" priority="87" operator="equal">
      <formula>"Remis"</formula>
    </cfRule>
    <cfRule type="cellIs" dxfId="84" priority="88" operator="equal">
      <formula>"Arrêté"</formula>
    </cfRule>
    <cfRule type="cellIs" dxfId="83" priority="89" operator="equal">
      <formula>"Annulé"</formula>
    </cfRule>
  </conditionalFormatting>
  <conditionalFormatting sqref="I164:I173">
    <cfRule type="cellIs" dxfId="82" priority="84" operator="equal">
      <formula>"Remis"</formula>
    </cfRule>
    <cfRule type="cellIs" dxfId="81" priority="85" operator="equal">
      <formula>"Arrêté"</formula>
    </cfRule>
    <cfRule type="cellIs" dxfId="80" priority="86" operator="equal">
      <formula>"Annulé"</formula>
    </cfRule>
  </conditionalFormatting>
  <conditionalFormatting sqref="I174:I183">
    <cfRule type="cellIs" dxfId="79" priority="81" operator="equal">
      <formula>"Remis"</formula>
    </cfRule>
    <cfRule type="cellIs" dxfId="78" priority="82" operator="equal">
      <formula>"Arrêté"</formula>
    </cfRule>
    <cfRule type="cellIs" dxfId="77" priority="83" operator="equal">
      <formula>"Annulé"</formula>
    </cfRule>
  </conditionalFormatting>
  <conditionalFormatting sqref="I184:I193">
    <cfRule type="cellIs" dxfId="76" priority="78" operator="equal">
      <formula>"Remis"</formula>
    </cfRule>
    <cfRule type="cellIs" dxfId="75" priority="79" operator="equal">
      <formula>"Arrêté"</formula>
    </cfRule>
    <cfRule type="cellIs" dxfId="74" priority="80" operator="equal">
      <formula>"Annulé"</formula>
    </cfRule>
  </conditionalFormatting>
  <conditionalFormatting sqref="I194:I203">
    <cfRule type="cellIs" dxfId="73" priority="75" operator="equal">
      <formula>"Remis"</formula>
    </cfRule>
    <cfRule type="cellIs" dxfId="72" priority="76" operator="equal">
      <formula>"Arrêté"</formula>
    </cfRule>
    <cfRule type="cellIs" dxfId="71" priority="77" operator="equal">
      <formula>"Annulé"</formula>
    </cfRule>
  </conditionalFormatting>
  <conditionalFormatting sqref="I204:I213">
    <cfRule type="cellIs" dxfId="70" priority="72" operator="equal">
      <formula>"Remis"</formula>
    </cfRule>
    <cfRule type="cellIs" dxfId="69" priority="73" operator="equal">
      <formula>"Arrêté"</formula>
    </cfRule>
    <cfRule type="cellIs" dxfId="68" priority="74" operator="equal">
      <formula>"Annulé"</formula>
    </cfRule>
  </conditionalFormatting>
  <conditionalFormatting sqref="I214:I223">
    <cfRule type="cellIs" dxfId="67" priority="69" operator="equal">
      <formula>"Remis"</formula>
    </cfRule>
    <cfRule type="cellIs" dxfId="66" priority="70" operator="equal">
      <formula>"Arrêté"</formula>
    </cfRule>
    <cfRule type="cellIs" dxfId="65" priority="71" operator="equal">
      <formula>"Annulé"</formula>
    </cfRule>
  </conditionalFormatting>
  <conditionalFormatting sqref="I224:I233">
    <cfRule type="cellIs" dxfId="64" priority="66" operator="equal">
      <formula>"Remis"</formula>
    </cfRule>
    <cfRule type="cellIs" dxfId="63" priority="67" operator="equal">
      <formula>"Arrêté"</formula>
    </cfRule>
    <cfRule type="cellIs" dxfId="62" priority="68" operator="equal">
      <formula>"Annulé"</formula>
    </cfRule>
  </conditionalFormatting>
  <conditionalFormatting sqref="I234:I243">
    <cfRule type="cellIs" dxfId="61" priority="63" operator="equal">
      <formula>"Remis"</formula>
    </cfRule>
    <cfRule type="cellIs" dxfId="60" priority="64" operator="equal">
      <formula>"Arrêté"</formula>
    </cfRule>
    <cfRule type="cellIs" dxfId="59" priority="65" operator="equal">
      <formula>"Annulé"</formula>
    </cfRule>
  </conditionalFormatting>
  <conditionalFormatting sqref="I244:I253">
    <cfRule type="cellIs" dxfId="58" priority="60" operator="equal">
      <formula>"Remis"</formula>
    </cfRule>
    <cfRule type="cellIs" dxfId="57" priority="61" operator="equal">
      <formula>"Arrêté"</formula>
    </cfRule>
    <cfRule type="cellIs" dxfId="56" priority="62" operator="equal">
      <formula>"Annulé"</formula>
    </cfRule>
  </conditionalFormatting>
  <conditionalFormatting sqref="I254:I263">
    <cfRule type="cellIs" dxfId="55" priority="57" operator="equal">
      <formula>"Remis"</formula>
    </cfRule>
    <cfRule type="cellIs" dxfId="54" priority="58" operator="equal">
      <formula>"Arrêté"</formula>
    </cfRule>
    <cfRule type="cellIs" dxfId="53" priority="59" operator="equal">
      <formula>"Annulé"</formula>
    </cfRule>
  </conditionalFormatting>
  <conditionalFormatting sqref="I264:I273">
    <cfRule type="cellIs" dxfId="52" priority="54" operator="equal">
      <formula>"Remis"</formula>
    </cfRule>
    <cfRule type="cellIs" dxfId="51" priority="55" operator="equal">
      <formula>"Arrêté"</formula>
    </cfRule>
    <cfRule type="cellIs" dxfId="50" priority="56" operator="equal">
      <formula>"Annulé"</formula>
    </cfRule>
  </conditionalFormatting>
  <conditionalFormatting sqref="I274:I283">
    <cfRule type="cellIs" dxfId="49" priority="51" operator="equal">
      <formula>"Remis"</formula>
    </cfRule>
    <cfRule type="cellIs" dxfId="48" priority="52" operator="equal">
      <formula>"Arrêté"</formula>
    </cfRule>
    <cfRule type="cellIs" dxfId="47" priority="53" operator="equal">
      <formula>"Annulé"</formula>
    </cfRule>
  </conditionalFormatting>
  <conditionalFormatting sqref="I284:I293">
    <cfRule type="cellIs" dxfId="46" priority="48" operator="equal">
      <formula>"Remis"</formula>
    </cfRule>
    <cfRule type="cellIs" dxfId="45" priority="49" operator="equal">
      <formula>"Arrêté"</formula>
    </cfRule>
    <cfRule type="cellIs" dxfId="44" priority="50" operator="equal">
      <formula>"Annulé"</formula>
    </cfRule>
  </conditionalFormatting>
  <conditionalFormatting sqref="I294:I303">
    <cfRule type="cellIs" dxfId="43" priority="45" operator="equal">
      <formula>"Remis"</formula>
    </cfRule>
    <cfRule type="cellIs" dxfId="42" priority="46" operator="equal">
      <formula>"Arrêté"</formula>
    </cfRule>
    <cfRule type="cellIs" dxfId="41" priority="47" operator="equal">
      <formula>"Annulé"</formula>
    </cfRule>
  </conditionalFormatting>
  <conditionalFormatting sqref="I304:I313">
    <cfRule type="cellIs" dxfId="40" priority="42" operator="equal">
      <formula>"Remis"</formula>
    </cfRule>
    <cfRule type="cellIs" dxfId="39" priority="43" operator="equal">
      <formula>"Arrêté"</formula>
    </cfRule>
    <cfRule type="cellIs" dxfId="38" priority="44" operator="equal">
      <formula>"Annulé"</formula>
    </cfRule>
  </conditionalFormatting>
  <conditionalFormatting sqref="I314:I323">
    <cfRule type="cellIs" dxfId="37" priority="39" operator="equal">
      <formula>"Remis"</formula>
    </cfRule>
    <cfRule type="cellIs" dxfId="36" priority="40" operator="equal">
      <formula>"Arrêté"</formula>
    </cfRule>
    <cfRule type="cellIs" dxfId="35" priority="41" operator="equal">
      <formula>"Annulé"</formula>
    </cfRule>
  </conditionalFormatting>
  <conditionalFormatting sqref="I324:I333">
    <cfRule type="cellIs" dxfId="34" priority="36" operator="equal">
      <formula>"Remis"</formula>
    </cfRule>
    <cfRule type="cellIs" dxfId="33" priority="37" operator="equal">
      <formula>"Arrêté"</formula>
    </cfRule>
    <cfRule type="cellIs" dxfId="32" priority="38" operator="equal">
      <formula>"Annulé"</formula>
    </cfRule>
  </conditionalFormatting>
  <conditionalFormatting sqref="I334:I343">
    <cfRule type="cellIs" dxfId="31" priority="33" operator="equal">
      <formula>"Remis"</formula>
    </cfRule>
    <cfRule type="cellIs" dxfId="30" priority="34" operator="equal">
      <formula>"Arrêté"</formula>
    </cfRule>
    <cfRule type="cellIs" dxfId="29" priority="35" operator="equal">
      <formula>"Annulé"</formula>
    </cfRule>
  </conditionalFormatting>
  <conditionalFormatting sqref="I344:I353">
    <cfRule type="cellIs" dxfId="28" priority="30" operator="equal">
      <formula>"Remis"</formula>
    </cfRule>
    <cfRule type="cellIs" dxfId="27" priority="31" operator="equal">
      <formula>"Arrêté"</formula>
    </cfRule>
    <cfRule type="cellIs" dxfId="26" priority="32" operator="equal">
      <formula>"Annulé"</formula>
    </cfRule>
  </conditionalFormatting>
  <conditionalFormatting sqref="I354:I363">
    <cfRule type="cellIs" dxfId="25" priority="27" operator="equal">
      <formula>"Remis"</formula>
    </cfRule>
    <cfRule type="cellIs" dxfId="24" priority="28" operator="equal">
      <formula>"Arrêté"</formula>
    </cfRule>
    <cfRule type="cellIs" dxfId="23" priority="29" operator="equal">
      <formula>"Annulé"</formula>
    </cfRule>
  </conditionalFormatting>
  <conditionalFormatting sqref="I364:I373">
    <cfRule type="cellIs" dxfId="22" priority="24" operator="equal">
      <formula>"Remis"</formula>
    </cfRule>
    <cfRule type="cellIs" dxfId="21" priority="25" operator="equal">
      <formula>"Arrêté"</formula>
    </cfRule>
    <cfRule type="cellIs" dxfId="20" priority="26" operator="equal">
      <formula>"Annulé"</formula>
    </cfRule>
  </conditionalFormatting>
  <conditionalFormatting sqref="I374:I383">
    <cfRule type="cellIs" dxfId="19" priority="21" operator="equal">
      <formula>"Remis"</formula>
    </cfRule>
    <cfRule type="cellIs" dxfId="18" priority="22" operator="equal">
      <formula>"Arrêté"</formula>
    </cfRule>
    <cfRule type="cellIs" dxfId="17" priority="23" operator="equal">
      <formula>"Annulé"</formula>
    </cfRule>
  </conditionalFormatting>
  <conditionalFormatting sqref="M5:V24">
    <cfRule type="expression" dxfId="16" priority="20">
      <formula>M5&lt;&gt;""</formula>
    </cfRule>
  </conditionalFormatting>
  <conditionalFormatting sqref="W5:AF24">
    <cfRule type="expression" dxfId="15" priority="19">
      <formula>W5&lt;&gt;""</formula>
    </cfRule>
  </conditionalFormatting>
  <conditionalFormatting sqref="AG5:AP24">
    <cfRule type="expression" dxfId="14" priority="18">
      <formula>AG5&lt;&gt;""</formula>
    </cfRule>
  </conditionalFormatting>
  <conditionalFormatting sqref="C4:G383 O5:O24 Y5:Y24 AI5:AI24">
    <cfRule type="cellIs" dxfId="13" priority="17" operator="equal">
      <formula>"Lille OSC"</formula>
    </cfRule>
  </conditionalFormatting>
  <conditionalFormatting sqref="G4:G383 B4:B383">
    <cfRule type="cellIs" dxfId="12" priority="15" operator="equal">
      <formula>"Forfait Gagnant"</formula>
    </cfRule>
    <cfRule type="cellIs" dxfId="11" priority="16" operator="equal">
      <formula>"Forfait Perdant"</formula>
    </cfRule>
  </conditionalFormatting>
  <conditionalFormatting sqref="D4:D383">
    <cfRule type="expression" dxfId="10" priority="11">
      <formula>$B4="Forfait perdant"</formula>
    </cfRule>
    <cfRule type="expression" dxfId="9" priority="12">
      <formula>$B4="Forfait gagnant"</formula>
    </cfRule>
  </conditionalFormatting>
  <conditionalFormatting sqref="E4:E383">
    <cfRule type="expression" dxfId="8" priority="3">
      <formula>$G4="Forfait Général"</formula>
    </cfRule>
    <cfRule type="expression" dxfId="7" priority="9">
      <formula>$G4="Forfait perdant"</formula>
    </cfRule>
    <cfRule type="expression" dxfId="6" priority="10">
      <formula>$G4="Forfait gagnant"</formula>
    </cfRule>
  </conditionalFormatting>
  <conditionalFormatting sqref="F4:F383">
    <cfRule type="expression" dxfId="5" priority="8">
      <formula>$G4="Forfait général"</formula>
    </cfRule>
  </conditionalFormatting>
  <conditionalFormatting sqref="G4:G383">
    <cfRule type="cellIs" dxfId="4" priority="6" operator="equal">
      <formula>"Forfait Général"</formula>
    </cfRule>
  </conditionalFormatting>
  <conditionalFormatting sqref="B4:B383">
    <cfRule type="cellIs" dxfId="3" priority="5" operator="equal">
      <formula>"Forfait général"</formula>
    </cfRule>
  </conditionalFormatting>
  <conditionalFormatting sqref="C4:F383">
    <cfRule type="expression" dxfId="2" priority="1">
      <formula>$G4="Forfait Général"</formula>
    </cfRule>
    <cfRule type="expression" dxfId="1" priority="2">
      <formula>$B4="Forfait Général"</formula>
    </cfRule>
  </conditionalFormatting>
  <dataValidations count="4">
    <dataValidation type="list" allowBlank="1" showInputMessage="1" showErrorMessage="1" sqref="C4:C383 F4:F383" xr:uid="{B2C9F115-7E5A-4C36-8E15-5DDC60D521AC}">
      <formula1>Equipes</formula1>
    </dataValidation>
    <dataValidation type="list" allowBlank="1" showInputMessage="1" showErrorMessage="1" sqref="I4:I383" xr:uid="{B6282F68-A967-4422-8767-4C5122C7C7E1}">
      <formula1>Etat</formula1>
    </dataValidation>
    <dataValidation type="list" allowBlank="1" showInputMessage="1" showErrorMessage="1" sqref="I1:K2" xr:uid="{0C1ACF18-F150-4100-BF8E-49489CB3443E}">
      <formula1>Saison</formula1>
    </dataValidation>
    <dataValidation type="list" allowBlank="1" showInputMessage="1" showErrorMessage="1" sqref="G4:G383 B4:B383" xr:uid="{1AA0752F-A560-4440-A269-0C865994FFCA}">
      <formula1>Forfait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15EB4-AF5D-496E-A53C-B649E2B6AFBB}">
  <sheetPr>
    <tabColor rgb="FF008000"/>
  </sheetPr>
  <dimension ref="A1:BW136"/>
  <sheetViews>
    <sheetView topLeftCell="A75" workbookViewId="0">
      <selection activeCell="A75" sqref="A75:K76"/>
    </sheetView>
  </sheetViews>
  <sheetFormatPr baseColWidth="10" defaultRowHeight="15" x14ac:dyDescent="0.25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.7109375" style="1" customWidth="1"/>
    <col min="6" max="6" width="30.7109375" style="1" customWidth="1"/>
    <col min="7" max="7" width="5.7109375" style="1" customWidth="1"/>
    <col min="8" max="8" width="2.7109375" style="1" customWidth="1"/>
    <col min="9" max="9" width="3.7109375" style="1" customWidth="1"/>
    <col min="10" max="10" width="30.7109375" style="1" customWidth="1"/>
    <col min="11" max="11" width="5.7109375" style="1" customWidth="1"/>
    <col min="12" max="12" width="2.7109375" style="1" customWidth="1"/>
    <col min="13" max="13" width="3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.7109375" style="1" customWidth="1"/>
    <col min="18" max="18" width="30.7109375" style="1" customWidth="1"/>
    <col min="19" max="19" width="5.7109375" style="1" customWidth="1"/>
    <col min="20" max="20" width="2.7109375" style="1" customWidth="1"/>
    <col min="21" max="21" width="3.7109375" style="1" customWidth="1"/>
    <col min="22" max="22" width="30.7109375" style="1" customWidth="1"/>
    <col min="23" max="23" width="5.7109375" style="1" customWidth="1"/>
    <col min="24" max="24" width="2.7109375" style="1" customWidth="1"/>
    <col min="25" max="25" width="3.7109375" style="1" customWidth="1"/>
    <col min="26" max="26" width="30.7109375" style="1" customWidth="1"/>
    <col min="27" max="27" width="5.7109375" style="1" customWidth="1"/>
    <col min="28" max="28" width="2.7109375" style="1" customWidth="1"/>
    <col min="29" max="29" width="3.7109375" style="1" customWidth="1"/>
    <col min="30" max="30" width="30.7109375" style="1" customWidth="1"/>
    <col min="31" max="31" width="5.7109375" style="1" customWidth="1"/>
    <col min="32" max="32" width="2.7109375" style="1" customWidth="1"/>
    <col min="33" max="33" width="3.7109375" style="1" customWidth="1"/>
    <col min="34" max="34" width="30.7109375" style="1" customWidth="1"/>
    <col min="35" max="35" width="5.7109375" style="1" customWidth="1"/>
    <col min="36" max="36" width="1.7109375" style="1" customWidth="1"/>
    <col min="37" max="75" width="11.42578125" style="1"/>
  </cols>
  <sheetData>
    <row r="1" spans="1:75" hidden="1" x14ac:dyDescent="0.25">
      <c r="A1" s="142" t="s">
        <v>25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75" hidden="1" x14ac:dyDescent="0.25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75" hidden="1" x14ac:dyDescent="0.25">
      <c r="A3" s="52" t="s">
        <v>134</v>
      </c>
      <c r="B3" s="52" t="s">
        <v>0</v>
      </c>
      <c r="C3" s="52" t="s">
        <v>14</v>
      </c>
      <c r="D3" s="52" t="s">
        <v>16</v>
      </c>
      <c r="E3" s="52" t="s">
        <v>12</v>
      </c>
      <c r="F3" s="52" t="s">
        <v>24</v>
      </c>
      <c r="G3" s="52" t="s">
        <v>36</v>
      </c>
      <c r="I3" s="52" t="s">
        <v>134</v>
      </c>
      <c r="J3" s="52" t="s">
        <v>0</v>
      </c>
      <c r="K3" s="52" t="s">
        <v>15</v>
      </c>
      <c r="L3" s="52" t="s">
        <v>16</v>
      </c>
      <c r="M3" s="52" t="s">
        <v>1</v>
      </c>
      <c r="N3" s="52" t="s">
        <v>24</v>
      </c>
      <c r="O3" s="52" t="s">
        <v>36</v>
      </c>
      <c r="Q3" s="52" t="s">
        <v>134</v>
      </c>
      <c r="R3" s="52" t="s">
        <v>0</v>
      </c>
      <c r="S3" s="52" t="s">
        <v>16</v>
      </c>
      <c r="T3" s="52"/>
      <c r="U3" s="52"/>
      <c r="V3" s="52" t="s">
        <v>24</v>
      </c>
      <c r="W3" s="52" t="s">
        <v>36</v>
      </c>
    </row>
    <row r="4" spans="1:75" s="51" customFormat="1" hidden="1" x14ac:dyDescent="0.25">
      <c r="A4" s="1" t="str">
        <f>G4</f>
        <v/>
      </c>
      <c r="B4" s="1" t="str">
        <f>IF('Equipes et choix des points'!$A$2&lt;&gt;"",'Equipes et choix des points'!$A$2,"")</f>
        <v/>
      </c>
      <c r="C4" s="1" t="str">
        <f>IFERROR(VLOOKUP(B4,'Matchs et classements'!$O$5:$V$24,6,0),"")</f>
        <v/>
      </c>
      <c r="D4" s="1" t="str">
        <f>IFERROR(VLOOKUP(B4,'Matchs et classements'!$O$5:$V$24,8,0),"")</f>
        <v/>
      </c>
      <c r="E4" s="1" t="str">
        <f>IFERROR(VLOOKUP(B4,'Matchs et classements'!$O$5:$V$24,3,0),"")</f>
        <v/>
      </c>
      <c r="F4" s="53" t="str">
        <f>IF(B4="","",C4+(D4/100)-(E4/1000)+ROW()/10^10)</f>
        <v/>
      </c>
      <c r="G4" s="1" t="str">
        <f>IFERROR(RANK(F4,F4:F23),"")</f>
        <v/>
      </c>
      <c r="H4" s="52"/>
      <c r="I4" s="52" t="str">
        <f>O4</f>
        <v/>
      </c>
      <c r="J4" s="1" t="str">
        <f>IF('Equipes et choix des points'!$A$2&lt;&gt;"",'Equipes et choix des points'!$A$2,"")</f>
        <v/>
      </c>
      <c r="K4" s="52" t="str">
        <f>IFERROR(VLOOKUP(J4,'Matchs et classements'!$O$5:$V$24,7,0),"")</f>
        <v/>
      </c>
      <c r="L4" s="52" t="str">
        <f>IFERROR(VLOOKUP(J4,'Matchs et classements'!$O$5:$V$24,8,0),"")</f>
        <v/>
      </c>
      <c r="M4" s="52" t="str">
        <f>IFERROR(VLOOKUP(J4,'Matchs et classements'!$O$5:$V$24,5,0),"")</f>
        <v/>
      </c>
      <c r="N4" s="53" t="str">
        <f>IF(J4="","",K4-(L4/100)-(M4/1000)+ROW()/10^10)</f>
        <v/>
      </c>
      <c r="O4" s="52" t="str">
        <f>IFERROR(RANK(N4,N4:N23,1),"")</f>
        <v/>
      </c>
      <c r="P4" s="52"/>
      <c r="Q4" s="52" t="str">
        <f>W4</f>
        <v/>
      </c>
      <c r="R4" s="1" t="str">
        <f>IF('Equipes et choix des points'!$A$2&lt;&gt;"",'Equipes et choix des points'!$A$2,"")</f>
        <v/>
      </c>
      <c r="S4" s="52" t="str">
        <f>IFERROR(VLOOKUP(R4,J4:M23,3,0),"")</f>
        <v/>
      </c>
      <c r="T4" s="52"/>
      <c r="U4" s="52"/>
      <c r="V4" s="54" t="str">
        <f>IF(R4="","",C4+(E4/100)-(D4/1000)-K4-(M4/100)-(L4/1000)+ROW()/10^10)</f>
        <v/>
      </c>
      <c r="W4" s="52" t="str">
        <f>IFERROR(RANK(V4,V4:V23),"")</f>
        <v/>
      </c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</row>
    <row r="5" spans="1:75" hidden="1" x14ac:dyDescent="0.25">
      <c r="A5" s="1" t="str">
        <f t="shared" ref="A5:A23" si="0">G5</f>
        <v/>
      </c>
      <c r="B5" s="1" t="str">
        <f>IF('Equipes et choix des points'!$A$3&lt;&gt;"",'Equipes et choix des points'!$A$3,"")</f>
        <v/>
      </c>
      <c r="C5" s="1" t="str">
        <f>IFERROR(VLOOKUP(B5,'Matchs et classements'!$O$5:$V$24,6,0),"")</f>
        <v/>
      </c>
      <c r="D5" s="1" t="str">
        <f>IFERROR(VLOOKUP(B5,'Matchs et classements'!$O$5:$V$24,8,0),"")</f>
        <v/>
      </c>
      <c r="E5" s="1" t="str">
        <f>IFERROR(VLOOKUP(B5,'Matchs et classements'!$O$5:$V$24,3,0),"")</f>
        <v/>
      </c>
      <c r="F5" s="53" t="str">
        <f t="shared" ref="F5:F23" si="1">IF(B5="","",C5+(D5/100)-(E5/1000)+ROW()/10^10)</f>
        <v/>
      </c>
      <c r="G5" s="1" t="str">
        <f>IFERROR(RANK(F5,F4:F23),"")</f>
        <v/>
      </c>
      <c r="I5" s="52" t="str">
        <f t="shared" ref="I5:I23" si="2">O5</f>
        <v/>
      </c>
      <c r="J5" s="1" t="str">
        <f>IF('Equipes et choix des points'!$A$3&lt;&gt;"",'Equipes et choix des points'!$A$3,"")</f>
        <v/>
      </c>
      <c r="K5" s="52" t="str">
        <f>IFERROR(VLOOKUP(J5,'Matchs et classements'!$O$5:$V$24,7,0),"")</f>
        <v/>
      </c>
      <c r="L5" s="52" t="str">
        <f>IFERROR(VLOOKUP(J5,'Matchs et classements'!$O$5:$V$24,8,0),"")</f>
        <v/>
      </c>
      <c r="M5" s="52" t="str">
        <f>IFERROR(VLOOKUP(J5,'Matchs et classements'!$O$5:$V$24,5,0),"")</f>
        <v/>
      </c>
      <c r="N5" s="53" t="str">
        <f t="shared" ref="N5:N23" si="3">IF(J5="","",K5-(L5/100)-(M5/1000)+ROW()/10^10)</f>
        <v/>
      </c>
      <c r="O5" s="52" t="str">
        <f>IFERROR(RANK(N5,N4:N23,1),"")</f>
        <v/>
      </c>
      <c r="Q5" s="52" t="str">
        <f t="shared" ref="Q5:Q23" si="4">W5</f>
        <v/>
      </c>
      <c r="R5" s="1" t="str">
        <f>IF('Equipes et choix des points'!$A$3&lt;&gt;"",'Equipes et choix des points'!$A$3,"")</f>
        <v/>
      </c>
      <c r="S5" s="52" t="str">
        <f>IFERROR(VLOOKUP(R5,J4:M23,3,0),"")</f>
        <v/>
      </c>
      <c r="V5" s="54" t="str">
        <f t="shared" ref="V5:V23" si="5">IF(R5="","",C5+(E5/100)-(D5/1000)-K5-(M5/100)-(L5/1000)+ROW()/10^10)</f>
        <v/>
      </c>
      <c r="W5" s="52" t="str">
        <f>IFERROR(RANK(V5,V4:V23),"")</f>
        <v/>
      </c>
    </row>
    <row r="6" spans="1:75" hidden="1" x14ac:dyDescent="0.25">
      <c r="A6" s="1" t="str">
        <f t="shared" si="0"/>
        <v/>
      </c>
      <c r="B6" s="1" t="str">
        <f>IF('Equipes et choix des points'!$A$4&lt;&gt;"",'Equipes et choix des points'!$A$4,"")</f>
        <v/>
      </c>
      <c r="C6" s="1" t="str">
        <f>IFERROR(VLOOKUP(B6,'Matchs et classements'!$O$5:$V$24,6,0),"")</f>
        <v/>
      </c>
      <c r="D6" s="1" t="str">
        <f>IFERROR(VLOOKUP(B6,'Matchs et classements'!$O$5:$V$24,8,0),"")</f>
        <v/>
      </c>
      <c r="E6" s="1" t="str">
        <f>IFERROR(VLOOKUP(B6,'Matchs et classements'!$O$5:$V$24,3,0),"")</f>
        <v/>
      </c>
      <c r="F6" s="53" t="str">
        <f t="shared" si="1"/>
        <v/>
      </c>
      <c r="G6" s="1" t="str">
        <f>IFERROR(RANK(F6,F4:F23),"")</f>
        <v/>
      </c>
      <c r="I6" s="52" t="str">
        <f t="shared" si="2"/>
        <v/>
      </c>
      <c r="J6" s="1" t="str">
        <f>IF('Equipes et choix des points'!$A$4&lt;&gt;"",'Equipes et choix des points'!$A$4,"")</f>
        <v/>
      </c>
      <c r="K6" s="52" t="str">
        <f>IFERROR(VLOOKUP(J6,'Matchs et classements'!$O$5:$V$24,7,0),"")</f>
        <v/>
      </c>
      <c r="L6" s="52" t="str">
        <f>IFERROR(VLOOKUP(J6,'Matchs et classements'!$O$5:$V$24,8,0),"")</f>
        <v/>
      </c>
      <c r="M6" s="52" t="str">
        <f>IFERROR(VLOOKUP(J6,'Matchs et classements'!$O$5:$V$24,5,0),"")</f>
        <v/>
      </c>
      <c r="N6" s="53" t="str">
        <f t="shared" si="3"/>
        <v/>
      </c>
      <c r="O6" s="52" t="str">
        <f>IFERROR(RANK(N6,N4:N23,1),"")</f>
        <v/>
      </c>
      <c r="Q6" s="52" t="str">
        <f t="shared" si="4"/>
        <v/>
      </c>
      <c r="R6" s="1" t="str">
        <f>IF('Equipes et choix des points'!$A$4&lt;&gt;"",'Equipes et choix des points'!$A$4,"")</f>
        <v/>
      </c>
      <c r="S6" s="52" t="str">
        <f>IFERROR(VLOOKUP(R6,J4:M23,3,0),"")</f>
        <v/>
      </c>
      <c r="V6" s="54" t="str">
        <f t="shared" si="5"/>
        <v/>
      </c>
      <c r="W6" s="52" t="str">
        <f>IFERROR(RANK(V6,V4:V23),"")</f>
        <v/>
      </c>
    </row>
    <row r="7" spans="1:75" hidden="1" x14ac:dyDescent="0.25">
      <c r="A7" s="1" t="str">
        <f t="shared" si="0"/>
        <v/>
      </c>
      <c r="B7" s="1" t="str">
        <f>IF('Equipes et choix des points'!$A$5&lt;&gt;"",'Equipes et choix des points'!$A$5,"")</f>
        <v/>
      </c>
      <c r="C7" s="1" t="str">
        <f>IFERROR(VLOOKUP(B7,'Matchs et classements'!$O$5:$V$24,6,0),"")</f>
        <v/>
      </c>
      <c r="D7" s="1" t="str">
        <f>IFERROR(VLOOKUP(B7,'Matchs et classements'!$O$5:$V$24,8,0),"")</f>
        <v/>
      </c>
      <c r="E7" s="1" t="str">
        <f>IFERROR(VLOOKUP(B7,'Matchs et classements'!$O$5:$V$24,3,0),"")</f>
        <v/>
      </c>
      <c r="F7" s="53" t="str">
        <f t="shared" si="1"/>
        <v/>
      </c>
      <c r="G7" s="1" t="str">
        <f>IFERROR(RANK(F7,F4:F23),"")</f>
        <v/>
      </c>
      <c r="I7" s="52" t="str">
        <f t="shared" si="2"/>
        <v/>
      </c>
      <c r="J7" s="1" t="str">
        <f>IF('Equipes et choix des points'!$A$5&lt;&gt;"",'Equipes et choix des points'!$A$5,"")</f>
        <v/>
      </c>
      <c r="K7" s="52" t="str">
        <f>IFERROR(VLOOKUP(J7,'Matchs et classements'!$O$5:$V$24,7,0),"")</f>
        <v/>
      </c>
      <c r="L7" s="52" t="str">
        <f>IFERROR(VLOOKUP(J7,'Matchs et classements'!$O$5:$V$24,8,0),"")</f>
        <v/>
      </c>
      <c r="M7" s="52" t="str">
        <f>IFERROR(VLOOKUP(J7,'Matchs et classements'!$O$5:$V$24,5,0),"")</f>
        <v/>
      </c>
      <c r="N7" s="53" t="str">
        <f t="shared" si="3"/>
        <v/>
      </c>
      <c r="O7" s="52" t="str">
        <f>IFERROR(RANK(N7,N4:N23,1),"")</f>
        <v/>
      </c>
      <c r="Q7" s="52" t="str">
        <f t="shared" si="4"/>
        <v/>
      </c>
      <c r="R7" s="1" t="str">
        <f>IF('Equipes et choix des points'!$A$5&lt;&gt;"",'Equipes et choix des points'!$A$5,"")</f>
        <v/>
      </c>
      <c r="S7" s="52" t="str">
        <f>IFERROR(VLOOKUP(R7,J4:M23,3,0),"")</f>
        <v/>
      </c>
      <c r="V7" s="54" t="str">
        <f t="shared" si="5"/>
        <v/>
      </c>
      <c r="W7" s="52" t="str">
        <f>IFERROR(RANK(V7,V4:V23),"")</f>
        <v/>
      </c>
    </row>
    <row r="8" spans="1:75" hidden="1" x14ac:dyDescent="0.25">
      <c r="A8" s="1" t="str">
        <f t="shared" si="0"/>
        <v/>
      </c>
      <c r="B8" s="1" t="str">
        <f>IF('Equipes et choix des points'!$A$6&lt;&gt;"",'Equipes et choix des points'!$A$6,"")</f>
        <v/>
      </c>
      <c r="C8" s="1" t="str">
        <f>IFERROR(VLOOKUP(B8,'Matchs et classements'!$O$5:$V$24,6,0),"")</f>
        <v/>
      </c>
      <c r="D8" s="1" t="str">
        <f>IFERROR(VLOOKUP(B8,'Matchs et classements'!$O$5:$V$24,8,0),"")</f>
        <v/>
      </c>
      <c r="E8" s="1" t="str">
        <f>IFERROR(VLOOKUP(B8,'Matchs et classements'!$O$5:$V$24,3,0),"")</f>
        <v/>
      </c>
      <c r="F8" s="53" t="str">
        <f t="shared" si="1"/>
        <v/>
      </c>
      <c r="G8" s="1" t="str">
        <f>IFERROR(RANK(F8,F4:F23),"")</f>
        <v/>
      </c>
      <c r="I8" s="52" t="str">
        <f t="shared" si="2"/>
        <v/>
      </c>
      <c r="J8" s="1" t="str">
        <f>IF('Equipes et choix des points'!$A$6&lt;&gt;"",'Equipes et choix des points'!$A$6,"")</f>
        <v/>
      </c>
      <c r="K8" s="52" t="str">
        <f>IFERROR(VLOOKUP(J8,'Matchs et classements'!$O$5:$V$24,7,0),"")</f>
        <v/>
      </c>
      <c r="L8" s="52" t="str">
        <f>IFERROR(VLOOKUP(J8,'Matchs et classements'!$O$5:$V$24,8,0),"")</f>
        <v/>
      </c>
      <c r="M8" s="52" t="str">
        <f>IFERROR(VLOOKUP(J8,'Matchs et classements'!$O$5:$V$24,5,0),"")</f>
        <v/>
      </c>
      <c r="N8" s="53" t="str">
        <f t="shared" si="3"/>
        <v/>
      </c>
      <c r="O8" s="52" t="str">
        <f>IFERROR(RANK(N8,N4:N23,1),"")</f>
        <v/>
      </c>
      <c r="Q8" s="52" t="str">
        <f t="shared" si="4"/>
        <v/>
      </c>
      <c r="R8" s="1" t="str">
        <f>IF('Equipes et choix des points'!$A$6&lt;&gt;"",'Equipes et choix des points'!$A$6,"")</f>
        <v/>
      </c>
      <c r="S8" s="52" t="str">
        <f>IFERROR(VLOOKUP(R8,J4:M23,3,0),"")</f>
        <v/>
      </c>
      <c r="V8" s="54" t="str">
        <f t="shared" si="5"/>
        <v/>
      </c>
      <c r="W8" s="52" t="str">
        <f>IFERROR(RANK(V8,V4:V23),"")</f>
        <v/>
      </c>
    </row>
    <row r="9" spans="1:75" hidden="1" x14ac:dyDescent="0.25">
      <c r="A9" s="1" t="str">
        <f t="shared" si="0"/>
        <v/>
      </c>
      <c r="B9" s="1" t="str">
        <f>IF('Equipes et choix des points'!$A$7&lt;&gt;"",'Equipes et choix des points'!$A$7,"")</f>
        <v/>
      </c>
      <c r="C9" s="1" t="str">
        <f>IFERROR(VLOOKUP(B9,'Matchs et classements'!$O$5:$V$24,6,0),"")</f>
        <v/>
      </c>
      <c r="D9" s="1" t="str">
        <f>IFERROR(VLOOKUP(B9,'Matchs et classements'!$O$5:$V$24,8,0),"")</f>
        <v/>
      </c>
      <c r="E9" s="1" t="str">
        <f>IFERROR(VLOOKUP(B9,'Matchs et classements'!$O$5:$V$24,3,0),"")</f>
        <v/>
      </c>
      <c r="F9" s="53" t="str">
        <f t="shared" si="1"/>
        <v/>
      </c>
      <c r="G9" s="1" t="str">
        <f>IFERROR(RANK(F9,F4:F23),"")</f>
        <v/>
      </c>
      <c r="I9" s="52" t="str">
        <f t="shared" si="2"/>
        <v/>
      </c>
      <c r="J9" s="1" t="str">
        <f>IF('Equipes et choix des points'!$A$7&lt;&gt;"",'Equipes et choix des points'!$A$7,"")</f>
        <v/>
      </c>
      <c r="K9" s="52" t="str">
        <f>IFERROR(VLOOKUP(J9,'Matchs et classements'!$O$5:$V$24,7,0),"")</f>
        <v/>
      </c>
      <c r="L9" s="52" t="str">
        <f>IFERROR(VLOOKUP(J9,'Matchs et classements'!$O$5:$V$24,8,0),"")</f>
        <v/>
      </c>
      <c r="M9" s="52" t="str">
        <f>IFERROR(VLOOKUP(J9,'Matchs et classements'!$O$5:$V$24,5,0),"")</f>
        <v/>
      </c>
      <c r="N9" s="53" t="str">
        <f t="shared" si="3"/>
        <v/>
      </c>
      <c r="O9" s="52" t="str">
        <f>IFERROR(RANK(N9,N4:N23,1),"")</f>
        <v/>
      </c>
      <c r="Q9" s="52" t="str">
        <f t="shared" si="4"/>
        <v/>
      </c>
      <c r="R9" s="1" t="str">
        <f>IF('Equipes et choix des points'!$A$7&lt;&gt;"",'Equipes et choix des points'!$A$7,"")</f>
        <v/>
      </c>
      <c r="S9" s="52" t="str">
        <f>IFERROR(VLOOKUP(R9,J4:M23,3,0),"")</f>
        <v/>
      </c>
      <c r="V9" s="54" t="str">
        <f t="shared" si="5"/>
        <v/>
      </c>
      <c r="W9" s="52" t="str">
        <f>IFERROR(RANK(V9,V4:V23),"")</f>
        <v/>
      </c>
    </row>
    <row r="10" spans="1:75" hidden="1" x14ac:dyDescent="0.25">
      <c r="A10" s="1" t="str">
        <f t="shared" si="0"/>
        <v/>
      </c>
      <c r="B10" s="1" t="str">
        <f>IF('Equipes et choix des points'!$A$8&lt;&gt;"",'Equipes et choix des points'!$A$8,"")</f>
        <v/>
      </c>
      <c r="C10" s="1" t="str">
        <f>IFERROR(VLOOKUP(B10,'Matchs et classements'!$O$5:$V$24,6,0),"")</f>
        <v/>
      </c>
      <c r="D10" s="1" t="str">
        <f>IFERROR(VLOOKUP(B10,'Matchs et classements'!$O$5:$V$24,8,0),"")</f>
        <v/>
      </c>
      <c r="E10" s="1" t="str">
        <f>IFERROR(VLOOKUP(B10,'Matchs et classements'!$O$5:$V$24,3,0),"")</f>
        <v/>
      </c>
      <c r="F10" s="53" t="str">
        <f t="shared" si="1"/>
        <v/>
      </c>
      <c r="G10" s="1" t="str">
        <f>IFERROR(RANK(F10,F4:F23),"")</f>
        <v/>
      </c>
      <c r="I10" s="52" t="str">
        <f t="shared" si="2"/>
        <v/>
      </c>
      <c r="J10" s="1" t="str">
        <f>IF('Equipes et choix des points'!$A$8&lt;&gt;"",'Equipes et choix des points'!$A$8,"")</f>
        <v/>
      </c>
      <c r="K10" s="52" t="str">
        <f>IFERROR(VLOOKUP(J10,'Matchs et classements'!$O$5:$V$24,7,0),"")</f>
        <v/>
      </c>
      <c r="L10" s="52" t="str">
        <f>IFERROR(VLOOKUP(J10,'Matchs et classements'!$O$5:$V$24,8,0),"")</f>
        <v/>
      </c>
      <c r="M10" s="52" t="str">
        <f>IFERROR(VLOOKUP(J10,'Matchs et classements'!$O$5:$V$24,5,0),"")</f>
        <v/>
      </c>
      <c r="N10" s="53" t="str">
        <f t="shared" si="3"/>
        <v/>
      </c>
      <c r="O10" s="52" t="str">
        <f>IFERROR(RANK(N10,N4:N23,1),"")</f>
        <v/>
      </c>
      <c r="Q10" s="52" t="str">
        <f t="shared" si="4"/>
        <v/>
      </c>
      <c r="R10" s="1" t="str">
        <f>IF('Equipes et choix des points'!$A$8&lt;&gt;"",'Equipes et choix des points'!$A$8,"")</f>
        <v/>
      </c>
      <c r="S10" s="52" t="str">
        <f>IFERROR(VLOOKUP(R10,J4:M23,3,0),"")</f>
        <v/>
      </c>
      <c r="V10" s="54" t="str">
        <f t="shared" si="5"/>
        <v/>
      </c>
      <c r="W10" s="52" t="str">
        <f>IFERROR(RANK(V10,V4:V23),"")</f>
        <v/>
      </c>
    </row>
    <row r="11" spans="1:75" hidden="1" x14ac:dyDescent="0.25">
      <c r="A11" s="1" t="str">
        <f t="shared" si="0"/>
        <v/>
      </c>
      <c r="B11" s="1" t="str">
        <f>IF('Equipes et choix des points'!$A$9&lt;&gt;"",'Equipes et choix des points'!$A$9,"")</f>
        <v/>
      </c>
      <c r="C11" s="1" t="str">
        <f>IFERROR(VLOOKUP(B11,'Matchs et classements'!$O$5:$V$24,6,0),"")</f>
        <v/>
      </c>
      <c r="D11" s="1" t="str">
        <f>IFERROR(VLOOKUP(B11,'Matchs et classements'!$O$5:$V$24,8,0),"")</f>
        <v/>
      </c>
      <c r="E11" s="1" t="str">
        <f>IFERROR(VLOOKUP(B11,'Matchs et classements'!$O$5:$V$24,3,0),"")</f>
        <v/>
      </c>
      <c r="F11" s="53" t="str">
        <f t="shared" si="1"/>
        <v/>
      </c>
      <c r="G11" s="1" t="str">
        <f>IFERROR(RANK(F11,F4:F23),"")</f>
        <v/>
      </c>
      <c r="I11" s="52" t="str">
        <f t="shared" si="2"/>
        <v/>
      </c>
      <c r="J11" s="1" t="str">
        <f>IF('Equipes et choix des points'!$A$9&lt;&gt;"",'Equipes et choix des points'!$A$9,"")</f>
        <v/>
      </c>
      <c r="K11" s="52" t="str">
        <f>IFERROR(VLOOKUP(J11,'Matchs et classements'!$O$5:$V$24,7,0),"")</f>
        <v/>
      </c>
      <c r="L11" s="52" t="str">
        <f>IFERROR(VLOOKUP(J11,'Matchs et classements'!$O$5:$V$24,8,0),"")</f>
        <v/>
      </c>
      <c r="M11" s="52" t="str">
        <f>IFERROR(VLOOKUP(J11,'Matchs et classements'!$O$5:$V$24,5,0),"")</f>
        <v/>
      </c>
      <c r="N11" s="53" t="str">
        <f t="shared" si="3"/>
        <v/>
      </c>
      <c r="O11" s="52" t="str">
        <f>IFERROR(RANK(N11,N4:N23,1),"")</f>
        <v/>
      </c>
      <c r="Q11" s="52" t="str">
        <f t="shared" si="4"/>
        <v/>
      </c>
      <c r="R11" s="1" t="str">
        <f>IF('Equipes et choix des points'!$A$9&lt;&gt;"",'Equipes et choix des points'!$A$9,"")</f>
        <v/>
      </c>
      <c r="S11" s="52" t="str">
        <f>IFERROR(VLOOKUP(R11,J4:M23,3,0),"")</f>
        <v/>
      </c>
      <c r="V11" s="54" t="str">
        <f t="shared" si="5"/>
        <v/>
      </c>
      <c r="W11" s="52" t="str">
        <f>IFERROR(RANK(V11,V4:V23),"")</f>
        <v/>
      </c>
    </row>
    <row r="12" spans="1:75" hidden="1" x14ac:dyDescent="0.25">
      <c r="A12" s="1" t="str">
        <f t="shared" si="0"/>
        <v/>
      </c>
      <c r="B12" s="1" t="str">
        <f>IF('Equipes et choix des points'!$A$10&lt;&gt;"",'Equipes et choix des points'!$A$10,"")</f>
        <v/>
      </c>
      <c r="C12" s="1" t="str">
        <f>IFERROR(VLOOKUP(B12,'Matchs et classements'!$O$5:$V$24,6,0),"")</f>
        <v/>
      </c>
      <c r="D12" s="1" t="str">
        <f>IFERROR(VLOOKUP(B12,'Matchs et classements'!$O$5:$V$24,8,0),"")</f>
        <v/>
      </c>
      <c r="E12" s="1" t="str">
        <f>IFERROR(VLOOKUP(B12,'Matchs et classements'!$O$5:$V$24,3,0),"")</f>
        <v/>
      </c>
      <c r="F12" s="53" t="str">
        <f t="shared" si="1"/>
        <v/>
      </c>
      <c r="G12" s="1" t="str">
        <f>IFERROR(RANK(F12,F4:F23),"")</f>
        <v/>
      </c>
      <c r="I12" s="52" t="str">
        <f t="shared" si="2"/>
        <v/>
      </c>
      <c r="J12" s="1" t="str">
        <f>IF('Equipes et choix des points'!$A$10&lt;&gt;"",'Equipes et choix des points'!$A$10,"")</f>
        <v/>
      </c>
      <c r="K12" s="52" t="str">
        <f>IFERROR(VLOOKUP(J12,'Matchs et classements'!$O$5:$V$24,7,0),"")</f>
        <v/>
      </c>
      <c r="L12" s="52" t="str">
        <f>IFERROR(VLOOKUP(J12,'Matchs et classements'!$O$5:$V$24,8,0),"")</f>
        <v/>
      </c>
      <c r="M12" s="52" t="str">
        <f>IFERROR(VLOOKUP(J12,'Matchs et classements'!$O$5:$V$24,5,0),"")</f>
        <v/>
      </c>
      <c r="N12" s="53" t="str">
        <f t="shared" si="3"/>
        <v/>
      </c>
      <c r="O12" s="52" t="str">
        <f>IFERROR(RANK(N12,N4:N23,1),"")</f>
        <v/>
      </c>
      <c r="Q12" s="52" t="str">
        <f t="shared" si="4"/>
        <v/>
      </c>
      <c r="R12" s="1" t="str">
        <f>IF('Equipes et choix des points'!$A$10&lt;&gt;"",'Equipes et choix des points'!$A$10,"")</f>
        <v/>
      </c>
      <c r="S12" s="52" t="str">
        <f>IFERROR(VLOOKUP(R12,J4:M23,3,0),"")</f>
        <v/>
      </c>
      <c r="V12" s="54" t="str">
        <f t="shared" si="5"/>
        <v/>
      </c>
      <c r="W12" s="52" t="str">
        <f>IFERROR(RANK(V12,V4:V23),"")</f>
        <v/>
      </c>
    </row>
    <row r="13" spans="1:75" hidden="1" x14ac:dyDescent="0.25">
      <c r="A13" s="1" t="str">
        <f t="shared" si="0"/>
        <v/>
      </c>
      <c r="B13" s="1" t="str">
        <f>IF('Equipes et choix des points'!$A$11&lt;&gt;"",'Equipes et choix des points'!$A$11,"")</f>
        <v/>
      </c>
      <c r="C13" s="1" t="str">
        <f>IFERROR(VLOOKUP(B13,'Matchs et classements'!$O$5:$V$24,6,0),"")</f>
        <v/>
      </c>
      <c r="D13" s="1" t="str">
        <f>IFERROR(VLOOKUP(B13,'Matchs et classements'!$O$5:$V$24,8,0),"")</f>
        <v/>
      </c>
      <c r="E13" s="1" t="str">
        <f>IFERROR(VLOOKUP(B13,'Matchs et classements'!$O$5:$V$24,3,0),"")</f>
        <v/>
      </c>
      <c r="F13" s="53" t="str">
        <f t="shared" si="1"/>
        <v/>
      </c>
      <c r="G13" s="1" t="str">
        <f>IFERROR(RANK(F13,F4:F23),"")</f>
        <v/>
      </c>
      <c r="I13" s="52" t="str">
        <f t="shared" si="2"/>
        <v/>
      </c>
      <c r="J13" s="1" t="str">
        <f>IF('Equipes et choix des points'!$A$11&lt;&gt;"",'Equipes et choix des points'!$A$11,"")</f>
        <v/>
      </c>
      <c r="K13" s="52" t="str">
        <f>IFERROR(VLOOKUP(J13,'Matchs et classements'!$O$5:$V$24,7,0),"")</f>
        <v/>
      </c>
      <c r="L13" s="52" t="str">
        <f>IFERROR(VLOOKUP(J13,'Matchs et classements'!$O$5:$V$24,8,0),"")</f>
        <v/>
      </c>
      <c r="M13" s="52" t="str">
        <f>IFERROR(VLOOKUP(J13,'Matchs et classements'!$O$5:$V$24,5,0),"")</f>
        <v/>
      </c>
      <c r="N13" s="53" t="str">
        <f t="shared" si="3"/>
        <v/>
      </c>
      <c r="O13" s="52" t="str">
        <f>IFERROR(RANK(N13,N4:N23,1),"")</f>
        <v/>
      </c>
      <c r="Q13" s="52" t="str">
        <f t="shared" si="4"/>
        <v/>
      </c>
      <c r="R13" s="1" t="str">
        <f>IF('Equipes et choix des points'!$A$11&lt;&gt;"",'Equipes et choix des points'!$A$11,"")</f>
        <v/>
      </c>
      <c r="S13" s="52" t="str">
        <f>IFERROR(VLOOKUP(R13,J4:M23,3,0),"")</f>
        <v/>
      </c>
      <c r="V13" s="54" t="str">
        <f t="shared" si="5"/>
        <v/>
      </c>
      <c r="W13" s="52" t="str">
        <f>IFERROR(RANK(V13,V4:V23),"")</f>
        <v/>
      </c>
    </row>
    <row r="14" spans="1:75" hidden="1" x14ac:dyDescent="0.25">
      <c r="A14" s="1" t="str">
        <f t="shared" si="0"/>
        <v/>
      </c>
      <c r="B14" s="1" t="str">
        <f>IF('Equipes et choix des points'!$A$12&lt;&gt;"",'Equipes et choix des points'!$A$12,"")</f>
        <v/>
      </c>
      <c r="C14" s="1" t="str">
        <f>IFERROR(VLOOKUP(B14,'Matchs et classements'!$O$5:$V$24,6,0),"")</f>
        <v/>
      </c>
      <c r="D14" s="1" t="str">
        <f>IFERROR(VLOOKUP(B14,'Matchs et classements'!$O$5:$V$24,8,0),"")</f>
        <v/>
      </c>
      <c r="E14" s="1" t="str">
        <f>IFERROR(VLOOKUP(B14,'Matchs et classements'!$O$5:$V$24,3,0),"")</f>
        <v/>
      </c>
      <c r="F14" s="53" t="str">
        <f t="shared" si="1"/>
        <v/>
      </c>
      <c r="G14" s="1" t="str">
        <f>IFERROR(RANK(F14,F4:F23),"")</f>
        <v/>
      </c>
      <c r="I14" s="52" t="str">
        <f t="shared" si="2"/>
        <v/>
      </c>
      <c r="J14" s="1" t="str">
        <f>IF('Equipes et choix des points'!$A$12&lt;&gt;"",'Equipes et choix des points'!$A$12,"")</f>
        <v/>
      </c>
      <c r="K14" s="52" t="str">
        <f>IFERROR(VLOOKUP(J14,'Matchs et classements'!$O$5:$V$24,7,0),"")</f>
        <v/>
      </c>
      <c r="L14" s="52" t="str">
        <f>IFERROR(VLOOKUP(J14,'Matchs et classements'!$O$5:$V$24,8,0),"")</f>
        <v/>
      </c>
      <c r="M14" s="52" t="str">
        <f>IFERROR(VLOOKUP(J14,'Matchs et classements'!$O$5:$V$24,5,0),"")</f>
        <v/>
      </c>
      <c r="N14" s="53" t="str">
        <f t="shared" si="3"/>
        <v/>
      </c>
      <c r="O14" s="52" t="str">
        <f>IFERROR(RANK(N14,N4:N23,1),"")</f>
        <v/>
      </c>
      <c r="Q14" s="52" t="str">
        <f t="shared" si="4"/>
        <v/>
      </c>
      <c r="R14" s="1" t="str">
        <f>IF('Equipes et choix des points'!$A$12&lt;&gt;"",'Equipes et choix des points'!$A$12,"")</f>
        <v/>
      </c>
      <c r="S14" s="52" t="str">
        <f>IFERROR(VLOOKUP(R14,J4:M23,3,0),"")</f>
        <v/>
      </c>
      <c r="V14" s="54" t="str">
        <f t="shared" si="5"/>
        <v/>
      </c>
      <c r="W14" s="52" t="str">
        <f>IFERROR(RANK(V14,V4:V23),"")</f>
        <v/>
      </c>
    </row>
    <row r="15" spans="1:75" hidden="1" x14ac:dyDescent="0.25">
      <c r="A15" s="1" t="str">
        <f t="shared" si="0"/>
        <v/>
      </c>
      <c r="B15" s="1" t="str">
        <f>IF('Equipes et choix des points'!$A$13&lt;&gt;"",'Equipes et choix des points'!$A$13,"")</f>
        <v/>
      </c>
      <c r="C15" s="1" t="str">
        <f>IFERROR(VLOOKUP(B15,'Matchs et classements'!$O$5:$V$24,6,0),"")</f>
        <v/>
      </c>
      <c r="D15" s="1" t="str">
        <f>IFERROR(VLOOKUP(B15,'Matchs et classements'!$O$5:$V$24,8,0),"")</f>
        <v/>
      </c>
      <c r="E15" s="1" t="str">
        <f>IFERROR(VLOOKUP(B15,'Matchs et classements'!$O$5:$V$24,3,0),"")</f>
        <v/>
      </c>
      <c r="F15" s="53" t="str">
        <f t="shared" si="1"/>
        <v/>
      </c>
      <c r="G15" s="1" t="str">
        <f>IFERROR(RANK(F15,F4:F23),"")</f>
        <v/>
      </c>
      <c r="I15" s="52" t="str">
        <f t="shared" si="2"/>
        <v/>
      </c>
      <c r="J15" s="1" t="str">
        <f>IF('Equipes et choix des points'!$A$13&lt;&gt;"",'Equipes et choix des points'!$A$13,"")</f>
        <v/>
      </c>
      <c r="K15" s="52" t="str">
        <f>IFERROR(VLOOKUP(J15,'Matchs et classements'!$O$5:$V$24,7,0),"")</f>
        <v/>
      </c>
      <c r="L15" s="52" t="str">
        <f>IFERROR(VLOOKUP(J15,'Matchs et classements'!$O$5:$V$24,8,0),"")</f>
        <v/>
      </c>
      <c r="M15" s="52" t="str">
        <f>IFERROR(VLOOKUP(J15,'Matchs et classements'!$O$5:$V$24,5,0),"")</f>
        <v/>
      </c>
      <c r="N15" s="53" t="str">
        <f t="shared" si="3"/>
        <v/>
      </c>
      <c r="O15" s="52" t="str">
        <f>IFERROR(RANK(N15,N4:N23,1),"")</f>
        <v/>
      </c>
      <c r="Q15" s="52" t="str">
        <f t="shared" si="4"/>
        <v/>
      </c>
      <c r="R15" s="1" t="str">
        <f>IF('Equipes et choix des points'!$A$13&lt;&gt;"",'Equipes et choix des points'!$A$13,"")</f>
        <v/>
      </c>
      <c r="S15" s="52" t="str">
        <f>IFERROR(VLOOKUP(R15,J4:M23,3,0),"")</f>
        <v/>
      </c>
      <c r="V15" s="54" t="str">
        <f t="shared" si="5"/>
        <v/>
      </c>
      <c r="W15" s="52" t="str">
        <f>IFERROR(RANK(V15,V4:V23),"")</f>
        <v/>
      </c>
    </row>
    <row r="16" spans="1:75" hidden="1" x14ac:dyDescent="0.25">
      <c r="A16" s="1" t="str">
        <f t="shared" si="0"/>
        <v/>
      </c>
      <c r="B16" s="1" t="str">
        <f>IF('Equipes et choix des points'!$A$14&lt;&gt;"",'Equipes et choix des points'!$A$14,"")</f>
        <v/>
      </c>
      <c r="C16" s="1" t="str">
        <f>IFERROR(VLOOKUP(B16,'Matchs et classements'!$O$5:$V$24,6,0),"")</f>
        <v/>
      </c>
      <c r="D16" s="1" t="str">
        <f>IFERROR(VLOOKUP(B16,'Matchs et classements'!$O$5:$V$24,8,0),"")</f>
        <v/>
      </c>
      <c r="E16" s="1" t="str">
        <f>IFERROR(VLOOKUP(B16,'Matchs et classements'!$O$5:$V$24,3,0),"")</f>
        <v/>
      </c>
      <c r="F16" s="53" t="str">
        <f t="shared" si="1"/>
        <v/>
      </c>
      <c r="G16" s="1" t="str">
        <f>IFERROR(RANK(F16,F4:F23),"")</f>
        <v/>
      </c>
      <c r="I16" s="52" t="str">
        <f t="shared" si="2"/>
        <v/>
      </c>
      <c r="J16" s="1" t="str">
        <f>IF('Equipes et choix des points'!$A$14&lt;&gt;"",'Equipes et choix des points'!$A$14,"")</f>
        <v/>
      </c>
      <c r="K16" s="52" t="str">
        <f>IFERROR(VLOOKUP(J16,'Matchs et classements'!$O$5:$V$24,7,0),"")</f>
        <v/>
      </c>
      <c r="L16" s="52" t="str">
        <f>IFERROR(VLOOKUP(J16,'Matchs et classements'!$O$5:$V$24,8,0),"")</f>
        <v/>
      </c>
      <c r="M16" s="52" t="str">
        <f>IFERROR(VLOOKUP(J16,'Matchs et classements'!$O$5:$V$24,5,0),"")</f>
        <v/>
      </c>
      <c r="N16" s="53" t="str">
        <f t="shared" si="3"/>
        <v/>
      </c>
      <c r="O16" s="52" t="str">
        <f>IFERROR(RANK(N16,N4:N23,1),"")</f>
        <v/>
      </c>
      <c r="Q16" s="52" t="str">
        <f t="shared" si="4"/>
        <v/>
      </c>
      <c r="R16" s="1" t="str">
        <f>IF('Equipes et choix des points'!$A$14&lt;&gt;"",'Equipes et choix des points'!$A$14,"")</f>
        <v/>
      </c>
      <c r="S16" s="52" t="str">
        <f>IFERROR(VLOOKUP(R16,J4:M23,3,0),"")</f>
        <v/>
      </c>
      <c r="V16" s="54" t="str">
        <f t="shared" si="5"/>
        <v/>
      </c>
      <c r="W16" s="52" t="str">
        <f>IFERROR(RANK(V16,V4:V23),"")</f>
        <v/>
      </c>
    </row>
    <row r="17" spans="1:75" hidden="1" x14ac:dyDescent="0.25">
      <c r="A17" s="1" t="str">
        <f t="shared" si="0"/>
        <v/>
      </c>
      <c r="B17" s="1" t="str">
        <f>IF('Equipes et choix des points'!$A$15&lt;&gt;"",'Equipes et choix des points'!$A$15,"")</f>
        <v/>
      </c>
      <c r="C17" s="1" t="str">
        <f>IFERROR(VLOOKUP(B17,'Matchs et classements'!$O$5:$V$24,6,0),"")</f>
        <v/>
      </c>
      <c r="D17" s="1" t="str">
        <f>IFERROR(VLOOKUP(B17,'Matchs et classements'!$O$5:$V$24,8,0),"")</f>
        <v/>
      </c>
      <c r="E17" s="1" t="str">
        <f>IFERROR(VLOOKUP(B17,'Matchs et classements'!$O$5:$V$24,3,0),"")</f>
        <v/>
      </c>
      <c r="F17" s="53" t="str">
        <f t="shared" si="1"/>
        <v/>
      </c>
      <c r="G17" s="1" t="str">
        <f>IFERROR(RANK(F17,F4:F23),"")</f>
        <v/>
      </c>
      <c r="I17" s="52" t="str">
        <f t="shared" si="2"/>
        <v/>
      </c>
      <c r="J17" s="1" t="str">
        <f>IF('Equipes et choix des points'!$A$15&lt;&gt;"",'Equipes et choix des points'!$A$15,"")</f>
        <v/>
      </c>
      <c r="K17" s="52" t="str">
        <f>IFERROR(VLOOKUP(J17,'Matchs et classements'!$O$5:$V$24,7,0),"")</f>
        <v/>
      </c>
      <c r="L17" s="52" t="str">
        <f>IFERROR(VLOOKUP(J17,'Matchs et classements'!$O$5:$V$24,8,0),"")</f>
        <v/>
      </c>
      <c r="M17" s="52" t="str">
        <f>IFERROR(VLOOKUP(J17,'Matchs et classements'!$O$5:$V$24,5,0),"")</f>
        <v/>
      </c>
      <c r="N17" s="53" t="str">
        <f t="shared" si="3"/>
        <v/>
      </c>
      <c r="O17" s="52" t="str">
        <f>IFERROR(RANK(N17,N4:N23,1),"")</f>
        <v/>
      </c>
      <c r="Q17" s="52" t="str">
        <f t="shared" si="4"/>
        <v/>
      </c>
      <c r="R17" s="1" t="str">
        <f>IF('Equipes et choix des points'!$A$15&lt;&gt;"",'Equipes et choix des points'!$A$15,"")</f>
        <v/>
      </c>
      <c r="S17" s="52" t="str">
        <f>IFERROR(VLOOKUP(R17,J4:M23,3,0),"")</f>
        <v/>
      </c>
      <c r="V17" s="54" t="str">
        <f t="shared" si="5"/>
        <v/>
      </c>
      <c r="W17" s="52" t="str">
        <f>IFERROR(RANK(V17,V4:V23),"")</f>
        <v/>
      </c>
    </row>
    <row r="18" spans="1:75" hidden="1" x14ac:dyDescent="0.25">
      <c r="A18" s="1" t="str">
        <f t="shared" si="0"/>
        <v/>
      </c>
      <c r="B18" s="1" t="str">
        <f>IF('Equipes et choix des points'!$A$16&lt;&gt;"",'Equipes et choix des points'!$A$16,"")</f>
        <v/>
      </c>
      <c r="C18" s="1" t="str">
        <f>IFERROR(VLOOKUP(B18,'Matchs et classements'!$O$5:$V$24,6,0),"")</f>
        <v/>
      </c>
      <c r="D18" s="1" t="str">
        <f>IFERROR(VLOOKUP(B18,'Matchs et classements'!$O$5:$V$24,8,0),"")</f>
        <v/>
      </c>
      <c r="E18" s="1" t="str">
        <f>IFERROR(VLOOKUP(B18,'Matchs et classements'!$O$5:$V$24,3,0),"")</f>
        <v/>
      </c>
      <c r="F18" s="53" t="str">
        <f t="shared" si="1"/>
        <v/>
      </c>
      <c r="G18" s="1" t="str">
        <f>IFERROR(RANK(F18,F4:F23),"")</f>
        <v/>
      </c>
      <c r="I18" s="52" t="str">
        <f t="shared" si="2"/>
        <v/>
      </c>
      <c r="J18" s="1" t="str">
        <f>IF('Equipes et choix des points'!$A$16&lt;&gt;"",'Equipes et choix des points'!$A$16,"")</f>
        <v/>
      </c>
      <c r="K18" s="52" t="str">
        <f>IFERROR(VLOOKUP(J18,'Matchs et classements'!$O$5:$V$24,7,0),"")</f>
        <v/>
      </c>
      <c r="L18" s="52" t="str">
        <f>IFERROR(VLOOKUP(J18,'Matchs et classements'!$O$5:$V$24,8,0),"")</f>
        <v/>
      </c>
      <c r="M18" s="52" t="str">
        <f>IFERROR(VLOOKUP(J18,'Matchs et classements'!$O$5:$V$24,5,0),"")</f>
        <v/>
      </c>
      <c r="N18" s="53" t="str">
        <f t="shared" si="3"/>
        <v/>
      </c>
      <c r="O18" s="52" t="str">
        <f>IFERROR(RANK(N18,N4:N23,1),"")</f>
        <v/>
      </c>
      <c r="Q18" s="52" t="str">
        <f t="shared" si="4"/>
        <v/>
      </c>
      <c r="R18" s="1" t="str">
        <f>IF('Equipes et choix des points'!$A$16&lt;&gt;"",'Equipes et choix des points'!$A$16,"")</f>
        <v/>
      </c>
      <c r="S18" s="52" t="str">
        <f>IFERROR(VLOOKUP(R18,J4:M23,3,0),"")</f>
        <v/>
      </c>
      <c r="V18" s="54" t="str">
        <f t="shared" si="5"/>
        <v/>
      </c>
      <c r="W18" s="52" t="str">
        <f>IFERROR(RANK(V18,V4:V23),"")</f>
        <v/>
      </c>
    </row>
    <row r="19" spans="1:75" hidden="1" x14ac:dyDescent="0.25">
      <c r="A19" s="1" t="str">
        <f t="shared" si="0"/>
        <v/>
      </c>
      <c r="B19" s="1" t="str">
        <f>IF('Equipes et choix des points'!$A$17&lt;&gt;"",'Equipes et choix des points'!$A$17,"")</f>
        <v/>
      </c>
      <c r="C19" s="1" t="str">
        <f>IFERROR(VLOOKUP(B19,'Matchs et classements'!$O$5:$V$24,6,0),"")</f>
        <v/>
      </c>
      <c r="D19" s="1" t="str">
        <f>IFERROR(VLOOKUP(B19,'Matchs et classements'!$O$5:$V$24,8,0),"")</f>
        <v/>
      </c>
      <c r="E19" s="1" t="str">
        <f>IFERROR(VLOOKUP(B19,'Matchs et classements'!$O$5:$V$24,3,0),"")</f>
        <v/>
      </c>
      <c r="F19" s="53" t="str">
        <f t="shared" si="1"/>
        <v/>
      </c>
      <c r="G19" s="1" t="str">
        <f>IFERROR(RANK(F19,F4:F23),"")</f>
        <v/>
      </c>
      <c r="I19" s="52" t="str">
        <f t="shared" si="2"/>
        <v/>
      </c>
      <c r="J19" s="1" t="str">
        <f>IF('Equipes et choix des points'!$A$17&lt;&gt;"",'Equipes et choix des points'!$A$17,"")</f>
        <v/>
      </c>
      <c r="K19" s="52" t="str">
        <f>IFERROR(VLOOKUP(J19,'Matchs et classements'!$O$5:$V$24,7,0),"")</f>
        <v/>
      </c>
      <c r="L19" s="52" t="str">
        <f>IFERROR(VLOOKUP(J19,'Matchs et classements'!$O$5:$V$24,8,0),"")</f>
        <v/>
      </c>
      <c r="M19" s="52" t="str">
        <f>IFERROR(VLOOKUP(J19,'Matchs et classements'!$O$5:$V$24,5,0),"")</f>
        <v/>
      </c>
      <c r="N19" s="53" t="str">
        <f t="shared" si="3"/>
        <v/>
      </c>
      <c r="O19" s="52" t="str">
        <f>IFERROR(RANK(N19,N4:N23,1),"")</f>
        <v/>
      </c>
      <c r="Q19" s="52" t="str">
        <f t="shared" si="4"/>
        <v/>
      </c>
      <c r="R19" s="1" t="str">
        <f>IF('Equipes et choix des points'!$A$17&lt;&gt;"",'Equipes et choix des points'!$A$17,"")</f>
        <v/>
      </c>
      <c r="S19" s="52" t="str">
        <f>IFERROR(VLOOKUP(R19,J4:M23,3,0),"")</f>
        <v/>
      </c>
      <c r="V19" s="54" t="str">
        <f t="shared" si="5"/>
        <v/>
      </c>
      <c r="W19" s="52" t="str">
        <f>IFERROR(RANK(V19,V4:V23),"")</f>
        <v/>
      </c>
    </row>
    <row r="20" spans="1:75" hidden="1" x14ac:dyDescent="0.25">
      <c r="A20" s="1" t="str">
        <f t="shared" si="0"/>
        <v/>
      </c>
      <c r="B20" s="1" t="str">
        <f>IF('Equipes et choix des points'!$A$18&lt;&gt;"",'Equipes et choix des points'!$A$18,"")</f>
        <v/>
      </c>
      <c r="C20" s="1" t="str">
        <f>IFERROR(VLOOKUP(B20,'Matchs et classements'!$O$5:$V$24,6,0),"")</f>
        <v/>
      </c>
      <c r="D20" s="1" t="str">
        <f>IFERROR(VLOOKUP(B20,'Matchs et classements'!$O$5:$V$24,8,0),"")</f>
        <v/>
      </c>
      <c r="E20" s="1" t="str">
        <f>IFERROR(VLOOKUP(B20,'Matchs et classements'!$O$5:$V$24,3,0),"")</f>
        <v/>
      </c>
      <c r="F20" s="53" t="str">
        <f t="shared" si="1"/>
        <v/>
      </c>
      <c r="G20" s="1" t="str">
        <f>IFERROR(RANK(F20,F4:F23),"")</f>
        <v/>
      </c>
      <c r="I20" s="52" t="str">
        <f t="shared" si="2"/>
        <v/>
      </c>
      <c r="J20" s="1" t="str">
        <f>IF('Equipes et choix des points'!$A$18&lt;&gt;"",'Equipes et choix des points'!$A$18,"")</f>
        <v/>
      </c>
      <c r="K20" s="52" t="str">
        <f>IFERROR(VLOOKUP(J20,'Matchs et classements'!$O$5:$V$24,7,0),"")</f>
        <v/>
      </c>
      <c r="L20" s="52" t="str">
        <f>IFERROR(VLOOKUP(J20,'Matchs et classements'!$O$5:$V$24,8,0),"")</f>
        <v/>
      </c>
      <c r="M20" s="52" t="str">
        <f>IFERROR(VLOOKUP(J20,'Matchs et classements'!$O$5:$V$24,5,0),"")</f>
        <v/>
      </c>
      <c r="N20" s="53" t="str">
        <f t="shared" si="3"/>
        <v/>
      </c>
      <c r="O20" s="52" t="str">
        <f>IFERROR(RANK(N20,N4:N23,1),"")</f>
        <v/>
      </c>
      <c r="Q20" s="52" t="str">
        <f t="shared" si="4"/>
        <v/>
      </c>
      <c r="R20" s="1" t="str">
        <f>IF('Equipes et choix des points'!$A$18&lt;&gt;"",'Equipes et choix des points'!$A$18,"")</f>
        <v/>
      </c>
      <c r="S20" s="52" t="str">
        <f>IFERROR(VLOOKUP(R20,J4:M23,3,0),"")</f>
        <v/>
      </c>
      <c r="V20" s="54" t="str">
        <f t="shared" si="5"/>
        <v/>
      </c>
      <c r="W20" s="52" t="str">
        <f>IFERROR(RANK(V20,V4:V23),"")</f>
        <v/>
      </c>
    </row>
    <row r="21" spans="1:75" hidden="1" x14ac:dyDescent="0.25">
      <c r="A21" s="1" t="str">
        <f t="shared" si="0"/>
        <v/>
      </c>
      <c r="B21" s="1" t="str">
        <f>IF('Equipes et choix des points'!$A$19&lt;&gt;"",'Equipes et choix des points'!$A$19,"")</f>
        <v/>
      </c>
      <c r="C21" s="1" t="str">
        <f>IFERROR(VLOOKUP(B21,'Matchs et classements'!$O$5:$V$24,6,0),"")</f>
        <v/>
      </c>
      <c r="D21" s="1" t="str">
        <f>IFERROR(VLOOKUP(B21,'Matchs et classements'!$O$5:$V$24,8,0),"")</f>
        <v/>
      </c>
      <c r="E21" s="1" t="str">
        <f>IFERROR(VLOOKUP(B21,'Matchs et classements'!$O$5:$V$24,3,0),"")</f>
        <v/>
      </c>
      <c r="F21" s="53" t="str">
        <f t="shared" si="1"/>
        <v/>
      </c>
      <c r="G21" s="1" t="str">
        <f>IFERROR(RANK(F21,F4:F23),"")</f>
        <v/>
      </c>
      <c r="I21" s="52" t="str">
        <f t="shared" si="2"/>
        <v/>
      </c>
      <c r="J21" s="1" t="str">
        <f>IF('Equipes et choix des points'!$A$19&lt;&gt;"",'Equipes et choix des points'!$A$19,"")</f>
        <v/>
      </c>
      <c r="K21" s="52" t="str">
        <f>IFERROR(VLOOKUP(J21,'Matchs et classements'!$O$5:$V$24,7,0),"")</f>
        <v/>
      </c>
      <c r="L21" s="52" t="str">
        <f>IFERROR(VLOOKUP(J21,'Matchs et classements'!$O$5:$V$24,8,0),"")</f>
        <v/>
      </c>
      <c r="M21" s="52" t="str">
        <f>IFERROR(VLOOKUP(J21,'Matchs et classements'!$O$5:$V$24,5,0),"")</f>
        <v/>
      </c>
      <c r="N21" s="53" t="str">
        <f t="shared" si="3"/>
        <v/>
      </c>
      <c r="O21" s="52" t="str">
        <f>IFERROR(RANK(N21,N4:N23,1),"")</f>
        <v/>
      </c>
      <c r="Q21" s="52" t="str">
        <f t="shared" si="4"/>
        <v/>
      </c>
      <c r="R21" s="1" t="str">
        <f>IF('Equipes et choix des points'!$A$19&lt;&gt;"",'Equipes et choix des points'!$A$19,"")</f>
        <v/>
      </c>
      <c r="S21" s="52" t="str">
        <f>IFERROR(VLOOKUP(R21,J4:M23,3,0),"")</f>
        <v/>
      </c>
      <c r="V21" s="54" t="str">
        <f t="shared" si="5"/>
        <v/>
      </c>
      <c r="W21" s="52" t="str">
        <f>IFERROR(RANK(V21,V4:V23),"")</f>
        <v/>
      </c>
    </row>
    <row r="22" spans="1:75" hidden="1" x14ac:dyDescent="0.25">
      <c r="A22" s="1" t="str">
        <f t="shared" si="0"/>
        <v/>
      </c>
      <c r="B22" s="1" t="str">
        <f>IF('Equipes et choix des points'!$A$20&lt;&gt;"",'Equipes et choix des points'!$A$20,"")</f>
        <v/>
      </c>
      <c r="C22" s="1" t="str">
        <f>IFERROR(VLOOKUP(B22,'Matchs et classements'!$O$5:$V$24,6,0),"")</f>
        <v/>
      </c>
      <c r="D22" s="1" t="str">
        <f>IFERROR(VLOOKUP(B22,'Matchs et classements'!$O$5:$V$24,8,0),"")</f>
        <v/>
      </c>
      <c r="E22" s="1" t="str">
        <f>IFERROR(VLOOKUP(B22,'Matchs et classements'!$O$5:$V$24,3,0),"")</f>
        <v/>
      </c>
      <c r="F22" s="53" t="str">
        <f t="shared" si="1"/>
        <v/>
      </c>
      <c r="G22" s="1" t="str">
        <f>IFERROR(RANK(F22,F4:F23),"")</f>
        <v/>
      </c>
      <c r="I22" s="52" t="str">
        <f t="shared" si="2"/>
        <v/>
      </c>
      <c r="J22" s="1" t="str">
        <f>IF('Equipes et choix des points'!$A$20&lt;&gt;"",'Equipes et choix des points'!$A$20,"")</f>
        <v/>
      </c>
      <c r="K22" s="52" t="str">
        <f>IFERROR(VLOOKUP(J22,'Matchs et classements'!$O$5:$V$24,7,0),"")</f>
        <v/>
      </c>
      <c r="L22" s="52" t="str">
        <f>IFERROR(VLOOKUP(J22,'Matchs et classements'!$O$5:$V$24,8,0),"")</f>
        <v/>
      </c>
      <c r="M22" s="52" t="str">
        <f>IFERROR(VLOOKUP(J22,'Matchs et classements'!$O$5:$V$24,5,0),"")</f>
        <v/>
      </c>
      <c r="N22" s="53" t="str">
        <f t="shared" si="3"/>
        <v/>
      </c>
      <c r="O22" s="52" t="str">
        <f>IFERROR(RANK(N22,N4:N23,1),"")</f>
        <v/>
      </c>
      <c r="Q22" s="52" t="str">
        <f t="shared" si="4"/>
        <v/>
      </c>
      <c r="R22" s="1" t="str">
        <f>IF('Equipes et choix des points'!$A$20&lt;&gt;"",'Equipes et choix des points'!$A$20,"")</f>
        <v/>
      </c>
      <c r="S22" s="52" t="str">
        <f>IFERROR(VLOOKUP(R22,J4:M23,3,0),"")</f>
        <v/>
      </c>
      <c r="V22" s="54" t="str">
        <f t="shared" si="5"/>
        <v/>
      </c>
      <c r="W22" s="52" t="str">
        <f>IFERROR(RANK(V22,V4:V23),"")</f>
        <v/>
      </c>
    </row>
    <row r="23" spans="1:75" hidden="1" x14ac:dyDescent="0.25">
      <c r="A23" s="1" t="str">
        <f t="shared" si="0"/>
        <v/>
      </c>
      <c r="B23" s="1" t="str">
        <f>IF('Equipes et choix des points'!$A$21&lt;&gt;"",'Equipes et choix des points'!$A$21,"")</f>
        <v/>
      </c>
      <c r="C23" s="1" t="str">
        <f>IFERROR(VLOOKUP(B23,'Matchs et classements'!$O$5:$V$24,6,0),"")</f>
        <v/>
      </c>
      <c r="D23" s="1" t="str">
        <f>IFERROR(VLOOKUP(B23,'Matchs et classements'!$O$5:$V$24,8,0),"")</f>
        <v/>
      </c>
      <c r="E23" s="1" t="str">
        <f>IFERROR(VLOOKUP(B23,'Matchs et classements'!$O$5:$V$24,3,0),"")</f>
        <v/>
      </c>
      <c r="F23" s="53" t="str">
        <f t="shared" si="1"/>
        <v/>
      </c>
      <c r="G23" s="1" t="str">
        <f>IFERROR(RANK(F23,F4:F23),"")</f>
        <v/>
      </c>
      <c r="I23" s="52" t="str">
        <f t="shared" si="2"/>
        <v/>
      </c>
      <c r="J23" s="1" t="str">
        <f>IF('Equipes et choix des points'!$A$21&lt;&gt;"",'Equipes et choix des points'!$A$21,"")</f>
        <v/>
      </c>
      <c r="K23" s="52" t="str">
        <f>IFERROR(VLOOKUP(J23,'Matchs et classements'!$O$5:$V$24,7,0),"")</f>
        <v/>
      </c>
      <c r="L23" s="52" t="str">
        <f>IFERROR(VLOOKUP(J23,'Matchs et classements'!$O$5:$V$24,8,0),"")</f>
        <v/>
      </c>
      <c r="M23" s="52" t="str">
        <f>IFERROR(VLOOKUP(J23,'Matchs et classements'!$O$5:$V$24,5,0),"")</f>
        <v/>
      </c>
      <c r="N23" s="53" t="str">
        <f t="shared" si="3"/>
        <v/>
      </c>
      <c r="O23" s="52" t="str">
        <f>IFERROR(RANK(N23,N4:N23,1),"")</f>
        <v/>
      </c>
      <c r="Q23" s="52" t="str">
        <f t="shared" si="4"/>
        <v/>
      </c>
      <c r="R23" s="1" t="str">
        <f>IF('Equipes et choix des points'!$A$21&lt;&gt;"",'Equipes et choix des points'!$A$21,"")</f>
        <v/>
      </c>
      <c r="S23" s="52" t="str">
        <f>IFERROR(VLOOKUP(R23,J4:M23,3,0),"")</f>
        <v/>
      </c>
      <c r="V23" s="54" t="str">
        <f t="shared" si="5"/>
        <v/>
      </c>
      <c r="W23" s="52" t="str">
        <f>IFERROR(RANK(V23,V4:V23),"")</f>
        <v/>
      </c>
    </row>
    <row r="24" spans="1:75" hidden="1" x14ac:dyDescent="0.25"/>
    <row r="25" spans="1:75" hidden="1" x14ac:dyDescent="0.25">
      <c r="A25" s="142" t="s">
        <v>26</v>
      </c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</row>
    <row r="26" spans="1:75" hidden="1" x14ac:dyDescent="0.25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</row>
    <row r="27" spans="1:75" hidden="1" x14ac:dyDescent="0.25">
      <c r="A27" s="52" t="s">
        <v>134</v>
      </c>
      <c r="B27" s="52" t="s">
        <v>0</v>
      </c>
      <c r="C27" s="52" t="s">
        <v>14</v>
      </c>
      <c r="D27" s="52" t="s">
        <v>16</v>
      </c>
      <c r="E27" s="52" t="s">
        <v>12</v>
      </c>
      <c r="F27" s="52" t="s">
        <v>24</v>
      </c>
      <c r="G27" s="52" t="s">
        <v>36</v>
      </c>
      <c r="I27" s="52" t="s">
        <v>134</v>
      </c>
      <c r="J27" s="52" t="s">
        <v>0</v>
      </c>
      <c r="K27" s="52" t="s">
        <v>15</v>
      </c>
      <c r="L27" s="52" t="s">
        <v>16</v>
      </c>
      <c r="M27" s="52" t="s">
        <v>1</v>
      </c>
      <c r="N27" s="52" t="s">
        <v>24</v>
      </c>
      <c r="O27" s="52" t="s">
        <v>36</v>
      </c>
      <c r="Q27" s="52" t="s">
        <v>134</v>
      </c>
      <c r="R27" s="52" t="s">
        <v>0</v>
      </c>
      <c r="S27" s="52" t="s">
        <v>16</v>
      </c>
      <c r="T27" s="52"/>
      <c r="U27" s="52"/>
      <c r="V27" s="52" t="s">
        <v>24</v>
      </c>
      <c r="W27" s="52" t="s">
        <v>36</v>
      </c>
    </row>
    <row r="28" spans="1:75" s="51" customFormat="1" hidden="1" x14ac:dyDescent="0.25">
      <c r="A28" s="1" t="str">
        <f>G28</f>
        <v/>
      </c>
      <c r="B28" s="1" t="str">
        <f>IF('Equipes et choix des points'!$A$2&lt;&gt;"",'Equipes et choix des points'!$A$2,"")</f>
        <v/>
      </c>
      <c r="C28" s="1" t="str">
        <f>IFERROR(VLOOKUP(B28,'Matchs et classements'!$Y$5:$AF$24,6,0),"")</f>
        <v/>
      </c>
      <c r="D28" s="1" t="str">
        <f>IFERROR(VLOOKUP(B28,'Matchs et classements'!$Y$5:$AF$24,8,0),"")</f>
        <v/>
      </c>
      <c r="E28" s="1" t="str">
        <f>IFERROR(VLOOKUP(B28,'Matchs et classements'!$Y$5:$AF$24,3,0),"")</f>
        <v/>
      </c>
      <c r="F28" s="53" t="str">
        <f>IF(B28="","",C28+(D28/100)-(E28/1000)+ROW()/10^10)</f>
        <v/>
      </c>
      <c r="G28" s="1" t="str">
        <f>IFERROR(RANK(F28,F28:F47),"")</f>
        <v/>
      </c>
      <c r="H28" s="52"/>
      <c r="I28" s="52" t="str">
        <f>O28</f>
        <v/>
      </c>
      <c r="J28" s="1" t="str">
        <f>IF('Equipes et choix des points'!$A$2&lt;&gt;"",'Equipes et choix des points'!$A$2,"")</f>
        <v/>
      </c>
      <c r="K28" s="52" t="str">
        <f>IFERROR(VLOOKUP(J28,'Matchs et classements'!$Y$5:$AF$24,7,0),"")</f>
        <v/>
      </c>
      <c r="L28" s="52" t="str">
        <f>IFERROR(VLOOKUP(J28,'Matchs et classements'!$Y$5:$AF$24,8,0),"")</f>
        <v/>
      </c>
      <c r="M28" s="52" t="str">
        <f>IFERROR(VLOOKUP(J28,'Matchs et classements'!$Y$5:$AF$24,5,0),"")</f>
        <v/>
      </c>
      <c r="N28" s="53" t="str">
        <f>IF(J28="","",K28-(L28/100)-(M28/1000)+ROW()/10^10)</f>
        <v/>
      </c>
      <c r="O28" s="52" t="str">
        <f>IFERROR(RANK(N28,N28:N47,1),"")</f>
        <v/>
      </c>
      <c r="P28" s="52"/>
      <c r="Q28" s="52" t="str">
        <f>W28</f>
        <v/>
      </c>
      <c r="R28" s="1" t="str">
        <f>IF('Equipes et choix des points'!$A$2&lt;&gt;"",'Equipes et choix des points'!$A$2,"")</f>
        <v/>
      </c>
      <c r="S28" s="52" t="str">
        <f>IFERROR(VLOOKUP(R28,J28:M47,3,0),"")</f>
        <v/>
      </c>
      <c r="T28" s="52"/>
      <c r="U28" s="52"/>
      <c r="V28" s="54" t="str">
        <f>IF(R28="","",C28+(E28/100)-(D28/1000)-K28-(M28/100)-(L28/1000)+ROW()/10^10)</f>
        <v/>
      </c>
      <c r="W28" s="52" t="str">
        <f>IFERROR(RANK(V28,V28:V47),"")</f>
        <v/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</row>
    <row r="29" spans="1:75" hidden="1" x14ac:dyDescent="0.25">
      <c r="A29" s="1" t="str">
        <f t="shared" ref="A29:A47" si="6">G29</f>
        <v/>
      </c>
      <c r="B29" s="1" t="str">
        <f>IF('Equipes et choix des points'!$A$3&lt;&gt;"",'Equipes et choix des points'!$A$3,"")</f>
        <v/>
      </c>
      <c r="C29" s="1" t="str">
        <f>IFERROR(VLOOKUP(B29,'Matchs et classements'!$Y$5:$AF$24,6,0),"")</f>
        <v/>
      </c>
      <c r="D29" s="1" t="str">
        <f>IFERROR(VLOOKUP(B29,'Matchs et classements'!$Y$5:$AF$24,8,0),"")</f>
        <v/>
      </c>
      <c r="E29" s="1" t="str">
        <f>IFERROR(VLOOKUP(B29,'Matchs et classements'!$Y$5:$AF$24,3,0),"")</f>
        <v/>
      </c>
      <c r="F29" s="53" t="str">
        <f t="shared" ref="F29:F47" si="7">IF(B29="","",C29+(D29/100)-(E29/1000)+ROW()/10^10)</f>
        <v/>
      </c>
      <c r="G29" s="1" t="str">
        <f>IFERROR(RANK(F29,F28:F47),"")</f>
        <v/>
      </c>
      <c r="I29" s="52" t="str">
        <f t="shared" ref="I29:I47" si="8">O29</f>
        <v/>
      </c>
      <c r="J29" s="1" t="str">
        <f>IF('Equipes et choix des points'!$A$3&lt;&gt;"",'Equipes et choix des points'!$A$3,"")</f>
        <v/>
      </c>
      <c r="K29" s="52" t="str">
        <f>IFERROR(VLOOKUP(J29,'Matchs et classements'!$Y$5:$AF$24,7,0),"")</f>
        <v/>
      </c>
      <c r="L29" s="52" t="str">
        <f>IFERROR(VLOOKUP(J29,'Matchs et classements'!$Y$5:$AF$24,8,0),"")</f>
        <v/>
      </c>
      <c r="M29" s="52" t="str">
        <f>IFERROR(VLOOKUP(J29,'Matchs et classements'!$Y$5:$AF$24,5,0),"")</f>
        <v/>
      </c>
      <c r="N29" s="53" t="str">
        <f t="shared" ref="N29:N47" si="9">IF(J29="","",K29-(L29/100)-(M29/1000)+ROW()/10^10)</f>
        <v/>
      </c>
      <c r="O29" s="52" t="str">
        <f>IFERROR(RANK(N29,N28:N47,1),"")</f>
        <v/>
      </c>
      <c r="Q29" s="52" t="str">
        <f t="shared" ref="Q29:Q47" si="10">W29</f>
        <v/>
      </c>
      <c r="R29" s="1" t="str">
        <f>IF('Equipes et choix des points'!$A$3&lt;&gt;"",'Equipes et choix des points'!$A$3,"")</f>
        <v/>
      </c>
      <c r="S29" s="52" t="str">
        <f>IFERROR(VLOOKUP(R29,J28:M47,3,0),"")</f>
        <v/>
      </c>
      <c r="V29" s="54" t="str">
        <f t="shared" ref="V29:V47" si="11">IF(R29="","",C29+(E29/100)-(D29/1000)-K29-(M29/100)-(L29/1000)+ROW()/10^10)</f>
        <v/>
      </c>
      <c r="W29" s="52" t="str">
        <f>IFERROR(RANK(V29,V28:V47),"")</f>
        <v/>
      </c>
    </row>
    <row r="30" spans="1:75" hidden="1" x14ac:dyDescent="0.25">
      <c r="A30" s="1" t="str">
        <f t="shared" si="6"/>
        <v/>
      </c>
      <c r="B30" s="1" t="str">
        <f>IF('Equipes et choix des points'!$A$4&lt;&gt;"",'Equipes et choix des points'!$A$4,"")</f>
        <v/>
      </c>
      <c r="C30" s="1" t="str">
        <f>IFERROR(VLOOKUP(B30,'Matchs et classements'!$Y$5:$AF$24,6,0),"")</f>
        <v/>
      </c>
      <c r="D30" s="1" t="str">
        <f>IFERROR(VLOOKUP(B30,'Matchs et classements'!$Y$5:$AF$24,8,0),"")</f>
        <v/>
      </c>
      <c r="E30" s="1" t="str">
        <f>IFERROR(VLOOKUP(B30,'Matchs et classements'!$Y$5:$AF$24,3,0),"")</f>
        <v/>
      </c>
      <c r="F30" s="53" t="str">
        <f t="shared" si="7"/>
        <v/>
      </c>
      <c r="G30" s="1" t="str">
        <f>IFERROR(RANK(F30,F28:F47),"")</f>
        <v/>
      </c>
      <c r="I30" s="52" t="str">
        <f t="shared" si="8"/>
        <v/>
      </c>
      <c r="J30" s="1" t="str">
        <f>IF('Equipes et choix des points'!$A$4&lt;&gt;"",'Equipes et choix des points'!$A$4,"")</f>
        <v/>
      </c>
      <c r="K30" s="52" t="str">
        <f>IFERROR(VLOOKUP(J30,'Matchs et classements'!$Y$5:$AF$24,7,0),"")</f>
        <v/>
      </c>
      <c r="L30" s="52" t="str">
        <f>IFERROR(VLOOKUP(J30,'Matchs et classements'!$Y$5:$AF$24,8,0),"")</f>
        <v/>
      </c>
      <c r="M30" s="52" t="str">
        <f>IFERROR(VLOOKUP(J30,'Matchs et classements'!$Y$5:$AF$24,5,0),"")</f>
        <v/>
      </c>
      <c r="N30" s="53" t="str">
        <f t="shared" si="9"/>
        <v/>
      </c>
      <c r="O30" s="52" t="str">
        <f>IFERROR(RANK(N30,N28:N47,1),"")</f>
        <v/>
      </c>
      <c r="Q30" s="52" t="str">
        <f t="shared" si="10"/>
        <v/>
      </c>
      <c r="R30" s="1" t="str">
        <f>IF('Equipes et choix des points'!$A$4&lt;&gt;"",'Equipes et choix des points'!$A$4,"")</f>
        <v/>
      </c>
      <c r="S30" s="52" t="str">
        <f>IFERROR(VLOOKUP(R30,J28:M47,3,0),"")</f>
        <v/>
      </c>
      <c r="V30" s="54" t="str">
        <f t="shared" si="11"/>
        <v/>
      </c>
      <c r="W30" s="52" t="str">
        <f>IFERROR(RANK(V30,V28:V47),"")</f>
        <v/>
      </c>
    </row>
    <row r="31" spans="1:75" hidden="1" x14ac:dyDescent="0.25">
      <c r="A31" s="1" t="str">
        <f t="shared" si="6"/>
        <v/>
      </c>
      <c r="B31" s="1" t="str">
        <f>IF('Equipes et choix des points'!$A$5&lt;&gt;"",'Equipes et choix des points'!$A$5,"")</f>
        <v/>
      </c>
      <c r="C31" s="1" t="str">
        <f>IFERROR(VLOOKUP(B31,'Matchs et classements'!$Y$5:$AF$24,6,0),"")</f>
        <v/>
      </c>
      <c r="D31" s="1" t="str">
        <f>IFERROR(VLOOKUP(B31,'Matchs et classements'!$Y$5:$AF$24,8,0),"")</f>
        <v/>
      </c>
      <c r="E31" s="1" t="str">
        <f>IFERROR(VLOOKUP(B31,'Matchs et classements'!$Y$5:$AF$24,3,0),"")</f>
        <v/>
      </c>
      <c r="F31" s="53" t="str">
        <f t="shared" si="7"/>
        <v/>
      </c>
      <c r="G31" s="1" t="str">
        <f>IFERROR(RANK(F31,F28:F47),"")</f>
        <v/>
      </c>
      <c r="I31" s="52" t="str">
        <f t="shared" si="8"/>
        <v/>
      </c>
      <c r="J31" s="1" t="str">
        <f>IF('Equipes et choix des points'!$A$5&lt;&gt;"",'Equipes et choix des points'!$A$5,"")</f>
        <v/>
      </c>
      <c r="K31" s="52" t="str">
        <f>IFERROR(VLOOKUP(J31,'Matchs et classements'!$Y$5:$AF$24,7,0),"")</f>
        <v/>
      </c>
      <c r="L31" s="52" t="str">
        <f>IFERROR(VLOOKUP(J31,'Matchs et classements'!$Y$5:$AF$24,8,0),"")</f>
        <v/>
      </c>
      <c r="M31" s="52" t="str">
        <f>IFERROR(VLOOKUP(J31,'Matchs et classements'!$Y$5:$AF$24,5,0),"")</f>
        <v/>
      </c>
      <c r="N31" s="53" t="str">
        <f t="shared" si="9"/>
        <v/>
      </c>
      <c r="O31" s="52" t="str">
        <f>IFERROR(RANK(N31,N28:N47,1),"")</f>
        <v/>
      </c>
      <c r="Q31" s="52" t="str">
        <f t="shared" si="10"/>
        <v/>
      </c>
      <c r="R31" s="1" t="str">
        <f>IF('Equipes et choix des points'!$A$5&lt;&gt;"",'Equipes et choix des points'!$A$5,"")</f>
        <v/>
      </c>
      <c r="S31" s="52" t="str">
        <f>IFERROR(VLOOKUP(R31,J28:M47,3,0),"")</f>
        <v/>
      </c>
      <c r="V31" s="54" t="str">
        <f t="shared" si="11"/>
        <v/>
      </c>
      <c r="W31" s="52" t="str">
        <f>IFERROR(RANK(V31,V28:V47),"")</f>
        <v/>
      </c>
    </row>
    <row r="32" spans="1:75" hidden="1" x14ac:dyDescent="0.25">
      <c r="A32" s="1" t="str">
        <f t="shared" si="6"/>
        <v/>
      </c>
      <c r="B32" s="1" t="str">
        <f>IF('Equipes et choix des points'!$A$6&lt;&gt;"",'Equipes et choix des points'!$A$6,"")</f>
        <v/>
      </c>
      <c r="C32" s="1" t="str">
        <f>IFERROR(VLOOKUP(B32,'Matchs et classements'!$Y$5:$AF$24,6,0),"")</f>
        <v/>
      </c>
      <c r="D32" s="1" t="str">
        <f>IFERROR(VLOOKUP(B32,'Matchs et classements'!$Y$5:$AF$24,8,0),"")</f>
        <v/>
      </c>
      <c r="E32" s="1" t="str">
        <f>IFERROR(VLOOKUP(B32,'Matchs et classements'!$Y$5:$AF$24,3,0),"")</f>
        <v/>
      </c>
      <c r="F32" s="53" t="str">
        <f t="shared" si="7"/>
        <v/>
      </c>
      <c r="G32" s="1" t="str">
        <f>IFERROR(RANK(F32,F28:F47),"")</f>
        <v/>
      </c>
      <c r="I32" s="52" t="str">
        <f t="shared" si="8"/>
        <v/>
      </c>
      <c r="J32" s="1" t="str">
        <f>IF('Equipes et choix des points'!$A$6&lt;&gt;"",'Equipes et choix des points'!$A$6,"")</f>
        <v/>
      </c>
      <c r="K32" s="52" t="str">
        <f>IFERROR(VLOOKUP(J32,'Matchs et classements'!$Y$5:$AF$24,7,0),"")</f>
        <v/>
      </c>
      <c r="L32" s="52" t="str">
        <f>IFERROR(VLOOKUP(J32,'Matchs et classements'!$Y$5:$AF$24,8,0),"")</f>
        <v/>
      </c>
      <c r="M32" s="52" t="str">
        <f>IFERROR(VLOOKUP(J32,'Matchs et classements'!$Y$5:$AF$24,5,0),"")</f>
        <v/>
      </c>
      <c r="N32" s="53" t="str">
        <f t="shared" si="9"/>
        <v/>
      </c>
      <c r="O32" s="52" t="str">
        <f>IFERROR(RANK(N32,N28:N47,1),"")</f>
        <v/>
      </c>
      <c r="Q32" s="52" t="str">
        <f t="shared" si="10"/>
        <v/>
      </c>
      <c r="R32" s="1" t="str">
        <f>IF('Equipes et choix des points'!$A$6&lt;&gt;"",'Equipes et choix des points'!$A$6,"")</f>
        <v/>
      </c>
      <c r="S32" s="52" t="str">
        <f>IFERROR(VLOOKUP(R32,J28:M47,3,0),"")</f>
        <v/>
      </c>
      <c r="V32" s="54" t="str">
        <f t="shared" si="11"/>
        <v/>
      </c>
      <c r="W32" s="52" t="str">
        <f>IFERROR(RANK(V32,V28:V47),"")</f>
        <v/>
      </c>
    </row>
    <row r="33" spans="1:23" hidden="1" x14ac:dyDescent="0.25">
      <c r="A33" s="1" t="str">
        <f t="shared" si="6"/>
        <v/>
      </c>
      <c r="B33" s="1" t="str">
        <f>IF('Equipes et choix des points'!$A$7&lt;&gt;"",'Equipes et choix des points'!$A$7,"")</f>
        <v/>
      </c>
      <c r="C33" s="1" t="str">
        <f>IFERROR(VLOOKUP(B33,'Matchs et classements'!$Y$5:$AF$24,6,0),"")</f>
        <v/>
      </c>
      <c r="D33" s="1" t="str">
        <f>IFERROR(VLOOKUP(B33,'Matchs et classements'!$Y$5:$AF$24,8,0),"")</f>
        <v/>
      </c>
      <c r="E33" s="1" t="str">
        <f>IFERROR(VLOOKUP(B33,'Matchs et classements'!$Y$5:$AF$24,3,0),"")</f>
        <v/>
      </c>
      <c r="F33" s="53" t="str">
        <f t="shared" si="7"/>
        <v/>
      </c>
      <c r="G33" s="1" t="str">
        <f>IFERROR(RANK(F33,F28:F47),"")</f>
        <v/>
      </c>
      <c r="I33" s="52" t="str">
        <f t="shared" si="8"/>
        <v/>
      </c>
      <c r="J33" s="1" t="str">
        <f>IF('Equipes et choix des points'!$A$7&lt;&gt;"",'Equipes et choix des points'!$A$7,"")</f>
        <v/>
      </c>
      <c r="K33" s="52" t="str">
        <f>IFERROR(VLOOKUP(J33,'Matchs et classements'!$Y$5:$AF$24,7,0),"")</f>
        <v/>
      </c>
      <c r="L33" s="52" t="str">
        <f>IFERROR(VLOOKUP(J33,'Matchs et classements'!$Y$5:$AF$24,8,0),"")</f>
        <v/>
      </c>
      <c r="M33" s="52" t="str">
        <f>IFERROR(VLOOKUP(J33,'Matchs et classements'!$Y$5:$AF$24,5,0),"")</f>
        <v/>
      </c>
      <c r="N33" s="53" t="str">
        <f t="shared" si="9"/>
        <v/>
      </c>
      <c r="O33" s="52" t="str">
        <f>IFERROR(RANK(N33,N28:N47,1),"")</f>
        <v/>
      </c>
      <c r="Q33" s="52" t="str">
        <f t="shared" si="10"/>
        <v/>
      </c>
      <c r="R33" s="1" t="str">
        <f>IF('Equipes et choix des points'!$A$7&lt;&gt;"",'Equipes et choix des points'!$A$7,"")</f>
        <v/>
      </c>
      <c r="S33" s="52" t="str">
        <f>IFERROR(VLOOKUP(R33,J28:M47,3,0),"")</f>
        <v/>
      </c>
      <c r="V33" s="54" t="str">
        <f t="shared" si="11"/>
        <v/>
      </c>
      <c r="W33" s="52" t="str">
        <f>IFERROR(RANK(V33,V28:V47),"")</f>
        <v/>
      </c>
    </row>
    <row r="34" spans="1:23" hidden="1" x14ac:dyDescent="0.25">
      <c r="A34" s="1" t="str">
        <f t="shared" si="6"/>
        <v/>
      </c>
      <c r="B34" s="1" t="str">
        <f>IF('Equipes et choix des points'!$A$8&lt;&gt;"",'Equipes et choix des points'!$A$8,"")</f>
        <v/>
      </c>
      <c r="C34" s="1" t="str">
        <f>IFERROR(VLOOKUP(B34,'Matchs et classements'!$Y$5:$AF$24,6,0),"")</f>
        <v/>
      </c>
      <c r="D34" s="1" t="str">
        <f>IFERROR(VLOOKUP(B34,'Matchs et classements'!$Y$5:$AF$24,8,0),"")</f>
        <v/>
      </c>
      <c r="E34" s="1" t="str">
        <f>IFERROR(VLOOKUP(B34,'Matchs et classements'!$Y$5:$AF$24,3,0),"")</f>
        <v/>
      </c>
      <c r="F34" s="53" t="str">
        <f t="shared" si="7"/>
        <v/>
      </c>
      <c r="G34" s="1" t="str">
        <f>IFERROR(RANK(F34,F28:F47),"")</f>
        <v/>
      </c>
      <c r="I34" s="52" t="str">
        <f t="shared" si="8"/>
        <v/>
      </c>
      <c r="J34" s="1" t="str">
        <f>IF('Equipes et choix des points'!$A$8&lt;&gt;"",'Equipes et choix des points'!$A$8,"")</f>
        <v/>
      </c>
      <c r="K34" s="52" t="str">
        <f>IFERROR(VLOOKUP(J34,'Matchs et classements'!$Y$5:$AF$24,7,0),"")</f>
        <v/>
      </c>
      <c r="L34" s="52" t="str">
        <f>IFERROR(VLOOKUP(J34,'Matchs et classements'!$Y$5:$AF$24,8,0),"")</f>
        <v/>
      </c>
      <c r="M34" s="52" t="str">
        <f>IFERROR(VLOOKUP(J34,'Matchs et classements'!$Y$5:$AF$24,5,0),"")</f>
        <v/>
      </c>
      <c r="N34" s="53" t="str">
        <f t="shared" si="9"/>
        <v/>
      </c>
      <c r="O34" s="52" t="str">
        <f>IFERROR(RANK(N34,N28:N47,1),"")</f>
        <v/>
      </c>
      <c r="Q34" s="52" t="str">
        <f t="shared" si="10"/>
        <v/>
      </c>
      <c r="R34" s="1" t="str">
        <f>IF('Equipes et choix des points'!$A$8&lt;&gt;"",'Equipes et choix des points'!$A$8,"")</f>
        <v/>
      </c>
      <c r="S34" s="52" t="str">
        <f>IFERROR(VLOOKUP(R34,J28:M47,3,0),"")</f>
        <v/>
      </c>
      <c r="V34" s="54" t="str">
        <f t="shared" si="11"/>
        <v/>
      </c>
      <c r="W34" s="52" t="str">
        <f>IFERROR(RANK(V34,V28:V47),"")</f>
        <v/>
      </c>
    </row>
    <row r="35" spans="1:23" hidden="1" x14ac:dyDescent="0.25">
      <c r="A35" s="1" t="str">
        <f t="shared" si="6"/>
        <v/>
      </c>
      <c r="B35" s="1" t="str">
        <f>IF('Equipes et choix des points'!$A$9&lt;&gt;"",'Equipes et choix des points'!$A$9,"")</f>
        <v/>
      </c>
      <c r="C35" s="1" t="str">
        <f>IFERROR(VLOOKUP(B35,'Matchs et classements'!$Y$5:$AF$24,6,0),"")</f>
        <v/>
      </c>
      <c r="D35" s="1" t="str">
        <f>IFERROR(VLOOKUP(B35,'Matchs et classements'!$Y$5:$AF$24,8,0),"")</f>
        <v/>
      </c>
      <c r="E35" s="1" t="str">
        <f>IFERROR(VLOOKUP(B35,'Matchs et classements'!$Y$5:$AF$24,3,0),"")</f>
        <v/>
      </c>
      <c r="F35" s="53" t="str">
        <f t="shared" si="7"/>
        <v/>
      </c>
      <c r="G35" s="1" t="str">
        <f>IFERROR(RANK(F35,F28:F47),"")</f>
        <v/>
      </c>
      <c r="I35" s="52" t="str">
        <f t="shared" si="8"/>
        <v/>
      </c>
      <c r="J35" s="1" t="str">
        <f>IF('Equipes et choix des points'!$A$9&lt;&gt;"",'Equipes et choix des points'!$A$9,"")</f>
        <v/>
      </c>
      <c r="K35" s="52" t="str">
        <f>IFERROR(VLOOKUP(J35,'Matchs et classements'!$Y$5:$AF$24,7,0),"")</f>
        <v/>
      </c>
      <c r="L35" s="52" t="str">
        <f>IFERROR(VLOOKUP(J35,'Matchs et classements'!$Y$5:$AF$24,8,0),"")</f>
        <v/>
      </c>
      <c r="M35" s="52" t="str">
        <f>IFERROR(VLOOKUP(J35,'Matchs et classements'!$Y$5:$AF$24,5,0),"")</f>
        <v/>
      </c>
      <c r="N35" s="53" t="str">
        <f t="shared" si="9"/>
        <v/>
      </c>
      <c r="O35" s="52" t="str">
        <f>IFERROR(RANK(N35,N28:N47,1),"")</f>
        <v/>
      </c>
      <c r="Q35" s="52" t="str">
        <f t="shared" si="10"/>
        <v/>
      </c>
      <c r="R35" s="1" t="str">
        <f>IF('Equipes et choix des points'!$A$9&lt;&gt;"",'Equipes et choix des points'!$A$9,"")</f>
        <v/>
      </c>
      <c r="S35" s="52" t="str">
        <f>IFERROR(VLOOKUP(R35,J28:M47,3,0),"")</f>
        <v/>
      </c>
      <c r="V35" s="54" t="str">
        <f t="shared" si="11"/>
        <v/>
      </c>
      <c r="W35" s="52" t="str">
        <f>IFERROR(RANK(V35,V28:V47),"")</f>
        <v/>
      </c>
    </row>
    <row r="36" spans="1:23" hidden="1" x14ac:dyDescent="0.25">
      <c r="A36" s="1" t="str">
        <f t="shared" si="6"/>
        <v/>
      </c>
      <c r="B36" s="1" t="str">
        <f>IF('Equipes et choix des points'!$A$10&lt;&gt;"",'Equipes et choix des points'!$A$10,"")</f>
        <v/>
      </c>
      <c r="C36" s="1" t="str">
        <f>IFERROR(VLOOKUP(B36,'Matchs et classements'!$Y$5:$AF$24,6,0),"")</f>
        <v/>
      </c>
      <c r="D36" s="1" t="str">
        <f>IFERROR(VLOOKUP(B36,'Matchs et classements'!$Y$5:$AF$24,8,0),"")</f>
        <v/>
      </c>
      <c r="E36" s="1" t="str">
        <f>IFERROR(VLOOKUP(B36,'Matchs et classements'!$Y$5:$AF$24,3,0),"")</f>
        <v/>
      </c>
      <c r="F36" s="53" t="str">
        <f t="shared" si="7"/>
        <v/>
      </c>
      <c r="G36" s="1" t="str">
        <f>IFERROR(RANK(F36,F28:F47),"")</f>
        <v/>
      </c>
      <c r="I36" s="52" t="str">
        <f t="shared" si="8"/>
        <v/>
      </c>
      <c r="J36" s="1" t="str">
        <f>IF('Equipes et choix des points'!$A$10&lt;&gt;"",'Equipes et choix des points'!$A$10,"")</f>
        <v/>
      </c>
      <c r="K36" s="52" t="str">
        <f>IFERROR(VLOOKUP(J36,'Matchs et classements'!$Y$5:$AF$24,7,0),"")</f>
        <v/>
      </c>
      <c r="L36" s="52" t="str">
        <f>IFERROR(VLOOKUP(J36,'Matchs et classements'!$Y$5:$AF$24,8,0),"")</f>
        <v/>
      </c>
      <c r="M36" s="52" t="str">
        <f>IFERROR(VLOOKUP(J36,'Matchs et classements'!$Y$5:$AF$24,5,0),"")</f>
        <v/>
      </c>
      <c r="N36" s="53" t="str">
        <f t="shared" si="9"/>
        <v/>
      </c>
      <c r="O36" s="52" t="str">
        <f>IFERROR(RANK(N36,N28:N47,1),"")</f>
        <v/>
      </c>
      <c r="Q36" s="52" t="str">
        <f t="shared" si="10"/>
        <v/>
      </c>
      <c r="R36" s="1" t="str">
        <f>IF('Equipes et choix des points'!$A$10&lt;&gt;"",'Equipes et choix des points'!$A$10,"")</f>
        <v/>
      </c>
      <c r="S36" s="52" t="str">
        <f>IFERROR(VLOOKUP(R36,J28:M47,3,0),"")</f>
        <v/>
      </c>
      <c r="V36" s="54" t="str">
        <f t="shared" si="11"/>
        <v/>
      </c>
      <c r="W36" s="52" t="str">
        <f>IFERROR(RANK(V36,V28:V47),"")</f>
        <v/>
      </c>
    </row>
    <row r="37" spans="1:23" hidden="1" x14ac:dyDescent="0.25">
      <c r="A37" s="1" t="str">
        <f t="shared" si="6"/>
        <v/>
      </c>
      <c r="B37" s="1" t="str">
        <f>IF('Equipes et choix des points'!$A$11&lt;&gt;"",'Equipes et choix des points'!$A$11,"")</f>
        <v/>
      </c>
      <c r="C37" s="1" t="str">
        <f>IFERROR(VLOOKUP(B37,'Matchs et classements'!$Y$5:$AF$24,6,0),"")</f>
        <v/>
      </c>
      <c r="D37" s="1" t="str">
        <f>IFERROR(VLOOKUP(B37,'Matchs et classements'!$Y$5:$AF$24,8,0),"")</f>
        <v/>
      </c>
      <c r="E37" s="1" t="str">
        <f>IFERROR(VLOOKUP(B37,'Matchs et classements'!$Y$5:$AF$24,3,0),"")</f>
        <v/>
      </c>
      <c r="F37" s="53" t="str">
        <f t="shared" si="7"/>
        <v/>
      </c>
      <c r="G37" s="1" t="str">
        <f>IFERROR(RANK(F37,F28:F47),"")</f>
        <v/>
      </c>
      <c r="I37" s="52" t="str">
        <f t="shared" si="8"/>
        <v/>
      </c>
      <c r="J37" s="1" t="str">
        <f>IF('Equipes et choix des points'!$A$11&lt;&gt;"",'Equipes et choix des points'!$A$11,"")</f>
        <v/>
      </c>
      <c r="K37" s="52" t="str">
        <f>IFERROR(VLOOKUP(J37,'Matchs et classements'!$Y$5:$AF$24,7,0),"")</f>
        <v/>
      </c>
      <c r="L37" s="52" t="str">
        <f>IFERROR(VLOOKUP(J37,'Matchs et classements'!$Y$5:$AF$24,8,0),"")</f>
        <v/>
      </c>
      <c r="M37" s="52" t="str">
        <f>IFERROR(VLOOKUP(J37,'Matchs et classements'!$Y$5:$AF$24,5,0),"")</f>
        <v/>
      </c>
      <c r="N37" s="53" t="str">
        <f t="shared" si="9"/>
        <v/>
      </c>
      <c r="O37" s="52" t="str">
        <f>IFERROR(RANK(N37,N28:N47,1),"")</f>
        <v/>
      </c>
      <c r="Q37" s="52" t="str">
        <f t="shared" si="10"/>
        <v/>
      </c>
      <c r="R37" s="1" t="str">
        <f>IF('Equipes et choix des points'!$A$11&lt;&gt;"",'Equipes et choix des points'!$A$11,"")</f>
        <v/>
      </c>
      <c r="S37" s="52" t="str">
        <f>IFERROR(VLOOKUP(R37,J28:M47,3,0),"")</f>
        <v/>
      </c>
      <c r="V37" s="54" t="str">
        <f t="shared" si="11"/>
        <v/>
      </c>
      <c r="W37" s="52" t="str">
        <f>IFERROR(RANK(V37,V28:V47),"")</f>
        <v/>
      </c>
    </row>
    <row r="38" spans="1:23" hidden="1" x14ac:dyDescent="0.25">
      <c r="A38" s="1" t="str">
        <f t="shared" si="6"/>
        <v/>
      </c>
      <c r="B38" s="1" t="str">
        <f>IF('Equipes et choix des points'!$A$12&lt;&gt;"",'Equipes et choix des points'!$A$12,"")</f>
        <v/>
      </c>
      <c r="C38" s="1" t="str">
        <f>IFERROR(VLOOKUP(B38,'Matchs et classements'!$Y$5:$AF$24,6,0),"")</f>
        <v/>
      </c>
      <c r="D38" s="1" t="str">
        <f>IFERROR(VLOOKUP(B38,'Matchs et classements'!$Y$5:$AF$24,8,0),"")</f>
        <v/>
      </c>
      <c r="E38" s="1" t="str">
        <f>IFERROR(VLOOKUP(B38,'Matchs et classements'!$Y$5:$AF$24,3,0),"")</f>
        <v/>
      </c>
      <c r="F38" s="53" t="str">
        <f t="shared" si="7"/>
        <v/>
      </c>
      <c r="G38" s="1" t="str">
        <f>IFERROR(RANK(F38,F28:F47),"")</f>
        <v/>
      </c>
      <c r="I38" s="52" t="str">
        <f t="shared" si="8"/>
        <v/>
      </c>
      <c r="J38" s="1" t="str">
        <f>IF('Equipes et choix des points'!$A$12&lt;&gt;"",'Equipes et choix des points'!$A$12,"")</f>
        <v/>
      </c>
      <c r="K38" s="52" t="str">
        <f>IFERROR(VLOOKUP(J38,'Matchs et classements'!$Y$5:$AF$24,7,0),"")</f>
        <v/>
      </c>
      <c r="L38" s="52" t="str">
        <f>IFERROR(VLOOKUP(J38,'Matchs et classements'!$Y$5:$AF$24,8,0),"")</f>
        <v/>
      </c>
      <c r="M38" s="52" t="str">
        <f>IFERROR(VLOOKUP(J38,'Matchs et classements'!$Y$5:$AF$24,5,0),"")</f>
        <v/>
      </c>
      <c r="N38" s="53" t="str">
        <f t="shared" si="9"/>
        <v/>
      </c>
      <c r="O38" s="52" t="str">
        <f>IFERROR(RANK(N38,N28:N47,1),"")</f>
        <v/>
      </c>
      <c r="Q38" s="52" t="str">
        <f t="shared" si="10"/>
        <v/>
      </c>
      <c r="R38" s="1" t="str">
        <f>IF('Equipes et choix des points'!$A$12&lt;&gt;"",'Equipes et choix des points'!$A$12,"")</f>
        <v/>
      </c>
      <c r="S38" s="52" t="str">
        <f>IFERROR(VLOOKUP(R38,J28:M47,3,0),"")</f>
        <v/>
      </c>
      <c r="V38" s="54" t="str">
        <f t="shared" si="11"/>
        <v/>
      </c>
      <c r="W38" s="52" t="str">
        <f>IFERROR(RANK(V38,V28:V47),"")</f>
        <v/>
      </c>
    </row>
    <row r="39" spans="1:23" hidden="1" x14ac:dyDescent="0.25">
      <c r="A39" s="1" t="str">
        <f t="shared" si="6"/>
        <v/>
      </c>
      <c r="B39" s="1" t="str">
        <f>IF('Equipes et choix des points'!$A$13&lt;&gt;"",'Equipes et choix des points'!$A$13,"")</f>
        <v/>
      </c>
      <c r="C39" s="1" t="str">
        <f>IFERROR(VLOOKUP(B39,'Matchs et classements'!$Y$5:$AF$24,6,0),"")</f>
        <v/>
      </c>
      <c r="D39" s="1" t="str">
        <f>IFERROR(VLOOKUP(B39,'Matchs et classements'!$Y$5:$AF$24,8,0),"")</f>
        <v/>
      </c>
      <c r="E39" s="1" t="str">
        <f>IFERROR(VLOOKUP(B39,'Matchs et classements'!$Y$5:$AF$24,3,0),"")</f>
        <v/>
      </c>
      <c r="F39" s="53" t="str">
        <f t="shared" si="7"/>
        <v/>
      </c>
      <c r="G39" s="1" t="str">
        <f>IFERROR(RANK(F39,F28:F47),"")</f>
        <v/>
      </c>
      <c r="I39" s="52" t="str">
        <f t="shared" si="8"/>
        <v/>
      </c>
      <c r="J39" s="1" t="str">
        <f>IF('Equipes et choix des points'!$A$13&lt;&gt;"",'Equipes et choix des points'!$A$13,"")</f>
        <v/>
      </c>
      <c r="K39" s="52" t="str">
        <f>IFERROR(VLOOKUP(J39,'Matchs et classements'!$Y$5:$AF$24,7,0),"")</f>
        <v/>
      </c>
      <c r="L39" s="52" t="str">
        <f>IFERROR(VLOOKUP(J39,'Matchs et classements'!$Y$5:$AF$24,8,0),"")</f>
        <v/>
      </c>
      <c r="M39" s="52" t="str">
        <f>IFERROR(VLOOKUP(J39,'Matchs et classements'!$Y$5:$AF$24,5,0),"")</f>
        <v/>
      </c>
      <c r="N39" s="53" t="str">
        <f t="shared" si="9"/>
        <v/>
      </c>
      <c r="O39" s="52" t="str">
        <f>IFERROR(RANK(N39,N28:N47,1),"")</f>
        <v/>
      </c>
      <c r="Q39" s="52" t="str">
        <f t="shared" si="10"/>
        <v/>
      </c>
      <c r="R39" s="1" t="str">
        <f>IF('Equipes et choix des points'!$A$13&lt;&gt;"",'Equipes et choix des points'!$A$13,"")</f>
        <v/>
      </c>
      <c r="S39" s="52" t="str">
        <f>IFERROR(VLOOKUP(R39,J28:M47,3,0),"")</f>
        <v/>
      </c>
      <c r="V39" s="54" t="str">
        <f t="shared" si="11"/>
        <v/>
      </c>
      <c r="W39" s="52" t="str">
        <f>IFERROR(RANK(V39,V28:V47),"")</f>
        <v/>
      </c>
    </row>
    <row r="40" spans="1:23" hidden="1" x14ac:dyDescent="0.25">
      <c r="A40" s="1" t="str">
        <f t="shared" si="6"/>
        <v/>
      </c>
      <c r="B40" s="1" t="str">
        <f>IF('Equipes et choix des points'!$A$14&lt;&gt;"",'Equipes et choix des points'!$A$14,"")</f>
        <v/>
      </c>
      <c r="C40" s="1" t="str">
        <f>IFERROR(VLOOKUP(B40,'Matchs et classements'!$Y$5:$AF$24,6,0),"")</f>
        <v/>
      </c>
      <c r="D40" s="1" t="str">
        <f>IFERROR(VLOOKUP(B40,'Matchs et classements'!$Y$5:$AF$24,8,0),"")</f>
        <v/>
      </c>
      <c r="E40" s="1" t="str">
        <f>IFERROR(VLOOKUP(B40,'Matchs et classements'!$Y$5:$AF$24,3,0),"")</f>
        <v/>
      </c>
      <c r="F40" s="53" t="str">
        <f t="shared" si="7"/>
        <v/>
      </c>
      <c r="G40" s="1" t="str">
        <f>IFERROR(RANK(F40,F28:F47),"")</f>
        <v/>
      </c>
      <c r="I40" s="52" t="str">
        <f t="shared" si="8"/>
        <v/>
      </c>
      <c r="J40" s="1" t="str">
        <f>IF('Equipes et choix des points'!$A$14&lt;&gt;"",'Equipes et choix des points'!$A$14,"")</f>
        <v/>
      </c>
      <c r="K40" s="52" t="str">
        <f>IFERROR(VLOOKUP(J40,'Matchs et classements'!$Y$5:$AF$24,7,0),"")</f>
        <v/>
      </c>
      <c r="L40" s="52" t="str">
        <f>IFERROR(VLOOKUP(J40,'Matchs et classements'!$Y$5:$AF$24,8,0),"")</f>
        <v/>
      </c>
      <c r="M40" s="52" t="str">
        <f>IFERROR(VLOOKUP(J40,'Matchs et classements'!$Y$5:$AF$24,5,0),"")</f>
        <v/>
      </c>
      <c r="N40" s="53" t="str">
        <f t="shared" si="9"/>
        <v/>
      </c>
      <c r="O40" s="52" t="str">
        <f>IFERROR(RANK(N40,N28:N47,1),"")</f>
        <v/>
      </c>
      <c r="Q40" s="52" t="str">
        <f t="shared" si="10"/>
        <v/>
      </c>
      <c r="R40" s="1" t="str">
        <f>IF('Equipes et choix des points'!$A$14&lt;&gt;"",'Equipes et choix des points'!$A$14,"")</f>
        <v/>
      </c>
      <c r="S40" s="52" t="str">
        <f>IFERROR(VLOOKUP(R40,J28:M47,3,0),"")</f>
        <v/>
      </c>
      <c r="V40" s="54" t="str">
        <f t="shared" si="11"/>
        <v/>
      </c>
      <c r="W40" s="52" t="str">
        <f>IFERROR(RANK(V40,V28:V47),"")</f>
        <v/>
      </c>
    </row>
    <row r="41" spans="1:23" hidden="1" x14ac:dyDescent="0.25">
      <c r="A41" s="1" t="str">
        <f t="shared" si="6"/>
        <v/>
      </c>
      <c r="B41" s="1" t="str">
        <f>IF('Equipes et choix des points'!$A$15&lt;&gt;"",'Equipes et choix des points'!$A$15,"")</f>
        <v/>
      </c>
      <c r="C41" s="1" t="str">
        <f>IFERROR(VLOOKUP(B41,'Matchs et classements'!$Y$5:$AF$24,6,0),"")</f>
        <v/>
      </c>
      <c r="D41" s="1" t="str">
        <f>IFERROR(VLOOKUP(B41,'Matchs et classements'!$Y$5:$AF$24,8,0),"")</f>
        <v/>
      </c>
      <c r="E41" s="1" t="str">
        <f>IFERROR(VLOOKUP(B41,'Matchs et classements'!$Y$5:$AF$24,3,0),"")</f>
        <v/>
      </c>
      <c r="F41" s="53" t="str">
        <f t="shared" si="7"/>
        <v/>
      </c>
      <c r="G41" s="1" t="str">
        <f>IFERROR(RANK(F41,F28:F47),"")</f>
        <v/>
      </c>
      <c r="I41" s="52" t="str">
        <f t="shared" si="8"/>
        <v/>
      </c>
      <c r="J41" s="1" t="str">
        <f>IF('Equipes et choix des points'!$A$15&lt;&gt;"",'Equipes et choix des points'!$A$15,"")</f>
        <v/>
      </c>
      <c r="K41" s="52" t="str">
        <f>IFERROR(VLOOKUP(J41,'Matchs et classements'!$Y$5:$AF$24,7,0),"")</f>
        <v/>
      </c>
      <c r="L41" s="52" t="str">
        <f>IFERROR(VLOOKUP(J41,'Matchs et classements'!$Y$5:$AF$24,8,0),"")</f>
        <v/>
      </c>
      <c r="M41" s="52" t="str">
        <f>IFERROR(VLOOKUP(J41,'Matchs et classements'!$Y$5:$AF$24,5,0),"")</f>
        <v/>
      </c>
      <c r="N41" s="53" t="str">
        <f t="shared" si="9"/>
        <v/>
      </c>
      <c r="O41" s="52" t="str">
        <f>IFERROR(RANK(N41,N28:N47,1),"")</f>
        <v/>
      </c>
      <c r="Q41" s="52" t="str">
        <f t="shared" si="10"/>
        <v/>
      </c>
      <c r="R41" s="1" t="str">
        <f>IF('Equipes et choix des points'!$A$15&lt;&gt;"",'Equipes et choix des points'!$A$15,"")</f>
        <v/>
      </c>
      <c r="S41" s="52" t="str">
        <f>IFERROR(VLOOKUP(R41,J28:M47,3,0),"")</f>
        <v/>
      </c>
      <c r="V41" s="54" t="str">
        <f t="shared" si="11"/>
        <v/>
      </c>
      <c r="W41" s="52" t="str">
        <f>IFERROR(RANK(V41,V28:V47),"")</f>
        <v/>
      </c>
    </row>
    <row r="42" spans="1:23" hidden="1" x14ac:dyDescent="0.25">
      <c r="A42" s="1" t="str">
        <f t="shared" si="6"/>
        <v/>
      </c>
      <c r="B42" s="1" t="str">
        <f>IF('Equipes et choix des points'!$A$16&lt;&gt;"",'Equipes et choix des points'!$A$16,"")</f>
        <v/>
      </c>
      <c r="C42" s="1" t="str">
        <f>IFERROR(VLOOKUP(B42,'Matchs et classements'!$Y$5:$AF$24,6,0),"")</f>
        <v/>
      </c>
      <c r="D42" s="1" t="str">
        <f>IFERROR(VLOOKUP(B42,'Matchs et classements'!$Y$5:$AF$24,8,0),"")</f>
        <v/>
      </c>
      <c r="E42" s="1" t="str">
        <f>IFERROR(VLOOKUP(B42,'Matchs et classements'!$Y$5:$AF$24,3,0),"")</f>
        <v/>
      </c>
      <c r="F42" s="53" t="str">
        <f t="shared" si="7"/>
        <v/>
      </c>
      <c r="G42" s="1" t="str">
        <f>IFERROR(RANK(F42,F28:F47),"")</f>
        <v/>
      </c>
      <c r="I42" s="52" t="str">
        <f t="shared" si="8"/>
        <v/>
      </c>
      <c r="J42" s="1" t="str">
        <f>IF('Equipes et choix des points'!$A$16&lt;&gt;"",'Equipes et choix des points'!$A$16,"")</f>
        <v/>
      </c>
      <c r="K42" s="52" t="str">
        <f>IFERROR(VLOOKUP(J42,'Matchs et classements'!$Y$5:$AF$24,7,0),"")</f>
        <v/>
      </c>
      <c r="L42" s="52" t="str">
        <f>IFERROR(VLOOKUP(J42,'Matchs et classements'!$Y$5:$AF$24,8,0),"")</f>
        <v/>
      </c>
      <c r="M42" s="52" t="str">
        <f>IFERROR(VLOOKUP(J42,'Matchs et classements'!$Y$5:$AF$24,5,0),"")</f>
        <v/>
      </c>
      <c r="N42" s="53" t="str">
        <f t="shared" si="9"/>
        <v/>
      </c>
      <c r="O42" s="52" t="str">
        <f>IFERROR(RANK(N42,N28:N47,1),"")</f>
        <v/>
      </c>
      <c r="Q42" s="52" t="str">
        <f t="shared" si="10"/>
        <v/>
      </c>
      <c r="R42" s="1" t="str">
        <f>IF('Equipes et choix des points'!$A$16&lt;&gt;"",'Equipes et choix des points'!$A$16,"")</f>
        <v/>
      </c>
      <c r="S42" s="52" t="str">
        <f>IFERROR(VLOOKUP(R42,J28:M47,3,0),"")</f>
        <v/>
      </c>
      <c r="V42" s="54" t="str">
        <f t="shared" si="11"/>
        <v/>
      </c>
      <c r="W42" s="52" t="str">
        <f>IFERROR(RANK(V42,V28:V47),"")</f>
        <v/>
      </c>
    </row>
    <row r="43" spans="1:23" hidden="1" x14ac:dyDescent="0.25">
      <c r="A43" s="1" t="str">
        <f t="shared" si="6"/>
        <v/>
      </c>
      <c r="B43" s="1" t="str">
        <f>IF('Equipes et choix des points'!$A$17&lt;&gt;"",'Equipes et choix des points'!$A$17,"")</f>
        <v/>
      </c>
      <c r="C43" s="1" t="str">
        <f>IFERROR(VLOOKUP(B43,'Matchs et classements'!$Y$5:$AF$24,6,0),"")</f>
        <v/>
      </c>
      <c r="D43" s="1" t="str">
        <f>IFERROR(VLOOKUP(B43,'Matchs et classements'!$Y$5:$AF$24,8,0),"")</f>
        <v/>
      </c>
      <c r="E43" s="1" t="str">
        <f>IFERROR(VLOOKUP(B43,'Matchs et classements'!$Y$5:$AF$24,3,0),"")</f>
        <v/>
      </c>
      <c r="F43" s="53" t="str">
        <f t="shared" si="7"/>
        <v/>
      </c>
      <c r="G43" s="1" t="str">
        <f>IFERROR(RANK(F43,F28:F47),"")</f>
        <v/>
      </c>
      <c r="I43" s="52" t="str">
        <f t="shared" si="8"/>
        <v/>
      </c>
      <c r="J43" s="1" t="str">
        <f>IF('Equipes et choix des points'!$A$17&lt;&gt;"",'Equipes et choix des points'!$A$17,"")</f>
        <v/>
      </c>
      <c r="K43" s="52" t="str">
        <f>IFERROR(VLOOKUP(J43,'Matchs et classements'!$Y$5:$AF$24,7,0),"")</f>
        <v/>
      </c>
      <c r="L43" s="52" t="str">
        <f>IFERROR(VLOOKUP(J43,'Matchs et classements'!$Y$5:$AF$24,8,0),"")</f>
        <v/>
      </c>
      <c r="M43" s="52" t="str">
        <f>IFERROR(VLOOKUP(J43,'Matchs et classements'!$Y$5:$AF$24,5,0),"")</f>
        <v/>
      </c>
      <c r="N43" s="53" t="str">
        <f t="shared" si="9"/>
        <v/>
      </c>
      <c r="O43" s="52" t="str">
        <f>IFERROR(RANK(N43,N28:N47,1),"")</f>
        <v/>
      </c>
      <c r="Q43" s="52" t="str">
        <f t="shared" si="10"/>
        <v/>
      </c>
      <c r="R43" s="1" t="str">
        <f>IF('Equipes et choix des points'!$A$17&lt;&gt;"",'Equipes et choix des points'!$A$17,"")</f>
        <v/>
      </c>
      <c r="S43" s="52" t="str">
        <f>IFERROR(VLOOKUP(R43,J28:M47,3,0),"")</f>
        <v/>
      </c>
      <c r="V43" s="54" t="str">
        <f t="shared" si="11"/>
        <v/>
      </c>
      <c r="W43" s="52" t="str">
        <f>IFERROR(RANK(V43,V28:V47),"")</f>
        <v/>
      </c>
    </row>
    <row r="44" spans="1:23" hidden="1" x14ac:dyDescent="0.25">
      <c r="A44" s="1" t="str">
        <f t="shared" si="6"/>
        <v/>
      </c>
      <c r="B44" s="1" t="str">
        <f>IF('Equipes et choix des points'!$A$18&lt;&gt;"",'Equipes et choix des points'!$A$18,"")</f>
        <v/>
      </c>
      <c r="C44" s="1" t="str">
        <f>IFERROR(VLOOKUP(B44,'Matchs et classements'!$Y$5:$AF$24,6,0),"")</f>
        <v/>
      </c>
      <c r="D44" s="1" t="str">
        <f>IFERROR(VLOOKUP(B44,'Matchs et classements'!$Y$5:$AF$24,8,0),"")</f>
        <v/>
      </c>
      <c r="E44" s="1" t="str">
        <f>IFERROR(VLOOKUP(B44,'Matchs et classements'!$Y$5:$AF$24,3,0),"")</f>
        <v/>
      </c>
      <c r="F44" s="53" t="str">
        <f t="shared" si="7"/>
        <v/>
      </c>
      <c r="G44" s="1" t="str">
        <f>IFERROR(RANK(F44,F28:F47),"")</f>
        <v/>
      </c>
      <c r="I44" s="52" t="str">
        <f t="shared" si="8"/>
        <v/>
      </c>
      <c r="J44" s="1" t="str">
        <f>IF('Equipes et choix des points'!$A$18&lt;&gt;"",'Equipes et choix des points'!$A$18,"")</f>
        <v/>
      </c>
      <c r="K44" s="52" t="str">
        <f>IFERROR(VLOOKUP(J44,'Matchs et classements'!$Y$5:$AF$24,7,0),"")</f>
        <v/>
      </c>
      <c r="L44" s="52" t="str">
        <f>IFERROR(VLOOKUP(J44,'Matchs et classements'!$Y$5:$AF$24,8,0),"")</f>
        <v/>
      </c>
      <c r="M44" s="52" t="str">
        <f>IFERROR(VLOOKUP(J44,'Matchs et classements'!$Y$5:$AF$24,5,0),"")</f>
        <v/>
      </c>
      <c r="N44" s="53" t="str">
        <f t="shared" si="9"/>
        <v/>
      </c>
      <c r="O44" s="52" t="str">
        <f>IFERROR(RANK(N44,N28:N47,1),"")</f>
        <v/>
      </c>
      <c r="Q44" s="52" t="str">
        <f t="shared" si="10"/>
        <v/>
      </c>
      <c r="R44" s="1" t="str">
        <f>IF('Equipes et choix des points'!$A$18&lt;&gt;"",'Equipes et choix des points'!$A$18,"")</f>
        <v/>
      </c>
      <c r="S44" s="52" t="str">
        <f>IFERROR(VLOOKUP(R44,J28:M47,3,0),"")</f>
        <v/>
      </c>
      <c r="V44" s="54" t="str">
        <f t="shared" si="11"/>
        <v/>
      </c>
      <c r="W44" s="52" t="str">
        <f>IFERROR(RANK(V44,V28:V47),"")</f>
        <v/>
      </c>
    </row>
    <row r="45" spans="1:23" hidden="1" x14ac:dyDescent="0.25">
      <c r="A45" s="1" t="str">
        <f t="shared" si="6"/>
        <v/>
      </c>
      <c r="B45" s="1" t="str">
        <f>IF('Equipes et choix des points'!$A$19&lt;&gt;"",'Equipes et choix des points'!$A$19,"")</f>
        <v/>
      </c>
      <c r="C45" s="1" t="str">
        <f>IFERROR(VLOOKUP(B45,'Matchs et classements'!$Y$5:$AF$24,6,0),"")</f>
        <v/>
      </c>
      <c r="D45" s="1" t="str">
        <f>IFERROR(VLOOKUP(B45,'Matchs et classements'!$Y$5:$AF$24,8,0),"")</f>
        <v/>
      </c>
      <c r="E45" s="1" t="str">
        <f>IFERROR(VLOOKUP(B45,'Matchs et classements'!$Y$5:$AF$24,3,0),"")</f>
        <v/>
      </c>
      <c r="F45" s="53" t="str">
        <f t="shared" si="7"/>
        <v/>
      </c>
      <c r="G45" s="1" t="str">
        <f>IFERROR(RANK(F45,F28:F47),"")</f>
        <v/>
      </c>
      <c r="I45" s="52" t="str">
        <f t="shared" si="8"/>
        <v/>
      </c>
      <c r="J45" s="1" t="str">
        <f>IF('Equipes et choix des points'!$A$19&lt;&gt;"",'Equipes et choix des points'!$A$19,"")</f>
        <v/>
      </c>
      <c r="K45" s="52" t="str">
        <f>IFERROR(VLOOKUP(J45,'Matchs et classements'!$Y$5:$AF$24,7,0),"")</f>
        <v/>
      </c>
      <c r="L45" s="52" t="str">
        <f>IFERROR(VLOOKUP(J45,'Matchs et classements'!$Y$5:$AF$24,8,0),"")</f>
        <v/>
      </c>
      <c r="M45" s="52" t="str">
        <f>IFERROR(VLOOKUP(J45,'Matchs et classements'!$Y$5:$AF$24,5,0),"")</f>
        <v/>
      </c>
      <c r="N45" s="53" t="str">
        <f t="shared" si="9"/>
        <v/>
      </c>
      <c r="O45" s="52" t="str">
        <f>IFERROR(RANK(N45,N28:N47,1),"")</f>
        <v/>
      </c>
      <c r="Q45" s="52" t="str">
        <f t="shared" si="10"/>
        <v/>
      </c>
      <c r="R45" s="1" t="str">
        <f>IF('Equipes et choix des points'!$A$19&lt;&gt;"",'Equipes et choix des points'!$A$19,"")</f>
        <v/>
      </c>
      <c r="S45" s="52" t="str">
        <f>IFERROR(VLOOKUP(R45,J28:M47,3,0),"")</f>
        <v/>
      </c>
      <c r="V45" s="54" t="str">
        <f t="shared" si="11"/>
        <v/>
      </c>
      <c r="W45" s="52" t="str">
        <f>IFERROR(RANK(V45,V28:V47),"")</f>
        <v/>
      </c>
    </row>
    <row r="46" spans="1:23" hidden="1" x14ac:dyDescent="0.25">
      <c r="A46" s="1" t="str">
        <f t="shared" si="6"/>
        <v/>
      </c>
      <c r="B46" s="1" t="str">
        <f>IF('Equipes et choix des points'!$A$20&lt;&gt;"",'Equipes et choix des points'!$A$20,"")</f>
        <v/>
      </c>
      <c r="C46" s="1" t="str">
        <f>IFERROR(VLOOKUP(B46,'Matchs et classements'!$Y$5:$AF$24,6,0),"")</f>
        <v/>
      </c>
      <c r="D46" s="1" t="str">
        <f>IFERROR(VLOOKUP(B46,'Matchs et classements'!$Y$5:$AF$24,8,0),"")</f>
        <v/>
      </c>
      <c r="E46" s="1" t="str">
        <f>IFERROR(VLOOKUP(B46,'Matchs et classements'!$Y$5:$AF$24,3,0),"")</f>
        <v/>
      </c>
      <c r="F46" s="53" t="str">
        <f t="shared" si="7"/>
        <v/>
      </c>
      <c r="G46" s="1" t="str">
        <f>IFERROR(RANK(F46,F28:F47),"")</f>
        <v/>
      </c>
      <c r="I46" s="52" t="str">
        <f t="shared" si="8"/>
        <v/>
      </c>
      <c r="J46" s="1" t="str">
        <f>IF('Equipes et choix des points'!$A$20&lt;&gt;"",'Equipes et choix des points'!$A$20,"")</f>
        <v/>
      </c>
      <c r="K46" s="52" t="str">
        <f>IFERROR(VLOOKUP(J46,'Matchs et classements'!$Y$5:$AF$24,7,0),"")</f>
        <v/>
      </c>
      <c r="L46" s="52" t="str">
        <f>IFERROR(VLOOKUP(J46,'Matchs et classements'!$Y$5:$AF$24,8,0),"")</f>
        <v/>
      </c>
      <c r="M46" s="52" t="str">
        <f>IFERROR(VLOOKUP(J46,'Matchs et classements'!$Y$5:$AF$24,5,0),"")</f>
        <v/>
      </c>
      <c r="N46" s="53" t="str">
        <f t="shared" si="9"/>
        <v/>
      </c>
      <c r="O46" s="52" t="str">
        <f>IFERROR(RANK(N46,N28:N47,1),"")</f>
        <v/>
      </c>
      <c r="Q46" s="52" t="str">
        <f t="shared" si="10"/>
        <v/>
      </c>
      <c r="R46" s="1" t="str">
        <f>IF('Equipes et choix des points'!$A$20&lt;&gt;"",'Equipes et choix des points'!$A$20,"")</f>
        <v/>
      </c>
      <c r="S46" s="52" t="str">
        <f>IFERROR(VLOOKUP(R46,J28:M47,3,0),"")</f>
        <v/>
      </c>
      <c r="V46" s="54" t="str">
        <f t="shared" si="11"/>
        <v/>
      </c>
      <c r="W46" s="52" t="str">
        <f>IFERROR(RANK(V46,V28:V47),"")</f>
        <v/>
      </c>
    </row>
    <row r="47" spans="1:23" hidden="1" x14ac:dyDescent="0.25">
      <c r="A47" s="1" t="str">
        <f t="shared" si="6"/>
        <v/>
      </c>
      <c r="B47" s="1" t="str">
        <f>IF('Equipes et choix des points'!$A$21&lt;&gt;"",'Equipes et choix des points'!$A$21,"")</f>
        <v/>
      </c>
      <c r="C47" s="1" t="str">
        <f>IFERROR(VLOOKUP(B47,'Matchs et classements'!$Y$5:$AF$24,6,0),"")</f>
        <v/>
      </c>
      <c r="D47" s="1" t="str">
        <f>IFERROR(VLOOKUP(B47,'Matchs et classements'!$Y$5:$AF$24,8,0),"")</f>
        <v/>
      </c>
      <c r="E47" s="1" t="str">
        <f>IFERROR(VLOOKUP(B47,'Matchs et classements'!$Y$5:$AF$24,3,0),"")</f>
        <v/>
      </c>
      <c r="F47" s="53" t="str">
        <f t="shared" si="7"/>
        <v/>
      </c>
      <c r="G47" s="1" t="str">
        <f>IFERROR(RANK(F47,F28:F47),"")</f>
        <v/>
      </c>
      <c r="I47" s="52" t="str">
        <f t="shared" si="8"/>
        <v/>
      </c>
      <c r="J47" s="1" t="str">
        <f>IF('Equipes et choix des points'!$A$21&lt;&gt;"",'Equipes et choix des points'!$A$21,"")</f>
        <v/>
      </c>
      <c r="K47" s="52" t="str">
        <f>IFERROR(VLOOKUP(J47,'Matchs et classements'!$Y$5:$AF$24,7,0),"")</f>
        <v/>
      </c>
      <c r="L47" s="52" t="str">
        <f>IFERROR(VLOOKUP(J47,'Matchs et classements'!$Y$5:$AF$24,8,0),"")</f>
        <v/>
      </c>
      <c r="M47" s="52" t="str">
        <f>IFERROR(VLOOKUP(J47,'Matchs et classements'!$Y$5:$AF$24,5,0),"")</f>
        <v/>
      </c>
      <c r="N47" s="53" t="str">
        <f t="shared" si="9"/>
        <v/>
      </c>
      <c r="O47" s="52" t="str">
        <f>IFERROR(RANK(N47,N28:N47,1),"")</f>
        <v/>
      </c>
      <c r="Q47" s="52" t="str">
        <f t="shared" si="10"/>
        <v/>
      </c>
      <c r="R47" s="1" t="str">
        <f>IF('Equipes et choix des points'!$A$21&lt;&gt;"",'Equipes et choix des points'!$A$21,"")</f>
        <v/>
      </c>
      <c r="S47" s="52" t="str">
        <f>IFERROR(VLOOKUP(R47,J28:M47,3,0),"")</f>
        <v/>
      </c>
      <c r="V47" s="54" t="str">
        <f t="shared" si="11"/>
        <v/>
      </c>
      <c r="W47" s="52" t="str">
        <f>IFERROR(RANK(V47,V28:V47),"")</f>
        <v/>
      </c>
    </row>
    <row r="48" spans="1:23" hidden="1" x14ac:dyDescent="0.25"/>
    <row r="49" spans="1:75" hidden="1" x14ac:dyDescent="0.25">
      <c r="A49" s="142" t="s">
        <v>27</v>
      </c>
      <c r="B49" s="142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</row>
    <row r="50" spans="1:75" hidden="1" x14ac:dyDescent="0.25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</row>
    <row r="51" spans="1:75" hidden="1" x14ac:dyDescent="0.25">
      <c r="A51" s="52" t="s">
        <v>134</v>
      </c>
      <c r="B51" s="52" t="s">
        <v>0</v>
      </c>
      <c r="C51" s="52" t="s">
        <v>14</v>
      </c>
      <c r="D51" s="52" t="s">
        <v>16</v>
      </c>
      <c r="E51" s="52" t="s">
        <v>12</v>
      </c>
      <c r="F51" s="52" t="s">
        <v>24</v>
      </c>
      <c r="G51" s="52" t="s">
        <v>36</v>
      </c>
      <c r="I51" s="52" t="s">
        <v>134</v>
      </c>
      <c r="J51" s="52" t="s">
        <v>0</v>
      </c>
      <c r="K51" s="52" t="s">
        <v>15</v>
      </c>
      <c r="L51" s="52" t="s">
        <v>16</v>
      </c>
      <c r="M51" s="52" t="s">
        <v>1</v>
      </c>
      <c r="N51" s="52" t="s">
        <v>24</v>
      </c>
      <c r="O51" s="52" t="s">
        <v>36</v>
      </c>
      <c r="Q51" s="52" t="s">
        <v>134</v>
      </c>
      <c r="R51" s="52" t="s">
        <v>0</v>
      </c>
      <c r="S51" s="52" t="s">
        <v>16</v>
      </c>
      <c r="T51" s="52"/>
      <c r="U51" s="52"/>
      <c r="V51" s="52" t="s">
        <v>24</v>
      </c>
      <c r="W51" s="52" t="s">
        <v>36</v>
      </c>
    </row>
    <row r="52" spans="1:75" s="51" customFormat="1" hidden="1" x14ac:dyDescent="0.25">
      <c r="A52" s="1" t="str">
        <f>G52</f>
        <v/>
      </c>
      <c r="B52" s="1" t="str">
        <f>IF('Equipes et choix des points'!$A$2&lt;&gt;"",'Equipes et choix des points'!$A$2,"")</f>
        <v/>
      </c>
      <c r="C52" s="1" t="str">
        <f>IFERROR(VLOOKUP(B52,'Matchs et classements'!$AI$5:$AP$24,6,0),"")</f>
        <v/>
      </c>
      <c r="D52" s="1" t="str">
        <f>IFERROR(VLOOKUP(B52,'Matchs et classements'!$AI$5:$AP$24,8,0),"")</f>
        <v/>
      </c>
      <c r="E52" s="1" t="str">
        <f>IFERROR(VLOOKUP(B52,'Matchs et classements'!$AI$5:$AP$24,3,0),"")</f>
        <v/>
      </c>
      <c r="F52" s="53" t="str">
        <f>IF(B52="","",C52+(D52/100)-(E52/1000)+ROW()/10^10)</f>
        <v/>
      </c>
      <c r="G52" s="1" t="str">
        <f>IFERROR(RANK(F52,F52:F71),"")</f>
        <v/>
      </c>
      <c r="H52" s="52"/>
      <c r="I52" s="52" t="str">
        <f>O52</f>
        <v/>
      </c>
      <c r="J52" s="1" t="str">
        <f>IF('Equipes et choix des points'!$A$2&lt;&gt;"",'Equipes et choix des points'!$A$2,"")</f>
        <v/>
      </c>
      <c r="K52" s="52" t="str">
        <f>IFERROR(VLOOKUP(J52,'Matchs et classements'!$AI$5:$AP$24,7,0),"")</f>
        <v/>
      </c>
      <c r="L52" s="52" t="str">
        <f>IFERROR(VLOOKUP(J52,'Matchs et classements'!$AI$5:$AP$24,8,0),"")</f>
        <v/>
      </c>
      <c r="M52" s="52" t="str">
        <f>IFERROR(VLOOKUP(J52,'Matchs et classements'!$AI$5:$AP$24,5,0),"")</f>
        <v/>
      </c>
      <c r="N52" s="53" t="str">
        <f>IF(J52="","",K52-(L52/100)-(M52/1000)+ROW()/10^10)</f>
        <v/>
      </c>
      <c r="O52" s="52" t="str">
        <f>IFERROR(RANK(N52,N52:N71,1),"")</f>
        <v/>
      </c>
      <c r="P52" s="52"/>
      <c r="Q52" s="52" t="str">
        <f>W52</f>
        <v/>
      </c>
      <c r="R52" s="1" t="str">
        <f>IF('Equipes et choix des points'!$A$2&lt;&gt;"",'Equipes et choix des points'!$A$2,"")</f>
        <v/>
      </c>
      <c r="S52" s="52" t="str">
        <f>IFERROR(VLOOKUP(R52,J52:M71,3,0),"")</f>
        <v/>
      </c>
      <c r="T52" s="52"/>
      <c r="U52" s="52"/>
      <c r="V52" s="54" t="str">
        <f>IF(R52="","",C52+(E52/100)-(D52/1000)-K52-(M52/100)-(L52/1000)+ROW()/10^10)</f>
        <v/>
      </c>
      <c r="W52" s="52" t="str">
        <f>IFERROR(RANK(V52,V52:V71),"")</f>
        <v/>
      </c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</row>
    <row r="53" spans="1:75" hidden="1" x14ac:dyDescent="0.25">
      <c r="A53" s="1" t="str">
        <f t="shared" ref="A53:A71" si="12">G53</f>
        <v/>
      </c>
      <c r="B53" s="1" t="str">
        <f>IF('Equipes et choix des points'!$A$3&lt;&gt;"",'Equipes et choix des points'!$A$3,"")</f>
        <v/>
      </c>
      <c r="C53" s="1" t="str">
        <f>IFERROR(VLOOKUP(B53,'Matchs et classements'!$AI$5:$AP$24,6,0),"")</f>
        <v/>
      </c>
      <c r="D53" s="1" t="str">
        <f>IFERROR(VLOOKUP(B53,'Matchs et classements'!$AI$5:$AP$24,8,0),"")</f>
        <v/>
      </c>
      <c r="E53" s="1" t="str">
        <f>IFERROR(VLOOKUP(B53,'Matchs et classements'!$AI$5:$AP$24,3,0),"")</f>
        <v/>
      </c>
      <c r="F53" s="53" t="str">
        <f t="shared" ref="F53:F71" si="13">IF(B53="","",C53+(D53/100)-(E53/1000)+ROW()/10^10)</f>
        <v/>
      </c>
      <c r="G53" s="1" t="str">
        <f>IFERROR(RANK(F53,F52:F71),"")</f>
        <v/>
      </c>
      <c r="I53" s="52" t="str">
        <f t="shared" ref="I53:I71" si="14">O53</f>
        <v/>
      </c>
      <c r="J53" s="1" t="str">
        <f>IF('Equipes et choix des points'!$A$3&lt;&gt;"",'Equipes et choix des points'!$A$3,"")</f>
        <v/>
      </c>
      <c r="K53" s="52" t="str">
        <f>IFERROR(VLOOKUP(J53,'Matchs et classements'!$AI$5:$AP$24,7,0),"")</f>
        <v/>
      </c>
      <c r="L53" s="52" t="str">
        <f>IFERROR(VLOOKUP(J53,'Matchs et classements'!$AI$5:$AP$24,8,0),"")</f>
        <v/>
      </c>
      <c r="M53" s="52" t="str">
        <f>IFERROR(VLOOKUP(J53,'Matchs et classements'!$AI$5:$AP$24,5,0),"")</f>
        <v/>
      </c>
      <c r="N53" s="53" t="str">
        <f t="shared" ref="N53:N71" si="15">IF(J53="","",K53-(L53/100)-(M53/1000)+ROW()/10^10)</f>
        <v/>
      </c>
      <c r="O53" s="52" t="str">
        <f>IFERROR(RANK(N53,N52:N71,1),"")</f>
        <v/>
      </c>
      <c r="Q53" s="52" t="str">
        <f t="shared" ref="Q53:Q71" si="16">W53</f>
        <v/>
      </c>
      <c r="R53" s="1" t="str">
        <f>IF('Equipes et choix des points'!$A$3&lt;&gt;"",'Equipes et choix des points'!$A$3,"")</f>
        <v/>
      </c>
      <c r="S53" s="52" t="str">
        <f>IFERROR(VLOOKUP(R53,J52:M71,3,0),"")</f>
        <v/>
      </c>
      <c r="V53" s="54" t="str">
        <f t="shared" ref="V53:V71" si="17">IF(R53="","",C53+(E53/100)-(D53/1000)-K53-(M53/100)-(L53/1000)+ROW()/10^10)</f>
        <v/>
      </c>
      <c r="W53" s="52" t="str">
        <f>IFERROR(RANK(V53,V52:V71),"")</f>
        <v/>
      </c>
    </row>
    <row r="54" spans="1:75" hidden="1" x14ac:dyDescent="0.25">
      <c r="A54" s="1" t="str">
        <f t="shared" si="12"/>
        <v/>
      </c>
      <c r="B54" s="1" t="str">
        <f>IF('Equipes et choix des points'!$A$4&lt;&gt;"",'Equipes et choix des points'!$A$4,"")</f>
        <v/>
      </c>
      <c r="C54" s="1" t="str">
        <f>IFERROR(VLOOKUP(B54,'Matchs et classements'!$AI$5:$AP$24,6,0),"")</f>
        <v/>
      </c>
      <c r="D54" s="1" t="str">
        <f>IFERROR(VLOOKUP(B54,'Matchs et classements'!$AI$5:$AP$24,8,0),"")</f>
        <v/>
      </c>
      <c r="E54" s="1" t="str">
        <f>IFERROR(VLOOKUP(B54,'Matchs et classements'!$AI$5:$AP$24,3,0),"")</f>
        <v/>
      </c>
      <c r="F54" s="53" t="str">
        <f t="shared" si="13"/>
        <v/>
      </c>
      <c r="G54" s="1" t="str">
        <f>IFERROR(RANK(F54,F52:F71),"")</f>
        <v/>
      </c>
      <c r="I54" s="52" t="str">
        <f t="shared" si="14"/>
        <v/>
      </c>
      <c r="J54" s="1" t="str">
        <f>IF('Equipes et choix des points'!$A$4&lt;&gt;"",'Equipes et choix des points'!$A$4,"")</f>
        <v/>
      </c>
      <c r="K54" s="52" t="str">
        <f>IFERROR(VLOOKUP(J54,'Matchs et classements'!$AI$5:$AP$24,7,0),"")</f>
        <v/>
      </c>
      <c r="L54" s="52" t="str">
        <f>IFERROR(VLOOKUP(J54,'Matchs et classements'!$AI$5:$AP$24,8,0),"")</f>
        <v/>
      </c>
      <c r="M54" s="52" t="str">
        <f>IFERROR(VLOOKUP(J54,'Matchs et classements'!$AI$5:$AP$24,5,0),"")</f>
        <v/>
      </c>
      <c r="N54" s="53" t="str">
        <f t="shared" si="15"/>
        <v/>
      </c>
      <c r="O54" s="52" t="str">
        <f>IFERROR(RANK(N54,N52:N71,1),"")</f>
        <v/>
      </c>
      <c r="Q54" s="52" t="str">
        <f t="shared" si="16"/>
        <v/>
      </c>
      <c r="R54" s="1" t="str">
        <f>IF('Equipes et choix des points'!$A$4&lt;&gt;"",'Equipes et choix des points'!$A$4,"")</f>
        <v/>
      </c>
      <c r="S54" s="52" t="str">
        <f>IFERROR(VLOOKUP(R54,J52:M71,3,0),"")</f>
        <v/>
      </c>
      <c r="V54" s="54" t="str">
        <f t="shared" si="17"/>
        <v/>
      </c>
      <c r="W54" s="52" t="str">
        <f>IFERROR(RANK(V54,V52:V71),"")</f>
        <v/>
      </c>
    </row>
    <row r="55" spans="1:75" hidden="1" x14ac:dyDescent="0.25">
      <c r="A55" s="1" t="str">
        <f t="shared" si="12"/>
        <v/>
      </c>
      <c r="B55" s="1" t="str">
        <f>IF('Equipes et choix des points'!$A$5&lt;&gt;"",'Equipes et choix des points'!$A$5,"")</f>
        <v/>
      </c>
      <c r="C55" s="1" t="str">
        <f>IFERROR(VLOOKUP(B55,'Matchs et classements'!$AI$5:$AP$24,6,0),"")</f>
        <v/>
      </c>
      <c r="D55" s="1" t="str">
        <f>IFERROR(VLOOKUP(B55,'Matchs et classements'!$AI$5:$AP$24,8,0),"")</f>
        <v/>
      </c>
      <c r="E55" s="1" t="str">
        <f>IFERROR(VLOOKUP(B55,'Matchs et classements'!$AI$5:$AP$24,3,0),"")</f>
        <v/>
      </c>
      <c r="F55" s="53" t="str">
        <f t="shared" si="13"/>
        <v/>
      </c>
      <c r="G55" s="1" t="str">
        <f>IFERROR(RANK(F55,F52:F71),"")</f>
        <v/>
      </c>
      <c r="I55" s="52" t="str">
        <f t="shared" si="14"/>
        <v/>
      </c>
      <c r="J55" s="1" t="str">
        <f>IF('Equipes et choix des points'!$A$5&lt;&gt;"",'Equipes et choix des points'!$A$5,"")</f>
        <v/>
      </c>
      <c r="K55" s="52" t="str">
        <f>IFERROR(VLOOKUP(J55,'Matchs et classements'!$AI$5:$AP$24,7,0),"")</f>
        <v/>
      </c>
      <c r="L55" s="52" t="str">
        <f>IFERROR(VLOOKUP(J55,'Matchs et classements'!$AI$5:$AP$24,8,0),"")</f>
        <v/>
      </c>
      <c r="M55" s="52" t="str">
        <f>IFERROR(VLOOKUP(J55,'Matchs et classements'!$AI$5:$AP$24,5,0),"")</f>
        <v/>
      </c>
      <c r="N55" s="53" t="str">
        <f t="shared" si="15"/>
        <v/>
      </c>
      <c r="O55" s="52" t="str">
        <f>IFERROR(RANK(N55,N52:N71,1),"")</f>
        <v/>
      </c>
      <c r="Q55" s="52" t="str">
        <f t="shared" si="16"/>
        <v/>
      </c>
      <c r="R55" s="1" t="str">
        <f>IF('Equipes et choix des points'!$A$5&lt;&gt;"",'Equipes et choix des points'!$A$5,"")</f>
        <v/>
      </c>
      <c r="S55" s="52" t="str">
        <f>IFERROR(VLOOKUP(R55,J52:M71,3,0),"")</f>
        <v/>
      </c>
      <c r="V55" s="54" t="str">
        <f t="shared" si="17"/>
        <v/>
      </c>
      <c r="W55" s="52" t="str">
        <f>IFERROR(RANK(V55,V52:V71),"")</f>
        <v/>
      </c>
    </row>
    <row r="56" spans="1:75" hidden="1" x14ac:dyDescent="0.25">
      <c r="A56" s="1" t="str">
        <f t="shared" si="12"/>
        <v/>
      </c>
      <c r="B56" s="1" t="str">
        <f>IF('Equipes et choix des points'!$A$6&lt;&gt;"",'Equipes et choix des points'!$A$6,"")</f>
        <v/>
      </c>
      <c r="C56" s="1" t="str">
        <f>IFERROR(VLOOKUP(B56,'Matchs et classements'!$AI$5:$AP$24,6,0),"")</f>
        <v/>
      </c>
      <c r="D56" s="1" t="str">
        <f>IFERROR(VLOOKUP(B56,'Matchs et classements'!$AI$5:$AP$24,8,0),"")</f>
        <v/>
      </c>
      <c r="E56" s="1" t="str">
        <f>IFERROR(VLOOKUP(B56,'Matchs et classements'!$AI$5:$AP$24,3,0),"")</f>
        <v/>
      </c>
      <c r="F56" s="53" t="str">
        <f t="shared" si="13"/>
        <v/>
      </c>
      <c r="G56" s="1" t="str">
        <f>IFERROR(RANK(F56,F52:F71),"")</f>
        <v/>
      </c>
      <c r="I56" s="52" t="str">
        <f t="shared" si="14"/>
        <v/>
      </c>
      <c r="J56" s="1" t="str">
        <f>IF('Equipes et choix des points'!$A$6&lt;&gt;"",'Equipes et choix des points'!$A$6,"")</f>
        <v/>
      </c>
      <c r="K56" s="52" t="str">
        <f>IFERROR(VLOOKUP(J56,'Matchs et classements'!$AI$5:$AP$24,7,0),"")</f>
        <v/>
      </c>
      <c r="L56" s="52" t="str">
        <f>IFERROR(VLOOKUP(J56,'Matchs et classements'!$AI$5:$AP$24,8,0),"")</f>
        <v/>
      </c>
      <c r="M56" s="52" t="str">
        <f>IFERROR(VLOOKUP(J56,'Matchs et classements'!$AI$5:$AP$24,5,0),"")</f>
        <v/>
      </c>
      <c r="N56" s="53" t="str">
        <f t="shared" si="15"/>
        <v/>
      </c>
      <c r="O56" s="52" t="str">
        <f>IFERROR(RANK(N56,N52:N71,1),"")</f>
        <v/>
      </c>
      <c r="Q56" s="52" t="str">
        <f t="shared" si="16"/>
        <v/>
      </c>
      <c r="R56" s="1" t="str">
        <f>IF('Equipes et choix des points'!$A$6&lt;&gt;"",'Equipes et choix des points'!$A$6,"")</f>
        <v/>
      </c>
      <c r="S56" s="52" t="str">
        <f>IFERROR(VLOOKUP(R56,J52:M71,3,0),"")</f>
        <v/>
      </c>
      <c r="V56" s="54" t="str">
        <f t="shared" si="17"/>
        <v/>
      </c>
      <c r="W56" s="52" t="str">
        <f>IFERROR(RANK(V56,V52:V71),"")</f>
        <v/>
      </c>
    </row>
    <row r="57" spans="1:75" hidden="1" x14ac:dyDescent="0.25">
      <c r="A57" s="1" t="str">
        <f t="shared" si="12"/>
        <v/>
      </c>
      <c r="B57" s="1" t="str">
        <f>IF('Equipes et choix des points'!$A$7&lt;&gt;"",'Equipes et choix des points'!$A$7,"")</f>
        <v/>
      </c>
      <c r="C57" s="1" t="str">
        <f>IFERROR(VLOOKUP(B57,'Matchs et classements'!$AI$5:$AP$24,6,0),"")</f>
        <v/>
      </c>
      <c r="D57" s="1" t="str">
        <f>IFERROR(VLOOKUP(B57,'Matchs et classements'!$AI$5:$AP$24,8,0),"")</f>
        <v/>
      </c>
      <c r="E57" s="1" t="str">
        <f>IFERROR(VLOOKUP(B57,'Matchs et classements'!$AI$5:$AP$24,3,0),"")</f>
        <v/>
      </c>
      <c r="F57" s="53" t="str">
        <f t="shared" si="13"/>
        <v/>
      </c>
      <c r="G57" s="1" t="str">
        <f>IFERROR(RANK(F57,F52:F71),"")</f>
        <v/>
      </c>
      <c r="I57" s="52" t="str">
        <f t="shared" si="14"/>
        <v/>
      </c>
      <c r="J57" s="1" t="str">
        <f>IF('Equipes et choix des points'!$A$7&lt;&gt;"",'Equipes et choix des points'!$A$7,"")</f>
        <v/>
      </c>
      <c r="K57" s="52" t="str">
        <f>IFERROR(VLOOKUP(J57,'Matchs et classements'!$AI$5:$AP$24,7,0),"")</f>
        <v/>
      </c>
      <c r="L57" s="52" t="str">
        <f>IFERROR(VLOOKUP(J57,'Matchs et classements'!$AI$5:$AP$24,8,0),"")</f>
        <v/>
      </c>
      <c r="M57" s="52" t="str">
        <f>IFERROR(VLOOKUP(J57,'Matchs et classements'!$AI$5:$AP$24,5,0),"")</f>
        <v/>
      </c>
      <c r="N57" s="53" t="str">
        <f t="shared" si="15"/>
        <v/>
      </c>
      <c r="O57" s="52" t="str">
        <f>IFERROR(RANK(N57,N52:N71,1),"")</f>
        <v/>
      </c>
      <c r="Q57" s="52" t="str">
        <f t="shared" si="16"/>
        <v/>
      </c>
      <c r="R57" s="1" t="str">
        <f>IF('Equipes et choix des points'!$A$7&lt;&gt;"",'Equipes et choix des points'!$A$7,"")</f>
        <v/>
      </c>
      <c r="S57" s="52" t="str">
        <f>IFERROR(VLOOKUP(R57,J52:M71,3,0),"")</f>
        <v/>
      </c>
      <c r="V57" s="54" t="str">
        <f t="shared" si="17"/>
        <v/>
      </c>
      <c r="W57" s="52" t="str">
        <f>IFERROR(RANK(V57,V52:V71),"")</f>
        <v/>
      </c>
    </row>
    <row r="58" spans="1:75" hidden="1" x14ac:dyDescent="0.25">
      <c r="A58" s="1" t="str">
        <f t="shared" si="12"/>
        <v/>
      </c>
      <c r="B58" s="1" t="str">
        <f>IF('Equipes et choix des points'!$A$8&lt;&gt;"",'Equipes et choix des points'!$A$8,"")</f>
        <v/>
      </c>
      <c r="C58" s="1" t="str">
        <f>IFERROR(VLOOKUP(B58,'Matchs et classements'!$AI$5:$AP$24,6,0),"")</f>
        <v/>
      </c>
      <c r="D58" s="1" t="str">
        <f>IFERROR(VLOOKUP(B58,'Matchs et classements'!$AI$5:$AP$24,8,0),"")</f>
        <v/>
      </c>
      <c r="E58" s="1" t="str">
        <f>IFERROR(VLOOKUP(B58,'Matchs et classements'!$AI$5:$AP$24,3,0),"")</f>
        <v/>
      </c>
      <c r="F58" s="53" t="str">
        <f t="shared" si="13"/>
        <v/>
      </c>
      <c r="G58" s="1" t="str">
        <f>IFERROR(RANK(F58,F52:F71),"")</f>
        <v/>
      </c>
      <c r="I58" s="52" t="str">
        <f t="shared" si="14"/>
        <v/>
      </c>
      <c r="J58" s="1" t="str">
        <f>IF('Equipes et choix des points'!$A$8&lt;&gt;"",'Equipes et choix des points'!$A$8,"")</f>
        <v/>
      </c>
      <c r="K58" s="52" t="str">
        <f>IFERROR(VLOOKUP(J58,'Matchs et classements'!$AI$5:$AP$24,7,0),"")</f>
        <v/>
      </c>
      <c r="L58" s="52" t="str">
        <f>IFERROR(VLOOKUP(J58,'Matchs et classements'!$AI$5:$AP$24,8,0),"")</f>
        <v/>
      </c>
      <c r="M58" s="52" t="str">
        <f>IFERROR(VLOOKUP(J58,'Matchs et classements'!$AI$5:$AP$24,5,0),"")</f>
        <v/>
      </c>
      <c r="N58" s="53" t="str">
        <f t="shared" si="15"/>
        <v/>
      </c>
      <c r="O58" s="52" t="str">
        <f>IFERROR(RANK(N58,N52:N71,1),"")</f>
        <v/>
      </c>
      <c r="Q58" s="52" t="str">
        <f t="shared" si="16"/>
        <v/>
      </c>
      <c r="R58" s="1" t="str">
        <f>IF('Equipes et choix des points'!$A$8&lt;&gt;"",'Equipes et choix des points'!$A$8,"")</f>
        <v/>
      </c>
      <c r="S58" s="52" t="str">
        <f>IFERROR(VLOOKUP(R58,J52:M71,3,0),"")</f>
        <v/>
      </c>
      <c r="V58" s="54" t="str">
        <f t="shared" si="17"/>
        <v/>
      </c>
      <c r="W58" s="52" t="str">
        <f>IFERROR(RANK(V58,V52:V71),"")</f>
        <v/>
      </c>
    </row>
    <row r="59" spans="1:75" hidden="1" x14ac:dyDescent="0.25">
      <c r="A59" s="1" t="str">
        <f t="shared" si="12"/>
        <v/>
      </c>
      <c r="B59" s="1" t="str">
        <f>IF('Equipes et choix des points'!$A$9&lt;&gt;"",'Equipes et choix des points'!$A$9,"")</f>
        <v/>
      </c>
      <c r="C59" s="1" t="str">
        <f>IFERROR(VLOOKUP(B59,'Matchs et classements'!$AI$5:$AP$24,6,0),"")</f>
        <v/>
      </c>
      <c r="D59" s="1" t="str">
        <f>IFERROR(VLOOKUP(B59,'Matchs et classements'!$AI$5:$AP$24,8,0),"")</f>
        <v/>
      </c>
      <c r="E59" s="1" t="str">
        <f>IFERROR(VLOOKUP(B59,'Matchs et classements'!$AI$5:$AP$24,3,0),"")</f>
        <v/>
      </c>
      <c r="F59" s="53" t="str">
        <f t="shared" si="13"/>
        <v/>
      </c>
      <c r="G59" s="1" t="str">
        <f>IFERROR(RANK(F59,F52:F71),"")</f>
        <v/>
      </c>
      <c r="I59" s="52" t="str">
        <f t="shared" si="14"/>
        <v/>
      </c>
      <c r="J59" s="1" t="str">
        <f>IF('Equipes et choix des points'!$A$9&lt;&gt;"",'Equipes et choix des points'!$A$9,"")</f>
        <v/>
      </c>
      <c r="K59" s="52" t="str">
        <f>IFERROR(VLOOKUP(J59,'Matchs et classements'!$AI$5:$AP$24,7,0),"")</f>
        <v/>
      </c>
      <c r="L59" s="52" t="str">
        <f>IFERROR(VLOOKUP(J59,'Matchs et classements'!$AI$5:$AP$24,8,0),"")</f>
        <v/>
      </c>
      <c r="M59" s="52" t="str">
        <f>IFERROR(VLOOKUP(J59,'Matchs et classements'!$AI$5:$AP$24,5,0),"")</f>
        <v/>
      </c>
      <c r="N59" s="53" t="str">
        <f t="shared" si="15"/>
        <v/>
      </c>
      <c r="O59" s="52" t="str">
        <f>IFERROR(RANK(N59,N52:N71,1),"")</f>
        <v/>
      </c>
      <c r="Q59" s="52" t="str">
        <f t="shared" si="16"/>
        <v/>
      </c>
      <c r="R59" s="1" t="str">
        <f>IF('Equipes et choix des points'!$A$9&lt;&gt;"",'Equipes et choix des points'!$A$9,"")</f>
        <v/>
      </c>
      <c r="S59" s="52" t="str">
        <f>IFERROR(VLOOKUP(R59,J52:M71,3,0),"")</f>
        <v/>
      </c>
      <c r="V59" s="54" t="str">
        <f t="shared" si="17"/>
        <v/>
      </c>
      <c r="W59" s="52" t="str">
        <f>IFERROR(RANK(V59,V52:V71),"")</f>
        <v/>
      </c>
    </row>
    <row r="60" spans="1:75" hidden="1" x14ac:dyDescent="0.25">
      <c r="A60" s="1" t="str">
        <f t="shared" si="12"/>
        <v/>
      </c>
      <c r="B60" s="1" t="str">
        <f>IF('Equipes et choix des points'!$A$10&lt;&gt;"",'Equipes et choix des points'!$A$10,"")</f>
        <v/>
      </c>
      <c r="C60" s="1" t="str">
        <f>IFERROR(VLOOKUP(B60,'Matchs et classements'!$AI$5:$AP$24,6,0),"")</f>
        <v/>
      </c>
      <c r="D60" s="1" t="str">
        <f>IFERROR(VLOOKUP(B60,'Matchs et classements'!$AI$5:$AP$24,8,0),"")</f>
        <v/>
      </c>
      <c r="E60" s="1" t="str">
        <f>IFERROR(VLOOKUP(B60,'Matchs et classements'!$AI$5:$AP$24,3,0),"")</f>
        <v/>
      </c>
      <c r="F60" s="53" t="str">
        <f t="shared" si="13"/>
        <v/>
      </c>
      <c r="G60" s="1" t="str">
        <f>IFERROR(RANK(F60,F52:F71),"")</f>
        <v/>
      </c>
      <c r="I60" s="52" t="str">
        <f t="shared" si="14"/>
        <v/>
      </c>
      <c r="J60" s="1" t="str">
        <f>IF('Equipes et choix des points'!$A$10&lt;&gt;"",'Equipes et choix des points'!$A$10,"")</f>
        <v/>
      </c>
      <c r="K60" s="52" t="str">
        <f>IFERROR(VLOOKUP(J60,'Matchs et classements'!$AI$5:$AP$24,7,0),"")</f>
        <v/>
      </c>
      <c r="L60" s="52" t="str">
        <f>IFERROR(VLOOKUP(J60,'Matchs et classements'!$AI$5:$AP$24,8,0),"")</f>
        <v/>
      </c>
      <c r="M60" s="52" t="str">
        <f>IFERROR(VLOOKUP(J60,'Matchs et classements'!$AI$5:$AP$24,5,0),"")</f>
        <v/>
      </c>
      <c r="N60" s="53" t="str">
        <f t="shared" si="15"/>
        <v/>
      </c>
      <c r="O60" s="52" t="str">
        <f>IFERROR(RANK(N60,N52:N71,1),"")</f>
        <v/>
      </c>
      <c r="Q60" s="52" t="str">
        <f t="shared" si="16"/>
        <v/>
      </c>
      <c r="R60" s="1" t="str">
        <f>IF('Equipes et choix des points'!$A$10&lt;&gt;"",'Equipes et choix des points'!$A$10,"")</f>
        <v/>
      </c>
      <c r="S60" s="52" t="str">
        <f>IFERROR(VLOOKUP(R60,J52:M71,3,0),"")</f>
        <v/>
      </c>
      <c r="V60" s="54" t="str">
        <f t="shared" si="17"/>
        <v/>
      </c>
      <c r="W60" s="52" t="str">
        <f>IFERROR(RANK(V60,V52:V71),"")</f>
        <v/>
      </c>
    </row>
    <row r="61" spans="1:75" hidden="1" x14ac:dyDescent="0.25">
      <c r="A61" s="1" t="str">
        <f t="shared" si="12"/>
        <v/>
      </c>
      <c r="B61" s="1" t="str">
        <f>IF('Equipes et choix des points'!$A$11&lt;&gt;"",'Equipes et choix des points'!$A$11,"")</f>
        <v/>
      </c>
      <c r="C61" s="1" t="str">
        <f>IFERROR(VLOOKUP(B61,'Matchs et classements'!$AI$5:$AP$24,6,0),"")</f>
        <v/>
      </c>
      <c r="D61" s="1" t="str">
        <f>IFERROR(VLOOKUP(B61,'Matchs et classements'!$AI$5:$AP$24,8,0),"")</f>
        <v/>
      </c>
      <c r="E61" s="1" t="str">
        <f>IFERROR(VLOOKUP(B61,'Matchs et classements'!$AI$5:$AP$24,3,0),"")</f>
        <v/>
      </c>
      <c r="F61" s="53" t="str">
        <f t="shared" si="13"/>
        <v/>
      </c>
      <c r="G61" s="1" t="str">
        <f>IFERROR(RANK(F61,F52:F71),"")</f>
        <v/>
      </c>
      <c r="I61" s="52" t="str">
        <f t="shared" si="14"/>
        <v/>
      </c>
      <c r="J61" s="1" t="str">
        <f>IF('Equipes et choix des points'!$A$11&lt;&gt;"",'Equipes et choix des points'!$A$11,"")</f>
        <v/>
      </c>
      <c r="K61" s="52" t="str">
        <f>IFERROR(VLOOKUP(J61,'Matchs et classements'!$AI$5:$AP$24,7,0),"")</f>
        <v/>
      </c>
      <c r="L61" s="52" t="str">
        <f>IFERROR(VLOOKUP(J61,'Matchs et classements'!$AI$5:$AP$24,8,0),"")</f>
        <v/>
      </c>
      <c r="M61" s="52" t="str">
        <f>IFERROR(VLOOKUP(J61,'Matchs et classements'!$AI$5:$AP$24,5,0),"")</f>
        <v/>
      </c>
      <c r="N61" s="53" t="str">
        <f t="shared" si="15"/>
        <v/>
      </c>
      <c r="O61" s="52" t="str">
        <f>IFERROR(RANK(N61,N52:N71,1),"")</f>
        <v/>
      </c>
      <c r="Q61" s="52" t="str">
        <f t="shared" si="16"/>
        <v/>
      </c>
      <c r="R61" s="1" t="str">
        <f>IF('Equipes et choix des points'!$A$11&lt;&gt;"",'Equipes et choix des points'!$A$11,"")</f>
        <v/>
      </c>
      <c r="S61" s="52" t="str">
        <f>IFERROR(VLOOKUP(R61,J52:M71,3,0),"")</f>
        <v/>
      </c>
      <c r="V61" s="54" t="str">
        <f t="shared" si="17"/>
        <v/>
      </c>
      <c r="W61" s="52" t="str">
        <f>IFERROR(RANK(V61,V52:V71),"")</f>
        <v/>
      </c>
    </row>
    <row r="62" spans="1:75" hidden="1" x14ac:dyDescent="0.25">
      <c r="A62" s="1" t="str">
        <f t="shared" si="12"/>
        <v/>
      </c>
      <c r="B62" s="1" t="str">
        <f>IF('Equipes et choix des points'!$A$12&lt;&gt;"",'Equipes et choix des points'!$A$12,"")</f>
        <v/>
      </c>
      <c r="C62" s="1" t="str">
        <f>IFERROR(VLOOKUP(B62,'Matchs et classements'!$AI$5:$AP$24,6,0),"")</f>
        <v/>
      </c>
      <c r="D62" s="1" t="str">
        <f>IFERROR(VLOOKUP(B62,'Matchs et classements'!$AI$5:$AP$24,8,0),"")</f>
        <v/>
      </c>
      <c r="E62" s="1" t="str">
        <f>IFERROR(VLOOKUP(B62,'Matchs et classements'!$AI$5:$AP$24,3,0),"")</f>
        <v/>
      </c>
      <c r="F62" s="53" t="str">
        <f t="shared" si="13"/>
        <v/>
      </c>
      <c r="G62" s="1" t="str">
        <f>IFERROR(RANK(F62,F52:F71),"")</f>
        <v/>
      </c>
      <c r="I62" s="52" t="str">
        <f t="shared" si="14"/>
        <v/>
      </c>
      <c r="J62" s="1" t="str">
        <f>IF('Equipes et choix des points'!$A$12&lt;&gt;"",'Equipes et choix des points'!$A$12,"")</f>
        <v/>
      </c>
      <c r="K62" s="52" t="str">
        <f>IFERROR(VLOOKUP(J62,'Matchs et classements'!$AI$5:$AP$24,7,0),"")</f>
        <v/>
      </c>
      <c r="L62" s="52" t="str">
        <f>IFERROR(VLOOKUP(J62,'Matchs et classements'!$AI$5:$AP$24,8,0),"")</f>
        <v/>
      </c>
      <c r="M62" s="52" t="str">
        <f>IFERROR(VLOOKUP(J62,'Matchs et classements'!$AI$5:$AP$24,5,0),"")</f>
        <v/>
      </c>
      <c r="N62" s="53" t="str">
        <f t="shared" si="15"/>
        <v/>
      </c>
      <c r="O62" s="52" t="str">
        <f>IFERROR(RANK(N62,N52:N71,1),"")</f>
        <v/>
      </c>
      <c r="Q62" s="52" t="str">
        <f t="shared" si="16"/>
        <v/>
      </c>
      <c r="R62" s="1" t="str">
        <f>IF('Equipes et choix des points'!$A$12&lt;&gt;"",'Equipes et choix des points'!$A$12,"")</f>
        <v/>
      </c>
      <c r="S62" s="52" t="str">
        <f>IFERROR(VLOOKUP(R62,J52:M71,3,0),"")</f>
        <v/>
      </c>
      <c r="V62" s="54" t="str">
        <f t="shared" si="17"/>
        <v/>
      </c>
      <c r="W62" s="52" t="str">
        <f>IFERROR(RANK(V62,V52:V71),"")</f>
        <v/>
      </c>
    </row>
    <row r="63" spans="1:75" hidden="1" x14ac:dyDescent="0.25">
      <c r="A63" s="1" t="str">
        <f t="shared" si="12"/>
        <v/>
      </c>
      <c r="B63" s="1" t="str">
        <f>IF('Equipes et choix des points'!$A$13&lt;&gt;"",'Equipes et choix des points'!$A$13,"")</f>
        <v/>
      </c>
      <c r="C63" s="1" t="str">
        <f>IFERROR(VLOOKUP(B63,'Matchs et classements'!$AI$5:$AP$24,6,0),"")</f>
        <v/>
      </c>
      <c r="D63" s="1" t="str">
        <f>IFERROR(VLOOKUP(B63,'Matchs et classements'!$AI$5:$AP$24,8,0),"")</f>
        <v/>
      </c>
      <c r="E63" s="1" t="str">
        <f>IFERROR(VLOOKUP(B63,'Matchs et classements'!$AI$5:$AP$24,3,0),"")</f>
        <v/>
      </c>
      <c r="F63" s="53" t="str">
        <f t="shared" si="13"/>
        <v/>
      </c>
      <c r="G63" s="1" t="str">
        <f>IFERROR(RANK(F63,F52:F71),"")</f>
        <v/>
      </c>
      <c r="I63" s="52" t="str">
        <f t="shared" si="14"/>
        <v/>
      </c>
      <c r="J63" s="1" t="str">
        <f>IF('Equipes et choix des points'!$A$13&lt;&gt;"",'Equipes et choix des points'!$A$13,"")</f>
        <v/>
      </c>
      <c r="K63" s="52" t="str">
        <f>IFERROR(VLOOKUP(J63,'Matchs et classements'!$AI$5:$AP$24,7,0),"")</f>
        <v/>
      </c>
      <c r="L63" s="52" t="str">
        <f>IFERROR(VLOOKUP(J63,'Matchs et classements'!$AI$5:$AP$24,8,0),"")</f>
        <v/>
      </c>
      <c r="M63" s="52" t="str">
        <f>IFERROR(VLOOKUP(J63,'Matchs et classements'!$AI$5:$AP$24,5,0),"")</f>
        <v/>
      </c>
      <c r="N63" s="53" t="str">
        <f t="shared" si="15"/>
        <v/>
      </c>
      <c r="O63" s="52" t="str">
        <f>IFERROR(RANK(N63,N52:N71,1),"")</f>
        <v/>
      </c>
      <c r="Q63" s="52" t="str">
        <f t="shared" si="16"/>
        <v/>
      </c>
      <c r="R63" s="1" t="str">
        <f>IF('Equipes et choix des points'!$A$13&lt;&gt;"",'Equipes et choix des points'!$A$13,"")</f>
        <v/>
      </c>
      <c r="S63" s="52" t="str">
        <f>IFERROR(VLOOKUP(R63,J52:M71,3,0),"")</f>
        <v/>
      </c>
      <c r="V63" s="54" t="str">
        <f t="shared" si="17"/>
        <v/>
      </c>
      <c r="W63" s="52" t="str">
        <f>IFERROR(RANK(V63,V52:V71),"")</f>
        <v/>
      </c>
    </row>
    <row r="64" spans="1:75" hidden="1" x14ac:dyDescent="0.25">
      <c r="A64" s="1" t="str">
        <f t="shared" si="12"/>
        <v/>
      </c>
      <c r="B64" s="1" t="str">
        <f>IF('Equipes et choix des points'!$A$14&lt;&gt;"",'Equipes et choix des points'!$A$14,"")</f>
        <v/>
      </c>
      <c r="C64" s="1" t="str">
        <f>IFERROR(VLOOKUP(B64,'Matchs et classements'!$AI$5:$AP$24,6,0),"")</f>
        <v/>
      </c>
      <c r="D64" s="1" t="str">
        <f>IFERROR(VLOOKUP(B64,'Matchs et classements'!$AI$5:$AP$24,8,0),"")</f>
        <v/>
      </c>
      <c r="E64" s="1" t="str">
        <f>IFERROR(VLOOKUP(B64,'Matchs et classements'!$AI$5:$AP$24,3,0),"")</f>
        <v/>
      </c>
      <c r="F64" s="53" t="str">
        <f t="shared" si="13"/>
        <v/>
      </c>
      <c r="G64" s="1" t="str">
        <f>IFERROR(RANK(F64,F52:F71),"")</f>
        <v/>
      </c>
      <c r="I64" s="52" t="str">
        <f t="shared" si="14"/>
        <v/>
      </c>
      <c r="J64" s="1" t="str">
        <f>IF('Equipes et choix des points'!$A$14&lt;&gt;"",'Equipes et choix des points'!$A$14,"")</f>
        <v/>
      </c>
      <c r="K64" s="52" t="str">
        <f>IFERROR(VLOOKUP(J64,'Matchs et classements'!$AI$5:$AP$24,7,0),"")</f>
        <v/>
      </c>
      <c r="L64" s="52" t="str">
        <f>IFERROR(VLOOKUP(J64,'Matchs et classements'!$AI$5:$AP$24,8,0),"")</f>
        <v/>
      </c>
      <c r="M64" s="52" t="str">
        <f>IFERROR(VLOOKUP(J64,'Matchs et classements'!$AI$5:$AP$24,5,0),"")</f>
        <v/>
      </c>
      <c r="N64" s="53" t="str">
        <f t="shared" si="15"/>
        <v/>
      </c>
      <c r="O64" s="52" t="str">
        <f>IFERROR(RANK(N64,N52:N71,1),"")</f>
        <v/>
      </c>
      <c r="Q64" s="52" t="str">
        <f t="shared" si="16"/>
        <v/>
      </c>
      <c r="R64" s="1" t="str">
        <f>IF('Equipes et choix des points'!$A$14&lt;&gt;"",'Equipes et choix des points'!$A$14,"")</f>
        <v/>
      </c>
      <c r="S64" s="52" t="str">
        <f>IFERROR(VLOOKUP(R64,J52:M71,3,0),"")</f>
        <v/>
      </c>
      <c r="V64" s="54" t="str">
        <f t="shared" si="17"/>
        <v/>
      </c>
      <c r="W64" s="52" t="str">
        <f>IFERROR(RANK(V64,V52:V71),"")</f>
        <v/>
      </c>
    </row>
    <row r="65" spans="1:58" hidden="1" x14ac:dyDescent="0.25">
      <c r="A65" s="1" t="str">
        <f t="shared" si="12"/>
        <v/>
      </c>
      <c r="B65" s="1" t="str">
        <f>IF('Equipes et choix des points'!$A$15&lt;&gt;"",'Equipes et choix des points'!$A$15,"")</f>
        <v/>
      </c>
      <c r="C65" s="1" t="str">
        <f>IFERROR(VLOOKUP(B65,'Matchs et classements'!$AI$5:$AP$24,6,0),"")</f>
        <v/>
      </c>
      <c r="D65" s="1" t="str">
        <f>IFERROR(VLOOKUP(B65,'Matchs et classements'!$AI$5:$AP$24,8,0),"")</f>
        <v/>
      </c>
      <c r="E65" s="1" t="str">
        <f>IFERROR(VLOOKUP(B65,'Matchs et classements'!$AI$5:$AP$24,3,0),"")</f>
        <v/>
      </c>
      <c r="F65" s="53" t="str">
        <f t="shared" si="13"/>
        <v/>
      </c>
      <c r="G65" s="1" t="str">
        <f>IFERROR(RANK(F65,F52:F71),"")</f>
        <v/>
      </c>
      <c r="I65" s="52" t="str">
        <f t="shared" si="14"/>
        <v/>
      </c>
      <c r="J65" s="1" t="str">
        <f>IF('Equipes et choix des points'!$A$15&lt;&gt;"",'Equipes et choix des points'!$A$15,"")</f>
        <v/>
      </c>
      <c r="K65" s="52" t="str">
        <f>IFERROR(VLOOKUP(J65,'Matchs et classements'!$AI$5:$AP$24,7,0),"")</f>
        <v/>
      </c>
      <c r="L65" s="52" t="str">
        <f>IFERROR(VLOOKUP(J65,'Matchs et classements'!$AI$5:$AP$24,8,0),"")</f>
        <v/>
      </c>
      <c r="M65" s="52" t="str">
        <f>IFERROR(VLOOKUP(J65,'Matchs et classements'!$AI$5:$AP$24,5,0),"")</f>
        <v/>
      </c>
      <c r="N65" s="53" t="str">
        <f t="shared" si="15"/>
        <v/>
      </c>
      <c r="O65" s="52" t="str">
        <f>IFERROR(RANK(N65,N52:N71,1),"")</f>
        <v/>
      </c>
      <c r="Q65" s="52" t="str">
        <f t="shared" si="16"/>
        <v/>
      </c>
      <c r="R65" s="1" t="str">
        <f>IF('Equipes et choix des points'!$A$15&lt;&gt;"",'Equipes et choix des points'!$A$15,"")</f>
        <v/>
      </c>
      <c r="S65" s="52" t="str">
        <f>IFERROR(VLOOKUP(R65,J52:M71,3,0),"")</f>
        <v/>
      </c>
      <c r="V65" s="54" t="str">
        <f t="shared" si="17"/>
        <v/>
      </c>
      <c r="W65" s="52" t="str">
        <f>IFERROR(RANK(V65,V52:V71),"")</f>
        <v/>
      </c>
    </row>
    <row r="66" spans="1:58" hidden="1" x14ac:dyDescent="0.25">
      <c r="A66" s="1" t="str">
        <f t="shared" si="12"/>
        <v/>
      </c>
      <c r="B66" s="1" t="str">
        <f>IF('Equipes et choix des points'!$A$16&lt;&gt;"",'Equipes et choix des points'!$A$16,"")</f>
        <v/>
      </c>
      <c r="C66" s="1" t="str">
        <f>IFERROR(VLOOKUP(B66,'Matchs et classements'!$AI$5:$AP$24,6,0),"")</f>
        <v/>
      </c>
      <c r="D66" s="1" t="str">
        <f>IFERROR(VLOOKUP(B66,'Matchs et classements'!$AI$5:$AP$24,8,0),"")</f>
        <v/>
      </c>
      <c r="E66" s="1" t="str">
        <f>IFERROR(VLOOKUP(B66,'Matchs et classements'!$AI$5:$AP$24,3,0),"")</f>
        <v/>
      </c>
      <c r="F66" s="53" t="str">
        <f t="shared" si="13"/>
        <v/>
      </c>
      <c r="G66" s="1" t="str">
        <f>IFERROR(RANK(F66,F52:F71),"")</f>
        <v/>
      </c>
      <c r="I66" s="52" t="str">
        <f t="shared" si="14"/>
        <v/>
      </c>
      <c r="J66" s="1" t="str">
        <f>IF('Equipes et choix des points'!$A$16&lt;&gt;"",'Equipes et choix des points'!$A$16,"")</f>
        <v/>
      </c>
      <c r="K66" s="52" t="str">
        <f>IFERROR(VLOOKUP(J66,'Matchs et classements'!$AI$5:$AP$24,7,0),"")</f>
        <v/>
      </c>
      <c r="L66" s="52" t="str">
        <f>IFERROR(VLOOKUP(J66,'Matchs et classements'!$AI$5:$AP$24,8,0),"")</f>
        <v/>
      </c>
      <c r="M66" s="52" t="str">
        <f>IFERROR(VLOOKUP(J66,'Matchs et classements'!$AI$5:$AP$24,5,0),"")</f>
        <v/>
      </c>
      <c r="N66" s="53" t="str">
        <f t="shared" si="15"/>
        <v/>
      </c>
      <c r="O66" s="52" t="str">
        <f>IFERROR(RANK(N66,N52:N71,1),"")</f>
        <v/>
      </c>
      <c r="Q66" s="52" t="str">
        <f t="shared" si="16"/>
        <v/>
      </c>
      <c r="R66" s="1" t="str">
        <f>IF('Equipes et choix des points'!$A$16&lt;&gt;"",'Equipes et choix des points'!$A$16,"")</f>
        <v/>
      </c>
      <c r="S66" s="52" t="str">
        <f>IFERROR(VLOOKUP(R66,J52:M71,3,0),"")</f>
        <v/>
      </c>
      <c r="V66" s="54" t="str">
        <f t="shared" si="17"/>
        <v/>
      </c>
      <c r="W66" s="52" t="str">
        <f>IFERROR(RANK(V66,V52:V71),"")</f>
        <v/>
      </c>
    </row>
    <row r="67" spans="1:58" hidden="1" x14ac:dyDescent="0.25">
      <c r="A67" s="1" t="str">
        <f t="shared" si="12"/>
        <v/>
      </c>
      <c r="B67" s="1" t="str">
        <f>IF('Equipes et choix des points'!$A$17&lt;&gt;"",'Equipes et choix des points'!$A$17,"")</f>
        <v/>
      </c>
      <c r="C67" s="1" t="str">
        <f>IFERROR(VLOOKUP(B67,'Matchs et classements'!$AI$5:$AP$24,6,0),"")</f>
        <v/>
      </c>
      <c r="D67" s="1" t="str">
        <f>IFERROR(VLOOKUP(B67,'Matchs et classements'!$AI$5:$AP$24,8,0),"")</f>
        <v/>
      </c>
      <c r="E67" s="1" t="str">
        <f>IFERROR(VLOOKUP(B67,'Matchs et classements'!$AI$5:$AP$24,3,0),"")</f>
        <v/>
      </c>
      <c r="F67" s="53" t="str">
        <f t="shared" si="13"/>
        <v/>
      </c>
      <c r="G67" s="1" t="str">
        <f>IFERROR(RANK(F67,F52:F71),"")</f>
        <v/>
      </c>
      <c r="I67" s="52" t="str">
        <f t="shared" si="14"/>
        <v/>
      </c>
      <c r="J67" s="1" t="str">
        <f>IF('Equipes et choix des points'!$A$17&lt;&gt;"",'Equipes et choix des points'!$A$17,"")</f>
        <v/>
      </c>
      <c r="K67" s="52" t="str">
        <f>IFERROR(VLOOKUP(J67,'Matchs et classements'!$AI$5:$AP$24,7,0),"")</f>
        <v/>
      </c>
      <c r="L67" s="52" t="str">
        <f>IFERROR(VLOOKUP(J67,'Matchs et classements'!$AI$5:$AP$24,8,0),"")</f>
        <v/>
      </c>
      <c r="M67" s="52" t="str">
        <f>IFERROR(VLOOKUP(J67,'Matchs et classements'!$AI$5:$AP$24,5,0),"")</f>
        <v/>
      </c>
      <c r="N67" s="53" t="str">
        <f t="shared" si="15"/>
        <v/>
      </c>
      <c r="O67" s="52" t="str">
        <f>IFERROR(RANK(N67,N52:N71,1),"")</f>
        <v/>
      </c>
      <c r="Q67" s="52" t="str">
        <f t="shared" si="16"/>
        <v/>
      </c>
      <c r="R67" s="1" t="str">
        <f>IF('Equipes et choix des points'!$A$17&lt;&gt;"",'Equipes et choix des points'!$A$17,"")</f>
        <v/>
      </c>
      <c r="S67" s="52" t="str">
        <f>IFERROR(VLOOKUP(R67,J52:M71,3,0),"")</f>
        <v/>
      </c>
      <c r="V67" s="54" t="str">
        <f t="shared" si="17"/>
        <v/>
      </c>
      <c r="W67" s="52" t="str">
        <f>IFERROR(RANK(V67,V52:V71),"")</f>
        <v/>
      </c>
    </row>
    <row r="68" spans="1:58" hidden="1" x14ac:dyDescent="0.25">
      <c r="A68" s="1" t="str">
        <f t="shared" si="12"/>
        <v/>
      </c>
      <c r="B68" s="1" t="str">
        <f>IF('Equipes et choix des points'!$A$18&lt;&gt;"",'Equipes et choix des points'!$A$18,"")</f>
        <v/>
      </c>
      <c r="C68" s="1" t="str">
        <f>IFERROR(VLOOKUP(B68,'Matchs et classements'!$AI$5:$AP$24,6,0),"")</f>
        <v/>
      </c>
      <c r="D68" s="1" t="str">
        <f>IFERROR(VLOOKUP(B68,'Matchs et classements'!$AI$5:$AP$24,8,0),"")</f>
        <v/>
      </c>
      <c r="E68" s="1" t="str">
        <f>IFERROR(VLOOKUP(B68,'Matchs et classements'!$AI$5:$AP$24,3,0),"")</f>
        <v/>
      </c>
      <c r="F68" s="53" t="str">
        <f t="shared" si="13"/>
        <v/>
      </c>
      <c r="G68" s="1" t="str">
        <f>IFERROR(RANK(F68,F52:F71),"")</f>
        <v/>
      </c>
      <c r="I68" s="52" t="str">
        <f t="shared" si="14"/>
        <v/>
      </c>
      <c r="J68" s="1" t="str">
        <f>IF('Equipes et choix des points'!$A$18&lt;&gt;"",'Equipes et choix des points'!$A$18,"")</f>
        <v/>
      </c>
      <c r="K68" s="52" t="str">
        <f>IFERROR(VLOOKUP(J68,'Matchs et classements'!$AI$5:$AP$24,7,0),"")</f>
        <v/>
      </c>
      <c r="L68" s="52" t="str">
        <f>IFERROR(VLOOKUP(J68,'Matchs et classements'!$AI$5:$AP$24,8,0),"")</f>
        <v/>
      </c>
      <c r="M68" s="52" t="str">
        <f>IFERROR(VLOOKUP(J68,'Matchs et classements'!$AI$5:$AP$24,5,0),"")</f>
        <v/>
      </c>
      <c r="N68" s="53" t="str">
        <f t="shared" si="15"/>
        <v/>
      </c>
      <c r="O68" s="52" t="str">
        <f>IFERROR(RANK(N68,N52:N71,1),"")</f>
        <v/>
      </c>
      <c r="Q68" s="52" t="str">
        <f t="shared" si="16"/>
        <v/>
      </c>
      <c r="R68" s="1" t="str">
        <f>IF('Equipes et choix des points'!$A$18&lt;&gt;"",'Equipes et choix des points'!$A$18,"")</f>
        <v/>
      </c>
      <c r="S68" s="52" t="str">
        <f>IFERROR(VLOOKUP(R68,J52:M71,3,0),"")</f>
        <v/>
      </c>
      <c r="V68" s="54" t="str">
        <f t="shared" si="17"/>
        <v/>
      </c>
      <c r="W68" s="52" t="str">
        <f>IFERROR(RANK(V68,V52:V71),"")</f>
        <v/>
      </c>
    </row>
    <row r="69" spans="1:58" hidden="1" x14ac:dyDescent="0.25">
      <c r="A69" s="1" t="str">
        <f t="shared" si="12"/>
        <v/>
      </c>
      <c r="B69" s="1" t="str">
        <f>IF('Equipes et choix des points'!$A$19&lt;&gt;"",'Equipes et choix des points'!$A$19,"")</f>
        <v/>
      </c>
      <c r="C69" s="1" t="str">
        <f>IFERROR(VLOOKUP(B69,'Matchs et classements'!$AI$5:$AP$24,6,0),"")</f>
        <v/>
      </c>
      <c r="D69" s="1" t="str">
        <f>IFERROR(VLOOKUP(B69,'Matchs et classements'!$AI$5:$AP$24,8,0),"")</f>
        <v/>
      </c>
      <c r="E69" s="1" t="str">
        <f>IFERROR(VLOOKUP(B69,'Matchs et classements'!$AI$5:$AP$24,3,0),"")</f>
        <v/>
      </c>
      <c r="F69" s="53" t="str">
        <f t="shared" si="13"/>
        <v/>
      </c>
      <c r="G69" s="1" t="str">
        <f>IFERROR(RANK(F69,F52:F71),"")</f>
        <v/>
      </c>
      <c r="I69" s="52" t="str">
        <f t="shared" si="14"/>
        <v/>
      </c>
      <c r="J69" s="1" t="str">
        <f>IF('Equipes et choix des points'!$A$19&lt;&gt;"",'Equipes et choix des points'!$A$19,"")</f>
        <v/>
      </c>
      <c r="K69" s="52" t="str">
        <f>IFERROR(VLOOKUP(J69,'Matchs et classements'!$AI$5:$AP$24,7,0),"")</f>
        <v/>
      </c>
      <c r="L69" s="52" t="str">
        <f>IFERROR(VLOOKUP(J69,'Matchs et classements'!$AI$5:$AP$24,8,0),"")</f>
        <v/>
      </c>
      <c r="M69" s="52" t="str">
        <f>IFERROR(VLOOKUP(J69,'Matchs et classements'!$AI$5:$AP$24,5,0),"")</f>
        <v/>
      </c>
      <c r="N69" s="53" t="str">
        <f t="shared" si="15"/>
        <v/>
      </c>
      <c r="O69" s="52" t="str">
        <f>IFERROR(RANK(N69,N52:N71,1),"")</f>
        <v/>
      </c>
      <c r="Q69" s="52" t="str">
        <f t="shared" si="16"/>
        <v/>
      </c>
      <c r="R69" s="1" t="str">
        <f>IF('Equipes et choix des points'!$A$19&lt;&gt;"",'Equipes et choix des points'!$A$19,"")</f>
        <v/>
      </c>
      <c r="S69" s="52" t="str">
        <f>IFERROR(VLOOKUP(R69,J52:M71,3,0),"")</f>
        <v/>
      </c>
      <c r="V69" s="54" t="str">
        <f t="shared" si="17"/>
        <v/>
      </c>
      <c r="W69" s="52" t="str">
        <f>IFERROR(RANK(V69,V52:V71),"")</f>
        <v/>
      </c>
    </row>
    <row r="70" spans="1:58" hidden="1" x14ac:dyDescent="0.25">
      <c r="A70" s="1" t="str">
        <f t="shared" si="12"/>
        <v/>
      </c>
      <c r="B70" s="1" t="str">
        <f>IF('Equipes et choix des points'!$A$20&lt;&gt;"",'Equipes et choix des points'!$A$20,"")</f>
        <v/>
      </c>
      <c r="C70" s="1" t="str">
        <f>IFERROR(VLOOKUP(B70,'Matchs et classements'!$AI$5:$AP$24,6,0),"")</f>
        <v/>
      </c>
      <c r="D70" s="1" t="str">
        <f>IFERROR(VLOOKUP(B70,'Matchs et classements'!$AI$5:$AP$24,8,0),"")</f>
        <v/>
      </c>
      <c r="E70" s="1" t="str">
        <f>IFERROR(VLOOKUP(B70,'Matchs et classements'!$AI$5:$AP$24,3,0),"")</f>
        <v/>
      </c>
      <c r="F70" s="53" t="str">
        <f t="shared" si="13"/>
        <v/>
      </c>
      <c r="G70" s="1" t="str">
        <f>IFERROR(RANK(F70,F52:F71),"")</f>
        <v/>
      </c>
      <c r="I70" s="52" t="str">
        <f t="shared" si="14"/>
        <v/>
      </c>
      <c r="J70" s="1" t="str">
        <f>IF('Equipes et choix des points'!$A$20&lt;&gt;"",'Equipes et choix des points'!$A$20,"")</f>
        <v/>
      </c>
      <c r="K70" s="52" t="str">
        <f>IFERROR(VLOOKUP(J70,'Matchs et classements'!$AI$5:$AP$24,7,0),"")</f>
        <v/>
      </c>
      <c r="L70" s="52" t="str">
        <f>IFERROR(VLOOKUP(J70,'Matchs et classements'!$AI$5:$AP$24,8,0),"")</f>
        <v/>
      </c>
      <c r="M70" s="52" t="str">
        <f>IFERROR(VLOOKUP(J70,'Matchs et classements'!$AI$5:$AP$24,5,0),"")</f>
        <v/>
      </c>
      <c r="N70" s="53" t="str">
        <f t="shared" si="15"/>
        <v/>
      </c>
      <c r="O70" s="52" t="str">
        <f>IFERROR(RANK(N70,N52:N71,1),"")</f>
        <v/>
      </c>
      <c r="Q70" s="52" t="str">
        <f t="shared" si="16"/>
        <v/>
      </c>
      <c r="R70" s="1" t="str">
        <f>IF('Equipes et choix des points'!$A$20&lt;&gt;"",'Equipes et choix des points'!$A$20,"")</f>
        <v/>
      </c>
      <c r="S70" s="52" t="str">
        <f>IFERROR(VLOOKUP(R70,J52:M71,3,0),"")</f>
        <v/>
      </c>
      <c r="V70" s="54" t="str">
        <f t="shared" si="17"/>
        <v/>
      </c>
      <c r="W70" s="52" t="str">
        <f>IFERROR(RANK(V70,V52:V71),"")</f>
        <v/>
      </c>
    </row>
    <row r="71" spans="1:58" hidden="1" x14ac:dyDescent="0.25">
      <c r="A71" s="1" t="str">
        <f t="shared" si="12"/>
        <v/>
      </c>
      <c r="B71" s="1" t="str">
        <f>IF('Equipes et choix des points'!$A$21&lt;&gt;"",'Equipes et choix des points'!$A$21,"")</f>
        <v/>
      </c>
      <c r="C71" s="1" t="str">
        <f>IFERROR(VLOOKUP(B71,'Matchs et classements'!$AI$5:$AP$24,6,0),"")</f>
        <v/>
      </c>
      <c r="D71" s="1" t="str">
        <f>IFERROR(VLOOKUP(B71,'Matchs et classements'!$AI$5:$AP$24,8,0),"")</f>
        <v/>
      </c>
      <c r="E71" s="1" t="str">
        <f>IFERROR(VLOOKUP(B71,'Matchs et classements'!$AI$5:$AP$24,3,0),"")</f>
        <v/>
      </c>
      <c r="F71" s="53" t="str">
        <f t="shared" si="13"/>
        <v/>
      </c>
      <c r="G71" s="1" t="str">
        <f>IFERROR(RANK(F71,F52:F71),"")</f>
        <v/>
      </c>
      <c r="I71" s="52" t="str">
        <f t="shared" si="14"/>
        <v/>
      </c>
      <c r="J71" s="1" t="str">
        <f>IF('Equipes et choix des points'!$A$21&lt;&gt;"",'Equipes et choix des points'!$A$21,"")</f>
        <v/>
      </c>
      <c r="K71" s="52" t="str">
        <f>IFERROR(VLOOKUP(J71,'Matchs et classements'!$AI$5:$AP$24,7,0),"")</f>
        <v/>
      </c>
      <c r="L71" s="52" t="str">
        <f>IFERROR(VLOOKUP(J71,'Matchs et classements'!$AI$5:$AP$24,8,0),"")</f>
        <v/>
      </c>
      <c r="M71" s="52" t="str">
        <f>IFERROR(VLOOKUP(J71,'Matchs et classements'!$AI$5:$AP$24,5,0),"")</f>
        <v/>
      </c>
      <c r="N71" s="53" t="str">
        <f t="shared" si="15"/>
        <v/>
      </c>
      <c r="O71" s="52" t="str">
        <f>IFERROR(RANK(N71,N52:N71,1),"")</f>
        <v/>
      </c>
      <c r="Q71" s="52" t="str">
        <f t="shared" si="16"/>
        <v/>
      </c>
      <c r="R71" s="1" t="str">
        <f>IF('Equipes et choix des points'!$A$21&lt;&gt;"",'Equipes et choix des points'!$A$21,"")</f>
        <v/>
      </c>
      <c r="S71" s="52" t="str">
        <f>IFERROR(VLOOKUP(R71,J52:M71,3,0),"")</f>
        <v/>
      </c>
      <c r="V71" s="54" t="str">
        <f t="shared" si="17"/>
        <v/>
      </c>
      <c r="W71" s="52" t="str">
        <f>IFERROR(RANK(V71,V52:V71),"")</f>
        <v/>
      </c>
    </row>
    <row r="72" spans="1:58" hidden="1" x14ac:dyDescent="0.25"/>
    <row r="73" spans="1:58" hidden="1" x14ac:dyDescent="0.25"/>
    <row r="74" spans="1:58" ht="15.75" hidden="1" thickBot="1" x14ac:dyDescent="0.3"/>
    <row r="75" spans="1:58" ht="15" customHeight="1" thickBot="1" x14ac:dyDescent="0.3">
      <c r="A75" s="143" t="s">
        <v>25</v>
      </c>
      <c r="B75" s="144"/>
      <c r="C75" s="144"/>
      <c r="D75" s="144"/>
      <c r="E75" s="144"/>
      <c r="F75" s="144"/>
      <c r="G75" s="144"/>
      <c r="H75" s="144"/>
      <c r="I75" s="144"/>
      <c r="J75" s="144"/>
      <c r="K75" s="145"/>
      <c r="L75" s="125"/>
      <c r="M75" s="152" t="s">
        <v>26</v>
      </c>
      <c r="N75" s="153"/>
      <c r="O75" s="153"/>
      <c r="P75" s="153"/>
      <c r="Q75" s="153"/>
      <c r="R75" s="153"/>
      <c r="S75" s="153"/>
      <c r="T75" s="153"/>
      <c r="U75" s="153"/>
      <c r="V75" s="153"/>
      <c r="W75" s="154"/>
      <c r="X75" s="125"/>
      <c r="Y75" s="127" t="s">
        <v>27</v>
      </c>
      <c r="Z75" s="128"/>
      <c r="AA75" s="128"/>
      <c r="AB75" s="128"/>
      <c r="AC75" s="128"/>
      <c r="AD75" s="128"/>
      <c r="AE75" s="128"/>
      <c r="AF75" s="128"/>
      <c r="AG75" s="128"/>
      <c r="AH75" s="128"/>
      <c r="AI75" s="129"/>
      <c r="AJ75" s="50"/>
      <c r="AK75" s="175" t="s">
        <v>185</v>
      </c>
      <c r="AL75" s="176"/>
      <c r="AM75" s="176"/>
      <c r="AN75" s="177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</row>
    <row r="76" spans="1:58" ht="15.75" customHeight="1" thickBot="1" x14ac:dyDescent="0.3">
      <c r="A76" s="146"/>
      <c r="B76" s="147"/>
      <c r="C76" s="147"/>
      <c r="D76" s="147"/>
      <c r="E76" s="147"/>
      <c r="F76" s="147"/>
      <c r="G76" s="147"/>
      <c r="H76" s="147"/>
      <c r="I76" s="147"/>
      <c r="J76" s="147"/>
      <c r="K76" s="148"/>
      <c r="L76" s="126"/>
      <c r="M76" s="155"/>
      <c r="N76" s="156"/>
      <c r="O76" s="156"/>
      <c r="P76" s="156"/>
      <c r="Q76" s="156"/>
      <c r="R76" s="156"/>
      <c r="S76" s="156"/>
      <c r="T76" s="156"/>
      <c r="U76" s="156"/>
      <c r="V76" s="156"/>
      <c r="W76" s="157"/>
      <c r="X76" s="126"/>
      <c r="Y76" s="130"/>
      <c r="Z76" s="131"/>
      <c r="AA76" s="131"/>
      <c r="AB76" s="131"/>
      <c r="AC76" s="131"/>
      <c r="AD76" s="131"/>
      <c r="AE76" s="131"/>
      <c r="AF76" s="131"/>
      <c r="AG76" s="131"/>
      <c r="AH76" s="131"/>
      <c r="AI76" s="132"/>
      <c r="AJ76" s="50"/>
      <c r="AK76" s="172" t="s">
        <v>146</v>
      </c>
      <c r="AL76" s="169">
        <f>SUM('Matchs et classements'!D4:E13)</f>
        <v>0</v>
      </c>
      <c r="AM76" s="172" t="s">
        <v>165</v>
      </c>
      <c r="AN76" s="169">
        <f>SUM('Matchs et classements'!D194:E203)</f>
        <v>0</v>
      </c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</row>
    <row r="77" spans="1:58" ht="15.75" customHeight="1" x14ac:dyDescent="0.25">
      <c r="A77" s="133" t="s">
        <v>135</v>
      </c>
      <c r="B77" s="134"/>
      <c r="C77" s="134"/>
      <c r="D77" s="149"/>
      <c r="E77" s="134" t="s">
        <v>136</v>
      </c>
      <c r="F77" s="134"/>
      <c r="G77" s="134"/>
      <c r="H77" s="149"/>
      <c r="I77" s="134" t="s">
        <v>137</v>
      </c>
      <c r="J77" s="134"/>
      <c r="K77" s="140"/>
      <c r="L77" s="126"/>
      <c r="M77" s="133" t="s">
        <v>135</v>
      </c>
      <c r="N77" s="134"/>
      <c r="O77" s="134"/>
      <c r="P77" s="158"/>
      <c r="Q77" s="134" t="s">
        <v>136</v>
      </c>
      <c r="R77" s="134"/>
      <c r="S77" s="134"/>
      <c r="T77" s="158"/>
      <c r="U77" s="134" t="s">
        <v>137</v>
      </c>
      <c r="V77" s="134"/>
      <c r="W77" s="140"/>
      <c r="X77" s="126"/>
      <c r="Y77" s="133" t="s">
        <v>135</v>
      </c>
      <c r="Z77" s="134"/>
      <c r="AA77" s="134"/>
      <c r="AB77" s="137"/>
      <c r="AC77" s="134" t="s">
        <v>136</v>
      </c>
      <c r="AD77" s="134"/>
      <c r="AE77" s="134"/>
      <c r="AF77" s="137"/>
      <c r="AG77" s="134" t="s">
        <v>137</v>
      </c>
      <c r="AH77" s="134"/>
      <c r="AI77" s="140"/>
      <c r="AJ77" s="50"/>
      <c r="AK77" s="173" t="s">
        <v>147</v>
      </c>
      <c r="AL77" s="170">
        <f>SUM('Matchs et classements'!D14:E23)</f>
        <v>0</v>
      </c>
      <c r="AM77" s="173" t="s">
        <v>166</v>
      </c>
      <c r="AN77" s="170">
        <f>SUM('Matchs et classements'!D204:E213)</f>
        <v>0</v>
      </c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</row>
    <row r="78" spans="1:58" ht="15.75" thickBot="1" x14ac:dyDescent="0.3">
      <c r="A78" s="135"/>
      <c r="B78" s="136"/>
      <c r="C78" s="136"/>
      <c r="D78" s="150"/>
      <c r="E78" s="136"/>
      <c r="F78" s="136"/>
      <c r="G78" s="136"/>
      <c r="H78" s="150"/>
      <c r="I78" s="136"/>
      <c r="J78" s="136"/>
      <c r="K78" s="141"/>
      <c r="L78" s="126"/>
      <c r="M78" s="135"/>
      <c r="N78" s="136"/>
      <c r="O78" s="136"/>
      <c r="P78" s="159"/>
      <c r="Q78" s="136"/>
      <c r="R78" s="136"/>
      <c r="S78" s="136"/>
      <c r="T78" s="159"/>
      <c r="U78" s="136"/>
      <c r="V78" s="136"/>
      <c r="W78" s="141"/>
      <c r="X78" s="126"/>
      <c r="Y78" s="135"/>
      <c r="Z78" s="136"/>
      <c r="AA78" s="136"/>
      <c r="AB78" s="138"/>
      <c r="AC78" s="136"/>
      <c r="AD78" s="136"/>
      <c r="AE78" s="136"/>
      <c r="AF78" s="138"/>
      <c r="AG78" s="136"/>
      <c r="AH78" s="136"/>
      <c r="AI78" s="141"/>
      <c r="AJ78" s="50"/>
      <c r="AK78" s="173" t="s">
        <v>148</v>
      </c>
      <c r="AL78" s="170">
        <f>SUM('Matchs et classements'!D24:E33)</f>
        <v>0</v>
      </c>
      <c r="AM78" s="173" t="s">
        <v>167</v>
      </c>
      <c r="AN78" s="170">
        <f>SUM('Matchs et classements'!D214:E223)</f>
        <v>0</v>
      </c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</row>
    <row r="79" spans="1:58" x14ac:dyDescent="0.25">
      <c r="A79" s="62" t="str">
        <f>IF('Equipes et choix des points'!$A$2="","",1)</f>
        <v/>
      </c>
      <c r="B79" s="63" t="str">
        <f>IFERROR(VLOOKUP(A79,$A$4:$C$23,2,0),"")</f>
        <v/>
      </c>
      <c r="C79" s="64" t="str">
        <f>IFERROR(VLOOKUP(B79,$B$4:$C$23,2,0),"")</f>
        <v/>
      </c>
      <c r="D79" s="150"/>
      <c r="E79" s="65" t="str">
        <f>IF('Equipes et choix des points'!$A$2="","",1)</f>
        <v/>
      </c>
      <c r="F79" s="63" t="str">
        <f>IFERROR(VLOOKUP(E79,$I$4:$K$23,2,0),"")</f>
        <v/>
      </c>
      <c r="G79" s="64" t="str">
        <f>IFERROR(VLOOKUP(F79,$J$4:$K$23,2,0),"")</f>
        <v/>
      </c>
      <c r="H79" s="150"/>
      <c r="I79" s="65" t="str">
        <f>IF('Equipes et choix des points'!$A$2="","",1)</f>
        <v/>
      </c>
      <c r="J79" s="63" t="str">
        <f>IFERROR(VLOOKUP(I79,$Q$4:$S$23,2,0),"")</f>
        <v/>
      </c>
      <c r="K79" s="66" t="str">
        <f>IFERROR(VLOOKUP(J79,$R$4:$S$23,2,0),"")</f>
        <v/>
      </c>
      <c r="L79" s="126"/>
      <c r="M79" s="62" t="str">
        <f>IF('Equipes et choix des points'!$A$2="","",1)</f>
        <v/>
      </c>
      <c r="N79" s="63" t="str">
        <f>IFERROR(VLOOKUP(M79,$A$28:$C$47,2,0),"")</f>
        <v/>
      </c>
      <c r="O79" s="64" t="str">
        <f>IFERROR(VLOOKUP(N79,$B$28:$C$47,2,0),"")</f>
        <v/>
      </c>
      <c r="P79" s="159"/>
      <c r="Q79" s="65" t="str">
        <f>IF('Equipes et choix des points'!$A$2="","",1)</f>
        <v/>
      </c>
      <c r="R79" s="63" t="str">
        <f>IFERROR(VLOOKUP(Q79,$I$28:$K$47,2,0),"")</f>
        <v/>
      </c>
      <c r="S79" s="64" t="str">
        <f>IFERROR(VLOOKUP(R79,$J$28:$K$47,2,0),"")</f>
        <v/>
      </c>
      <c r="T79" s="159"/>
      <c r="U79" s="65" t="str">
        <f>IF('Equipes et choix des points'!$A$2="","",1)</f>
        <v/>
      </c>
      <c r="V79" s="63" t="str">
        <f>IFERROR(VLOOKUP(U79,$Q$28:$S$47,2,0),"")</f>
        <v/>
      </c>
      <c r="W79" s="66" t="str">
        <f>IFERROR(VLOOKUP(V79,$R$28:$S$47,2,0),"")</f>
        <v/>
      </c>
      <c r="X79" s="126"/>
      <c r="Y79" s="62" t="str">
        <f>IF('Equipes et choix des points'!$A$2="","",1)</f>
        <v/>
      </c>
      <c r="Z79" s="63" t="str">
        <f>IFERROR(VLOOKUP(Y79,$A$52:$C$71,2,0),"")</f>
        <v/>
      </c>
      <c r="AA79" s="64" t="str">
        <f>IFERROR(VLOOKUP(Z79,$B$52:$C$71,2,0),"")</f>
        <v/>
      </c>
      <c r="AB79" s="138"/>
      <c r="AC79" s="65" t="str">
        <f>IF('Equipes et choix des points'!$A$2="","",1)</f>
        <v/>
      </c>
      <c r="AD79" s="63" t="str">
        <f>IFERROR(VLOOKUP(AC79,$I$52:$K$71,2,0),"")</f>
        <v/>
      </c>
      <c r="AE79" s="64" t="str">
        <f>IFERROR(VLOOKUP(AD79,$J$52:$K$71,2,0),"")</f>
        <v/>
      </c>
      <c r="AF79" s="138"/>
      <c r="AG79" s="65" t="str">
        <f>IF('Equipes et choix des points'!$A$2="","",1)</f>
        <v/>
      </c>
      <c r="AH79" s="63" t="str">
        <f>IFERROR(VLOOKUP(AG79,$Q$52:$S$71,2,0),"")</f>
        <v/>
      </c>
      <c r="AI79" s="66" t="str">
        <f>IFERROR(VLOOKUP(AH79,$R$52:$S$71,2,0),"")</f>
        <v/>
      </c>
      <c r="AJ79" s="50"/>
      <c r="AK79" s="173" t="s">
        <v>149</v>
      </c>
      <c r="AL79" s="170">
        <f>SUM('Matchs et classements'!D34:E43)</f>
        <v>0</v>
      </c>
      <c r="AM79" s="173" t="s">
        <v>168</v>
      </c>
      <c r="AN79" s="170">
        <f>SUM('Matchs et classements'!D224:E233)</f>
        <v>0</v>
      </c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</row>
    <row r="80" spans="1:58" x14ac:dyDescent="0.25">
      <c r="A80" s="55" t="str">
        <f>IF('Equipes et choix des points'!$A$3="","",Statistiques!A79+1)</f>
        <v/>
      </c>
      <c r="B80" s="63" t="str">
        <f t="shared" ref="B80:B98" si="18">IFERROR(VLOOKUP(A80,$A$4:$C$23,2,0),"")</f>
        <v/>
      </c>
      <c r="C80" s="64" t="str">
        <f t="shared" ref="C80:C98" si="19">IFERROR(VLOOKUP(B80,$B$4:$C$23,2,0),"")</f>
        <v/>
      </c>
      <c r="D80" s="150"/>
      <c r="E80" s="56" t="str">
        <f>IF('Equipes et choix des points'!$A$3="","",Statistiques!E79+1)</f>
        <v/>
      </c>
      <c r="F80" s="63" t="str">
        <f t="shared" ref="F80:F98" si="20">IFERROR(VLOOKUP(E80,$I$4:$K$23,2,0),"")</f>
        <v/>
      </c>
      <c r="G80" s="64" t="str">
        <f t="shared" ref="G80:G98" si="21">IFERROR(VLOOKUP(F80,$J$4:$K$23,2,0),"")</f>
        <v/>
      </c>
      <c r="H80" s="150"/>
      <c r="I80" s="56" t="str">
        <f>IF('Equipes et choix des points'!$A$3="","",Statistiques!I79+1)</f>
        <v/>
      </c>
      <c r="J80" s="63" t="str">
        <f t="shared" ref="J80:J98" si="22">IFERROR(VLOOKUP(I80,$Q$4:$S$23,2,0),"")</f>
        <v/>
      </c>
      <c r="K80" s="66" t="str">
        <f t="shared" ref="K80:K98" si="23">IFERROR(VLOOKUP(J80,$R$4:$S$23,2,0),"")</f>
        <v/>
      </c>
      <c r="L80" s="126"/>
      <c r="M80" s="55" t="str">
        <f>IF('Equipes et choix des points'!$A$3="","",Statistiques!M79+1)</f>
        <v/>
      </c>
      <c r="N80" s="63" t="str">
        <f t="shared" ref="N80:N98" si="24">IFERROR(VLOOKUP(M80,$A$28:$C$47,2,0),"")</f>
        <v/>
      </c>
      <c r="O80" s="64" t="str">
        <f t="shared" ref="O80:O98" si="25">IFERROR(VLOOKUP(N80,$B$28:$C$47,2,0),"")</f>
        <v/>
      </c>
      <c r="P80" s="159"/>
      <c r="Q80" s="56" t="str">
        <f>IF('Equipes et choix des points'!$A$3="","",Statistiques!Q79+1)</f>
        <v/>
      </c>
      <c r="R80" s="63" t="str">
        <f t="shared" ref="R80:R98" si="26">IFERROR(VLOOKUP(Q80,$I$28:$K$47,2,0),"")</f>
        <v/>
      </c>
      <c r="S80" s="64" t="str">
        <f t="shared" ref="S80:S98" si="27">IFERROR(VLOOKUP(R80,$J$28:$K$47,2,0),"")</f>
        <v/>
      </c>
      <c r="T80" s="159"/>
      <c r="U80" s="56" t="str">
        <f>IF('Equipes et choix des points'!$A$3="","",Statistiques!U79+1)</f>
        <v/>
      </c>
      <c r="V80" s="63" t="str">
        <f t="shared" ref="V80:V98" si="28">IFERROR(VLOOKUP(U80,$Q$28:$S$47,2,0),"")</f>
        <v/>
      </c>
      <c r="W80" s="66" t="str">
        <f t="shared" ref="W80:W98" si="29">IFERROR(VLOOKUP(V80,$R$28:$S$47,2,0),"")</f>
        <v/>
      </c>
      <c r="X80" s="126"/>
      <c r="Y80" s="55" t="str">
        <f>IF('Equipes et choix des points'!$A$3="","",Statistiques!Y79+1)</f>
        <v/>
      </c>
      <c r="Z80" s="63" t="str">
        <f t="shared" ref="Z80:Z98" si="30">IFERROR(VLOOKUP(Y80,$A$52:$C$71,2,0),"")</f>
        <v/>
      </c>
      <c r="AA80" s="64" t="str">
        <f t="shared" ref="AA80:AA98" si="31">IFERROR(VLOOKUP(Z80,$B$52:$C$71,2,0),"")</f>
        <v/>
      </c>
      <c r="AB80" s="138"/>
      <c r="AC80" s="56" t="str">
        <f>IF('Equipes et choix des points'!$A$3="","",Statistiques!AC79+1)</f>
        <v/>
      </c>
      <c r="AD80" s="63" t="str">
        <f t="shared" ref="AD80:AD98" si="32">IFERROR(VLOOKUP(AC80,$I$52:$K$71,2,0),"")</f>
        <v/>
      </c>
      <c r="AE80" s="64" t="str">
        <f t="shared" ref="AE80:AE98" si="33">IFERROR(VLOOKUP(AD80,$J$52:$K$71,2,0),"")</f>
        <v/>
      </c>
      <c r="AF80" s="138"/>
      <c r="AG80" s="56" t="str">
        <f>IF('Equipes et choix des points'!$A$3="","",Statistiques!AG79+1)</f>
        <v/>
      </c>
      <c r="AH80" s="63" t="str">
        <f t="shared" ref="AH80:AH98" si="34">IFERROR(VLOOKUP(AG80,$Q$52:$S$71,2,0),"")</f>
        <v/>
      </c>
      <c r="AI80" s="66" t="str">
        <f t="shared" ref="AI80:AI98" si="35">IFERROR(VLOOKUP(AH80,$R$52:$S$71,2,0),"")</f>
        <v/>
      </c>
      <c r="AJ80" s="50"/>
      <c r="AK80" s="173" t="s">
        <v>150</v>
      </c>
      <c r="AL80" s="170">
        <f>SUM('Matchs et classements'!D44:E53)</f>
        <v>0</v>
      </c>
      <c r="AM80" s="173" t="s">
        <v>169</v>
      </c>
      <c r="AN80" s="170">
        <f>SUM('Matchs et classements'!D234:E243)</f>
        <v>0</v>
      </c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</row>
    <row r="81" spans="1:58" x14ac:dyDescent="0.25">
      <c r="A81" s="55" t="str">
        <f>IF('Equipes et choix des points'!$A$4="","",Statistiques!A80+1)</f>
        <v/>
      </c>
      <c r="B81" s="63" t="str">
        <f t="shared" si="18"/>
        <v/>
      </c>
      <c r="C81" s="64" t="str">
        <f t="shared" si="19"/>
        <v/>
      </c>
      <c r="D81" s="150"/>
      <c r="E81" s="56" t="str">
        <f>IF('Equipes et choix des points'!$A$4="","",Statistiques!E80+1)</f>
        <v/>
      </c>
      <c r="F81" s="63" t="str">
        <f t="shared" si="20"/>
        <v/>
      </c>
      <c r="G81" s="64" t="str">
        <f t="shared" si="21"/>
        <v/>
      </c>
      <c r="H81" s="150"/>
      <c r="I81" s="56" t="str">
        <f>IF('Equipes et choix des points'!$A$4="","",Statistiques!I80+1)</f>
        <v/>
      </c>
      <c r="J81" s="63" t="str">
        <f t="shared" si="22"/>
        <v/>
      </c>
      <c r="K81" s="66" t="str">
        <f t="shared" si="23"/>
        <v/>
      </c>
      <c r="L81" s="126"/>
      <c r="M81" s="55" t="str">
        <f>IF('Equipes et choix des points'!$A$4="","",Statistiques!M80+1)</f>
        <v/>
      </c>
      <c r="N81" s="63" t="str">
        <f t="shared" si="24"/>
        <v/>
      </c>
      <c r="O81" s="64" t="str">
        <f t="shared" si="25"/>
        <v/>
      </c>
      <c r="P81" s="159"/>
      <c r="Q81" s="56" t="str">
        <f>IF('Equipes et choix des points'!$A$4="","",Statistiques!Q80+1)</f>
        <v/>
      </c>
      <c r="R81" s="63" t="str">
        <f t="shared" si="26"/>
        <v/>
      </c>
      <c r="S81" s="64" t="str">
        <f t="shared" si="27"/>
        <v/>
      </c>
      <c r="T81" s="159"/>
      <c r="U81" s="56" t="str">
        <f>IF('Equipes et choix des points'!$A$4="","",Statistiques!U80+1)</f>
        <v/>
      </c>
      <c r="V81" s="63" t="str">
        <f t="shared" si="28"/>
        <v/>
      </c>
      <c r="W81" s="66" t="str">
        <f t="shared" si="29"/>
        <v/>
      </c>
      <c r="X81" s="126"/>
      <c r="Y81" s="55" t="str">
        <f>IF('Equipes et choix des points'!$A$4="","",Statistiques!Y80+1)</f>
        <v/>
      </c>
      <c r="Z81" s="63" t="str">
        <f t="shared" si="30"/>
        <v/>
      </c>
      <c r="AA81" s="64" t="str">
        <f t="shared" si="31"/>
        <v/>
      </c>
      <c r="AB81" s="138"/>
      <c r="AC81" s="56" t="str">
        <f>IF('Equipes et choix des points'!$A$4="","",Statistiques!AC80+1)</f>
        <v/>
      </c>
      <c r="AD81" s="63" t="str">
        <f t="shared" si="32"/>
        <v/>
      </c>
      <c r="AE81" s="64" t="str">
        <f t="shared" si="33"/>
        <v/>
      </c>
      <c r="AF81" s="138"/>
      <c r="AG81" s="56" t="str">
        <f>IF('Equipes et choix des points'!$A$4="","",Statistiques!AG80+1)</f>
        <v/>
      </c>
      <c r="AH81" s="63" t="str">
        <f t="shared" si="34"/>
        <v/>
      </c>
      <c r="AI81" s="66" t="str">
        <f t="shared" si="35"/>
        <v/>
      </c>
      <c r="AJ81" s="50"/>
      <c r="AK81" s="173" t="s">
        <v>151</v>
      </c>
      <c r="AL81" s="170">
        <f>SUM('Matchs et classements'!D54:E63)</f>
        <v>0</v>
      </c>
      <c r="AM81" s="173" t="s">
        <v>170</v>
      </c>
      <c r="AN81" s="170">
        <f>SUM('Matchs et classements'!D244:E253)</f>
        <v>0</v>
      </c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</row>
    <row r="82" spans="1:58" x14ac:dyDescent="0.25">
      <c r="A82" s="55" t="str">
        <f>IF('Equipes et choix des points'!$A$5="","",Statistiques!A81+1)</f>
        <v/>
      </c>
      <c r="B82" s="63" t="str">
        <f t="shared" si="18"/>
        <v/>
      </c>
      <c r="C82" s="64" t="str">
        <f t="shared" si="19"/>
        <v/>
      </c>
      <c r="D82" s="150"/>
      <c r="E82" s="56" t="str">
        <f>IF('Equipes et choix des points'!$A$5="","",Statistiques!E81+1)</f>
        <v/>
      </c>
      <c r="F82" s="63" t="str">
        <f t="shared" si="20"/>
        <v/>
      </c>
      <c r="G82" s="64" t="str">
        <f t="shared" si="21"/>
        <v/>
      </c>
      <c r="H82" s="150"/>
      <c r="I82" s="56" t="str">
        <f>IF('Equipes et choix des points'!$A$5="","",Statistiques!I81+1)</f>
        <v/>
      </c>
      <c r="J82" s="63" t="str">
        <f t="shared" si="22"/>
        <v/>
      </c>
      <c r="K82" s="66" t="str">
        <f t="shared" si="23"/>
        <v/>
      </c>
      <c r="L82" s="126"/>
      <c r="M82" s="55" t="str">
        <f>IF('Equipes et choix des points'!$A$5="","",Statistiques!M81+1)</f>
        <v/>
      </c>
      <c r="N82" s="63" t="str">
        <f t="shared" si="24"/>
        <v/>
      </c>
      <c r="O82" s="64" t="str">
        <f t="shared" si="25"/>
        <v/>
      </c>
      <c r="P82" s="159"/>
      <c r="Q82" s="56" t="str">
        <f>IF('Equipes et choix des points'!$A$5="","",Statistiques!Q81+1)</f>
        <v/>
      </c>
      <c r="R82" s="63" t="str">
        <f t="shared" si="26"/>
        <v/>
      </c>
      <c r="S82" s="64" t="str">
        <f t="shared" si="27"/>
        <v/>
      </c>
      <c r="T82" s="159"/>
      <c r="U82" s="56" t="str">
        <f>IF('Equipes et choix des points'!$A$5="","",Statistiques!U81+1)</f>
        <v/>
      </c>
      <c r="V82" s="63" t="str">
        <f t="shared" si="28"/>
        <v/>
      </c>
      <c r="W82" s="66" t="str">
        <f t="shared" si="29"/>
        <v/>
      </c>
      <c r="X82" s="126"/>
      <c r="Y82" s="55" t="str">
        <f>IF('Equipes et choix des points'!$A$5="","",Statistiques!Y81+1)</f>
        <v/>
      </c>
      <c r="Z82" s="63" t="str">
        <f t="shared" si="30"/>
        <v/>
      </c>
      <c r="AA82" s="64" t="str">
        <f t="shared" si="31"/>
        <v/>
      </c>
      <c r="AB82" s="138"/>
      <c r="AC82" s="56" t="str">
        <f>IF('Equipes et choix des points'!$A$5="","",Statistiques!AC81+1)</f>
        <v/>
      </c>
      <c r="AD82" s="63" t="str">
        <f t="shared" si="32"/>
        <v/>
      </c>
      <c r="AE82" s="64" t="str">
        <f t="shared" si="33"/>
        <v/>
      </c>
      <c r="AF82" s="138"/>
      <c r="AG82" s="56" t="str">
        <f>IF('Equipes et choix des points'!$A$5="","",Statistiques!AG81+1)</f>
        <v/>
      </c>
      <c r="AH82" s="63" t="str">
        <f t="shared" si="34"/>
        <v/>
      </c>
      <c r="AI82" s="66" t="str">
        <f t="shared" si="35"/>
        <v/>
      </c>
      <c r="AJ82" s="50"/>
      <c r="AK82" s="173" t="s">
        <v>152</v>
      </c>
      <c r="AL82" s="170">
        <f>SUM('Matchs et classements'!D64:E73)</f>
        <v>0</v>
      </c>
      <c r="AM82" s="173" t="s">
        <v>171</v>
      </c>
      <c r="AN82" s="170">
        <f>SUM('Matchs et classements'!D254:E263)</f>
        <v>0</v>
      </c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</row>
    <row r="83" spans="1:58" x14ac:dyDescent="0.25">
      <c r="A83" s="55" t="str">
        <f>IF('Equipes et choix des points'!$A$6="","",Statistiques!A82+1)</f>
        <v/>
      </c>
      <c r="B83" s="63" t="str">
        <f t="shared" si="18"/>
        <v/>
      </c>
      <c r="C83" s="64" t="str">
        <f t="shared" si="19"/>
        <v/>
      </c>
      <c r="D83" s="150"/>
      <c r="E83" s="56" t="str">
        <f>IF('Equipes et choix des points'!$A$6="","",Statistiques!E82+1)</f>
        <v/>
      </c>
      <c r="F83" s="63" t="str">
        <f t="shared" si="20"/>
        <v/>
      </c>
      <c r="G83" s="64" t="str">
        <f t="shared" si="21"/>
        <v/>
      </c>
      <c r="H83" s="150"/>
      <c r="I83" s="56" t="str">
        <f>IF('Equipes et choix des points'!$A$6="","",Statistiques!I82+1)</f>
        <v/>
      </c>
      <c r="J83" s="63" t="str">
        <f t="shared" si="22"/>
        <v/>
      </c>
      <c r="K83" s="66" t="str">
        <f t="shared" si="23"/>
        <v/>
      </c>
      <c r="L83" s="126"/>
      <c r="M83" s="55" t="str">
        <f>IF('Equipes et choix des points'!$A$6="","",Statistiques!M82+1)</f>
        <v/>
      </c>
      <c r="N83" s="63" t="str">
        <f t="shared" si="24"/>
        <v/>
      </c>
      <c r="O83" s="64" t="str">
        <f t="shared" si="25"/>
        <v/>
      </c>
      <c r="P83" s="159"/>
      <c r="Q83" s="56" t="str">
        <f>IF('Equipes et choix des points'!$A$6="","",Statistiques!Q82+1)</f>
        <v/>
      </c>
      <c r="R83" s="63" t="str">
        <f t="shared" si="26"/>
        <v/>
      </c>
      <c r="S83" s="64" t="str">
        <f t="shared" si="27"/>
        <v/>
      </c>
      <c r="T83" s="159"/>
      <c r="U83" s="56" t="str">
        <f>IF('Equipes et choix des points'!$A$6="","",Statistiques!U82+1)</f>
        <v/>
      </c>
      <c r="V83" s="63" t="str">
        <f t="shared" si="28"/>
        <v/>
      </c>
      <c r="W83" s="66" t="str">
        <f t="shared" si="29"/>
        <v/>
      </c>
      <c r="X83" s="126"/>
      <c r="Y83" s="55" t="str">
        <f>IF('Equipes et choix des points'!$A$6="","",Statistiques!Y82+1)</f>
        <v/>
      </c>
      <c r="Z83" s="63" t="str">
        <f t="shared" si="30"/>
        <v/>
      </c>
      <c r="AA83" s="64" t="str">
        <f t="shared" si="31"/>
        <v/>
      </c>
      <c r="AB83" s="138"/>
      <c r="AC83" s="56" t="str">
        <f>IF('Equipes et choix des points'!$A$6="","",Statistiques!AC82+1)</f>
        <v/>
      </c>
      <c r="AD83" s="63" t="str">
        <f t="shared" si="32"/>
        <v/>
      </c>
      <c r="AE83" s="64" t="str">
        <f t="shared" si="33"/>
        <v/>
      </c>
      <c r="AF83" s="138"/>
      <c r="AG83" s="56" t="str">
        <f>IF('Equipes et choix des points'!$A$6="","",Statistiques!AG82+1)</f>
        <v/>
      </c>
      <c r="AH83" s="63" t="str">
        <f t="shared" si="34"/>
        <v/>
      </c>
      <c r="AI83" s="66" t="str">
        <f t="shared" si="35"/>
        <v/>
      </c>
      <c r="AJ83" s="50"/>
      <c r="AK83" s="173" t="s">
        <v>153</v>
      </c>
      <c r="AL83" s="170">
        <f>SUM('Matchs et classements'!D74:E83)</f>
        <v>0</v>
      </c>
      <c r="AM83" s="173" t="s">
        <v>172</v>
      </c>
      <c r="AN83" s="170">
        <f>SUM('Matchs et classements'!D264:E273)</f>
        <v>0</v>
      </c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</row>
    <row r="84" spans="1:58" x14ac:dyDescent="0.25">
      <c r="A84" s="55" t="str">
        <f>IF('Equipes et choix des points'!$A$7="","",Statistiques!A83+1)</f>
        <v/>
      </c>
      <c r="B84" s="63" t="str">
        <f t="shared" si="18"/>
        <v/>
      </c>
      <c r="C84" s="64" t="str">
        <f t="shared" si="19"/>
        <v/>
      </c>
      <c r="D84" s="150"/>
      <c r="E84" s="56" t="str">
        <f>IF('Equipes et choix des points'!$A$7="","",Statistiques!E83+1)</f>
        <v/>
      </c>
      <c r="F84" s="63" t="str">
        <f t="shared" si="20"/>
        <v/>
      </c>
      <c r="G84" s="64" t="str">
        <f t="shared" si="21"/>
        <v/>
      </c>
      <c r="H84" s="150"/>
      <c r="I84" s="56" t="str">
        <f>IF('Equipes et choix des points'!$A$7="","",Statistiques!I83+1)</f>
        <v/>
      </c>
      <c r="J84" s="63" t="str">
        <f t="shared" si="22"/>
        <v/>
      </c>
      <c r="K84" s="66" t="str">
        <f t="shared" si="23"/>
        <v/>
      </c>
      <c r="L84" s="126"/>
      <c r="M84" s="55" t="str">
        <f>IF('Equipes et choix des points'!$A$7="","",Statistiques!M83+1)</f>
        <v/>
      </c>
      <c r="N84" s="63" t="str">
        <f t="shared" si="24"/>
        <v/>
      </c>
      <c r="O84" s="64" t="str">
        <f t="shared" si="25"/>
        <v/>
      </c>
      <c r="P84" s="159"/>
      <c r="Q84" s="56" t="str">
        <f>IF('Equipes et choix des points'!$A$7="","",Statistiques!Q83+1)</f>
        <v/>
      </c>
      <c r="R84" s="63" t="str">
        <f t="shared" si="26"/>
        <v/>
      </c>
      <c r="S84" s="64" t="str">
        <f t="shared" si="27"/>
        <v/>
      </c>
      <c r="T84" s="159"/>
      <c r="U84" s="56" t="str">
        <f>IF('Equipes et choix des points'!$A$7="","",Statistiques!U83+1)</f>
        <v/>
      </c>
      <c r="V84" s="63" t="str">
        <f t="shared" si="28"/>
        <v/>
      </c>
      <c r="W84" s="66" t="str">
        <f t="shared" si="29"/>
        <v/>
      </c>
      <c r="X84" s="126"/>
      <c r="Y84" s="55" t="str">
        <f>IF('Equipes et choix des points'!$A$7="","",Statistiques!Y83+1)</f>
        <v/>
      </c>
      <c r="Z84" s="63" t="str">
        <f t="shared" si="30"/>
        <v/>
      </c>
      <c r="AA84" s="64" t="str">
        <f t="shared" si="31"/>
        <v/>
      </c>
      <c r="AB84" s="138"/>
      <c r="AC84" s="56" t="str">
        <f>IF('Equipes et choix des points'!$A$7="","",Statistiques!AC83+1)</f>
        <v/>
      </c>
      <c r="AD84" s="63" t="str">
        <f t="shared" si="32"/>
        <v/>
      </c>
      <c r="AE84" s="64" t="str">
        <f t="shared" si="33"/>
        <v/>
      </c>
      <c r="AF84" s="138"/>
      <c r="AG84" s="56" t="str">
        <f>IF('Equipes et choix des points'!$A$7="","",Statistiques!AG83+1)</f>
        <v/>
      </c>
      <c r="AH84" s="63" t="str">
        <f t="shared" si="34"/>
        <v/>
      </c>
      <c r="AI84" s="66" t="str">
        <f t="shared" si="35"/>
        <v/>
      </c>
      <c r="AJ84" s="50"/>
      <c r="AK84" s="173" t="s">
        <v>154</v>
      </c>
      <c r="AL84" s="170">
        <f>SUM('Matchs et classements'!D84:E93)</f>
        <v>0</v>
      </c>
      <c r="AM84" s="173" t="s">
        <v>173</v>
      </c>
      <c r="AN84" s="170">
        <f>SUM('Matchs et classements'!D274:E283)</f>
        <v>0</v>
      </c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</row>
    <row r="85" spans="1:58" x14ac:dyDescent="0.25">
      <c r="A85" s="55" t="str">
        <f>IF('Equipes et choix des points'!$A$8="","",Statistiques!A84+1)</f>
        <v/>
      </c>
      <c r="B85" s="63" t="str">
        <f t="shared" si="18"/>
        <v/>
      </c>
      <c r="C85" s="64" t="str">
        <f t="shared" si="19"/>
        <v/>
      </c>
      <c r="D85" s="150"/>
      <c r="E85" s="56" t="str">
        <f>IF('Equipes et choix des points'!$A$8="","",Statistiques!E84+1)</f>
        <v/>
      </c>
      <c r="F85" s="63" t="str">
        <f t="shared" si="20"/>
        <v/>
      </c>
      <c r="G85" s="64" t="str">
        <f t="shared" si="21"/>
        <v/>
      </c>
      <c r="H85" s="150"/>
      <c r="I85" s="56" t="str">
        <f>IF('Equipes et choix des points'!$A$8="","",Statistiques!I84+1)</f>
        <v/>
      </c>
      <c r="J85" s="63" t="str">
        <f t="shared" si="22"/>
        <v/>
      </c>
      <c r="K85" s="66" t="str">
        <f t="shared" si="23"/>
        <v/>
      </c>
      <c r="L85" s="126"/>
      <c r="M85" s="55" t="str">
        <f>IF('Equipes et choix des points'!$A$8="","",Statistiques!M84+1)</f>
        <v/>
      </c>
      <c r="N85" s="63" t="str">
        <f t="shared" si="24"/>
        <v/>
      </c>
      <c r="O85" s="64" t="str">
        <f t="shared" si="25"/>
        <v/>
      </c>
      <c r="P85" s="159"/>
      <c r="Q85" s="56" t="str">
        <f>IF('Equipes et choix des points'!$A$8="","",Statistiques!Q84+1)</f>
        <v/>
      </c>
      <c r="R85" s="63" t="str">
        <f t="shared" si="26"/>
        <v/>
      </c>
      <c r="S85" s="64" t="str">
        <f t="shared" si="27"/>
        <v/>
      </c>
      <c r="T85" s="159"/>
      <c r="U85" s="56" t="str">
        <f>IF('Equipes et choix des points'!$A$8="","",Statistiques!U84+1)</f>
        <v/>
      </c>
      <c r="V85" s="63" t="str">
        <f t="shared" si="28"/>
        <v/>
      </c>
      <c r="W85" s="66" t="str">
        <f t="shared" si="29"/>
        <v/>
      </c>
      <c r="X85" s="126"/>
      <c r="Y85" s="55" t="str">
        <f>IF('Equipes et choix des points'!$A$8="","",Statistiques!Y84+1)</f>
        <v/>
      </c>
      <c r="Z85" s="63" t="str">
        <f t="shared" si="30"/>
        <v/>
      </c>
      <c r="AA85" s="64" t="str">
        <f t="shared" si="31"/>
        <v/>
      </c>
      <c r="AB85" s="138"/>
      <c r="AC85" s="56" t="str">
        <f>IF('Equipes et choix des points'!$A$8="","",Statistiques!AC84+1)</f>
        <v/>
      </c>
      <c r="AD85" s="63" t="str">
        <f t="shared" si="32"/>
        <v/>
      </c>
      <c r="AE85" s="64" t="str">
        <f t="shared" si="33"/>
        <v/>
      </c>
      <c r="AF85" s="138"/>
      <c r="AG85" s="56" t="str">
        <f>IF('Equipes et choix des points'!$A$8="","",Statistiques!AG84+1)</f>
        <v/>
      </c>
      <c r="AH85" s="63" t="str">
        <f t="shared" si="34"/>
        <v/>
      </c>
      <c r="AI85" s="66" t="str">
        <f t="shared" si="35"/>
        <v/>
      </c>
      <c r="AJ85" s="50"/>
      <c r="AK85" s="173" t="s">
        <v>155</v>
      </c>
      <c r="AL85" s="170">
        <f>SUM('Matchs et classements'!D94:E103)</f>
        <v>0</v>
      </c>
      <c r="AM85" s="173" t="s">
        <v>174</v>
      </c>
      <c r="AN85" s="170">
        <f>SUM('Matchs et classements'!D284:E293)</f>
        <v>0</v>
      </c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</row>
    <row r="86" spans="1:58" x14ac:dyDescent="0.25">
      <c r="A86" s="55" t="str">
        <f>IF('Equipes et choix des points'!$A$9="","",Statistiques!A85+1)</f>
        <v/>
      </c>
      <c r="B86" s="63" t="str">
        <f t="shared" si="18"/>
        <v/>
      </c>
      <c r="C86" s="64" t="str">
        <f t="shared" si="19"/>
        <v/>
      </c>
      <c r="D86" s="150"/>
      <c r="E86" s="56" t="str">
        <f>IF('Equipes et choix des points'!$A$9="","",Statistiques!E85+1)</f>
        <v/>
      </c>
      <c r="F86" s="63" t="str">
        <f t="shared" si="20"/>
        <v/>
      </c>
      <c r="G86" s="64" t="str">
        <f t="shared" si="21"/>
        <v/>
      </c>
      <c r="H86" s="150"/>
      <c r="I86" s="56" t="str">
        <f>IF('Equipes et choix des points'!$A$9="","",Statistiques!I85+1)</f>
        <v/>
      </c>
      <c r="J86" s="63" t="str">
        <f t="shared" si="22"/>
        <v/>
      </c>
      <c r="K86" s="66" t="str">
        <f t="shared" si="23"/>
        <v/>
      </c>
      <c r="L86" s="126"/>
      <c r="M86" s="55" t="str">
        <f>IF('Equipes et choix des points'!$A$9="","",Statistiques!M85+1)</f>
        <v/>
      </c>
      <c r="N86" s="63" t="str">
        <f t="shared" si="24"/>
        <v/>
      </c>
      <c r="O86" s="64" t="str">
        <f t="shared" si="25"/>
        <v/>
      </c>
      <c r="P86" s="159"/>
      <c r="Q86" s="56" t="str">
        <f>IF('Equipes et choix des points'!$A$9="","",Statistiques!Q85+1)</f>
        <v/>
      </c>
      <c r="R86" s="63" t="str">
        <f t="shared" si="26"/>
        <v/>
      </c>
      <c r="S86" s="64" t="str">
        <f t="shared" si="27"/>
        <v/>
      </c>
      <c r="T86" s="159"/>
      <c r="U86" s="56" t="str">
        <f>IF('Equipes et choix des points'!$A$9="","",Statistiques!U85+1)</f>
        <v/>
      </c>
      <c r="V86" s="63" t="str">
        <f t="shared" si="28"/>
        <v/>
      </c>
      <c r="W86" s="66" t="str">
        <f t="shared" si="29"/>
        <v/>
      </c>
      <c r="X86" s="126"/>
      <c r="Y86" s="55" t="str">
        <f>IF('Equipes et choix des points'!$A$9="","",Statistiques!Y85+1)</f>
        <v/>
      </c>
      <c r="Z86" s="63" t="str">
        <f t="shared" si="30"/>
        <v/>
      </c>
      <c r="AA86" s="64" t="str">
        <f t="shared" si="31"/>
        <v/>
      </c>
      <c r="AB86" s="138"/>
      <c r="AC86" s="56" t="str">
        <f>IF('Equipes et choix des points'!$A$9="","",Statistiques!AC85+1)</f>
        <v/>
      </c>
      <c r="AD86" s="63" t="str">
        <f t="shared" si="32"/>
        <v/>
      </c>
      <c r="AE86" s="64" t="str">
        <f t="shared" si="33"/>
        <v/>
      </c>
      <c r="AF86" s="138"/>
      <c r="AG86" s="56" t="str">
        <f>IF('Equipes et choix des points'!$A$9="","",Statistiques!AG85+1)</f>
        <v/>
      </c>
      <c r="AH86" s="63" t="str">
        <f t="shared" si="34"/>
        <v/>
      </c>
      <c r="AI86" s="66" t="str">
        <f t="shared" si="35"/>
        <v/>
      </c>
      <c r="AJ86" s="50"/>
      <c r="AK86" s="173" t="s">
        <v>156</v>
      </c>
      <c r="AL86" s="170">
        <f>SUM('Matchs et classements'!D104:E113)</f>
        <v>0</v>
      </c>
      <c r="AM86" s="173" t="s">
        <v>175</v>
      </c>
      <c r="AN86" s="170">
        <f>SUM('Matchs et classements'!D294:E303)</f>
        <v>0</v>
      </c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</row>
    <row r="87" spans="1:58" x14ac:dyDescent="0.25">
      <c r="A87" s="55" t="str">
        <f>IF('Equipes et choix des points'!$A$10="","",Statistiques!A86+1)</f>
        <v/>
      </c>
      <c r="B87" s="63" t="str">
        <f t="shared" si="18"/>
        <v/>
      </c>
      <c r="C87" s="64" t="str">
        <f t="shared" si="19"/>
        <v/>
      </c>
      <c r="D87" s="150"/>
      <c r="E87" s="56" t="str">
        <f>IF('Equipes et choix des points'!$A$10="","",Statistiques!E86+1)</f>
        <v/>
      </c>
      <c r="F87" s="63" t="str">
        <f t="shared" si="20"/>
        <v/>
      </c>
      <c r="G87" s="64" t="str">
        <f t="shared" si="21"/>
        <v/>
      </c>
      <c r="H87" s="150"/>
      <c r="I87" s="56" t="str">
        <f>IF('Equipes et choix des points'!$A$10="","",Statistiques!I86+1)</f>
        <v/>
      </c>
      <c r="J87" s="63" t="str">
        <f t="shared" si="22"/>
        <v/>
      </c>
      <c r="K87" s="66" t="str">
        <f t="shared" si="23"/>
        <v/>
      </c>
      <c r="L87" s="126"/>
      <c r="M87" s="55" t="str">
        <f>IF('Equipes et choix des points'!$A$10="","",Statistiques!M86+1)</f>
        <v/>
      </c>
      <c r="N87" s="63" t="str">
        <f t="shared" si="24"/>
        <v/>
      </c>
      <c r="O87" s="64" t="str">
        <f t="shared" si="25"/>
        <v/>
      </c>
      <c r="P87" s="159"/>
      <c r="Q87" s="56" t="str">
        <f>IF('Equipes et choix des points'!$A$10="","",Statistiques!Q86+1)</f>
        <v/>
      </c>
      <c r="R87" s="63" t="str">
        <f t="shared" si="26"/>
        <v/>
      </c>
      <c r="S87" s="64" t="str">
        <f t="shared" si="27"/>
        <v/>
      </c>
      <c r="T87" s="159"/>
      <c r="U87" s="56" t="str">
        <f>IF('Equipes et choix des points'!$A$10="","",Statistiques!U86+1)</f>
        <v/>
      </c>
      <c r="V87" s="63" t="str">
        <f t="shared" si="28"/>
        <v/>
      </c>
      <c r="W87" s="66" t="str">
        <f t="shared" si="29"/>
        <v/>
      </c>
      <c r="X87" s="126"/>
      <c r="Y87" s="55" t="str">
        <f>IF('Equipes et choix des points'!$A$10="","",Statistiques!Y86+1)</f>
        <v/>
      </c>
      <c r="Z87" s="63" t="str">
        <f t="shared" si="30"/>
        <v/>
      </c>
      <c r="AA87" s="64" t="str">
        <f t="shared" si="31"/>
        <v/>
      </c>
      <c r="AB87" s="138"/>
      <c r="AC87" s="56" t="str">
        <f>IF('Equipes et choix des points'!$A$10="","",Statistiques!AC86+1)</f>
        <v/>
      </c>
      <c r="AD87" s="63" t="str">
        <f t="shared" si="32"/>
        <v/>
      </c>
      <c r="AE87" s="64" t="str">
        <f t="shared" si="33"/>
        <v/>
      </c>
      <c r="AF87" s="138"/>
      <c r="AG87" s="56" t="str">
        <f>IF('Equipes et choix des points'!$A$10="","",Statistiques!AG86+1)</f>
        <v/>
      </c>
      <c r="AH87" s="63" t="str">
        <f t="shared" si="34"/>
        <v/>
      </c>
      <c r="AI87" s="66" t="str">
        <f t="shared" si="35"/>
        <v/>
      </c>
      <c r="AJ87" s="50"/>
      <c r="AK87" s="173" t="s">
        <v>157</v>
      </c>
      <c r="AL87" s="170">
        <f>SUM('Matchs et classements'!D114:E123)</f>
        <v>0</v>
      </c>
      <c r="AM87" s="173" t="s">
        <v>176</v>
      </c>
      <c r="AN87" s="170">
        <f>SUM('Matchs et classements'!D304:E313)</f>
        <v>0</v>
      </c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</row>
    <row r="88" spans="1:58" x14ac:dyDescent="0.25">
      <c r="A88" s="55" t="str">
        <f>IF('Equipes et choix des points'!$A$11="","",Statistiques!A87+1)</f>
        <v/>
      </c>
      <c r="B88" s="63" t="str">
        <f t="shared" si="18"/>
        <v/>
      </c>
      <c r="C88" s="64" t="str">
        <f t="shared" si="19"/>
        <v/>
      </c>
      <c r="D88" s="150"/>
      <c r="E88" s="56" t="str">
        <f>IF('Equipes et choix des points'!$A$11="","",Statistiques!E87+1)</f>
        <v/>
      </c>
      <c r="F88" s="63" t="str">
        <f t="shared" si="20"/>
        <v/>
      </c>
      <c r="G88" s="64" t="str">
        <f t="shared" si="21"/>
        <v/>
      </c>
      <c r="H88" s="150"/>
      <c r="I88" s="56" t="str">
        <f>IF('Equipes et choix des points'!$A$11="","",Statistiques!I87+1)</f>
        <v/>
      </c>
      <c r="J88" s="63" t="str">
        <f t="shared" si="22"/>
        <v/>
      </c>
      <c r="K88" s="66" t="str">
        <f t="shared" si="23"/>
        <v/>
      </c>
      <c r="L88" s="126"/>
      <c r="M88" s="55" t="str">
        <f>IF('Equipes et choix des points'!$A$11="","",Statistiques!M87+1)</f>
        <v/>
      </c>
      <c r="N88" s="63" t="str">
        <f t="shared" si="24"/>
        <v/>
      </c>
      <c r="O88" s="64" t="str">
        <f t="shared" si="25"/>
        <v/>
      </c>
      <c r="P88" s="159"/>
      <c r="Q88" s="56" t="str">
        <f>IF('Equipes et choix des points'!$A$11="","",Statistiques!Q87+1)</f>
        <v/>
      </c>
      <c r="R88" s="63" t="str">
        <f t="shared" si="26"/>
        <v/>
      </c>
      <c r="S88" s="64" t="str">
        <f t="shared" si="27"/>
        <v/>
      </c>
      <c r="T88" s="159"/>
      <c r="U88" s="56" t="str">
        <f>IF('Equipes et choix des points'!$A$11="","",Statistiques!U87+1)</f>
        <v/>
      </c>
      <c r="V88" s="63" t="str">
        <f t="shared" si="28"/>
        <v/>
      </c>
      <c r="W88" s="66" t="str">
        <f t="shared" si="29"/>
        <v/>
      </c>
      <c r="X88" s="126"/>
      <c r="Y88" s="55" t="str">
        <f>IF('Equipes et choix des points'!$A$11="","",Statistiques!Y87+1)</f>
        <v/>
      </c>
      <c r="Z88" s="63" t="str">
        <f t="shared" si="30"/>
        <v/>
      </c>
      <c r="AA88" s="64" t="str">
        <f t="shared" si="31"/>
        <v/>
      </c>
      <c r="AB88" s="138"/>
      <c r="AC88" s="56" t="str">
        <f>IF('Equipes et choix des points'!$A$11="","",Statistiques!AC87+1)</f>
        <v/>
      </c>
      <c r="AD88" s="63" t="str">
        <f t="shared" si="32"/>
        <v/>
      </c>
      <c r="AE88" s="64" t="str">
        <f t="shared" si="33"/>
        <v/>
      </c>
      <c r="AF88" s="138"/>
      <c r="AG88" s="56" t="str">
        <f>IF('Equipes et choix des points'!$A$11="","",Statistiques!AG87+1)</f>
        <v/>
      </c>
      <c r="AH88" s="63" t="str">
        <f t="shared" si="34"/>
        <v/>
      </c>
      <c r="AI88" s="66" t="str">
        <f t="shared" si="35"/>
        <v/>
      </c>
      <c r="AJ88" s="50"/>
      <c r="AK88" s="173" t="s">
        <v>158</v>
      </c>
      <c r="AL88" s="170">
        <f>SUM('Matchs et classements'!D124:E133)</f>
        <v>0</v>
      </c>
      <c r="AM88" s="173" t="s">
        <v>177</v>
      </c>
      <c r="AN88" s="170">
        <f>SUM('Matchs et classements'!D314:E323)</f>
        <v>0</v>
      </c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</row>
    <row r="89" spans="1:58" x14ac:dyDescent="0.25">
      <c r="A89" s="55" t="str">
        <f>IF('Equipes et choix des points'!$A$12="","",Statistiques!A88+1)</f>
        <v/>
      </c>
      <c r="B89" s="63" t="str">
        <f t="shared" si="18"/>
        <v/>
      </c>
      <c r="C89" s="64" t="str">
        <f t="shared" si="19"/>
        <v/>
      </c>
      <c r="D89" s="150"/>
      <c r="E89" s="56" t="str">
        <f>IF('Equipes et choix des points'!$A$12="","",Statistiques!E88+1)</f>
        <v/>
      </c>
      <c r="F89" s="63" t="str">
        <f t="shared" si="20"/>
        <v/>
      </c>
      <c r="G89" s="64" t="str">
        <f t="shared" si="21"/>
        <v/>
      </c>
      <c r="H89" s="150"/>
      <c r="I89" s="56" t="str">
        <f>IF('Equipes et choix des points'!$A$12="","",Statistiques!I88+1)</f>
        <v/>
      </c>
      <c r="J89" s="63" t="str">
        <f t="shared" si="22"/>
        <v/>
      </c>
      <c r="K89" s="66" t="str">
        <f t="shared" si="23"/>
        <v/>
      </c>
      <c r="L89" s="126"/>
      <c r="M89" s="55" t="str">
        <f>IF('Equipes et choix des points'!$A$12="","",Statistiques!M88+1)</f>
        <v/>
      </c>
      <c r="N89" s="63" t="str">
        <f t="shared" si="24"/>
        <v/>
      </c>
      <c r="O89" s="64" t="str">
        <f t="shared" si="25"/>
        <v/>
      </c>
      <c r="P89" s="159"/>
      <c r="Q89" s="56" t="str">
        <f>IF('Equipes et choix des points'!$A$12="","",Statistiques!Q88+1)</f>
        <v/>
      </c>
      <c r="R89" s="63" t="str">
        <f t="shared" si="26"/>
        <v/>
      </c>
      <c r="S89" s="64" t="str">
        <f t="shared" si="27"/>
        <v/>
      </c>
      <c r="T89" s="159"/>
      <c r="U89" s="56" t="str">
        <f>IF('Equipes et choix des points'!$A$12="","",Statistiques!U88+1)</f>
        <v/>
      </c>
      <c r="V89" s="63" t="str">
        <f t="shared" si="28"/>
        <v/>
      </c>
      <c r="W89" s="66" t="str">
        <f t="shared" si="29"/>
        <v/>
      </c>
      <c r="X89" s="126"/>
      <c r="Y89" s="55" t="str">
        <f>IF('Equipes et choix des points'!$A$12="","",Statistiques!Y88+1)</f>
        <v/>
      </c>
      <c r="Z89" s="63" t="str">
        <f t="shared" si="30"/>
        <v/>
      </c>
      <c r="AA89" s="64" t="str">
        <f t="shared" si="31"/>
        <v/>
      </c>
      <c r="AB89" s="138"/>
      <c r="AC89" s="56" t="str">
        <f>IF('Equipes et choix des points'!$A$12="","",Statistiques!AC88+1)</f>
        <v/>
      </c>
      <c r="AD89" s="63" t="str">
        <f t="shared" si="32"/>
        <v/>
      </c>
      <c r="AE89" s="64" t="str">
        <f t="shared" si="33"/>
        <v/>
      </c>
      <c r="AF89" s="138"/>
      <c r="AG89" s="56" t="str">
        <f>IF('Equipes et choix des points'!$A$12="","",Statistiques!AG88+1)</f>
        <v/>
      </c>
      <c r="AH89" s="63" t="str">
        <f t="shared" si="34"/>
        <v/>
      </c>
      <c r="AI89" s="66" t="str">
        <f t="shared" si="35"/>
        <v/>
      </c>
      <c r="AJ89" s="50"/>
      <c r="AK89" s="173" t="s">
        <v>159</v>
      </c>
      <c r="AL89" s="170">
        <f>SUM('Matchs et classements'!D134:E143)</f>
        <v>0</v>
      </c>
      <c r="AM89" s="173" t="s">
        <v>178</v>
      </c>
      <c r="AN89" s="170">
        <f>SUM('Matchs et classements'!D324:E333)</f>
        <v>0</v>
      </c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</row>
    <row r="90" spans="1:58" x14ac:dyDescent="0.25">
      <c r="A90" s="55" t="str">
        <f>IF('Equipes et choix des points'!$A$13="","",Statistiques!A89+1)</f>
        <v/>
      </c>
      <c r="B90" s="63" t="str">
        <f t="shared" si="18"/>
        <v/>
      </c>
      <c r="C90" s="64" t="str">
        <f t="shared" si="19"/>
        <v/>
      </c>
      <c r="D90" s="150"/>
      <c r="E90" s="56" t="str">
        <f>IF('Equipes et choix des points'!$A$13="","",Statistiques!E89+1)</f>
        <v/>
      </c>
      <c r="F90" s="63" t="str">
        <f t="shared" si="20"/>
        <v/>
      </c>
      <c r="G90" s="64" t="str">
        <f t="shared" si="21"/>
        <v/>
      </c>
      <c r="H90" s="150"/>
      <c r="I90" s="56" t="str">
        <f>IF('Equipes et choix des points'!$A$13="","",Statistiques!I89+1)</f>
        <v/>
      </c>
      <c r="J90" s="63" t="str">
        <f t="shared" si="22"/>
        <v/>
      </c>
      <c r="K90" s="66" t="str">
        <f t="shared" si="23"/>
        <v/>
      </c>
      <c r="L90" s="126"/>
      <c r="M90" s="55" t="str">
        <f>IF('Equipes et choix des points'!$A$13="","",Statistiques!M89+1)</f>
        <v/>
      </c>
      <c r="N90" s="63" t="str">
        <f t="shared" si="24"/>
        <v/>
      </c>
      <c r="O90" s="64" t="str">
        <f t="shared" si="25"/>
        <v/>
      </c>
      <c r="P90" s="159"/>
      <c r="Q90" s="56" t="str">
        <f>IF('Equipes et choix des points'!$A$13="","",Statistiques!Q89+1)</f>
        <v/>
      </c>
      <c r="R90" s="63" t="str">
        <f t="shared" si="26"/>
        <v/>
      </c>
      <c r="S90" s="64" t="str">
        <f t="shared" si="27"/>
        <v/>
      </c>
      <c r="T90" s="159"/>
      <c r="U90" s="56" t="str">
        <f>IF('Equipes et choix des points'!$A$13="","",Statistiques!U89+1)</f>
        <v/>
      </c>
      <c r="V90" s="63" t="str">
        <f t="shared" si="28"/>
        <v/>
      </c>
      <c r="W90" s="66" t="str">
        <f t="shared" si="29"/>
        <v/>
      </c>
      <c r="X90" s="126"/>
      <c r="Y90" s="55" t="str">
        <f>IF('Equipes et choix des points'!$A$13="","",Statistiques!Y89+1)</f>
        <v/>
      </c>
      <c r="Z90" s="63" t="str">
        <f t="shared" si="30"/>
        <v/>
      </c>
      <c r="AA90" s="64" t="str">
        <f t="shared" si="31"/>
        <v/>
      </c>
      <c r="AB90" s="138"/>
      <c r="AC90" s="56" t="str">
        <f>IF('Equipes et choix des points'!$A$13="","",Statistiques!AC89+1)</f>
        <v/>
      </c>
      <c r="AD90" s="63" t="str">
        <f t="shared" si="32"/>
        <v/>
      </c>
      <c r="AE90" s="64" t="str">
        <f t="shared" si="33"/>
        <v/>
      </c>
      <c r="AF90" s="138"/>
      <c r="AG90" s="56" t="str">
        <f>IF('Equipes et choix des points'!$A$13="","",Statistiques!AG89+1)</f>
        <v/>
      </c>
      <c r="AH90" s="63" t="str">
        <f t="shared" si="34"/>
        <v/>
      </c>
      <c r="AI90" s="66" t="str">
        <f t="shared" si="35"/>
        <v/>
      </c>
      <c r="AJ90" s="50"/>
      <c r="AK90" s="173" t="s">
        <v>160</v>
      </c>
      <c r="AL90" s="170">
        <f>SUM('Matchs et classements'!D144:E153)</f>
        <v>0</v>
      </c>
      <c r="AM90" s="173" t="s">
        <v>179</v>
      </c>
      <c r="AN90" s="170">
        <f>SUM('Matchs et classements'!D334:E343)</f>
        <v>0</v>
      </c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</row>
    <row r="91" spans="1:58" x14ac:dyDescent="0.25">
      <c r="A91" s="55" t="str">
        <f>IF('Equipes et choix des points'!$A$14="","",Statistiques!A90+1)</f>
        <v/>
      </c>
      <c r="B91" s="63" t="str">
        <f t="shared" si="18"/>
        <v/>
      </c>
      <c r="C91" s="64" t="str">
        <f t="shared" si="19"/>
        <v/>
      </c>
      <c r="D91" s="150"/>
      <c r="E91" s="56" t="str">
        <f>IF('Equipes et choix des points'!$A$14="","",Statistiques!E90+1)</f>
        <v/>
      </c>
      <c r="F91" s="63" t="str">
        <f t="shared" si="20"/>
        <v/>
      </c>
      <c r="G91" s="64" t="str">
        <f t="shared" si="21"/>
        <v/>
      </c>
      <c r="H91" s="150"/>
      <c r="I91" s="56" t="str">
        <f>IF('Equipes et choix des points'!$A$14="","",Statistiques!I90+1)</f>
        <v/>
      </c>
      <c r="J91" s="63" t="str">
        <f t="shared" si="22"/>
        <v/>
      </c>
      <c r="K91" s="66" t="str">
        <f t="shared" si="23"/>
        <v/>
      </c>
      <c r="L91" s="126"/>
      <c r="M91" s="55" t="str">
        <f>IF('Equipes et choix des points'!$A$14="","",Statistiques!M90+1)</f>
        <v/>
      </c>
      <c r="N91" s="63" t="str">
        <f t="shared" si="24"/>
        <v/>
      </c>
      <c r="O91" s="64" t="str">
        <f t="shared" si="25"/>
        <v/>
      </c>
      <c r="P91" s="159"/>
      <c r="Q91" s="56" t="str">
        <f>IF('Equipes et choix des points'!$A$14="","",Statistiques!Q90+1)</f>
        <v/>
      </c>
      <c r="R91" s="63" t="str">
        <f t="shared" si="26"/>
        <v/>
      </c>
      <c r="S91" s="64" t="str">
        <f t="shared" si="27"/>
        <v/>
      </c>
      <c r="T91" s="159"/>
      <c r="U91" s="56" t="str">
        <f>IF('Equipes et choix des points'!$A$14="","",Statistiques!U90+1)</f>
        <v/>
      </c>
      <c r="V91" s="63" t="str">
        <f t="shared" si="28"/>
        <v/>
      </c>
      <c r="W91" s="66" t="str">
        <f t="shared" si="29"/>
        <v/>
      </c>
      <c r="X91" s="126"/>
      <c r="Y91" s="55" t="str">
        <f>IF('Equipes et choix des points'!$A$14="","",Statistiques!Y90+1)</f>
        <v/>
      </c>
      <c r="Z91" s="63" t="str">
        <f t="shared" si="30"/>
        <v/>
      </c>
      <c r="AA91" s="64" t="str">
        <f t="shared" si="31"/>
        <v/>
      </c>
      <c r="AB91" s="138"/>
      <c r="AC91" s="56" t="str">
        <f>IF('Equipes et choix des points'!$A$14="","",Statistiques!AC90+1)</f>
        <v/>
      </c>
      <c r="AD91" s="63" t="str">
        <f t="shared" si="32"/>
        <v/>
      </c>
      <c r="AE91" s="64" t="str">
        <f t="shared" si="33"/>
        <v/>
      </c>
      <c r="AF91" s="138"/>
      <c r="AG91" s="56" t="str">
        <f>IF('Equipes et choix des points'!$A$14="","",Statistiques!AG90+1)</f>
        <v/>
      </c>
      <c r="AH91" s="63" t="str">
        <f t="shared" si="34"/>
        <v/>
      </c>
      <c r="AI91" s="66" t="str">
        <f t="shared" si="35"/>
        <v/>
      </c>
      <c r="AJ91" s="50"/>
      <c r="AK91" s="173" t="s">
        <v>161</v>
      </c>
      <c r="AL91" s="170">
        <f>SUM('Matchs et classements'!D154:E163)</f>
        <v>0</v>
      </c>
      <c r="AM91" s="173" t="s">
        <v>180</v>
      </c>
      <c r="AN91" s="170">
        <f>SUM('Matchs et classements'!D344:E353)</f>
        <v>0</v>
      </c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</row>
    <row r="92" spans="1:58" x14ac:dyDescent="0.25">
      <c r="A92" s="55" t="str">
        <f>IF('Equipes et choix des points'!$A$15="","",Statistiques!A91+1)</f>
        <v/>
      </c>
      <c r="B92" s="63" t="str">
        <f t="shared" si="18"/>
        <v/>
      </c>
      <c r="C92" s="64" t="str">
        <f t="shared" si="19"/>
        <v/>
      </c>
      <c r="D92" s="150"/>
      <c r="E92" s="56" t="str">
        <f>IF('Equipes et choix des points'!$A$15="","",Statistiques!E91+1)</f>
        <v/>
      </c>
      <c r="F92" s="63" t="str">
        <f t="shared" si="20"/>
        <v/>
      </c>
      <c r="G92" s="64" t="str">
        <f t="shared" si="21"/>
        <v/>
      </c>
      <c r="H92" s="150"/>
      <c r="I92" s="56" t="str">
        <f>IF('Equipes et choix des points'!$A$15="","",Statistiques!I91+1)</f>
        <v/>
      </c>
      <c r="J92" s="63" t="str">
        <f t="shared" si="22"/>
        <v/>
      </c>
      <c r="K92" s="66" t="str">
        <f t="shared" si="23"/>
        <v/>
      </c>
      <c r="L92" s="126"/>
      <c r="M92" s="55" t="str">
        <f>IF('Equipes et choix des points'!$A$15="","",Statistiques!M91+1)</f>
        <v/>
      </c>
      <c r="N92" s="63" t="str">
        <f t="shared" si="24"/>
        <v/>
      </c>
      <c r="O92" s="64" t="str">
        <f t="shared" si="25"/>
        <v/>
      </c>
      <c r="P92" s="159"/>
      <c r="Q92" s="56" t="str">
        <f>IF('Equipes et choix des points'!$A$15="","",Statistiques!Q91+1)</f>
        <v/>
      </c>
      <c r="R92" s="63" t="str">
        <f t="shared" si="26"/>
        <v/>
      </c>
      <c r="S92" s="64" t="str">
        <f t="shared" si="27"/>
        <v/>
      </c>
      <c r="T92" s="159"/>
      <c r="U92" s="56" t="str">
        <f>IF('Equipes et choix des points'!$A$15="","",Statistiques!U91+1)</f>
        <v/>
      </c>
      <c r="V92" s="63" t="str">
        <f t="shared" si="28"/>
        <v/>
      </c>
      <c r="W92" s="66" t="str">
        <f t="shared" si="29"/>
        <v/>
      </c>
      <c r="X92" s="126"/>
      <c r="Y92" s="55" t="str">
        <f>IF('Equipes et choix des points'!$A$15="","",Statistiques!Y91+1)</f>
        <v/>
      </c>
      <c r="Z92" s="63" t="str">
        <f t="shared" si="30"/>
        <v/>
      </c>
      <c r="AA92" s="64" t="str">
        <f t="shared" si="31"/>
        <v/>
      </c>
      <c r="AB92" s="138"/>
      <c r="AC92" s="56" t="str">
        <f>IF('Equipes et choix des points'!$A$15="","",Statistiques!AC91+1)</f>
        <v/>
      </c>
      <c r="AD92" s="63" t="str">
        <f t="shared" si="32"/>
        <v/>
      </c>
      <c r="AE92" s="64" t="str">
        <f t="shared" si="33"/>
        <v/>
      </c>
      <c r="AF92" s="138"/>
      <c r="AG92" s="56" t="str">
        <f>IF('Equipes et choix des points'!$A$15="","",Statistiques!AG91+1)</f>
        <v/>
      </c>
      <c r="AH92" s="63" t="str">
        <f t="shared" si="34"/>
        <v/>
      </c>
      <c r="AI92" s="66" t="str">
        <f t="shared" si="35"/>
        <v/>
      </c>
      <c r="AJ92" s="50"/>
      <c r="AK92" s="173" t="s">
        <v>162</v>
      </c>
      <c r="AL92" s="170">
        <f>SUM('Matchs et classements'!D164:E173)</f>
        <v>0</v>
      </c>
      <c r="AM92" s="173" t="s">
        <v>181</v>
      </c>
      <c r="AN92" s="170">
        <f>SUM('Matchs et classements'!D354:E363)</f>
        <v>0</v>
      </c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</row>
    <row r="93" spans="1:58" x14ac:dyDescent="0.25">
      <c r="A93" s="55" t="str">
        <f>IF('Equipes et choix des points'!$A$16="","",Statistiques!A92+1)</f>
        <v/>
      </c>
      <c r="B93" s="63" t="str">
        <f t="shared" si="18"/>
        <v/>
      </c>
      <c r="C93" s="64" t="str">
        <f t="shared" si="19"/>
        <v/>
      </c>
      <c r="D93" s="150"/>
      <c r="E93" s="56" t="str">
        <f>IF('Equipes et choix des points'!$A$16="","",Statistiques!E92+1)</f>
        <v/>
      </c>
      <c r="F93" s="63" t="str">
        <f t="shared" si="20"/>
        <v/>
      </c>
      <c r="G93" s="64" t="str">
        <f t="shared" si="21"/>
        <v/>
      </c>
      <c r="H93" s="150"/>
      <c r="I93" s="56" t="str">
        <f>IF('Equipes et choix des points'!$A$16="","",Statistiques!I92+1)</f>
        <v/>
      </c>
      <c r="J93" s="63" t="str">
        <f t="shared" si="22"/>
        <v/>
      </c>
      <c r="K93" s="66" t="str">
        <f t="shared" si="23"/>
        <v/>
      </c>
      <c r="L93" s="126"/>
      <c r="M93" s="55" t="str">
        <f>IF('Equipes et choix des points'!$A$16="","",Statistiques!M92+1)</f>
        <v/>
      </c>
      <c r="N93" s="63" t="str">
        <f t="shared" si="24"/>
        <v/>
      </c>
      <c r="O93" s="64" t="str">
        <f t="shared" si="25"/>
        <v/>
      </c>
      <c r="P93" s="159"/>
      <c r="Q93" s="56" t="str">
        <f>IF('Equipes et choix des points'!$A$16="","",Statistiques!Q92+1)</f>
        <v/>
      </c>
      <c r="R93" s="63" t="str">
        <f t="shared" si="26"/>
        <v/>
      </c>
      <c r="S93" s="64" t="str">
        <f t="shared" si="27"/>
        <v/>
      </c>
      <c r="T93" s="159"/>
      <c r="U93" s="56" t="str">
        <f>IF('Equipes et choix des points'!$A$16="","",Statistiques!U92+1)</f>
        <v/>
      </c>
      <c r="V93" s="63" t="str">
        <f t="shared" si="28"/>
        <v/>
      </c>
      <c r="W93" s="66" t="str">
        <f t="shared" si="29"/>
        <v/>
      </c>
      <c r="X93" s="126"/>
      <c r="Y93" s="55" t="str">
        <f>IF('Equipes et choix des points'!$A$16="","",Statistiques!Y92+1)</f>
        <v/>
      </c>
      <c r="Z93" s="63" t="str">
        <f t="shared" si="30"/>
        <v/>
      </c>
      <c r="AA93" s="64" t="str">
        <f t="shared" si="31"/>
        <v/>
      </c>
      <c r="AB93" s="138"/>
      <c r="AC93" s="56" t="str">
        <f>IF('Equipes et choix des points'!$A$16="","",Statistiques!AC92+1)</f>
        <v/>
      </c>
      <c r="AD93" s="63" t="str">
        <f t="shared" si="32"/>
        <v/>
      </c>
      <c r="AE93" s="64" t="str">
        <f t="shared" si="33"/>
        <v/>
      </c>
      <c r="AF93" s="138"/>
      <c r="AG93" s="56" t="str">
        <f>IF('Equipes et choix des points'!$A$16="","",Statistiques!AG92+1)</f>
        <v/>
      </c>
      <c r="AH93" s="63" t="str">
        <f t="shared" si="34"/>
        <v/>
      </c>
      <c r="AI93" s="66" t="str">
        <f t="shared" si="35"/>
        <v/>
      </c>
      <c r="AJ93" s="50"/>
      <c r="AK93" s="173" t="s">
        <v>163</v>
      </c>
      <c r="AL93" s="170">
        <f>SUM('Matchs et classements'!D174:E183)</f>
        <v>0</v>
      </c>
      <c r="AM93" s="173" t="s">
        <v>182</v>
      </c>
      <c r="AN93" s="170">
        <f>SUM('Matchs et classements'!D364:E373)</f>
        <v>0</v>
      </c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</row>
    <row r="94" spans="1:58" ht="15.75" thickBot="1" x14ac:dyDescent="0.3">
      <c r="A94" s="55" t="str">
        <f>IF('Equipes et choix des points'!$A$17="","",Statistiques!A93+1)</f>
        <v/>
      </c>
      <c r="B94" s="63" t="str">
        <f t="shared" si="18"/>
        <v/>
      </c>
      <c r="C94" s="64" t="str">
        <f t="shared" si="19"/>
        <v/>
      </c>
      <c r="D94" s="150"/>
      <c r="E94" s="56" t="str">
        <f>IF('Equipes et choix des points'!$A$17="","",Statistiques!E93+1)</f>
        <v/>
      </c>
      <c r="F94" s="63" t="str">
        <f t="shared" si="20"/>
        <v/>
      </c>
      <c r="G94" s="64" t="str">
        <f t="shared" si="21"/>
        <v/>
      </c>
      <c r="H94" s="150"/>
      <c r="I94" s="56" t="str">
        <f>IF('Equipes et choix des points'!$A$17="","",Statistiques!I93+1)</f>
        <v/>
      </c>
      <c r="J94" s="63" t="str">
        <f t="shared" si="22"/>
        <v/>
      </c>
      <c r="K94" s="66" t="str">
        <f t="shared" si="23"/>
        <v/>
      </c>
      <c r="L94" s="126"/>
      <c r="M94" s="55" t="str">
        <f>IF('Equipes et choix des points'!$A$17="","",Statistiques!M93+1)</f>
        <v/>
      </c>
      <c r="N94" s="63" t="str">
        <f t="shared" si="24"/>
        <v/>
      </c>
      <c r="O94" s="64" t="str">
        <f t="shared" si="25"/>
        <v/>
      </c>
      <c r="P94" s="159"/>
      <c r="Q94" s="56" t="str">
        <f>IF('Equipes et choix des points'!$A$17="","",Statistiques!Q93+1)</f>
        <v/>
      </c>
      <c r="R94" s="63" t="str">
        <f t="shared" si="26"/>
        <v/>
      </c>
      <c r="S94" s="64" t="str">
        <f t="shared" si="27"/>
        <v/>
      </c>
      <c r="T94" s="159"/>
      <c r="U94" s="56" t="str">
        <f>IF('Equipes et choix des points'!$A$17="","",Statistiques!U93+1)</f>
        <v/>
      </c>
      <c r="V94" s="63" t="str">
        <f t="shared" si="28"/>
        <v/>
      </c>
      <c r="W94" s="66" t="str">
        <f t="shared" si="29"/>
        <v/>
      </c>
      <c r="X94" s="126"/>
      <c r="Y94" s="55" t="str">
        <f>IF('Equipes et choix des points'!$A$17="","",Statistiques!Y93+1)</f>
        <v/>
      </c>
      <c r="Z94" s="63" t="str">
        <f t="shared" si="30"/>
        <v/>
      </c>
      <c r="AA94" s="64" t="str">
        <f t="shared" si="31"/>
        <v/>
      </c>
      <c r="AB94" s="138"/>
      <c r="AC94" s="56" t="str">
        <f>IF('Equipes et choix des points'!$A$17="","",Statistiques!AC93+1)</f>
        <v/>
      </c>
      <c r="AD94" s="63" t="str">
        <f t="shared" si="32"/>
        <v/>
      </c>
      <c r="AE94" s="64" t="str">
        <f t="shared" si="33"/>
        <v/>
      </c>
      <c r="AF94" s="138"/>
      <c r="AG94" s="56" t="str">
        <f>IF('Equipes et choix des points'!$A$17="","",Statistiques!AG93+1)</f>
        <v/>
      </c>
      <c r="AH94" s="63" t="str">
        <f t="shared" si="34"/>
        <v/>
      </c>
      <c r="AI94" s="66" t="str">
        <f t="shared" si="35"/>
        <v/>
      </c>
      <c r="AJ94" s="50"/>
      <c r="AK94" s="174" t="s">
        <v>164</v>
      </c>
      <c r="AL94" s="171">
        <f>SUM('Matchs et classements'!D184:E193)</f>
        <v>0</v>
      </c>
      <c r="AM94" s="174" t="s">
        <v>183</v>
      </c>
      <c r="AN94" s="171">
        <f>SUM('Matchs et classements'!D374:E383)</f>
        <v>0</v>
      </c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</row>
    <row r="95" spans="1:58" x14ac:dyDescent="0.25">
      <c r="A95" s="55" t="str">
        <f>IF('Equipes et choix des points'!$A$18="","",Statistiques!A94+1)</f>
        <v/>
      </c>
      <c r="B95" s="63" t="str">
        <f t="shared" si="18"/>
        <v/>
      </c>
      <c r="C95" s="64" t="str">
        <f t="shared" si="19"/>
        <v/>
      </c>
      <c r="D95" s="150"/>
      <c r="E95" s="56" t="str">
        <f>IF('Equipes et choix des points'!$A$18="","",Statistiques!E94+1)</f>
        <v/>
      </c>
      <c r="F95" s="63" t="str">
        <f t="shared" si="20"/>
        <v/>
      </c>
      <c r="G95" s="64" t="str">
        <f t="shared" si="21"/>
        <v/>
      </c>
      <c r="H95" s="150"/>
      <c r="I95" s="56" t="str">
        <f>IF('Equipes et choix des points'!$A$18="","",Statistiques!I94+1)</f>
        <v/>
      </c>
      <c r="J95" s="63" t="str">
        <f t="shared" si="22"/>
        <v/>
      </c>
      <c r="K95" s="66" t="str">
        <f t="shared" si="23"/>
        <v/>
      </c>
      <c r="L95" s="126"/>
      <c r="M95" s="55" t="str">
        <f>IF('Equipes et choix des points'!$A$18="","",Statistiques!M94+1)</f>
        <v/>
      </c>
      <c r="N95" s="63" t="str">
        <f t="shared" si="24"/>
        <v/>
      </c>
      <c r="O95" s="64" t="str">
        <f t="shared" si="25"/>
        <v/>
      </c>
      <c r="P95" s="159"/>
      <c r="Q95" s="56" t="str">
        <f>IF('Equipes et choix des points'!$A$18="","",Statistiques!Q94+1)</f>
        <v/>
      </c>
      <c r="R95" s="63" t="str">
        <f t="shared" si="26"/>
        <v/>
      </c>
      <c r="S95" s="64" t="str">
        <f t="shared" si="27"/>
        <v/>
      </c>
      <c r="T95" s="159"/>
      <c r="U95" s="56" t="str">
        <f>IF('Equipes et choix des points'!$A$18="","",Statistiques!U94+1)</f>
        <v/>
      </c>
      <c r="V95" s="63" t="str">
        <f t="shared" si="28"/>
        <v/>
      </c>
      <c r="W95" s="66" t="str">
        <f t="shared" si="29"/>
        <v/>
      </c>
      <c r="X95" s="126"/>
      <c r="Y95" s="55" t="str">
        <f>IF('Equipes et choix des points'!$A$18="","",Statistiques!Y94+1)</f>
        <v/>
      </c>
      <c r="Z95" s="63" t="str">
        <f t="shared" si="30"/>
        <v/>
      </c>
      <c r="AA95" s="64" t="str">
        <f t="shared" si="31"/>
        <v/>
      </c>
      <c r="AB95" s="138"/>
      <c r="AC95" s="56" t="str">
        <f>IF('Equipes et choix des points'!$A$18="","",Statistiques!AC94+1)</f>
        <v/>
      </c>
      <c r="AD95" s="63" t="str">
        <f t="shared" si="32"/>
        <v/>
      </c>
      <c r="AE95" s="64" t="str">
        <f t="shared" si="33"/>
        <v/>
      </c>
      <c r="AF95" s="138"/>
      <c r="AG95" s="56" t="str">
        <f>IF('Equipes et choix des points'!$A$18="","",Statistiques!AG94+1)</f>
        <v/>
      </c>
      <c r="AH95" s="63" t="str">
        <f t="shared" si="34"/>
        <v/>
      </c>
      <c r="AI95" s="66" t="str">
        <f t="shared" si="35"/>
        <v/>
      </c>
      <c r="AJ95" s="50"/>
      <c r="AK95" s="161" t="s">
        <v>186</v>
      </c>
      <c r="AL95" s="162"/>
      <c r="AM95" s="121">
        <f>SUM(AL76:AL94)+SUM(AN76:AN94)</f>
        <v>0</v>
      </c>
      <c r="AN95" s="122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</row>
    <row r="96" spans="1:58" ht="15.75" thickBot="1" x14ac:dyDescent="0.3">
      <c r="A96" s="55" t="str">
        <f>IF('Equipes et choix des points'!$A$19="","",Statistiques!A95+1)</f>
        <v/>
      </c>
      <c r="B96" s="63" t="str">
        <f t="shared" si="18"/>
        <v/>
      </c>
      <c r="C96" s="64" t="str">
        <f t="shared" si="19"/>
        <v/>
      </c>
      <c r="D96" s="150"/>
      <c r="E96" s="56" t="str">
        <f>IF('Equipes et choix des points'!$A$19="","",Statistiques!E95+1)</f>
        <v/>
      </c>
      <c r="F96" s="63" t="str">
        <f t="shared" si="20"/>
        <v/>
      </c>
      <c r="G96" s="64" t="str">
        <f t="shared" si="21"/>
        <v/>
      </c>
      <c r="H96" s="150"/>
      <c r="I96" s="56" t="str">
        <f>IF('Equipes et choix des points'!$A$19="","",Statistiques!I95+1)</f>
        <v/>
      </c>
      <c r="J96" s="63" t="str">
        <f t="shared" si="22"/>
        <v/>
      </c>
      <c r="K96" s="66" t="str">
        <f t="shared" si="23"/>
        <v/>
      </c>
      <c r="L96" s="126"/>
      <c r="M96" s="55" t="str">
        <f>IF('Equipes et choix des points'!$A$19="","",Statistiques!M95+1)</f>
        <v/>
      </c>
      <c r="N96" s="63" t="str">
        <f t="shared" si="24"/>
        <v/>
      </c>
      <c r="O96" s="64" t="str">
        <f t="shared" si="25"/>
        <v/>
      </c>
      <c r="P96" s="159"/>
      <c r="Q96" s="56" t="str">
        <f>IF('Equipes et choix des points'!$A$19="","",Statistiques!Q95+1)</f>
        <v/>
      </c>
      <c r="R96" s="63" t="str">
        <f t="shared" si="26"/>
        <v/>
      </c>
      <c r="S96" s="64" t="str">
        <f t="shared" si="27"/>
        <v/>
      </c>
      <c r="T96" s="159"/>
      <c r="U96" s="56" t="str">
        <f>IF('Equipes et choix des points'!$A$19="","",Statistiques!U95+1)</f>
        <v/>
      </c>
      <c r="V96" s="63" t="str">
        <f t="shared" si="28"/>
        <v/>
      </c>
      <c r="W96" s="66" t="str">
        <f t="shared" si="29"/>
        <v/>
      </c>
      <c r="X96" s="126"/>
      <c r="Y96" s="55" t="str">
        <f>IF('Equipes et choix des points'!$A$19="","",Statistiques!Y95+1)</f>
        <v/>
      </c>
      <c r="Z96" s="63" t="str">
        <f t="shared" si="30"/>
        <v/>
      </c>
      <c r="AA96" s="64" t="str">
        <f t="shared" si="31"/>
        <v/>
      </c>
      <c r="AB96" s="138"/>
      <c r="AC96" s="56" t="str">
        <f>IF('Equipes et choix des points'!$A$19="","",Statistiques!AC95+1)</f>
        <v/>
      </c>
      <c r="AD96" s="63" t="str">
        <f t="shared" si="32"/>
        <v/>
      </c>
      <c r="AE96" s="64" t="str">
        <f t="shared" si="33"/>
        <v/>
      </c>
      <c r="AF96" s="138"/>
      <c r="AG96" s="56" t="str">
        <f>IF('Equipes et choix des points'!$A$19="","",Statistiques!AG95+1)</f>
        <v/>
      </c>
      <c r="AH96" s="63" t="str">
        <f t="shared" si="34"/>
        <v/>
      </c>
      <c r="AI96" s="66" t="str">
        <f t="shared" si="35"/>
        <v/>
      </c>
      <c r="AJ96" s="50"/>
      <c r="AK96" s="163"/>
      <c r="AL96" s="164"/>
      <c r="AM96" s="123"/>
      <c r="AN96" s="124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</row>
    <row r="97" spans="1:58" x14ac:dyDescent="0.25">
      <c r="A97" s="55" t="str">
        <f>IF('Equipes et choix des points'!$A$20="","",Statistiques!A96+1)</f>
        <v/>
      </c>
      <c r="B97" s="63" t="str">
        <f t="shared" si="18"/>
        <v/>
      </c>
      <c r="C97" s="64" t="str">
        <f t="shared" si="19"/>
        <v/>
      </c>
      <c r="D97" s="150"/>
      <c r="E97" s="56" t="str">
        <f>IF('Equipes et choix des points'!$A$20="","",Statistiques!E96+1)</f>
        <v/>
      </c>
      <c r="F97" s="63" t="str">
        <f t="shared" si="20"/>
        <v/>
      </c>
      <c r="G97" s="64" t="str">
        <f t="shared" si="21"/>
        <v/>
      </c>
      <c r="H97" s="150"/>
      <c r="I97" s="56" t="str">
        <f>IF('Equipes et choix des points'!$A$20="","",Statistiques!I96+1)</f>
        <v/>
      </c>
      <c r="J97" s="63" t="str">
        <f t="shared" si="22"/>
        <v/>
      </c>
      <c r="K97" s="66" t="str">
        <f t="shared" si="23"/>
        <v/>
      </c>
      <c r="L97" s="126"/>
      <c r="M97" s="55" t="str">
        <f>IF('Equipes et choix des points'!$A$20="","",Statistiques!M96+1)</f>
        <v/>
      </c>
      <c r="N97" s="63" t="str">
        <f t="shared" si="24"/>
        <v/>
      </c>
      <c r="O97" s="64" t="str">
        <f t="shared" si="25"/>
        <v/>
      </c>
      <c r="P97" s="159"/>
      <c r="Q97" s="56" t="str">
        <f>IF('Equipes et choix des points'!$A$20="","",Statistiques!Q96+1)</f>
        <v/>
      </c>
      <c r="R97" s="63" t="str">
        <f t="shared" si="26"/>
        <v/>
      </c>
      <c r="S97" s="64" t="str">
        <f t="shared" si="27"/>
        <v/>
      </c>
      <c r="T97" s="159"/>
      <c r="U97" s="56" t="str">
        <f>IF('Equipes et choix des points'!$A$20="","",Statistiques!U96+1)</f>
        <v/>
      </c>
      <c r="V97" s="63" t="str">
        <f t="shared" si="28"/>
        <v/>
      </c>
      <c r="W97" s="66" t="str">
        <f t="shared" si="29"/>
        <v/>
      </c>
      <c r="X97" s="126"/>
      <c r="Y97" s="55" t="str">
        <f>IF('Equipes et choix des points'!$A$20="","",Statistiques!Y96+1)</f>
        <v/>
      </c>
      <c r="Z97" s="63" t="str">
        <f t="shared" si="30"/>
        <v/>
      </c>
      <c r="AA97" s="64" t="str">
        <f t="shared" si="31"/>
        <v/>
      </c>
      <c r="AB97" s="138"/>
      <c r="AC97" s="56" t="str">
        <f>IF('Equipes et choix des points'!$A$20="","",Statistiques!AC96+1)</f>
        <v/>
      </c>
      <c r="AD97" s="63" t="str">
        <f t="shared" si="32"/>
        <v/>
      </c>
      <c r="AE97" s="64" t="str">
        <f t="shared" si="33"/>
        <v/>
      </c>
      <c r="AF97" s="138"/>
      <c r="AG97" s="56" t="str">
        <f>IF('Equipes et choix des points'!$A$20="","",Statistiques!AG96+1)</f>
        <v/>
      </c>
      <c r="AH97" s="63" t="str">
        <f t="shared" si="34"/>
        <v/>
      </c>
      <c r="AI97" s="66" t="str">
        <f t="shared" si="35"/>
        <v/>
      </c>
      <c r="AJ97" s="50"/>
      <c r="AK97" s="165" t="s">
        <v>184</v>
      </c>
      <c r="AL97" s="166"/>
      <c r="AM97" s="117" t="str">
        <f>IF('Matchs et classements'!O5="","",IF('Matchs et classements'!P5=0,"",SUM('Matchs et classements'!T5:T24)/SUM('Matchs et classements'!P5:P24)*2))</f>
        <v/>
      </c>
      <c r="AN97" s="1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</row>
    <row r="98" spans="1:58" ht="15.75" thickBot="1" x14ac:dyDescent="0.3">
      <c r="A98" s="57" t="str">
        <f>IF('Equipes et choix des points'!$A$21="","",Statistiques!A97+1)</f>
        <v/>
      </c>
      <c r="B98" s="58" t="str">
        <f t="shared" si="18"/>
        <v/>
      </c>
      <c r="C98" s="59" t="str">
        <f t="shared" si="19"/>
        <v/>
      </c>
      <c r="D98" s="151"/>
      <c r="E98" s="60" t="str">
        <f>IF('Equipes et choix des points'!$A$21="","",Statistiques!E97+1)</f>
        <v/>
      </c>
      <c r="F98" s="58" t="str">
        <f t="shared" si="20"/>
        <v/>
      </c>
      <c r="G98" s="59" t="str">
        <f t="shared" si="21"/>
        <v/>
      </c>
      <c r="H98" s="151"/>
      <c r="I98" s="60" t="str">
        <f>IF('Equipes et choix des points'!$A$21="","",Statistiques!I97+1)</f>
        <v/>
      </c>
      <c r="J98" s="58" t="str">
        <f t="shared" si="22"/>
        <v/>
      </c>
      <c r="K98" s="61" t="str">
        <f t="shared" si="23"/>
        <v/>
      </c>
      <c r="L98" s="126"/>
      <c r="M98" s="57" t="str">
        <f>IF('Equipes et choix des points'!$A$21="","",Statistiques!M97+1)</f>
        <v/>
      </c>
      <c r="N98" s="58" t="str">
        <f t="shared" si="24"/>
        <v/>
      </c>
      <c r="O98" s="59" t="str">
        <f t="shared" si="25"/>
        <v/>
      </c>
      <c r="P98" s="160"/>
      <c r="Q98" s="60" t="str">
        <f>IF('Equipes et choix des points'!$A$21="","",Statistiques!Q97+1)</f>
        <v/>
      </c>
      <c r="R98" s="58" t="str">
        <f t="shared" si="26"/>
        <v/>
      </c>
      <c r="S98" s="59" t="str">
        <f t="shared" si="27"/>
        <v/>
      </c>
      <c r="T98" s="160"/>
      <c r="U98" s="60" t="str">
        <f>IF('Equipes et choix des points'!$A$21="","",Statistiques!U97+1)</f>
        <v/>
      </c>
      <c r="V98" s="58" t="str">
        <f t="shared" si="28"/>
        <v/>
      </c>
      <c r="W98" s="61" t="str">
        <f t="shared" si="29"/>
        <v/>
      </c>
      <c r="X98" s="126"/>
      <c r="Y98" s="57" t="str">
        <f>IF('Equipes et choix des points'!$A$21="","",Statistiques!Y97+1)</f>
        <v/>
      </c>
      <c r="Z98" s="58" t="str">
        <f t="shared" si="30"/>
        <v/>
      </c>
      <c r="AA98" s="59" t="str">
        <f t="shared" si="31"/>
        <v/>
      </c>
      <c r="AB98" s="139"/>
      <c r="AC98" s="60" t="str">
        <f>IF('Equipes et choix des points'!$A$21="","",Statistiques!AC97+1)</f>
        <v/>
      </c>
      <c r="AD98" s="58" t="str">
        <f t="shared" si="32"/>
        <v/>
      </c>
      <c r="AE98" s="59" t="str">
        <f t="shared" si="33"/>
        <v/>
      </c>
      <c r="AF98" s="139"/>
      <c r="AG98" s="60" t="str">
        <f>IF('Equipes et choix des points'!$A$21="","",Statistiques!AG97+1)</f>
        <v/>
      </c>
      <c r="AH98" s="58" t="str">
        <f t="shared" si="34"/>
        <v/>
      </c>
      <c r="AI98" s="61" t="str">
        <f t="shared" si="35"/>
        <v/>
      </c>
      <c r="AJ98" s="18"/>
      <c r="AK98" s="167"/>
      <c r="AL98" s="168"/>
      <c r="AM98" s="119"/>
      <c r="AN98" s="120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</row>
    <row r="99" spans="1:58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</row>
    <row r="100" spans="1:58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</row>
    <row r="101" spans="1:58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</row>
    <row r="102" spans="1:58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</row>
    <row r="103" spans="1:58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</row>
    <row r="104" spans="1:58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</row>
    <row r="105" spans="1:58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</row>
    <row r="106" spans="1:58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</row>
    <row r="107" spans="1:58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</row>
    <row r="108" spans="1:58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</row>
    <row r="109" spans="1:58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</row>
    <row r="110" spans="1:58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</row>
    <row r="111" spans="1:58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</row>
    <row r="112" spans="1:58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</row>
    <row r="113" spans="1:58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</row>
    <row r="114" spans="1:58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</row>
    <row r="115" spans="1:58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</row>
    <row r="116" spans="1:58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</row>
    <row r="117" spans="1:58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</row>
    <row r="118" spans="1:58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</row>
    <row r="119" spans="1:58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</row>
    <row r="120" spans="1:58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</row>
    <row r="121" spans="1:58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</row>
    <row r="122" spans="1:58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</row>
    <row r="123" spans="1:58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</row>
    <row r="124" spans="1:58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</row>
    <row r="125" spans="1:58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</row>
    <row r="126" spans="1:58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</row>
    <row r="127" spans="1:58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</row>
    <row r="128" spans="1:58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</row>
    <row r="129" spans="1:58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</row>
    <row r="130" spans="1:58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</row>
    <row r="131" spans="1:58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</row>
    <row r="132" spans="1:58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</row>
    <row r="133" spans="1:58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</row>
    <row r="134" spans="1:58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</row>
    <row r="135" spans="1:58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</row>
    <row r="136" spans="1:58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</row>
  </sheetData>
  <sheetProtection algorithmName="SHA-512" hashValue="PkwwZMqmdN3TgzqiQ2LeijvRTBgTSvSxuis0i1z6TvB8ktPUyEUnw6tthoh+sSFEGjHtEDVG8uM8JBSK1IUrEg==" saltValue="wy7SfQpS2VmoJEFtwFIn0w==" spinCount="100000" sheet="1" objects="1" scenarios="1"/>
  <mergeCells count="28">
    <mergeCell ref="A1:W2"/>
    <mergeCell ref="A25:W26"/>
    <mergeCell ref="A49:W50"/>
    <mergeCell ref="A75:K76"/>
    <mergeCell ref="I77:K78"/>
    <mergeCell ref="E77:G78"/>
    <mergeCell ref="A77:C78"/>
    <mergeCell ref="D77:D98"/>
    <mergeCell ref="H77:H98"/>
    <mergeCell ref="L75:L98"/>
    <mergeCell ref="M75:W76"/>
    <mergeCell ref="M77:O78"/>
    <mergeCell ref="P77:P98"/>
    <mergeCell ref="Q77:S78"/>
    <mergeCell ref="T77:T98"/>
    <mergeCell ref="U77:W78"/>
    <mergeCell ref="X75:X98"/>
    <mergeCell ref="Y75:AI76"/>
    <mergeCell ref="Y77:AA78"/>
    <mergeCell ref="AB77:AB98"/>
    <mergeCell ref="AC77:AE78"/>
    <mergeCell ref="AF77:AF98"/>
    <mergeCell ref="AG77:AI78"/>
    <mergeCell ref="AK97:AL98"/>
    <mergeCell ref="AM97:AN98"/>
    <mergeCell ref="AK75:AN75"/>
    <mergeCell ref="AK95:AL96"/>
    <mergeCell ref="AM95:AN96"/>
  </mergeCells>
  <conditionalFormatting sqref="B79:B98 F79:F98 J79:J98 N79:N98 R79:R98 V79:V98 Z79:Z98 AD79:AD98 AH79:AH98">
    <cfRule type="cellIs" dxfId="0" priority="1" operator="equal">
      <formula>"Lille OSC"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C91D-3963-49DA-BC5E-E2E6D5FD667C}">
  <sheetPr>
    <tabColor rgb="FFFF0000"/>
  </sheetPr>
  <dimension ref="A1:M91"/>
  <sheetViews>
    <sheetView workbookViewId="0">
      <selection activeCell="G1" sqref="G1"/>
    </sheetView>
  </sheetViews>
  <sheetFormatPr baseColWidth="10" defaultRowHeight="15" x14ac:dyDescent="0.25"/>
  <cols>
    <col min="1" max="1" width="12.7109375" style="1" bestFit="1" customWidth="1"/>
    <col min="2" max="4" width="11.42578125" style="1"/>
    <col min="5" max="5" width="15.5703125" style="1" bestFit="1" customWidth="1"/>
    <col min="6" max="13" width="11.42578125" style="1"/>
  </cols>
  <sheetData>
    <row r="1" spans="1:5" x14ac:dyDescent="0.25">
      <c r="C1" s="1" t="s">
        <v>38</v>
      </c>
      <c r="D1" s="1">
        <v>2011</v>
      </c>
      <c r="E1" s="1" t="str">
        <f>_xlfn.CONCAT(C1," - ",D1)</f>
        <v>Saison 2010 - 2011</v>
      </c>
    </row>
    <row r="2" spans="1:5" x14ac:dyDescent="0.25">
      <c r="A2" s="1" t="s">
        <v>6</v>
      </c>
      <c r="C2" s="1" t="s">
        <v>39</v>
      </c>
      <c r="D2" s="1">
        <v>2012</v>
      </c>
      <c r="E2" s="1" t="str">
        <f t="shared" ref="E2:E65" si="0">_xlfn.CONCAT(C2," - ",D2)</f>
        <v>Saison 2011 - 2012</v>
      </c>
    </row>
    <row r="3" spans="1:5" x14ac:dyDescent="0.25">
      <c r="A3" s="1" t="s">
        <v>8</v>
      </c>
      <c r="C3" s="1" t="s">
        <v>40</v>
      </c>
      <c r="D3" s="1">
        <v>2013</v>
      </c>
      <c r="E3" s="1" t="str">
        <f t="shared" si="0"/>
        <v>Saison 2012 - 2013</v>
      </c>
    </row>
    <row r="4" spans="1:5" x14ac:dyDescent="0.25">
      <c r="A4" s="1" t="s">
        <v>7</v>
      </c>
      <c r="C4" s="1" t="s">
        <v>41</v>
      </c>
      <c r="D4" s="1">
        <v>2014</v>
      </c>
      <c r="E4" s="1" t="str">
        <f t="shared" si="0"/>
        <v>Saison 2013 - 2014</v>
      </c>
    </row>
    <row r="5" spans="1:5" x14ac:dyDescent="0.25">
      <c r="C5" s="1" t="s">
        <v>42</v>
      </c>
      <c r="D5" s="1">
        <v>2015</v>
      </c>
      <c r="E5" s="1" t="str">
        <f t="shared" si="0"/>
        <v>Saison 2014 - 2015</v>
      </c>
    </row>
    <row r="6" spans="1:5" x14ac:dyDescent="0.25">
      <c r="C6" s="1" t="s">
        <v>43</v>
      </c>
      <c r="D6" s="1">
        <v>2016</v>
      </c>
      <c r="E6" s="1" t="str">
        <f t="shared" si="0"/>
        <v>Saison 2015 - 2016</v>
      </c>
    </row>
    <row r="7" spans="1:5" x14ac:dyDescent="0.25">
      <c r="C7" s="1" t="s">
        <v>44</v>
      </c>
      <c r="D7" s="1">
        <v>2017</v>
      </c>
      <c r="E7" s="1" t="str">
        <f t="shared" si="0"/>
        <v>Saison 2016 - 2017</v>
      </c>
    </row>
    <row r="8" spans="1:5" x14ac:dyDescent="0.25">
      <c r="C8" s="1" t="s">
        <v>45</v>
      </c>
      <c r="D8" s="1">
        <v>2018</v>
      </c>
      <c r="E8" s="1" t="str">
        <f t="shared" si="0"/>
        <v>Saison 2017 - 2018</v>
      </c>
    </row>
    <row r="9" spans="1:5" x14ac:dyDescent="0.25">
      <c r="A9" s="1" t="s">
        <v>141</v>
      </c>
      <c r="C9" s="1" t="s">
        <v>46</v>
      </c>
      <c r="D9" s="1">
        <v>2019</v>
      </c>
      <c r="E9" s="1" t="str">
        <f t="shared" si="0"/>
        <v>Saison 2018 - 2019</v>
      </c>
    </row>
    <row r="10" spans="1:5" x14ac:dyDescent="0.25">
      <c r="A10" s="1" t="s">
        <v>144</v>
      </c>
      <c r="C10" s="1" t="s">
        <v>47</v>
      </c>
      <c r="D10" s="1">
        <v>2020</v>
      </c>
      <c r="E10" s="1" t="str">
        <f t="shared" si="0"/>
        <v>Saison 2019 - 2020</v>
      </c>
    </row>
    <row r="11" spans="1:5" x14ac:dyDescent="0.25">
      <c r="A11" s="1" t="s">
        <v>142</v>
      </c>
      <c r="C11" s="1" t="s">
        <v>48</v>
      </c>
      <c r="D11" s="1">
        <v>2021</v>
      </c>
      <c r="E11" s="1" t="str">
        <f t="shared" si="0"/>
        <v>Saison 2020 - 2021</v>
      </c>
    </row>
    <row r="12" spans="1:5" x14ac:dyDescent="0.25">
      <c r="C12" s="1" t="s">
        <v>49</v>
      </c>
      <c r="D12" s="1">
        <v>2022</v>
      </c>
      <c r="E12" s="1" t="str">
        <f t="shared" si="0"/>
        <v>Saison 2021 - 2022</v>
      </c>
    </row>
    <row r="13" spans="1:5" x14ac:dyDescent="0.25">
      <c r="C13" s="1" t="s">
        <v>50</v>
      </c>
      <c r="D13" s="1">
        <v>2023</v>
      </c>
      <c r="E13" s="1" t="str">
        <f t="shared" si="0"/>
        <v>Saison 2022 - 2023</v>
      </c>
    </row>
    <row r="14" spans="1:5" x14ac:dyDescent="0.25">
      <c r="C14" s="1" t="s">
        <v>51</v>
      </c>
      <c r="D14" s="1">
        <v>2024</v>
      </c>
      <c r="E14" s="1" t="str">
        <f t="shared" si="0"/>
        <v>Saison 2023 - 2024</v>
      </c>
    </row>
    <row r="15" spans="1:5" x14ac:dyDescent="0.25">
      <c r="C15" s="1" t="s">
        <v>52</v>
      </c>
      <c r="D15" s="1">
        <v>2025</v>
      </c>
      <c r="E15" s="1" t="str">
        <f t="shared" si="0"/>
        <v>Saison 2024 - 2025</v>
      </c>
    </row>
    <row r="16" spans="1:5" x14ac:dyDescent="0.25">
      <c r="C16" s="1" t="s">
        <v>53</v>
      </c>
      <c r="D16" s="1">
        <v>2026</v>
      </c>
      <c r="E16" s="1" t="str">
        <f t="shared" si="0"/>
        <v>Saison 2025 - 2026</v>
      </c>
    </row>
    <row r="17" spans="3:5" x14ac:dyDescent="0.25">
      <c r="C17" s="1" t="s">
        <v>54</v>
      </c>
      <c r="D17" s="1">
        <v>2027</v>
      </c>
      <c r="E17" s="1" t="str">
        <f t="shared" si="0"/>
        <v>Saison 2026 - 2027</v>
      </c>
    </row>
    <row r="18" spans="3:5" x14ac:dyDescent="0.25">
      <c r="C18" s="1" t="s">
        <v>55</v>
      </c>
      <c r="D18" s="1">
        <v>2028</v>
      </c>
      <c r="E18" s="1" t="str">
        <f t="shared" si="0"/>
        <v>Saison 2027 - 2028</v>
      </c>
    </row>
    <row r="19" spans="3:5" x14ac:dyDescent="0.25">
      <c r="C19" s="1" t="s">
        <v>56</v>
      </c>
      <c r="D19" s="1">
        <v>2029</v>
      </c>
      <c r="E19" s="1" t="str">
        <f t="shared" si="0"/>
        <v>Saison 2028 - 2029</v>
      </c>
    </row>
    <row r="20" spans="3:5" x14ac:dyDescent="0.25">
      <c r="C20" s="1" t="s">
        <v>57</v>
      </c>
      <c r="D20" s="1">
        <v>2030</v>
      </c>
      <c r="E20" s="1" t="str">
        <f t="shared" si="0"/>
        <v>Saison 2029 - 2030</v>
      </c>
    </row>
    <row r="21" spans="3:5" x14ac:dyDescent="0.25">
      <c r="C21" s="1" t="s">
        <v>58</v>
      </c>
      <c r="D21" s="1">
        <v>2031</v>
      </c>
      <c r="E21" s="1" t="str">
        <f t="shared" si="0"/>
        <v>Saison 2030 - 2031</v>
      </c>
    </row>
    <row r="22" spans="3:5" x14ac:dyDescent="0.25">
      <c r="C22" s="1" t="s">
        <v>59</v>
      </c>
      <c r="D22" s="1">
        <v>2032</v>
      </c>
      <c r="E22" s="1" t="str">
        <f t="shared" si="0"/>
        <v>Saison 2031 - 2032</v>
      </c>
    </row>
    <row r="23" spans="3:5" x14ac:dyDescent="0.25">
      <c r="C23" s="1" t="s">
        <v>60</v>
      </c>
      <c r="D23" s="1">
        <v>2033</v>
      </c>
      <c r="E23" s="1" t="str">
        <f t="shared" si="0"/>
        <v>Saison 2032 - 2033</v>
      </c>
    </row>
    <row r="24" spans="3:5" x14ac:dyDescent="0.25">
      <c r="C24" s="1" t="s">
        <v>61</v>
      </c>
      <c r="D24" s="1">
        <v>2034</v>
      </c>
      <c r="E24" s="1" t="str">
        <f t="shared" si="0"/>
        <v>Saison 2033 - 2034</v>
      </c>
    </row>
    <row r="25" spans="3:5" x14ac:dyDescent="0.25">
      <c r="C25" s="1" t="s">
        <v>62</v>
      </c>
      <c r="D25" s="1">
        <v>2035</v>
      </c>
      <c r="E25" s="1" t="str">
        <f t="shared" si="0"/>
        <v>Saison 2034 - 2035</v>
      </c>
    </row>
    <row r="26" spans="3:5" x14ac:dyDescent="0.25">
      <c r="C26" s="1" t="s">
        <v>63</v>
      </c>
      <c r="D26" s="1">
        <v>2036</v>
      </c>
      <c r="E26" s="1" t="str">
        <f t="shared" si="0"/>
        <v>Saison 2035 - 2036</v>
      </c>
    </row>
    <row r="27" spans="3:5" x14ac:dyDescent="0.25">
      <c r="C27" s="1" t="s">
        <v>64</v>
      </c>
      <c r="D27" s="1">
        <v>2037</v>
      </c>
      <c r="E27" s="1" t="str">
        <f t="shared" si="0"/>
        <v>Saison 2036 - 2037</v>
      </c>
    </row>
    <row r="28" spans="3:5" x14ac:dyDescent="0.25">
      <c r="C28" s="1" t="s">
        <v>65</v>
      </c>
      <c r="D28" s="1">
        <v>2038</v>
      </c>
      <c r="E28" s="1" t="str">
        <f t="shared" si="0"/>
        <v>Saison 2037 - 2038</v>
      </c>
    </row>
    <row r="29" spans="3:5" x14ac:dyDescent="0.25">
      <c r="C29" s="1" t="s">
        <v>66</v>
      </c>
      <c r="D29" s="1">
        <v>2039</v>
      </c>
      <c r="E29" s="1" t="str">
        <f t="shared" si="0"/>
        <v>Saison 2038 - 2039</v>
      </c>
    </row>
    <row r="30" spans="3:5" x14ac:dyDescent="0.25">
      <c r="C30" s="1" t="s">
        <v>67</v>
      </c>
      <c r="D30" s="1">
        <v>2040</v>
      </c>
      <c r="E30" s="1" t="str">
        <f t="shared" si="0"/>
        <v>Saison 2039 - 2040</v>
      </c>
    </row>
    <row r="31" spans="3:5" x14ac:dyDescent="0.25">
      <c r="C31" s="1" t="s">
        <v>68</v>
      </c>
      <c r="D31" s="1">
        <v>2041</v>
      </c>
      <c r="E31" s="1" t="str">
        <f t="shared" si="0"/>
        <v>Saison 2040 - 2041</v>
      </c>
    </row>
    <row r="32" spans="3:5" x14ac:dyDescent="0.25">
      <c r="C32" s="1" t="s">
        <v>69</v>
      </c>
      <c r="D32" s="1">
        <v>2042</v>
      </c>
      <c r="E32" s="1" t="str">
        <f t="shared" si="0"/>
        <v>Saison 2041 - 2042</v>
      </c>
    </row>
    <row r="33" spans="3:5" x14ac:dyDescent="0.25">
      <c r="C33" s="1" t="s">
        <v>70</v>
      </c>
      <c r="D33" s="1">
        <v>2043</v>
      </c>
      <c r="E33" s="1" t="str">
        <f t="shared" si="0"/>
        <v>Saison 2042 - 2043</v>
      </c>
    </row>
    <row r="34" spans="3:5" x14ac:dyDescent="0.25">
      <c r="C34" s="1" t="s">
        <v>71</v>
      </c>
      <c r="D34" s="1">
        <v>2044</v>
      </c>
      <c r="E34" s="1" t="str">
        <f t="shared" si="0"/>
        <v>Saison 2043 - 2044</v>
      </c>
    </row>
    <row r="35" spans="3:5" x14ac:dyDescent="0.25">
      <c r="C35" s="1" t="s">
        <v>72</v>
      </c>
      <c r="D35" s="1">
        <v>2045</v>
      </c>
      <c r="E35" s="1" t="str">
        <f t="shared" si="0"/>
        <v>Saison 2044 - 2045</v>
      </c>
    </row>
    <row r="36" spans="3:5" x14ac:dyDescent="0.25">
      <c r="C36" s="1" t="s">
        <v>73</v>
      </c>
      <c r="D36" s="1">
        <v>2046</v>
      </c>
      <c r="E36" s="1" t="str">
        <f t="shared" si="0"/>
        <v>Saison 2045 - 2046</v>
      </c>
    </row>
    <row r="37" spans="3:5" x14ac:dyDescent="0.25">
      <c r="C37" s="1" t="s">
        <v>74</v>
      </c>
      <c r="D37" s="1">
        <v>2047</v>
      </c>
      <c r="E37" s="1" t="str">
        <f t="shared" si="0"/>
        <v>Saison 2046 - 2047</v>
      </c>
    </row>
    <row r="38" spans="3:5" x14ac:dyDescent="0.25">
      <c r="C38" s="1" t="s">
        <v>75</v>
      </c>
      <c r="D38" s="1">
        <v>2048</v>
      </c>
      <c r="E38" s="1" t="str">
        <f t="shared" si="0"/>
        <v>Saison 2047 - 2048</v>
      </c>
    </row>
    <row r="39" spans="3:5" x14ac:dyDescent="0.25">
      <c r="C39" s="1" t="s">
        <v>76</v>
      </c>
      <c r="D39" s="1">
        <v>2049</v>
      </c>
      <c r="E39" s="1" t="str">
        <f t="shared" si="0"/>
        <v>Saison 2048 - 2049</v>
      </c>
    </row>
    <row r="40" spans="3:5" x14ac:dyDescent="0.25">
      <c r="C40" s="1" t="s">
        <v>77</v>
      </c>
      <c r="D40" s="1">
        <v>2050</v>
      </c>
      <c r="E40" s="1" t="str">
        <f t="shared" si="0"/>
        <v>Saison 2049 - 2050</v>
      </c>
    </row>
    <row r="41" spans="3:5" x14ac:dyDescent="0.25">
      <c r="C41" s="1" t="s">
        <v>78</v>
      </c>
      <c r="D41" s="1">
        <v>2051</v>
      </c>
      <c r="E41" s="1" t="str">
        <f t="shared" si="0"/>
        <v>Saison 2050 - 2051</v>
      </c>
    </row>
    <row r="42" spans="3:5" x14ac:dyDescent="0.25">
      <c r="C42" s="1" t="s">
        <v>79</v>
      </c>
      <c r="D42" s="1">
        <v>2052</v>
      </c>
      <c r="E42" s="1" t="str">
        <f t="shared" si="0"/>
        <v>Saison 2051 - 2052</v>
      </c>
    </row>
    <row r="43" spans="3:5" x14ac:dyDescent="0.25">
      <c r="C43" s="1" t="s">
        <v>80</v>
      </c>
      <c r="D43" s="1">
        <v>2053</v>
      </c>
      <c r="E43" s="1" t="str">
        <f t="shared" si="0"/>
        <v>Saison 2052 - 2053</v>
      </c>
    </row>
    <row r="44" spans="3:5" x14ac:dyDescent="0.25">
      <c r="C44" s="1" t="s">
        <v>81</v>
      </c>
      <c r="D44" s="1">
        <v>2054</v>
      </c>
      <c r="E44" s="1" t="str">
        <f t="shared" si="0"/>
        <v>Saison 2053 - 2054</v>
      </c>
    </row>
    <row r="45" spans="3:5" x14ac:dyDescent="0.25">
      <c r="C45" s="1" t="s">
        <v>82</v>
      </c>
      <c r="D45" s="1">
        <v>2055</v>
      </c>
      <c r="E45" s="1" t="str">
        <f t="shared" si="0"/>
        <v>Saison 2054 - 2055</v>
      </c>
    </row>
    <row r="46" spans="3:5" x14ac:dyDescent="0.25">
      <c r="C46" s="1" t="s">
        <v>83</v>
      </c>
      <c r="D46" s="1">
        <v>2056</v>
      </c>
      <c r="E46" s="1" t="str">
        <f t="shared" si="0"/>
        <v>Saison 2055 - 2056</v>
      </c>
    </row>
    <row r="47" spans="3:5" x14ac:dyDescent="0.25">
      <c r="C47" s="1" t="s">
        <v>84</v>
      </c>
      <c r="D47" s="1">
        <v>2057</v>
      </c>
      <c r="E47" s="1" t="str">
        <f t="shared" si="0"/>
        <v>Saison 2056 - 2057</v>
      </c>
    </row>
    <row r="48" spans="3:5" x14ac:dyDescent="0.25">
      <c r="C48" s="1" t="s">
        <v>85</v>
      </c>
      <c r="D48" s="1">
        <v>2058</v>
      </c>
      <c r="E48" s="1" t="str">
        <f t="shared" si="0"/>
        <v>Saison 2057 - 2058</v>
      </c>
    </row>
    <row r="49" spans="3:5" x14ac:dyDescent="0.25">
      <c r="C49" s="1" t="s">
        <v>86</v>
      </c>
      <c r="D49" s="1">
        <v>2059</v>
      </c>
      <c r="E49" s="1" t="str">
        <f t="shared" si="0"/>
        <v>Saison 2058 - 2059</v>
      </c>
    </row>
    <row r="50" spans="3:5" x14ac:dyDescent="0.25">
      <c r="C50" s="1" t="s">
        <v>87</v>
      </c>
      <c r="D50" s="1">
        <v>2060</v>
      </c>
      <c r="E50" s="1" t="str">
        <f t="shared" si="0"/>
        <v>Saison 2059 - 2060</v>
      </c>
    </row>
    <row r="51" spans="3:5" x14ac:dyDescent="0.25">
      <c r="C51" s="1" t="s">
        <v>88</v>
      </c>
      <c r="D51" s="1">
        <v>2061</v>
      </c>
      <c r="E51" s="1" t="str">
        <f t="shared" si="0"/>
        <v>Saison 2060 - 2061</v>
      </c>
    </row>
    <row r="52" spans="3:5" x14ac:dyDescent="0.25">
      <c r="C52" s="1" t="s">
        <v>89</v>
      </c>
      <c r="D52" s="1">
        <v>2062</v>
      </c>
      <c r="E52" s="1" t="str">
        <f t="shared" si="0"/>
        <v>Saison 2061 - 2062</v>
      </c>
    </row>
    <row r="53" spans="3:5" x14ac:dyDescent="0.25">
      <c r="C53" s="1" t="s">
        <v>90</v>
      </c>
      <c r="D53" s="1">
        <v>2063</v>
      </c>
      <c r="E53" s="1" t="str">
        <f t="shared" si="0"/>
        <v>Saison 2062 - 2063</v>
      </c>
    </row>
    <row r="54" spans="3:5" x14ac:dyDescent="0.25">
      <c r="C54" s="1" t="s">
        <v>91</v>
      </c>
      <c r="D54" s="1">
        <v>2064</v>
      </c>
      <c r="E54" s="1" t="str">
        <f t="shared" si="0"/>
        <v>Saison 2063 - 2064</v>
      </c>
    </row>
    <row r="55" spans="3:5" x14ac:dyDescent="0.25">
      <c r="C55" s="1" t="s">
        <v>92</v>
      </c>
      <c r="D55" s="1">
        <v>2065</v>
      </c>
      <c r="E55" s="1" t="str">
        <f t="shared" si="0"/>
        <v>Saison 2064 - 2065</v>
      </c>
    </row>
    <row r="56" spans="3:5" x14ac:dyDescent="0.25">
      <c r="C56" s="1" t="s">
        <v>93</v>
      </c>
      <c r="D56" s="1">
        <v>2066</v>
      </c>
      <c r="E56" s="1" t="str">
        <f t="shared" si="0"/>
        <v>Saison 2065 - 2066</v>
      </c>
    </row>
    <row r="57" spans="3:5" x14ac:dyDescent="0.25">
      <c r="C57" s="1" t="s">
        <v>94</v>
      </c>
      <c r="D57" s="1">
        <v>2067</v>
      </c>
      <c r="E57" s="1" t="str">
        <f t="shared" si="0"/>
        <v>Saison 2066 - 2067</v>
      </c>
    </row>
    <row r="58" spans="3:5" x14ac:dyDescent="0.25">
      <c r="C58" s="1" t="s">
        <v>95</v>
      </c>
      <c r="D58" s="1">
        <v>2068</v>
      </c>
      <c r="E58" s="1" t="str">
        <f t="shared" si="0"/>
        <v>Saison 2067 - 2068</v>
      </c>
    </row>
    <row r="59" spans="3:5" x14ac:dyDescent="0.25">
      <c r="C59" s="1" t="s">
        <v>96</v>
      </c>
      <c r="D59" s="1">
        <v>2069</v>
      </c>
      <c r="E59" s="1" t="str">
        <f t="shared" si="0"/>
        <v>Saison 2068 - 2069</v>
      </c>
    </row>
    <row r="60" spans="3:5" x14ac:dyDescent="0.25">
      <c r="C60" s="1" t="s">
        <v>97</v>
      </c>
      <c r="D60" s="1">
        <v>2070</v>
      </c>
      <c r="E60" s="1" t="str">
        <f t="shared" si="0"/>
        <v>Saison 2069 - 2070</v>
      </c>
    </row>
    <row r="61" spans="3:5" x14ac:dyDescent="0.25">
      <c r="C61" s="1" t="s">
        <v>98</v>
      </c>
      <c r="D61" s="1">
        <v>2071</v>
      </c>
      <c r="E61" s="1" t="str">
        <f t="shared" si="0"/>
        <v>Saison 2070 - 2071</v>
      </c>
    </row>
    <row r="62" spans="3:5" x14ac:dyDescent="0.25">
      <c r="C62" s="1" t="s">
        <v>99</v>
      </c>
      <c r="D62" s="1">
        <v>2072</v>
      </c>
      <c r="E62" s="1" t="str">
        <f t="shared" si="0"/>
        <v>Saison 2071 - 2072</v>
      </c>
    </row>
    <row r="63" spans="3:5" x14ac:dyDescent="0.25">
      <c r="C63" s="1" t="s">
        <v>100</v>
      </c>
      <c r="D63" s="1">
        <v>2073</v>
      </c>
      <c r="E63" s="1" t="str">
        <f t="shared" si="0"/>
        <v>Saison 2072 - 2073</v>
      </c>
    </row>
    <row r="64" spans="3:5" x14ac:dyDescent="0.25">
      <c r="C64" s="1" t="s">
        <v>101</v>
      </c>
      <c r="D64" s="1">
        <v>2074</v>
      </c>
      <c r="E64" s="1" t="str">
        <f t="shared" si="0"/>
        <v>Saison 2073 - 2074</v>
      </c>
    </row>
    <row r="65" spans="3:5" x14ac:dyDescent="0.25">
      <c r="C65" s="1" t="s">
        <v>102</v>
      </c>
      <c r="D65" s="1">
        <v>2075</v>
      </c>
      <c r="E65" s="1" t="str">
        <f t="shared" si="0"/>
        <v>Saison 2074 - 2075</v>
      </c>
    </row>
    <row r="66" spans="3:5" x14ac:dyDescent="0.25">
      <c r="C66" s="1" t="s">
        <v>103</v>
      </c>
      <c r="D66" s="1">
        <v>2076</v>
      </c>
      <c r="E66" s="1" t="str">
        <f t="shared" ref="E66:E91" si="1">_xlfn.CONCAT(C66," - ",D66)</f>
        <v>Saison 2075 - 2076</v>
      </c>
    </row>
    <row r="67" spans="3:5" x14ac:dyDescent="0.25">
      <c r="C67" s="1" t="s">
        <v>104</v>
      </c>
      <c r="D67" s="1">
        <v>2077</v>
      </c>
      <c r="E67" s="1" t="str">
        <f t="shared" si="1"/>
        <v>Saison 2076 - 2077</v>
      </c>
    </row>
    <row r="68" spans="3:5" x14ac:dyDescent="0.25">
      <c r="C68" s="1" t="s">
        <v>105</v>
      </c>
      <c r="D68" s="1">
        <v>2078</v>
      </c>
      <c r="E68" s="1" t="str">
        <f t="shared" si="1"/>
        <v>Saison 2077 - 2078</v>
      </c>
    </row>
    <row r="69" spans="3:5" x14ac:dyDescent="0.25">
      <c r="C69" s="1" t="s">
        <v>106</v>
      </c>
      <c r="D69" s="1">
        <v>2079</v>
      </c>
      <c r="E69" s="1" t="str">
        <f t="shared" si="1"/>
        <v>Saison 2078 - 2079</v>
      </c>
    </row>
    <row r="70" spans="3:5" x14ac:dyDescent="0.25">
      <c r="C70" s="1" t="s">
        <v>107</v>
      </c>
      <c r="D70" s="1">
        <v>2080</v>
      </c>
      <c r="E70" s="1" t="str">
        <f t="shared" si="1"/>
        <v>Saison 2079 - 2080</v>
      </c>
    </row>
    <row r="71" spans="3:5" x14ac:dyDescent="0.25">
      <c r="C71" s="1" t="s">
        <v>108</v>
      </c>
      <c r="D71" s="1">
        <v>2081</v>
      </c>
      <c r="E71" s="1" t="str">
        <f t="shared" si="1"/>
        <v>Saison 2080 - 2081</v>
      </c>
    </row>
    <row r="72" spans="3:5" x14ac:dyDescent="0.25">
      <c r="C72" s="1" t="s">
        <v>109</v>
      </c>
      <c r="D72" s="1">
        <v>2082</v>
      </c>
      <c r="E72" s="1" t="str">
        <f t="shared" si="1"/>
        <v>Saison 2081 - 2082</v>
      </c>
    </row>
    <row r="73" spans="3:5" x14ac:dyDescent="0.25">
      <c r="C73" s="1" t="s">
        <v>110</v>
      </c>
      <c r="D73" s="1">
        <v>2083</v>
      </c>
      <c r="E73" s="1" t="str">
        <f t="shared" si="1"/>
        <v>Saison 2082 - 2083</v>
      </c>
    </row>
    <row r="74" spans="3:5" x14ac:dyDescent="0.25">
      <c r="C74" s="1" t="s">
        <v>111</v>
      </c>
      <c r="D74" s="1">
        <v>2084</v>
      </c>
      <c r="E74" s="1" t="str">
        <f t="shared" si="1"/>
        <v>Saison 2083 - 2084</v>
      </c>
    </row>
    <row r="75" spans="3:5" x14ac:dyDescent="0.25">
      <c r="C75" s="1" t="s">
        <v>112</v>
      </c>
      <c r="D75" s="1">
        <v>2085</v>
      </c>
      <c r="E75" s="1" t="str">
        <f t="shared" si="1"/>
        <v>Saison 2084 - 2085</v>
      </c>
    </row>
    <row r="76" spans="3:5" x14ac:dyDescent="0.25">
      <c r="C76" s="1" t="s">
        <v>113</v>
      </c>
      <c r="D76" s="1">
        <v>2086</v>
      </c>
      <c r="E76" s="1" t="str">
        <f t="shared" si="1"/>
        <v>Saison 2085 - 2086</v>
      </c>
    </row>
    <row r="77" spans="3:5" x14ac:dyDescent="0.25">
      <c r="C77" s="1" t="s">
        <v>114</v>
      </c>
      <c r="D77" s="1">
        <v>2087</v>
      </c>
      <c r="E77" s="1" t="str">
        <f t="shared" si="1"/>
        <v>Saison 2086 - 2087</v>
      </c>
    </row>
    <row r="78" spans="3:5" x14ac:dyDescent="0.25">
      <c r="C78" s="1" t="s">
        <v>115</v>
      </c>
      <c r="D78" s="1">
        <v>2088</v>
      </c>
      <c r="E78" s="1" t="str">
        <f t="shared" si="1"/>
        <v>Saison 2087 - 2088</v>
      </c>
    </row>
    <row r="79" spans="3:5" x14ac:dyDescent="0.25">
      <c r="C79" s="1" t="s">
        <v>116</v>
      </c>
      <c r="D79" s="1">
        <v>2089</v>
      </c>
      <c r="E79" s="1" t="str">
        <f t="shared" si="1"/>
        <v>Saison 2088 - 2089</v>
      </c>
    </row>
    <row r="80" spans="3:5" x14ac:dyDescent="0.25">
      <c r="C80" s="1" t="s">
        <v>117</v>
      </c>
      <c r="D80" s="1">
        <v>2090</v>
      </c>
      <c r="E80" s="1" t="str">
        <f t="shared" si="1"/>
        <v>Saison 2089 - 2090</v>
      </c>
    </row>
    <row r="81" spans="3:5" x14ac:dyDescent="0.25">
      <c r="C81" s="1" t="s">
        <v>118</v>
      </c>
      <c r="D81" s="1">
        <v>2091</v>
      </c>
      <c r="E81" s="1" t="str">
        <f t="shared" si="1"/>
        <v>Saison 2090 - 2091</v>
      </c>
    </row>
    <row r="82" spans="3:5" x14ac:dyDescent="0.25">
      <c r="C82" s="1" t="s">
        <v>119</v>
      </c>
      <c r="D82" s="1">
        <v>2092</v>
      </c>
      <c r="E82" s="1" t="str">
        <f t="shared" si="1"/>
        <v>Saison 2091 - 2092</v>
      </c>
    </row>
    <row r="83" spans="3:5" x14ac:dyDescent="0.25">
      <c r="C83" s="1" t="s">
        <v>120</v>
      </c>
      <c r="D83" s="1">
        <v>2093</v>
      </c>
      <c r="E83" s="1" t="str">
        <f t="shared" si="1"/>
        <v>Saison 2092 - 2093</v>
      </c>
    </row>
    <row r="84" spans="3:5" x14ac:dyDescent="0.25">
      <c r="C84" s="1" t="s">
        <v>121</v>
      </c>
      <c r="D84" s="1">
        <v>2094</v>
      </c>
      <c r="E84" s="1" t="str">
        <f t="shared" si="1"/>
        <v>Saison 2093 - 2094</v>
      </c>
    </row>
    <row r="85" spans="3:5" x14ac:dyDescent="0.25">
      <c r="C85" s="1" t="s">
        <v>122</v>
      </c>
      <c r="D85" s="1">
        <v>2095</v>
      </c>
      <c r="E85" s="1" t="str">
        <f t="shared" si="1"/>
        <v>Saison 2094 - 2095</v>
      </c>
    </row>
    <row r="86" spans="3:5" x14ac:dyDescent="0.25">
      <c r="C86" s="1" t="s">
        <v>123</v>
      </c>
      <c r="D86" s="1">
        <v>2096</v>
      </c>
      <c r="E86" s="1" t="str">
        <f t="shared" si="1"/>
        <v>Saison 2095 - 2096</v>
      </c>
    </row>
    <row r="87" spans="3:5" x14ac:dyDescent="0.25">
      <c r="C87" s="1" t="s">
        <v>124</v>
      </c>
      <c r="D87" s="1">
        <v>2097</v>
      </c>
      <c r="E87" s="1" t="str">
        <f t="shared" si="1"/>
        <v>Saison 2096 - 2097</v>
      </c>
    </row>
    <row r="88" spans="3:5" x14ac:dyDescent="0.25">
      <c r="C88" s="1" t="s">
        <v>125</v>
      </c>
      <c r="D88" s="1">
        <v>2098</v>
      </c>
      <c r="E88" s="1" t="str">
        <f t="shared" si="1"/>
        <v>Saison 2097 - 2098</v>
      </c>
    </row>
    <row r="89" spans="3:5" x14ac:dyDescent="0.25">
      <c r="C89" s="1" t="s">
        <v>126</v>
      </c>
      <c r="D89" s="1">
        <v>2099</v>
      </c>
      <c r="E89" s="1" t="str">
        <f t="shared" si="1"/>
        <v>Saison 2098 - 2099</v>
      </c>
    </row>
    <row r="90" spans="3:5" x14ac:dyDescent="0.25">
      <c r="C90" s="1" t="s">
        <v>127</v>
      </c>
      <c r="D90" s="1">
        <v>2100</v>
      </c>
      <c r="E90" s="1" t="str">
        <f t="shared" si="1"/>
        <v>Saison 2099 - 2100</v>
      </c>
    </row>
    <row r="91" spans="3:5" x14ac:dyDescent="0.25">
      <c r="C91" s="1" t="s">
        <v>128</v>
      </c>
      <c r="D91" s="1">
        <v>2101</v>
      </c>
      <c r="E91" s="1" t="str">
        <f t="shared" si="1"/>
        <v>Saison 2100 - 2101</v>
      </c>
    </row>
  </sheetData>
  <sheetProtection algorithmName="SHA-512" hashValue="PFts3dxW78H8OIr2Xnp7EEAsOxP8beWGbmBl/b4WK4pPBWQyIs+X2peWy8uuOEXdOc5pZwmLJn3ewCTlMMj2sw==" saltValue="kshjYxrWpuUdecLF85D2Rg==" spinCount="100000" sheet="1" objects="1" scenarios="1"/>
  <sortState ref="A9:A11">
    <sortCondition ref="A9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Equipes et choix des points</vt:lpstr>
      <vt:lpstr>Matchs et classements</vt:lpstr>
      <vt:lpstr>Statistiques</vt:lpstr>
      <vt:lpstr>Données</vt:lpstr>
      <vt:lpstr>Année</vt:lpstr>
      <vt:lpstr>Equipes</vt:lpstr>
      <vt:lpstr>Etat</vt:lpstr>
      <vt:lpstr>Forfait</vt:lpstr>
      <vt:lpstr>P_domicile</vt:lpstr>
      <vt:lpstr>P_extérieur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2019-03-04T13:54:14Z</dcterms:created>
  <dcterms:modified xsi:type="dcterms:W3CDTF">2019-03-07T16:39:34Z</dcterms:modified>
  <cp:version>V3</cp:version>
</cp:coreProperties>
</file>