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Downloads\"/>
    </mc:Choice>
  </mc:AlternateContent>
  <xr:revisionPtr revIDLastSave="0" documentId="13_ncr:1_{B5AE9C6D-019E-4185-9551-FC27EC7A6373}" xr6:coauthVersionLast="43" xr6:coauthVersionMax="43" xr10:uidLastSave="{00000000-0000-0000-0000-000000000000}"/>
  <bookViews>
    <workbookView xWindow="23880" yWindow="-120" windowWidth="29040" windowHeight="15990" xr2:uid="{00000000-000D-0000-FFFF-FFFF00000000}"/>
  </bookViews>
  <sheets>
    <sheet name="Equipes" sheetId="2" r:id="rId1"/>
    <sheet name="2 poules de 5" sheetId="1" r:id="rId2"/>
    <sheet name="4 poules de 3" sheetId="3" r:id="rId3"/>
  </sheets>
  <definedNames>
    <definedName name="Tournoi5_Poule1">Equipes!$A$5:$A$9</definedName>
    <definedName name="Tournoi5_Poule2">Equipes!$A$11:$A$15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F24" i="3" l="1"/>
  <c r="BE24" i="3"/>
  <c r="BD24" i="3"/>
  <c r="BC24" i="3"/>
  <c r="BB24" i="3"/>
  <c r="BA24" i="3"/>
  <c r="BF23" i="3"/>
  <c r="BE23" i="3"/>
  <c r="BD23" i="3"/>
  <c r="BC23" i="3"/>
  <c r="BB23" i="3"/>
  <c r="BA23" i="3"/>
  <c r="BF22" i="3"/>
  <c r="BE22" i="3"/>
  <c r="BD22" i="3"/>
  <c r="BC22" i="3"/>
  <c r="BB22" i="3"/>
  <c r="BA22" i="3"/>
  <c r="BF18" i="3"/>
  <c r="BE18" i="3"/>
  <c r="BD18" i="3"/>
  <c r="BC18" i="3"/>
  <c r="BB18" i="3"/>
  <c r="BA18" i="3"/>
  <c r="BF17" i="3"/>
  <c r="BE17" i="3"/>
  <c r="BD17" i="3"/>
  <c r="BC17" i="3"/>
  <c r="BB17" i="3"/>
  <c r="BA17" i="3"/>
  <c r="BF16" i="3"/>
  <c r="BE16" i="3"/>
  <c r="BD16" i="3"/>
  <c r="BC16" i="3"/>
  <c r="BB16" i="3"/>
  <c r="BA16" i="3"/>
  <c r="BF12" i="3"/>
  <c r="BE12" i="3"/>
  <c r="BD12" i="3"/>
  <c r="BC12" i="3"/>
  <c r="BB12" i="3"/>
  <c r="BA12" i="3"/>
  <c r="BF11" i="3"/>
  <c r="BE11" i="3"/>
  <c r="BD11" i="3"/>
  <c r="BC11" i="3"/>
  <c r="BB11" i="3"/>
  <c r="BA11" i="3"/>
  <c r="BF10" i="3"/>
  <c r="BE10" i="3"/>
  <c r="BD10" i="3"/>
  <c r="BC10" i="3"/>
  <c r="BB10" i="3"/>
  <c r="BA10" i="3"/>
  <c r="BF5" i="3"/>
  <c r="BF6" i="3"/>
  <c r="BF4" i="3"/>
  <c r="BE5" i="3"/>
  <c r="BE6" i="3"/>
  <c r="BE4" i="3"/>
  <c r="BD5" i="3"/>
  <c r="BD6" i="3"/>
  <c r="BD4" i="3"/>
  <c r="BC5" i="3"/>
  <c r="BC6" i="3"/>
  <c r="BC4" i="3"/>
  <c r="BB5" i="3"/>
  <c r="BB6" i="3"/>
  <c r="BB4" i="3"/>
  <c r="BA5" i="3"/>
  <c r="BA6" i="3"/>
  <c r="BA4" i="3"/>
  <c r="BF26" i="1"/>
  <c r="BE26" i="1"/>
  <c r="BD26" i="1"/>
  <c r="BC26" i="1"/>
  <c r="BB26" i="1"/>
  <c r="BA26" i="1"/>
  <c r="BF25" i="1"/>
  <c r="BE25" i="1"/>
  <c r="BD25" i="1"/>
  <c r="BC25" i="1"/>
  <c r="BB25" i="1"/>
  <c r="BA25" i="1"/>
  <c r="BF24" i="1"/>
  <c r="BE24" i="1"/>
  <c r="BD24" i="1"/>
  <c r="BC24" i="1"/>
  <c r="BB24" i="1"/>
  <c r="BA24" i="1"/>
  <c r="BF23" i="1"/>
  <c r="BE23" i="1"/>
  <c r="BD23" i="1"/>
  <c r="BC23" i="1"/>
  <c r="BB23" i="1"/>
  <c r="BA23" i="1"/>
  <c r="BF22" i="1"/>
  <c r="BE22" i="1"/>
  <c r="BD22" i="1"/>
  <c r="BC22" i="1"/>
  <c r="BB22" i="1"/>
  <c r="BA22" i="1"/>
  <c r="BF21" i="1"/>
  <c r="BE21" i="1"/>
  <c r="BD21" i="1"/>
  <c r="BC21" i="1"/>
  <c r="BB21" i="1"/>
  <c r="BA21" i="1"/>
  <c r="BF20" i="1"/>
  <c r="BE20" i="1"/>
  <c r="BD20" i="1"/>
  <c r="BC20" i="1"/>
  <c r="BB20" i="1"/>
  <c r="BA20" i="1"/>
  <c r="BF19" i="1"/>
  <c r="BE19" i="1"/>
  <c r="BD19" i="1"/>
  <c r="BC19" i="1"/>
  <c r="BB19" i="1"/>
  <c r="BA19" i="1"/>
  <c r="BF18" i="1"/>
  <c r="BE18" i="1"/>
  <c r="BD18" i="1"/>
  <c r="BC18" i="1"/>
  <c r="BB18" i="1"/>
  <c r="BA18" i="1"/>
  <c r="BF17" i="1"/>
  <c r="BE17" i="1"/>
  <c r="BD17" i="1"/>
  <c r="BC17" i="1"/>
  <c r="BB17" i="1"/>
  <c r="BA17" i="1"/>
  <c r="BF5" i="1"/>
  <c r="BF6" i="1"/>
  <c r="BF7" i="1"/>
  <c r="BF8" i="1"/>
  <c r="BF9" i="1"/>
  <c r="BF10" i="1"/>
  <c r="BF11" i="1"/>
  <c r="BF12" i="1"/>
  <c r="BF13" i="1"/>
  <c r="BF4" i="1"/>
  <c r="BD5" i="1"/>
  <c r="BD6" i="1"/>
  <c r="BD7" i="1"/>
  <c r="BD8" i="1"/>
  <c r="BD9" i="1"/>
  <c r="BD10" i="1"/>
  <c r="BD11" i="1"/>
  <c r="BD12" i="1"/>
  <c r="BD13" i="1"/>
  <c r="BD4" i="1"/>
  <c r="BE5" i="1"/>
  <c r="BE6" i="1"/>
  <c r="BE7" i="1"/>
  <c r="BE8" i="1"/>
  <c r="BE9" i="1"/>
  <c r="BE10" i="1"/>
  <c r="BE11" i="1"/>
  <c r="BE12" i="1"/>
  <c r="BE13" i="1"/>
  <c r="BE4" i="1"/>
  <c r="BC13" i="1"/>
  <c r="BC5" i="1"/>
  <c r="BC6" i="1"/>
  <c r="BC7" i="1"/>
  <c r="BC8" i="1"/>
  <c r="BC9" i="1"/>
  <c r="BC10" i="1"/>
  <c r="BC11" i="1"/>
  <c r="BC12" i="1"/>
  <c r="BC4" i="1"/>
  <c r="BA5" i="1"/>
  <c r="BA6" i="1"/>
  <c r="BA7" i="1"/>
  <c r="BA8" i="1"/>
  <c r="BA9" i="1"/>
  <c r="BA10" i="1"/>
  <c r="BA11" i="1"/>
  <c r="BA12" i="1"/>
  <c r="BA13" i="1"/>
  <c r="BA4" i="1"/>
  <c r="BB5" i="1"/>
  <c r="BB6" i="1"/>
  <c r="BB7" i="1"/>
  <c r="BB8" i="1"/>
  <c r="BB9" i="1"/>
  <c r="BB10" i="1"/>
  <c r="BB11" i="1"/>
  <c r="BB12" i="1"/>
  <c r="BB13" i="1"/>
  <c r="BB4" i="1"/>
  <c r="BG12" i="3" l="1"/>
  <c r="BG22" i="3"/>
  <c r="BG23" i="3"/>
  <c r="BG24" i="3"/>
  <c r="BH24" i="3"/>
  <c r="BH12" i="3"/>
  <c r="BH11" i="3"/>
  <c r="BH22" i="3"/>
  <c r="BH23" i="3"/>
  <c r="BH10" i="3"/>
  <c r="BG10" i="3"/>
  <c r="BG11" i="3"/>
  <c r="BG16" i="3"/>
  <c r="BG17" i="3"/>
  <c r="BG18" i="3"/>
  <c r="BH16" i="3"/>
  <c r="BH17" i="3"/>
  <c r="BH18" i="3"/>
  <c r="BH4" i="3"/>
  <c r="BG6" i="3"/>
  <c r="BH6" i="3"/>
  <c r="BH5" i="3"/>
  <c r="BG5" i="3"/>
  <c r="BG4" i="3"/>
  <c r="BG24" i="1"/>
  <c r="BG26" i="1"/>
  <c r="BG25" i="1"/>
  <c r="BG18" i="1"/>
  <c r="BG22" i="1"/>
  <c r="BG23" i="1"/>
  <c r="BG17" i="1"/>
  <c r="BG21" i="1"/>
  <c r="BG20" i="1"/>
  <c r="BG19" i="1"/>
  <c r="BH26" i="1" l="1"/>
  <c r="BH25" i="1"/>
  <c r="BH24" i="1"/>
  <c r="BH23" i="1"/>
  <c r="BH22" i="1"/>
  <c r="BH21" i="1"/>
  <c r="BH20" i="1"/>
  <c r="BH19" i="1"/>
  <c r="BH18" i="1"/>
  <c r="BH17" i="1"/>
  <c r="BH5" i="1"/>
  <c r="BH6" i="1"/>
  <c r="BH7" i="1"/>
  <c r="BH8" i="1"/>
  <c r="BH9" i="1"/>
  <c r="BH10" i="1"/>
  <c r="BH11" i="1"/>
  <c r="BH12" i="1"/>
  <c r="BH13" i="1"/>
  <c r="BH4" i="1"/>
  <c r="BG5" i="1"/>
  <c r="BG6" i="1"/>
  <c r="BG7" i="1"/>
  <c r="BG8" i="1"/>
  <c r="BG9" i="1"/>
  <c r="BG10" i="1"/>
  <c r="BG11" i="1"/>
  <c r="BG12" i="1"/>
  <c r="BG13" i="1"/>
  <c r="BG4" i="1"/>
  <c r="AJ22" i="3"/>
  <c r="E22" i="3" s="1"/>
  <c r="AJ23" i="3"/>
  <c r="E24" i="3" s="1"/>
  <c r="AJ24" i="3"/>
  <c r="M23" i="3" s="1"/>
  <c r="BQ22" i="3"/>
  <c r="BQ23" i="3"/>
  <c r="BQ24" i="3"/>
  <c r="BR22" i="3"/>
  <c r="BR23" i="3"/>
  <c r="BR24" i="3"/>
  <c r="BT22" i="3"/>
  <c r="BT23" i="3"/>
  <c r="BT24" i="3"/>
  <c r="BS22" i="3"/>
  <c r="BS23" i="3"/>
  <c r="BS24" i="3"/>
  <c r="AJ4" i="3"/>
  <c r="E4" i="3" s="1"/>
  <c r="AJ5" i="3"/>
  <c r="AJ6" i="3"/>
  <c r="M6" i="3" s="1"/>
  <c r="BQ4" i="3"/>
  <c r="BQ5" i="3"/>
  <c r="BQ6" i="3"/>
  <c r="BR4" i="3"/>
  <c r="BR5" i="3"/>
  <c r="BR6" i="3"/>
  <c r="BT4" i="3"/>
  <c r="BT5" i="3"/>
  <c r="BT6" i="3"/>
  <c r="BS4" i="3"/>
  <c r="BS5" i="3"/>
  <c r="BS6" i="3"/>
  <c r="AJ10" i="3"/>
  <c r="AJ11" i="3"/>
  <c r="E12" i="3" s="1"/>
  <c r="AJ12" i="3"/>
  <c r="M11" i="3" s="1"/>
  <c r="BQ10" i="3"/>
  <c r="BQ11" i="3"/>
  <c r="BQ12" i="3"/>
  <c r="BR10" i="3"/>
  <c r="BR11" i="3"/>
  <c r="BR12" i="3"/>
  <c r="BT10" i="3"/>
  <c r="BT11" i="3"/>
  <c r="BT12" i="3"/>
  <c r="BS10" i="3"/>
  <c r="BS11" i="3"/>
  <c r="BS12" i="3"/>
  <c r="AJ16" i="3"/>
  <c r="E17" i="3" s="1"/>
  <c r="AJ17" i="3"/>
  <c r="E18" i="3" s="1"/>
  <c r="AJ18" i="3"/>
  <c r="BQ16" i="3"/>
  <c r="BQ17" i="3"/>
  <c r="BQ18" i="3"/>
  <c r="BR16" i="3"/>
  <c r="BR17" i="3"/>
  <c r="BR18" i="3"/>
  <c r="BT16" i="3"/>
  <c r="BT17" i="3"/>
  <c r="BT18" i="3"/>
  <c r="BS16" i="3"/>
  <c r="BS17" i="3"/>
  <c r="BS18" i="3"/>
  <c r="N58" i="3"/>
  <c r="N56" i="3"/>
  <c r="U45" i="3"/>
  <c r="H45" i="3"/>
  <c r="U43" i="3"/>
  <c r="H43" i="3"/>
  <c r="N32" i="3"/>
  <c r="N30" i="3"/>
  <c r="N33" i="1"/>
  <c r="N31" i="1"/>
  <c r="N59" i="1"/>
  <c r="N57" i="1"/>
  <c r="U46" i="1"/>
  <c r="U44" i="1"/>
  <c r="H46" i="1"/>
  <c r="H44" i="1"/>
  <c r="BP24" i="3"/>
  <c r="BO24" i="3"/>
  <c r="BN24" i="3"/>
  <c r="BM24" i="3"/>
  <c r="BL24" i="3"/>
  <c r="BK24" i="3"/>
  <c r="BJ24" i="3"/>
  <c r="BI24" i="3"/>
  <c r="BO22" i="3"/>
  <c r="BO23" i="3"/>
  <c r="BP22" i="3"/>
  <c r="BP23" i="3"/>
  <c r="BM22" i="3"/>
  <c r="BM23" i="3"/>
  <c r="BN22" i="3"/>
  <c r="BN23" i="3"/>
  <c r="BK22" i="3"/>
  <c r="BK23" i="3"/>
  <c r="BL22" i="3"/>
  <c r="BL23" i="3"/>
  <c r="BI22" i="3"/>
  <c r="BI23" i="3"/>
  <c r="BJ22" i="3"/>
  <c r="BJ23" i="3"/>
  <c r="BP18" i="3"/>
  <c r="BO18" i="3"/>
  <c r="BN18" i="3"/>
  <c r="BM18" i="3"/>
  <c r="BL18" i="3"/>
  <c r="BK18" i="3"/>
  <c r="BJ18" i="3"/>
  <c r="BI18" i="3"/>
  <c r="BO16" i="3"/>
  <c r="BO17" i="3"/>
  <c r="BP16" i="3"/>
  <c r="BP17" i="3"/>
  <c r="BM16" i="3"/>
  <c r="BM17" i="3"/>
  <c r="BN16" i="3"/>
  <c r="BN17" i="3"/>
  <c r="BK16" i="3"/>
  <c r="BK17" i="3"/>
  <c r="BL16" i="3"/>
  <c r="BL17" i="3"/>
  <c r="BI16" i="3"/>
  <c r="BI17" i="3"/>
  <c r="BJ16" i="3"/>
  <c r="BJ17" i="3"/>
  <c r="BP12" i="3"/>
  <c r="BO12" i="3"/>
  <c r="BN12" i="3"/>
  <c r="BM12" i="3"/>
  <c r="BL12" i="3"/>
  <c r="BK12" i="3"/>
  <c r="BJ12" i="3"/>
  <c r="BI12" i="3"/>
  <c r="BO10" i="3"/>
  <c r="BO11" i="3"/>
  <c r="BP10" i="3"/>
  <c r="BP11" i="3"/>
  <c r="BM10" i="3"/>
  <c r="BM11" i="3"/>
  <c r="BN10" i="3"/>
  <c r="BN11" i="3"/>
  <c r="BK10" i="3"/>
  <c r="BK11" i="3"/>
  <c r="BL10" i="3"/>
  <c r="BL11" i="3"/>
  <c r="BI10" i="3"/>
  <c r="BI11" i="3"/>
  <c r="BJ10" i="3"/>
  <c r="BJ11" i="3"/>
  <c r="BO4" i="3"/>
  <c r="BP4" i="3"/>
  <c r="BO5" i="3"/>
  <c r="BP5" i="3"/>
  <c r="BO6" i="3"/>
  <c r="BP6" i="3"/>
  <c r="BM4" i="3"/>
  <c r="BN4" i="3"/>
  <c r="BM5" i="3"/>
  <c r="BN5" i="3"/>
  <c r="BM6" i="3"/>
  <c r="BN6" i="3"/>
  <c r="BK4" i="3"/>
  <c r="BL4" i="3"/>
  <c r="BK5" i="3"/>
  <c r="BL5" i="3"/>
  <c r="BK6" i="3"/>
  <c r="BL6" i="3"/>
  <c r="BI4" i="3"/>
  <c r="BI5" i="3"/>
  <c r="BI6" i="3"/>
  <c r="BJ4" i="3"/>
  <c r="BJ5" i="3"/>
  <c r="BJ6" i="3"/>
  <c r="AJ18" i="1"/>
  <c r="E21" i="1" s="1"/>
  <c r="AJ19" i="1"/>
  <c r="E19" i="1" s="1"/>
  <c r="AJ20" i="1"/>
  <c r="M20" i="1" s="1"/>
  <c r="AJ21" i="1"/>
  <c r="M17" i="1" s="1"/>
  <c r="AJ17" i="1"/>
  <c r="E26" i="1" s="1"/>
  <c r="AJ5" i="1"/>
  <c r="E11" i="1" s="1"/>
  <c r="AJ6" i="1"/>
  <c r="M10" i="1" s="1"/>
  <c r="AJ7" i="1"/>
  <c r="M5" i="1" s="1"/>
  <c r="AJ8" i="1"/>
  <c r="M6" i="1" s="1"/>
  <c r="AJ4" i="1"/>
  <c r="E13" i="1" s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M21" i="1"/>
  <c r="BQ17" i="1"/>
  <c r="BQ18" i="1"/>
  <c r="BQ19" i="1"/>
  <c r="BQ20" i="1"/>
  <c r="BQ21" i="1"/>
  <c r="BR17" i="1"/>
  <c r="BR18" i="1"/>
  <c r="BR19" i="1"/>
  <c r="BR20" i="1"/>
  <c r="BR21" i="1"/>
  <c r="BS17" i="1"/>
  <c r="BS18" i="1"/>
  <c r="BS19" i="1"/>
  <c r="BS20" i="1"/>
  <c r="BS21" i="1"/>
  <c r="BT17" i="1"/>
  <c r="BT18" i="1"/>
  <c r="BT19" i="1"/>
  <c r="BT20" i="1"/>
  <c r="BT21" i="1"/>
  <c r="BP21" i="1"/>
  <c r="BO21" i="1"/>
  <c r="BN21" i="1"/>
  <c r="BM21" i="1"/>
  <c r="BL21" i="1"/>
  <c r="BK21" i="1"/>
  <c r="BJ21" i="1"/>
  <c r="BI21" i="1"/>
  <c r="BO17" i="1"/>
  <c r="BO18" i="1"/>
  <c r="BO19" i="1"/>
  <c r="BO20" i="1"/>
  <c r="BP17" i="1"/>
  <c r="BP18" i="1"/>
  <c r="BP19" i="1"/>
  <c r="BP20" i="1"/>
  <c r="BM17" i="1"/>
  <c r="BM18" i="1"/>
  <c r="BM19" i="1"/>
  <c r="BM20" i="1"/>
  <c r="BN17" i="1"/>
  <c r="BN18" i="1"/>
  <c r="BN19" i="1"/>
  <c r="BN20" i="1"/>
  <c r="BK17" i="1"/>
  <c r="BK18" i="1"/>
  <c r="BK19" i="1"/>
  <c r="BK20" i="1"/>
  <c r="BL17" i="1"/>
  <c r="BL18" i="1"/>
  <c r="BL19" i="1"/>
  <c r="BL20" i="1"/>
  <c r="BI17" i="1"/>
  <c r="BI18" i="1"/>
  <c r="BI19" i="1"/>
  <c r="BI20" i="1"/>
  <c r="BJ17" i="1"/>
  <c r="BJ18" i="1"/>
  <c r="BJ19" i="1"/>
  <c r="BJ20" i="1"/>
  <c r="BI5" i="1"/>
  <c r="BJ5" i="1"/>
  <c r="BK5" i="1"/>
  <c r="BL5" i="1"/>
  <c r="BM5" i="1"/>
  <c r="BN5" i="1"/>
  <c r="BO5" i="1"/>
  <c r="BP5" i="1"/>
  <c r="BQ5" i="1"/>
  <c r="BR5" i="1"/>
  <c r="BS5" i="1"/>
  <c r="BT5" i="1"/>
  <c r="BI6" i="1"/>
  <c r="BJ6" i="1"/>
  <c r="BK6" i="1"/>
  <c r="BL6" i="1"/>
  <c r="BM6" i="1"/>
  <c r="BN6" i="1"/>
  <c r="BO6" i="1"/>
  <c r="BP6" i="1"/>
  <c r="BQ6" i="1"/>
  <c r="BR6" i="1"/>
  <c r="BS6" i="1"/>
  <c r="BT6" i="1"/>
  <c r="BI7" i="1"/>
  <c r="BJ7" i="1"/>
  <c r="BK7" i="1"/>
  <c r="BL7" i="1"/>
  <c r="BM7" i="1"/>
  <c r="BN7" i="1"/>
  <c r="BO7" i="1"/>
  <c r="BP7" i="1"/>
  <c r="BQ7" i="1"/>
  <c r="BR7" i="1"/>
  <c r="BS7" i="1"/>
  <c r="BT7" i="1"/>
  <c r="BI8" i="1"/>
  <c r="BJ8" i="1"/>
  <c r="BK8" i="1"/>
  <c r="BL8" i="1"/>
  <c r="BM8" i="1"/>
  <c r="BN8" i="1"/>
  <c r="BO8" i="1"/>
  <c r="BP8" i="1"/>
  <c r="BQ8" i="1"/>
  <c r="BR8" i="1"/>
  <c r="BS8" i="1"/>
  <c r="BT8" i="1"/>
  <c r="BI9" i="1"/>
  <c r="BJ9" i="1"/>
  <c r="BK9" i="1"/>
  <c r="BL9" i="1"/>
  <c r="BM9" i="1"/>
  <c r="BN9" i="1"/>
  <c r="BO9" i="1"/>
  <c r="BP9" i="1"/>
  <c r="BQ9" i="1"/>
  <c r="BR9" i="1"/>
  <c r="BS9" i="1"/>
  <c r="BT9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T4" i="1"/>
  <c r="BS4" i="1"/>
  <c r="BR4" i="1"/>
  <c r="BQ4" i="1"/>
  <c r="BP4" i="1"/>
  <c r="BO4" i="1"/>
  <c r="BN4" i="1"/>
  <c r="BM4" i="1"/>
  <c r="BL4" i="1"/>
  <c r="BK4" i="1"/>
  <c r="BJ4" i="1"/>
  <c r="BI4" i="1"/>
  <c r="M11" i="1"/>
  <c r="M26" i="1"/>
  <c r="M18" i="1"/>
  <c r="M25" i="1"/>
  <c r="E18" i="1"/>
  <c r="M9" i="1"/>
  <c r="E24" i="1"/>
  <c r="M4" i="1" l="1"/>
  <c r="M7" i="1"/>
  <c r="M8" i="1"/>
  <c r="E8" i="1"/>
  <c r="E5" i="1"/>
  <c r="M13" i="1"/>
  <c r="E10" i="1"/>
  <c r="E4" i="1"/>
  <c r="E9" i="1"/>
  <c r="E22" i="1"/>
  <c r="M12" i="1"/>
  <c r="M22" i="1"/>
  <c r="E6" i="1"/>
  <c r="M10" i="3"/>
  <c r="E12" i="1"/>
  <c r="M19" i="1"/>
  <c r="M24" i="1"/>
  <c r="E7" i="1"/>
  <c r="E23" i="3"/>
  <c r="AQ22" i="3" s="1"/>
  <c r="E20" i="1"/>
  <c r="E23" i="1"/>
  <c r="E17" i="1"/>
  <c r="M5" i="3"/>
  <c r="M23" i="1"/>
  <c r="E25" i="1"/>
  <c r="E5" i="3"/>
  <c r="M12" i="3"/>
  <c r="M16" i="3"/>
  <c r="M24" i="3"/>
  <c r="M17" i="3"/>
  <c r="M4" i="3"/>
  <c r="M22" i="3"/>
  <c r="E16" i="3"/>
  <c r="E10" i="3"/>
  <c r="E6" i="3"/>
  <c r="M18" i="3"/>
  <c r="E11" i="3"/>
  <c r="AT5" i="1" l="1"/>
  <c r="AQ8" i="1"/>
  <c r="AU4" i="1"/>
  <c r="AQ7" i="1"/>
  <c r="AQ4" i="1"/>
  <c r="AS7" i="1"/>
  <c r="AS8" i="1"/>
  <c r="AW4" i="1"/>
  <c r="AR5" i="1"/>
  <c r="AV6" i="1"/>
  <c r="AV24" i="3"/>
  <c r="AU5" i="1"/>
  <c r="AS4" i="1"/>
  <c r="AW7" i="1"/>
  <c r="AU8" i="1"/>
  <c r="AV22" i="3"/>
  <c r="AT6" i="1"/>
  <c r="AV5" i="1"/>
  <c r="AQ5" i="1"/>
  <c r="AU6" i="1"/>
  <c r="AV4" i="1"/>
  <c r="AT4" i="1"/>
  <c r="AV8" i="1"/>
  <c r="AQ6" i="1"/>
  <c r="AW6" i="1"/>
  <c r="AW8" i="1"/>
  <c r="AX8" i="1" s="1"/>
  <c r="AR7" i="1"/>
  <c r="AW5" i="1"/>
  <c r="AT8" i="1"/>
  <c r="AV7" i="1"/>
  <c r="AR4" i="1"/>
  <c r="AU7" i="1"/>
  <c r="AR6" i="1"/>
  <c r="AQ16" i="3"/>
  <c r="AT18" i="1"/>
  <c r="AR8" i="1"/>
  <c r="AS6" i="1"/>
  <c r="AT7" i="1"/>
  <c r="AT24" i="3"/>
  <c r="AS5" i="1"/>
  <c r="AW4" i="3"/>
  <c r="AV5" i="3"/>
  <c r="AQ21" i="1"/>
  <c r="AW21" i="1"/>
  <c r="AS17" i="1"/>
  <c r="AQ20" i="1"/>
  <c r="AU19" i="1"/>
  <c r="AU21" i="1"/>
  <c r="AV21" i="1"/>
  <c r="AW20" i="1"/>
  <c r="AS19" i="1"/>
  <c r="AU17" i="1"/>
  <c r="AQ19" i="1"/>
  <c r="AR21" i="1"/>
  <c r="AR18" i="1"/>
  <c r="AS21" i="1"/>
  <c r="AT17" i="1"/>
  <c r="AT21" i="1"/>
  <c r="AT19" i="1"/>
  <c r="AV17" i="1"/>
  <c r="AQ18" i="1"/>
  <c r="AW18" i="1"/>
  <c r="AW17" i="1"/>
  <c r="AS20" i="1"/>
  <c r="AS18" i="1"/>
  <c r="AR17" i="1"/>
  <c r="AU18" i="1"/>
  <c r="AV18" i="1"/>
  <c r="AT20" i="1"/>
  <c r="AR20" i="1"/>
  <c r="AV19" i="1"/>
  <c r="AR19" i="1"/>
  <c r="AW19" i="1"/>
  <c r="AU20" i="1"/>
  <c r="AV20" i="1"/>
  <c r="AQ17" i="1"/>
  <c r="AR6" i="3"/>
  <c r="AR18" i="3"/>
  <c r="AS18" i="3"/>
  <c r="AU10" i="3"/>
  <c r="AW18" i="3"/>
  <c r="AW24" i="3"/>
  <c r="AX24" i="3" s="1"/>
  <c r="AU18" i="3"/>
  <c r="AR24" i="3"/>
  <c r="AS24" i="3"/>
  <c r="AT23" i="3"/>
  <c r="AR23" i="3"/>
  <c r="AU6" i="3"/>
  <c r="AV23" i="3"/>
  <c r="AQ24" i="3"/>
  <c r="AU23" i="3"/>
  <c r="AS22" i="3"/>
  <c r="AW23" i="3"/>
  <c r="AU22" i="3"/>
  <c r="AV16" i="3"/>
  <c r="AU24" i="3"/>
  <c r="AW22" i="3"/>
  <c r="AX22" i="3" s="1"/>
  <c r="AY22" i="3" s="1"/>
  <c r="AZ22" i="3" s="1"/>
  <c r="AS16" i="3"/>
  <c r="AT4" i="3"/>
  <c r="AR4" i="3"/>
  <c r="AV4" i="3"/>
  <c r="AQ6" i="3"/>
  <c r="AW6" i="3"/>
  <c r="AV6" i="3"/>
  <c r="AQ5" i="3"/>
  <c r="AR5" i="3"/>
  <c r="AS5" i="3"/>
  <c r="AW5" i="3"/>
  <c r="AT6" i="3"/>
  <c r="AQ4" i="3"/>
  <c r="AU4" i="3"/>
  <c r="AU5" i="3"/>
  <c r="AT5" i="3"/>
  <c r="AV10" i="3"/>
  <c r="AW11" i="3"/>
  <c r="AW10" i="3"/>
  <c r="AQ12" i="3"/>
  <c r="AT11" i="3"/>
  <c r="AS11" i="3"/>
  <c r="AS12" i="3"/>
  <c r="AS10" i="3"/>
  <c r="AR11" i="3"/>
  <c r="AQ11" i="3"/>
  <c r="AV12" i="3"/>
  <c r="AR12" i="3"/>
  <c r="AV11" i="3"/>
  <c r="AU12" i="3"/>
  <c r="AT12" i="3"/>
  <c r="AU11" i="3"/>
  <c r="AW12" i="3"/>
  <c r="AQ10" i="3"/>
  <c r="AS23" i="3"/>
  <c r="AR22" i="3"/>
  <c r="AT18" i="3"/>
  <c r="AT17" i="3"/>
  <c r="AW17" i="3"/>
  <c r="AR17" i="3"/>
  <c r="AR16" i="3"/>
  <c r="AQ18" i="3"/>
  <c r="AW16" i="3"/>
  <c r="AU16" i="3"/>
  <c r="AQ17" i="3"/>
  <c r="AS17" i="3"/>
  <c r="AV17" i="3"/>
  <c r="AX17" i="3" s="1"/>
  <c r="AU17" i="3"/>
  <c r="AR10" i="3"/>
  <c r="AS4" i="3"/>
  <c r="AT22" i="3"/>
  <c r="AT16" i="3"/>
  <c r="AV18" i="3"/>
  <c r="AS6" i="3"/>
  <c r="AQ23" i="3"/>
  <c r="AT10" i="3"/>
  <c r="AX7" i="1" l="1"/>
  <c r="AY7" i="1" s="1"/>
  <c r="AZ7" i="1" s="1"/>
  <c r="AY8" i="1"/>
  <c r="AZ8" i="1" s="1"/>
  <c r="AX5" i="1"/>
  <c r="AY5" i="1" s="1"/>
  <c r="AZ5" i="1" s="1"/>
  <c r="AX6" i="1"/>
  <c r="AY6" i="1" s="1"/>
  <c r="AZ6" i="1" s="1"/>
  <c r="AX4" i="1"/>
  <c r="AY4" i="1" s="1"/>
  <c r="AZ4" i="1" s="1"/>
  <c r="AX18" i="1"/>
  <c r="AX20" i="1"/>
  <c r="AY20" i="1" s="1"/>
  <c r="AZ20" i="1" s="1"/>
  <c r="AX19" i="1"/>
  <c r="AY19" i="1" s="1"/>
  <c r="AZ19" i="1" s="1"/>
  <c r="AX18" i="3"/>
  <c r="AY18" i="3" s="1"/>
  <c r="AZ18" i="3" s="1"/>
  <c r="AX4" i="3"/>
  <c r="AY4" i="3" s="1"/>
  <c r="AZ4" i="3" s="1"/>
  <c r="AX5" i="3"/>
  <c r="AY5" i="3" s="1"/>
  <c r="AZ5" i="3" s="1"/>
  <c r="AX17" i="1"/>
  <c r="AY17" i="1" s="1"/>
  <c r="AZ17" i="1" s="1"/>
  <c r="AY18" i="1"/>
  <c r="AZ18" i="1" s="1"/>
  <c r="AX21" i="1"/>
  <c r="AY21" i="1" s="1"/>
  <c r="AZ21" i="1" s="1"/>
  <c r="AY24" i="3"/>
  <c r="AZ24" i="3" s="1"/>
  <c r="AX12" i="3"/>
  <c r="AY12" i="3" s="1"/>
  <c r="AZ12" i="3" s="1"/>
  <c r="AX11" i="3"/>
  <c r="AY17" i="3"/>
  <c r="AZ17" i="3" s="1"/>
  <c r="AX23" i="3"/>
  <c r="AY23" i="3" s="1"/>
  <c r="AZ23" i="3" s="1"/>
  <c r="AY11" i="3"/>
  <c r="AZ11" i="3" s="1"/>
  <c r="AX16" i="3"/>
  <c r="AY16" i="3" s="1"/>
  <c r="AZ16" i="3" s="1"/>
  <c r="AX10" i="3"/>
  <c r="AY10" i="3" s="1"/>
  <c r="AZ10" i="3" s="1"/>
  <c r="AX6" i="3"/>
  <c r="AY6" i="3" s="1"/>
  <c r="AZ6" i="3" s="1"/>
  <c r="AP7" i="1" l="1"/>
  <c r="AI7" i="1" s="1"/>
  <c r="AP6" i="1"/>
  <c r="AI6" i="1" s="1"/>
  <c r="AP4" i="1"/>
  <c r="AI4" i="1" s="1"/>
  <c r="AP5" i="1"/>
  <c r="AI5" i="1" s="1"/>
  <c r="AP8" i="1"/>
  <c r="AI8" i="1" s="1"/>
  <c r="AP17" i="1"/>
  <c r="AI17" i="1" s="1"/>
  <c r="S17" i="1" s="1"/>
  <c r="AD17" i="1" s="1"/>
  <c r="AP23" i="3"/>
  <c r="AI23" i="3" s="1"/>
  <c r="AP21" i="1"/>
  <c r="AI21" i="1" s="1"/>
  <c r="AP19" i="1"/>
  <c r="AI19" i="1" s="1"/>
  <c r="AP18" i="1"/>
  <c r="AI18" i="1" s="1"/>
  <c r="AP20" i="1"/>
  <c r="AI20" i="1" s="1"/>
  <c r="AP6" i="3"/>
  <c r="AI6" i="3" s="1"/>
  <c r="AP10" i="3"/>
  <c r="AI10" i="3" s="1"/>
  <c r="BU10" i="3" s="1"/>
  <c r="BV10" i="3" s="1"/>
  <c r="AP17" i="3"/>
  <c r="AI17" i="3" s="1"/>
  <c r="AP18" i="3"/>
  <c r="AI18" i="3" s="1"/>
  <c r="AP12" i="3"/>
  <c r="AI12" i="3" s="1"/>
  <c r="AP24" i="3"/>
  <c r="AI24" i="3" s="1"/>
  <c r="AP5" i="3"/>
  <c r="AI5" i="3" s="1"/>
  <c r="AP16" i="3"/>
  <c r="AI16" i="3" s="1"/>
  <c r="AP4" i="3"/>
  <c r="AI4" i="3" s="1"/>
  <c r="AP11" i="3"/>
  <c r="AI11" i="3" s="1"/>
  <c r="AP22" i="3"/>
  <c r="AI22" i="3" s="1"/>
  <c r="BU5" i="1"/>
  <c r="BV5" i="1" s="1"/>
  <c r="S7" i="1" l="1"/>
  <c r="AF7" i="1" s="1"/>
  <c r="S8" i="1"/>
  <c r="AD8" i="1" s="1"/>
  <c r="BU7" i="1"/>
  <c r="BV7" i="1" s="1"/>
  <c r="S5" i="1"/>
  <c r="AA5" i="1" s="1"/>
  <c r="BU6" i="1"/>
  <c r="BV6" i="1" s="1"/>
  <c r="BU8" i="1"/>
  <c r="BV8" i="1" s="1"/>
  <c r="S4" i="1"/>
  <c r="AC4" i="1" s="1"/>
  <c r="S6" i="1"/>
  <c r="AA6" i="1" s="1"/>
  <c r="BU4" i="1"/>
  <c r="BV4" i="1" s="1"/>
  <c r="S10" i="3"/>
  <c r="AG10" i="3" s="1"/>
  <c r="BU11" i="3"/>
  <c r="BV11" i="3" s="1"/>
  <c r="BU21" i="1"/>
  <c r="BV21" i="1" s="1"/>
  <c r="BU19" i="1"/>
  <c r="BV19" i="1" s="1"/>
  <c r="S18" i="1"/>
  <c r="AC18" i="1" s="1"/>
  <c r="BU17" i="1"/>
  <c r="BV17" i="1" s="1"/>
  <c r="BU20" i="1"/>
  <c r="BV20" i="1" s="1"/>
  <c r="AB17" i="1"/>
  <c r="AF17" i="1"/>
  <c r="Z17" i="1"/>
  <c r="AG17" i="1"/>
  <c r="AC17" i="1"/>
  <c r="AB38" i="1"/>
  <c r="S20" i="1"/>
  <c r="S21" i="1"/>
  <c r="AA17" i="1"/>
  <c r="S19" i="1"/>
  <c r="AE17" i="1"/>
  <c r="BU18" i="1"/>
  <c r="BV18" i="1" s="1"/>
  <c r="S11" i="3"/>
  <c r="S12" i="3"/>
  <c r="BU12" i="3"/>
  <c r="BV12" i="3" s="1"/>
  <c r="BU5" i="3"/>
  <c r="BV5" i="3" s="1"/>
  <c r="S6" i="3"/>
  <c r="BU4" i="3"/>
  <c r="BV4" i="3" s="1"/>
  <c r="S5" i="3"/>
  <c r="S4" i="3"/>
  <c r="BU6" i="3"/>
  <c r="BV6" i="3" s="1"/>
  <c r="BU24" i="3"/>
  <c r="BV24" i="3" s="1"/>
  <c r="BU23" i="3"/>
  <c r="BV23" i="3" s="1"/>
  <c r="BU22" i="3"/>
  <c r="BV22" i="3" s="1"/>
  <c r="S22" i="3"/>
  <c r="S23" i="3"/>
  <c r="S24" i="3"/>
  <c r="AD10" i="3"/>
  <c r="BU18" i="3"/>
  <c r="BV18" i="3" s="1"/>
  <c r="S16" i="3"/>
  <c r="BU16" i="3"/>
  <c r="BV16" i="3" s="1"/>
  <c r="S17" i="3"/>
  <c r="BU17" i="3"/>
  <c r="BV17" i="3" s="1"/>
  <c r="S18" i="3"/>
  <c r="AB10" i="3" l="1"/>
  <c r="AE4" i="1"/>
  <c r="AA10" i="3"/>
  <c r="AE6" i="1"/>
  <c r="AC6" i="1"/>
  <c r="AF6" i="1"/>
  <c r="AB7" i="1"/>
  <c r="AB6" i="1"/>
  <c r="AA7" i="1"/>
  <c r="AB40" i="1"/>
  <c r="AC7" i="1"/>
  <c r="AB52" i="1"/>
  <c r="AD7" i="1"/>
  <c r="AG7" i="1"/>
  <c r="Z7" i="1"/>
  <c r="Z6" i="1"/>
  <c r="AE7" i="1"/>
  <c r="AD4" i="1"/>
  <c r="AF4" i="1"/>
  <c r="AB4" i="1"/>
  <c r="AE5" i="1"/>
  <c r="A50" i="1"/>
  <c r="Z5" i="1"/>
  <c r="AG5" i="1"/>
  <c r="AB5" i="1"/>
  <c r="AD5" i="1"/>
  <c r="AC5" i="1"/>
  <c r="AG6" i="1"/>
  <c r="AD6" i="1"/>
  <c r="AF5" i="1"/>
  <c r="BW4" i="1"/>
  <c r="Y5" i="1" s="1"/>
  <c r="BW8" i="1"/>
  <c r="AG8" i="1"/>
  <c r="AG4" i="1"/>
  <c r="AB8" i="1"/>
  <c r="AC8" i="1"/>
  <c r="AA8" i="1"/>
  <c r="AF8" i="1"/>
  <c r="Z4" i="1"/>
  <c r="AE8" i="1"/>
  <c r="Z8" i="1"/>
  <c r="A38" i="1"/>
  <c r="AA4" i="1"/>
  <c r="BW7" i="1"/>
  <c r="BW6" i="1"/>
  <c r="BW11" i="3"/>
  <c r="Y12" i="3" s="1"/>
  <c r="BW5" i="1"/>
  <c r="Z10" i="3"/>
  <c r="AF10" i="3"/>
  <c r="AC10" i="3"/>
  <c r="AE10" i="3"/>
  <c r="A49" i="3"/>
  <c r="Z18" i="1"/>
  <c r="AG18" i="1"/>
  <c r="AF18" i="1"/>
  <c r="BW21" i="1"/>
  <c r="BW18" i="1"/>
  <c r="Y19" i="1" s="1"/>
  <c r="AD18" i="1"/>
  <c r="AA18" i="1"/>
  <c r="AE18" i="1"/>
  <c r="AB18" i="1"/>
  <c r="AB50" i="1"/>
  <c r="AG19" i="1"/>
  <c r="AB19" i="1"/>
  <c r="AC19" i="1"/>
  <c r="AF19" i="1"/>
  <c r="AA19" i="1"/>
  <c r="Z19" i="1"/>
  <c r="AE19" i="1"/>
  <c r="AD19" i="1"/>
  <c r="A52" i="1"/>
  <c r="AE21" i="1"/>
  <c r="AF21" i="1"/>
  <c r="Z21" i="1"/>
  <c r="AG21" i="1"/>
  <c r="AC21" i="1"/>
  <c r="AD21" i="1"/>
  <c r="AA21" i="1"/>
  <c r="AB21" i="1"/>
  <c r="BW20" i="1"/>
  <c r="Y21" i="1" s="1"/>
  <c r="AA20" i="1"/>
  <c r="AE20" i="1"/>
  <c r="A40" i="1"/>
  <c r="Z20" i="1"/>
  <c r="AB20" i="1"/>
  <c r="AD20" i="1"/>
  <c r="AG20" i="1"/>
  <c r="AF20" i="1"/>
  <c r="AC20" i="1"/>
  <c r="BW19" i="1"/>
  <c r="Y20" i="1" s="1"/>
  <c r="BW17" i="1"/>
  <c r="Y18" i="1" s="1"/>
  <c r="BW4" i="3"/>
  <c r="BW16" i="3"/>
  <c r="Y17" i="3" s="1"/>
  <c r="BW10" i="3"/>
  <c r="Y11" i="3" s="1"/>
  <c r="BW17" i="3"/>
  <c r="Y18" i="3" s="1"/>
  <c r="AF22" i="3"/>
  <c r="Z22" i="3"/>
  <c r="AB22" i="3"/>
  <c r="AG22" i="3"/>
  <c r="AC22" i="3"/>
  <c r="AB49" i="3"/>
  <c r="AA22" i="3"/>
  <c r="AD22" i="3"/>
  <c r="AE22" i="3"/>
  <c r="AE6" i="3"/>
  <c r="AD6" i="3"/>
  <c r="AA6" i="3"/>
  <c r="AC6" i="3"/>
  <c r="AG6" i="3"/>
  <c r="AF6" i="3"/>
  <c r="AB6" i="3"/>
  <c r="Z6" i="3"/>
  <c r="AG24" i="3"/>
  <c r="Z24" i="3"/>
  <c r="AF24" i="3"/>
  <c r="AD24" i="3"/>
  <c r="AB24" i="3"/>
  <c r="AE24" i="3"/>
  <c r="AA24" i="3"/>
  <c r="AC24" i="3"/>
  <c r="AC18" i="3"/>
  <c r="AB18" i="3"/>
  <c r="AE18" i="3"/>
  <c r="AA18" i="3"/>
  <c r="Z18" i="3"/>
  <c r="AF18" i="3"/>
  <c r="AD18" i="3"/>
  <c r="AG18" i="3"/>
  <c r="Z17" i="3"/>
  <c r="AF17" i="3"/>
  <c r="AB51" i="3"/>
  <c r="AD17" i="3"/>
  <c r="AE17" i="3"/>
  <c r="AG17" i="3"/>
  <c r="AB17" i="3"/>
  <c r="AA17" i="3"/>
  <c r="AC17" i="3"/>
  <c r="BW22" i="3"/>
  <c r="Y23" i="3" s="1"/>
  <c r="BW5" i="3"/>
  <c r="BW24" i="3"/>
  <c r="AD12" i="3"/>
  <c r="AB12" i="3"/>
  <c r="AE12" i="3"/>
  <c r="AC12" i="3"/>
  <c r="AG12" i="3"/>
  <c r="AA12" i="3"/>
  <c r="Z12" i="3"/>
  <c r="AF12" i="3"/>
  <c r="AE5" i="3"/>
  <c r="AB5" i="3"/>
  <c r="AD5" i="3"/>
  <c r="AC5" i="3"/>
  <c r="Z5" i="3"/>
  <c r="AF5" i="3"/>
  <c r="AG5" i="3"/>
  <c r="AA5" i="3"/>
  <c r="A51" i="3"/>
  <c r="BW12" i="3"/>
  <c r="BW18" i="3"/>
  <c r="BW6" i="3"/>
  <c r="AB11" i="3"/>
  <c r="AC11" i="3"/>
  <c r="AD11" i="3"/>
  <c r="AF11" i="3"/>
  <c r="A39" i="3"/>
  <c r="AE11" i="3"/>
  <c r="AG11" i="3"/>
  <c r="Z11" i="3"/>
  <c r="AA11" i="3"/>
  <c r="AA23" i="3"/>
  <c r="AB39" i="3"/>
  <c r="AB23" i="3"/>
  <c r="AF23" i="3"/>
  <c r="AD23" i="3"/>
  <c r="Z23" i="3"/>
  <c r="AG23" i="3"/>
  <c r="AC23" i="3"/>
  <c r="AE23" i="3"/>
  <c r="BW23" i="3"/>
  <c r="Y24" i="3" s="1"/>
  <c r="AB16" i="3"/>
  <c r="AE16" i="3"/>
  <c r="AA16" i="3"/>
  <c r="AG16" i="3"/>
  <c r="Z16" i="3"/>
  <c r="AB37" i="3"/>
  <c r="AC16" i="3"/>
  <c r="AD16" i="3"/>
  <c r="AF16" i="3"/>
  <c r="AD4" i="3"/>
  <c r="Z4" i="3"/>
  <c r="AE4" i="3"/>
  <c r="AC4" i="3"/>
  <c r="AB4" i="3"/>
  <c r="A37" i="3"/>
  <c r="AG4" i="3"/>
  <c r="AA4" i="3"/>
  <c r="AF4" i="3"/>
  <c r="Y8" i="1" l="1"/>
  <c r="Y6" i="1"/>
  <c r="Y7" i="1"/>
  <c r="Y6" i="3"/>
  <c r="Y5" i="3"/>
</calcChain>
</file>

<file path=xl/sharedStrings.xml><?xml version="1.0" encoding="utf-8"?>
<sst xmlns="http://schemas.openxmlformats.org/spreadsheetml/2006/main" count="403" uniqueCount="34">
  <si>
    <t>R</t>
  </si>
  <si>
    <t>Pts</t>
  </si>
  <si>
    <t>J</t>
  </si>
  <si>
    <t>G</t>
  </si>
  <si>
    <t>N</t>
  </si>
  <si>
    <t>P</t>
  </si>
  <si>
    <t>B +</t>
  </si>
  <si>
    <t>B -</t>
  </si>
  <si>
    <t>Diff</t>
  </si>
  <si>
    <t>Equipes</t>
  </si>
  <si>
    <t>Bts</t>
  </si>
  <si>
    <t>N° Terrain</t>
  </si>
  <si>
    <t>Heure</t>
  </si>
  <si>
    <t>POULE  1</t>
  </si>
  <si>
    <t>CLASSEMENT  POULE  1</t>
  </si>
  <si>
    <t>%</t>
  </si>
  <si>
    <t>POULE  2</t>
  </si>
  <si>
    <t>CLASSEMENT  POULE  2</t>
  </si>
  <si>
    <t>Nom Des Equipes Poule 1</t>
  </si>
  <si>
    <t>Nom Des Equipes Poule 2</t>
  </si>
  <si>
    <t>TOURNOI
2 Poules de 5</t>
  </si>
  <si>
    <t>TOURNOI
4 Poules de 3</t>
  </si>
  <si>
    <t>Nom Des Equipes Poule 3</t>
  </si>
  <si>
    <t>Nom Des Equipes Poule 4</t>
  </si>
  <si>
    <t>POULE  3</t>
  </si>
  <si>
    <t>POULE  4</t>
  </si>
  <si>
    <t>CLASSEMENT  POULE  3</t>
  </si>
  <si>
    <t>CLASSEMENT  POULE  4</t>
  </si>
  <si>
    <t>Buts</t>
  </si>
  <si>
    <t>Penalties</t>
  </si>
  <si>
    <t>V Pts</t>
  </si>
  <si>
    <t>N Pts</t>
  </si>
  <si>
    <t>D Pts</t>
  </si>
  <si>
    <t>NE PAS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</si>
</sst>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 Black"/>
      <family val="2"/>
    </font>
    <font>
      <b/>
      <sz val="18"/>
      <name val="Arial Black"/>
      <family val="2"/>
    </font>
    <font>
      <b/>
      <sz val="16"/>
      <name val="Arial Black"/>
      <family val="2"/>
    </font>
    <font>
      <b/>
      <sz val="14"/>
      <color rgb="FFFF0000"/>
      <name val="Arial Black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$V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180975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3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3 points - Nul : 1 point - Défaite : 0 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8</xdr:col>
          <xdr:colOff>752475</xdr:colOff>
          <xdr:row>4</xdr:row>
          <xdr:rowOff>0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00" mc:Ignorable="a14" a14:legacySpreadsheetColorIndex="11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4 points - Nul : 2 points - Défaite : 1 point</a:t>
              </a:r>
            </a:p>
          </xdr:txBody>
        </xdr:sp>
        <xdr:clientData/>
      </xdr:twoCellAnchor>
    </mc:Choice>
    <mc:Fallback/>
  </mc:AlternateContent>
  <xdr:twoCellAnchor>
    <xdr:from>
      <xdr:col>21</xdr:col>
      <xdr:colOff>152400</xdr:colOff>
      <xdr:row>2</xdr:row>
      <xdr:rowOff>38100</xdr:rowOff>
    </xdr:from>
    <xdr:to>
      <xdr:col>21</xdr:col>
      <xdr:colOff>637032</xdr:colOff>
      <xdr:row>8</xdr:row>
      <xdr:rowOff>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069050" y="419100"/>
          <a:ext cx="484632" cy="114300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32</xdr:row>
      <xdr:rowOff>9525</xdr:rowOff>
    </xdr:from>
    <xdr:to>
      <xdr:col>5</xdr:col>
      <xdr:colOff>361950</xdr:colOff>
      <xdr:row>33</xdr:row>
      <xdr:rowOff>133350</xdr:rowOff>
    </xdr:to>
    <xdr:sp macro="" textlink="">
      <xdr:nvSpPr>
        <xdr:cNvPr id="1025" name="WordArt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38100" y="6143625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0</xdr:col>
      <xdr:colOff>47625</xdr:colOff>
      <xdr:row>56</xdr:row>
      <xdr:rowOff>47625</xdr:rowOff>
    </xdr:from>
    <xdr:to>
      <xdr:col>5</xdr:col>
      <xdr:colOff>371475</xdr:colOff>
      <xdr:row>57</xdr:row>
      <xdr:rowOff>171450</xdr:rowOff>
    </xdr:to>
    <xdr:sp macro="" textlink="">
      <xdr:nvSpPr>
        <xdr:cNvPr id="1026" name="WordArt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7625" y="10934700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27</xdr:col>
      <xdr:colOff>28575</xdr:colOff>
      <xdr:row>32</xdr:row>
      <xdr:rowOff>28575</xdr:rowOff>
    </xdr:from>
    <xdr:to>
      <xdr:col>32</xdr:col>
      <xdr:colOff>352425</xdr:colOff>
      <xdr:row>33</xdr:row>
      <xdr:rowOff>152400</xdr:rowOff>
    </xdr:to>
    <xdr:sp macro="" textlink="">
      <xdr:nvSpPr>
        <xdr:cNvPr id="1027" name="WordArt 3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0315575" y="6162675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27</xdr:col>
      <xdr:colOff>47625</xdr:colOff>
      <xdr:row>56</xdr:row>
      <xdr:rowOff>47625</xdr:rowOff>
    </xdr:from>
    <xdr:to>
      <xdr:col>32</xdr:col>
      <xdr:colOff>371475</xdr:colOff>
      <xdr:row>57</xdr:row>
      <xdr:rowOff>171450</xdr:rowOff>
    </xdr:to>
    <xdr:sp macro="" textlink="">
      <xdr:nvSpPr>
        <xdr:cNvPr id="1028" name="WordArt 4"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0334625" y="10934700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7</xdr:col>
      <xdr:colOff>38100</xdr:colOff>
      <xdr:row>50</xdr:row>
      <xdr:rowOff>66675</xdr:rowOff>
    </xdr:from>
    <xdr:to>
      <xdr:col>12</xdr:col>
      <xdr:colOff>361950</xdr:colOff>
      <xdr:row>51</xdr:row>
      <xdr:rowOff>180975</xdr:rowOff>
    </xdr:to>
    <xdr:sp macro="" textlink="">
      <xdr:nvSpPr>
        <xdr:cNvPr id="1029" name="WordArt 5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2705100" y="9763125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1/2 FINALE</a:t>
          </a:r>
        </a:p>
      </xdr:txBody>
    </xdr:sp>
    <xdr:clientData/>
  </xdr:twoCellAnchor>
  <xdr:twoCellAnchor>
    <xdr:from>
      <xdr:col>20</xdr:col>
      <xdr:colOff>47625</xdr:colOff>
      <xdr:row>50</xdr:row>
      <xdr:rowOff>38100</xdr:rowOff>
    </xdr:from>
    <xdr:to>
      <xdr:col>25</xdr:col>
      <xdr:colOff>371475</xdr:colOff>
      <xdr:row>51</xdr:row>
      <xdr:rowOff>152400</xdr:rowOff>
    </xdr:to>
    <xdr:sp macro="" textlink="">
      <xdr:nvSpPr>
        <xdr:cNvPr id="1030" name="WordArt 6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667625" y="9734550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1/2 FINALE</a:t>
          </a:r>
        </a:p>
      </xdr:txBody>
    </xdr:sp>
    <xdr:clientData/>
  </xdr:twoCellAnchor>
  <xdr:twoCellAnchor>
    <xdr:from>
      <xdr:col>13</xdr:col>
      <xdr:colOff>47625</xdr:colOff>
      <xdr:row>37</xdr:row>
      <xdr:rowOff>47625</xdr:rowOff>
    </xdr:from>
    <xdr:to>
      <xdr:col>19</xdr:col>
      <xdr:colOff>371475</xdr:colOff>
      <xdr:row>38</xdr:row>
      <xdr:rowOff>171450</xdr:rowOff>
    </xdr:to>
    <xdr:sp macro="" textlink="">
      <xdr:nvSpPr>
        <xdr:cNvPr id="1031" name="WordArt 7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000625" y="7172325"/>
          <a:ext cx="2609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3ème PLACE</a:t>
          </a:r>
        </a:p>
      </xdr:txBody>
    </xdr:sp>
    <xdr:clientData/>
  </xdr:twoCellAnchor>
  <xdr:twoCellAnchor>
    <xdr:from>
      <xdr:col>13</xdr:col>
      <xdr:colOff>47625</xdr:colOff>
      <xdr:row>63</xdr:row>
      <xdr:rowOff>47625</xdr:rowOff>
    </xdr:from>
    <xdr:to>
      <xdr:col>19</xdr:col>
      <xdr:colOff>371475</xdr:colOff>
      <xdr:row>64</xdr:row>
      <xdr:rowOff>171450</xdr:rowOff>
    </xdr:to>
    <xdr:sp macro="" textlink="">
      <xdr:nvSpPr>
        <xdr:cNvPr id="1032" name="WordArt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000625" y="12306300"/>
          <a:ext cx="2609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FINALE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31</xdr:row>
      <xdr:rowOff>9525</xdr:rowOff>
    </xdr:from>
    <xdr:to>
      <xdr:col>5</xdr:col>
      <xdr:colOff>361950</xdr:colOff>
      <xdr:row>32</xdr:row>
      <xdr:rowOff>133350</xdr:rowOff>
    </xdr:to>
    <xdr:sp macro="" textlink="">
      <xdr:nvSpPr>
        <xdr:cNvPr id="2049" name="WordArt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38100" y="5953125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0</xdr:col>
      <xdr:colOff>47625</xdr:colOff>
      <xdr:row>55</xdr:row>
      <xdr:rowOff>47625</xdr:rowOff>
    </xdr:from>
    <xdr:to>
      <xdr:col>5</xdr:col>
      <xdr:colOff>371475</xdr:colOff>
      <xdr:row>56</xdr:row>
      <xdr:rowOff>171450</xdr:rowOff>
    </xdr:to>
    <xdr:sp macro="" textlink="">
      <xdr:nvSpPr>
        <xdr:cNvPr id="2050" name="WordArt 2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7625" y="10744200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27</xdr:col>
      <xdr:colOff>28575</xdr:colOff>
      <xdr:row>31</xdr:row>
      <xdr:rowOff>28575</xdr:rowOff>
    </xdr:from>
    <xdr:to>
      <xdr:col>32</xdr:col>
      <xdr:colOff>352425</xdr:colOff>
      <xdr:row>32</xdr:row>
      <xdr:rowOff>152400</xdr:rowOff>
    </xdr:to>
    <xdr:sp macro="" textlink="">
      <xdr:nvSpPr>
        <xdr:cNvPr id="2051" name="WordArt 3">
          <a:extLst>
            <a:ext uri="{FF2B5EF4-FFF2-40B4-BE49-F238E27FC236}">
              <a16:creationId xmlns:a16="http://schemas.microsoft.com/office/drawing/2014/main" id="{00000000-0008-0000-0200-000003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0315575" y="5972175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27</xdr:col>
      <xdr:colOff>47625</xdr:colOff>
      <xdr:row>55</xdr:row>
      <xdr:rowOff>47625</xdr:rowOff>
    </xdr:from>
    <xdr:to>
      <xdr:col>32</xdr:col>
      <xdr:colOff>371475</xdr:colOff>
      <xdr:row>56</xdr:row>
      <xdr:rowOff>171450</xdr:rowOff>
    </xdr:to>
    <xdr:sp macro="" textlink="">
      <xdr:nvSpPr>
        <xdr:cNvPr id="2052" name="WordArt 4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0334625" y="10744200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1/4 FINALE</a:t>
          </a:r>
        </a:p>
      </xdr:txBody>
    </xdr:sp>
    <xdr:clientData/>
  </xdr:twoCellAnchor>
  <xdr:twoCellAnchor>
    <xdr:from>
      <xdr:col>7</xdr:col>
      <xdr:colOff>38100</xdr:colOff>
      <xdr:row>49</xdr:row>
      <xdr:rowOff>66675</xdr:rowOff>
    </xdr:from>
    <xdr:to>
      <xdr:col>12</xdr:col>
      <xdr:colOff>361950</xdr:colOff>
      <xdr:row>50</xdr:row>
      <xdr:rowOff>180975</xdr:rowOff>
    </xdr:to>
    <xdr:sp macro="" textlink="">
      <xdr:nvSpPr>
        <xdr:cNvPr id="2053" name="WordArt 5">
          <a:extLst>
            <a:ext uri="{FF2B5EF4-FFF2-40B4-BE49-F238E27FC236}">
              <a16:creationId xmlns:a16="http://schemas.microsoft.com/office/drawing/2014/main" id="{00000000-0008-0000-0200-000005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2705100" y="9572625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1/2 FINALE</a:t>
          </a:r>
        </a:p>
      </xdr:txBody>
    </xdr:sp>
    <xdr:clientData/>
  </xdr:twoCellAnchor>
  <xdr:twoCellAnchor>
    <xdr:from>
      <xdr:col>20</xdr:col>
      <xdr:colOff>47625</xdr:colOff>
      <xdr:row>49</xdr:row>
      <xdr:rowOff>38100</xdr:rowOff>
    </xdr:from>
    <xdr:to>
      <xdr:col>25</xdr:col>
      <xdr:colOff>371475</xdr:colOff>
      <xdr:row>50</xdr:row>
      <xdr:rowOff>152400</xdr:rowOff>
    </xdr:to>
    <xdr:sp macro="" textlink="">
      <xdr:nvSpPr>
        <xdr:cNvPr id="2054" name="WordArt 6">
          <a:extLst>
            <a:ext uri="{FF2B5EF4-FFF2-40B4-BE49-F238E27FC236}">
              <a16:creationId xmlns:a16="http://schemas.microsoft.com/office/drawing/2014/main" id="{00000000-0008-0000-0200-000006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667625" y="9544050"/>
          <a:ext cx="2228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1/2 FINALE</a:t>
          </a:r>
        </a:p>
      </xdr:txBody>
    </xdr:sp>
    <xdr:clientData/>
  </xdr:twoCellAnchor>
  <xdr:twoCellAnchor>
    <xdr:from>
      <xdr:col>13</xdr:col>
      <xdr:colOff>47625</xdr:colOff>
      <xdr:row>36</xdr:row>
      <xdr:rowOff>47625</xdr:rowOff>
    </xdr:from>
    <xdr:to>
      <xdr:col>19</xdr:col>
      <xdr:colOff>371475</xdr:colOff>
      <xdr:row>37</xdr:row>
      <xdr:rowOff>171450</xdr:rowOff>
    </xdr:to>
    <xdr:sp macro="" textlink="">
      <xdr:nvSpPr>
        <xdr:cNvPr id="2055" name="WordArt 7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000625" y="6981825"/>
          <a:ext cx="2609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3ème PLACE</a:t>
          </a:r>
        </a:p>
      </xdr:txBody>
    </xdr:sp>
    <xdr:clientData/>
  </xdr:twoCellAnchor>
  <xdr:twoCellAnchor>
    <xdr:from>
      <xdr:col>13</xdr:col>
      <xdr:colOff>47625</xdr:colOff>
      <xdr:row>62</xdr:row>
      <xdr:rowOff>47625</xdr:rowOff>
    </xdr:from>
    <xdr:to>
      <xdr:col>19</xdr:col>
      <xdr:colOff>371475</xdr:colOff>
      <xdr:row>63</xdr:row>
      <xdr:rowOff>171450</xdr:rowOff>
    </xdr:to>
    <xdr:sp macro="" textlink="">
      <xdr:nvSpPr>
        <xdr:cNvPr id="2056" name="WordArt 8">
          <a:extLst>
            <a:ext uri="{FF2B5EF4-FFF2-40B4-BE49-F238E27FC236}">
              <a16:creationId xmlns:a16="http://schemas.microsoft.com/office/drawing/2014/main" id="{00000000-0008-0000-0200-0000080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000625" y="12115800"/>
          <a:ext cx="2609850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1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800080" mc:Ignorable="a14" a14:legacySpreadsheetColorIndex="20"/>
              </a:solidFill>
              <a:effectLst/>
              <a:latin typeface="Arial Black" panose="020B0A04020102020204" pitchFamily="34" charset="0"/>
            </a:rPr>
            <a:t>FINALE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workbookViewId="0">
      <selection activeCell="A5" sqref="A5"/>
    </sheetView>
  </sheetViews>
  <sheetFormatPr baseColWidth="10" defaultRowHeight="15" x14ac:dyDescent="0.2"/>
  <cols>
    <col min="1" max="1" width="33.28515625" style="1" customWidth="1"/>
    <col min="2" max="2" width="11.42578125" style="1"/>
    <col min="3" max="3" width="33.28515625" style="1" customWidth="1"/>
    <col min="4" max="18" width="11.42578125" style="1"/>
    <col min="20" max="16384" width="11.42578125" style="1"/>
  </cols>
  <sheetData>
    <row r="1" spans="1:23" x14ac:dyDescent="0.2">
      <c r="A1" s="6" t="s">
        <v>20</v>
      </c>
      <c r="C1" s="6" t="s">
        <v>21</v>
      </c>
    </row>
    <row r="2" spans="1:23" x14ac:dyDescent="0.2">
      <c r="A2" s="7"/>
      <c r="C2" s="7"/>
      <c r="V2" s="1">
        <v>1</v>
      </c>
    </row>
    <row r="3" spans="1:23" ht="15.75" thickBot="1" x14ac:dyDescent="0.25">
      <c r="A3" s="8"/>
      <c r="C3" s="8"/>
    </row>
    <row r="4" spans="1:23" ht="15.75" thickBot="1" x14ac:dyDescent="0.25">
      <c r="A4" s="5" t="s">
        <v>18</v>
      </c>
      <c r="C4" s="5" t="s">
        <v>18</v>
      </c>
    </row>
    <row r="5" spans="1:23" x14ac:dyDescent="0.2">
      <c r="A5" s="3"/>
      <c r="C5" s="3"/>
    </row>
    <row r="6" spans="1:23" x14ac:dyDescent="0.2">
      <c r="A6" s="3"/>
      <c r="C6" s="3"/>
    </row>
    <row r="7" spans="1:23" ht="15.75" thickBot="1" x14ac:dyDescent="0.25">
      <c r="A7" s="3"/>
      <c r="C7" s="3"/>
    </row>
    <row r="8" spans="1:23" ht="15.75" thickBot="1" x14ac:dyDescent="0.25">
      <c r="A8" s="3"/>
      <c r="C8" s="5" t="s">
        <v>19</v>
      </c>
    </row>
    <row r="9" spans="1:23" ht="15.75" thickBot="1" x14ac:dyDescent="0.25">
      <c r="A9" s="3"/>
      <c r="C9" s="3"/>
      <c r="U9" s="9" t="s">
        <v>33</v>
      </c>
      <c r="V9" s="10"/>
      <c r="W9" s="11"/>
    </row>
    <row r="10" spans="1:23" ht="15.75" thickBot="1" x14ac:dyDescent="0.25">
      <c r="A10" s="5" t="s">
        <v>19</v>
      </c>
      <c r="C10" s="3"/>
      <c r="U10" s="12"/>
      <c r="V10" s="13"/>
      <c r="W10" s="14"/>
    </row>
    <row r="11" spans="1:23" ht="15.75" thickBot="1" x14ac:dyDescent="0.25">
      <c r="A11" s="3"/>
      <c r="C11" s="3"/>
    </row>
    <row r="12" spans="1:23" ht="15.75" thickBot="1" x14ac:dyDescent="0.25">
      <c r="A12" s="3"/>
      <c r="C12" s="5" t="s">
        <v>22</v>
      </c>
    </row>
    <row r="13" spans="1:23" x14ac:dyDescent="0.2">
      <c r="A13" s="3"/>
      <c r="C13" s="3"/>
    </row>
    <row r="14" spans="1:23" x14ac:dyDescent="0.2">
      <c r="A14" s="3"/>
      <c r="C14" s="3"/>
    </row>
    <row r="15" spans="1:23" ht="15.75" thickBot="1" x14ac:dyDescent="0.25">
      <c r="A15" s="4"/>
      <c r="C15" s="3"/>
    </row>
    <row r="16" spans="1:23" ht="15.75" thickBot="1" x14ac:dyDescent="0.25">
      <c r="C16" s="5" t="s">
        <v>23</v>
      </c>
    </row>
    <row r="17" spans="3:3" x14ac:dyDescent="0.2">
      <c r="C17" s="3"/>
    </row>
    <row r="18" spans="3:3" x14ac:dyDescent="0.2">
      <c r="C18" s="3"/>
    </row>
    <row r="19" spans="3:3" ht="15.75" thickBot="1" x14ac:dyDescent="0.25">
      <c r="C19" s="4"/>
    </row>
  </sheetData>
  <mergeCells count="3">
    <mergeCell ref="A1:A3"/>
    <mergeCell ref="C1:C3"/>
    <mergeCell ref="U9:W10"/>
  </mergeCells>
  <phoneticPr fontId="0" type="noConversion"/>
  <pageMargins left="0.78740157499999996" right="0.78740157499999996" top="0.984251969" bottom="0.984251969" header="0.4921259845" footer="0.4921259845"/>
  <pageSetup paperSize="9" orientation="landscape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Option Button 1">
              <controlPr defaultSize="0" autoFill="0" autoLine="0" autoPict="0">
                <anchor moveWithCells="1">
                  <from>
                    <xdr:col>5</xdr:col>
                    <xdr:colOff>9525</xdr:colOff>
                    <xdr:row>0</xdr:row>
                    <xdr:rowOff>180975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Option Button 2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8</xdr:col>
                    <xdr:colOff>752475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W63"/>
  <sheetViews>
    <sheetView workbookViewId="0">
      <selection activeCell="A4" sqref="A4:B4"/>
    </sheetView>
  </sheetViews>
  <sheetFormatPr baseColWidth="10" defaultColWidth="5.7109375" defaultRowHeight="15" x14ac:dyDescent="0.2"/>
  <cols>
    <col min="1" max="33" width="5.7109375" style="1" customWidth="1"/>
    <col min="34" max="50" width="5.7109375" style="1" hidden="1" customWidth="1"/>
    <col min="51" max="51" width="18.42578125" style="1" hidden="1" customWidth="1"/>
    <col min="52" max="52" width="17.28515625" style="1" hidden="1" customWidth="1"/>
    <col min="53" max="72" width="5.7109375" style="1" hidden="1" customWidth="1"/>
    <col min="73" max="73" width="32.42578125" style="1" hidden="1" customWidth="1"/>
    <col min="74" max="74" width="16.42578125" style="1" hidden="1" customWidth="1"/>
    <col min="75" max="75" width="5.7109375" style="1" hidden="1" customWidth="1"/>
    <col min="76" max="16384" width="5.7109375" style="1"/>
  </cols>
  <sheetData>
    <row r="1" spans="1:75" x14ac:dyDescent="0.2">
      <c r="A1" s="33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 t="s">
        <v>14</v>
      </c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J1" s="31" t="s">
        <v>14</v>
      </c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75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75" x14ac:dyDescent="0.2">
      <c r="A3" s="30" t="s">
        <v>11</v>
      </c>
      <c r="B3" s="30"/>
      <c r="C3" s="30" t="s">
        <v>12</v>
      </c>
      <c r="D3" s="30"/>
      <c r="E3" s="30" t="s">
        <v>9</v>
      </c>
      <c r="F3" s="30"/>
      <c r="G3" s="30"/>
      <c r="H3" s="30"/>
      <c r="I3" s="30"/>
      <c r="J3" s="30"/>
      <c r="K3" s="1" t="s">
        <v>10</v>
      </c>
      <c r="L3" s="1" t="s">
        <v>10</v>
      </c>
      <c r="M3" s="30" t="s">
        <v>9</v>
      </c>
      <c r="N3" s="30"/>
      <c r="O3" s="30"/>
      <c r="P3" s="30"/>
      <c r="Q3" s="30"/>
      <c r="R3" s="30"/>
      <c r="S3" s="30" t="s">
        <v>9</v>
      </c>
      <c r="T3" s="30"/>
      <c r="U3" s="30"/>
      <c r="V3" s="30"/>
      <c r="W3" s="30"/>
      <c r="X3" s="30"/>
      <c r="Y3" s="1" t="s">
        <v>0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5</v>
      </c>
      <c r="AE3" s="1" t="s">
        <v>6</v>
      </c>
      <c r="AF3" s="1" t="s">
        <v>7</v>
      </c>
      <c r="AG3" s="1" t="s">
        <v>8</v>
      </c>
      <c r="AI3" s="1" t="s">
        <v>0</v>
      </c>
      <c r="AJ3" s="32" t="s">
        <v>9</v>
      </c>
      <c r="AK3" s="32"/>
      <c r="AL3" s="32"/>
      <c r="AM3" s="32"/>
      <c r="AN3" s="32"/>
      <c r="AO3" s="32"/>
      <c r="AP3" s="2" t="s">
        <v>0</v>
      </c>
      <c r="AQ3" s="2" t="s">
        <v>1</v>
      </c>
      <c r="AR3" s="2" t="s">
        <v>2</v>
      </c>
      <c r="AS3" s="2" t="s">
        <v>3</v>
      </c>
      <c r="AT3" s="2" t="s">
        <v>4</v>
      </c>
      <c r="AU3" s="2" t="s">
        <v>5</v>
      </c>
      <c r="AV3" s="2" t="s">
        <v>6</v>
      </c>
      <c r="AW3" s="2" t="s">
        <v>7</v>
      </c>
      <c r="AX3" s="2" t="s">
        <v>8</v>
      </c>
      <c r="AY3" s="1" t="s">
        <v>15</v>
      </c>
      <c r="AZ3" s="1" t="s">
        <v>15</v>
      </c>
      <c r="BA3" s="1" t="s">
        <v>30</v>
      </c>
      <c r="BB3" s="1" t="s">
        <v>30</v>
      </c>
      <c r="BC3" s="1" t="s">
        <v>31</v>
      </c>
      <c r="BD3" s="1" t="s">
        <v>31</v>
      </c>
      <c r="BE3" s="1" t="s">
        <v>32</v>
      </c>
      <c r="BF3" s="1" t="s">
        <v>32</v>
      </c>
      <c r="BG3" s="1" t="s">
        <v>1</v>
      </c>
      <c r="BH3" s="1" t="s">
        <v>1</v>
      </c>
      <c r="BI3" s="1" t="s">
        <v>2</v>
      </c>
      <c r="BJ3" s="1" t="s">
        <v>2</v>
      </c>
      <c r="BK3" s="1" t="s">
        <v>3</v>
      </c>
      <c r="BL3" s="1" t="s">
        <v>3</v>
      </c>
      <c r="BM3" s="1" t="s">
        <v>4</v>
      </c>
      <c r="BN3" s="1" t="s">
        <v>4</v>
      </c>
      <c r="BO3" s="1" t="s">
        <v>5</v>
      </c>
      <c r="BP3" s="1" t="s">
        <v>5</v>
      </c>
      <c r="BQ3" s="1" t="s">
        <v>6</v>
      </c>
      <c r="BR3" s="1" t="s">
        <v>6</v>
      </c>
      <c r="BS3" s="1" t="s">
        <v>7</v>
      </c>
      <c r="BT3" s="1" t="s">
        <v>7</v>
      </c>
      <c r="BU3" s="1" t="s">
        <v>9</v>
      </c>
      <c r="BV3" s="1" t="s">
        <v>15</v>
      </c>
      <c r="BW3" s="1" t="s">
        <v>0</v>
      </c>
    </row>
    <row r="4" spans="1:75" x14ac:dyDescent="0.2">
      <c r="A4" s="30"/>
      <c r="B4" s="30"/>
      <c r="C4" s="30"/>
      <c r="D4" s="30"/>
      <c r="E4" s="30" t="str">
        <f>IF(AJ4="","",AJ4)</f>
        <v/>
      </c>
      <c r="F4" s="30"/>
      <c r="G4" s="30"/>
      <c r="H4" s="30"/>
      <c r="I4" s="30"/>
      <c r="J4" s="30"/>
      <c r="M4" s="30" t="str">
        <f>IF(AJ8="","",AJ8)</f>
        <v/>
      </c>
      <c r="N4" s="30"/>
      <c r="O4" s="30"/>
      <c r="P4" s="30"/>
      <c r="Q4" s="30"/>
      <c r="R4" s="30"/>
      <c r="S4" s="30" t="str">
        <f>VLOOKUP(AH4,AI4:AO8,2,0)</f>
        <v/>
      </c>
      <c r="T4" s="30"/>
      <c r="U4" s="30"/>
      <c r="V4" s="30"/>
      <c r="W4" s="30"/>
      <c r="X4" s="30"/>
      <c r="Y4" s="1">
        <v>1</v>
      </c>
      <c r="Z4" s="1">
        <f>VLOOKUP(S4,AJ4:AX8,8,0)</f>
        <v>0</v>
      </c>
      <c r="AA4" s="1">
        <f>VLOOKUP(S4,AJ4:AX8,9,0)</f>
        <v>0</v>
      </c>
      <c r="AB4" s="1">
        <f>VLOOKUP(S4,AJ4:AX8,10,0)</f>
        <v>0</v>
      </c>
      <c r="AC4" s="1">
        <f>VLOOKUP(S4,AJ4:AX8,11,0)</f>
        <v>0</v>
      </c>
      <c r="AD4" s="1">
        <f>VLOOKUP(S4,AJ4:AX8,12,0)</f>
        <v>0</v>
      </c>
      <c r="AE4" s="1">
        <f>VLOOKUP(S4,AJ4:AX8,13,0)</f>
        <v>0</v>
      </c>
      <c r="AF4" s="1">
        <f>VLOOKUP(S4,AJ4:AX8,14,0)</f>
        <v>0</v>
      </c>
      <c r="AG4" s="1">
        <f>VLOOKUP(S4,AJ4:AX8,15,0)</f>
        <v>0</v>
      </c>
      <c r="AH4" s="1">
        <v>1</v>
      </c>
      <c r="AI4" s="1">
        <f>AP4</f>
        <v>1</v>
      </c>
      <c r="AJ4" s="32" t="str">
        <f>IF(Equipes!A5="","",Equipes!A5)</f>
        <v/>
      </c>
      <c r="AK4" s="32"/>
      <c r="AL4" s="32"/>
      <c r="AM4" s="32"/>
      <c r="AN4" s="32"/>
      <c r="AO4" s="32"/>
      <c r="AP4" s="2">
        <f>RANK(AZ4,AZ4:AZ8)</f>
        <v>1</v>
      </c>
      <c r="AQ4" s="2">
        <f>SUMPRODUCT((E4:J13=AJ4)*(BG4:BG13))+SUMPRODUCT((M4:R13=AJ4)*(BH4:BH13))</f>
        <v>0</v>
      </c>
      <c r="AR4" s="2">
        <f>SUMPRODUCT((E4:J13=AJ4)*(BI4:BI13))+SUMPRODUCT((M4:R13=AJ4)*(BJ4:BJ13))</f>
        <v>0</v>
      </c>
      <c r="AS4" s="2">
        <f>SUMPRODUCT((E4:J13=AJ4)*(BK4:BK13))+SUMPRODUCT((M4:R13=AJ4)*(BL4:BL13))</f>
        <v>0</v>
      </c>
      <c r="AT4" s="2">
        <f>SUMPRODUCT((E4:J13=AJ4)*(BM4:BM13))+SUMPRODUCT((M4:R13=AJ4)*(BN4:BN13))</f>
        <v>0</v>
      </c>
      <c r="AU4" s="2">
        <f>SUMPRODUCT((E4:J13=AJ4)*(BO4:BO13))+SUMPRODUCT((M4:R13=AJ4)*(BP4:BP13))</f>
        <v>0</v>
      </c>
      <c r="AV4" s="2">
        <f>SUMPRODUCT((E4:J13=AJ4)*(BQ4:BQ13))+SUMPRODUCT((M4:R13=AJ4)*(BR4:BR13))</f>
        <v>0</v>
      </c>
      <c r="AW4" s="2">
        <f>SUMPRODUCT((E4:J13=AJ4)*(BS4:BS13))+SUMPRODUCT((M4:R13=AJ4)*(BT4:BT13))</f>
        <v>0</v>
      </c>
      <c r="AX4" s="2">
        <f>AV4-AW4</f>
        <v>0</v>
      </c>
      <c r="AY4" s="1">
        <f>SUM(AQ4*1000+(AX4)/100+(AV4)/1000)</f>
        <v>0</v>
      </c>
      <c r="AZ4" s="1">
        <f>AY4+0.000005</f>
        <v>5.0000000000000004E-6</v>
      </c>
      <c r="BA4" s="1">
        <f>IF(K4="",0,IF(K4=L4,0,IF(K4&lt;L4,0,IF(Equipes!$V$2=1,IF('2 poules de 5'!K4&gt;L4,3),IF(Equipes!$V$2=2,IF('2 poules de 5'!K4&gt;L4,4))))))</f>
        <v>0</v>
      </c>
      <c r="BB4" s="1">
        <f>IF(L4="",0,IF(L4=K4,0,IF(L4&lt;K4,0,IF(Equipes!$V$2=1,IF('2 poules de 5'!L4&gt;'2 poules de 5'!K4,3),IF(Equipes!$V$2=2,IF('2 poules de 5'!L4&gt;K4,4))))))</f>
        <v>0</v>
      </c>
      <c r="BC4" s="1">
        <f>IF(K4="",0,IF(K4&gt;L4,0,IF(K4&lt;L4,0,IF(Equipes!$V$2=1,IF('2 poules de 5'!K4='2 poules de 5'!L4,1),IF(Equipes!$V$2=2,IF('2 poules de 5'!K4=L4,2))))))</f>
        <v>0</v>
      </c>
      <c r="BD4" s="1">
        <f>IF(L4="",0,IF(L4&gt;K4,0,IF(L4&lt;K4,0,IF(Equipes!$V$2=1,IF('2 poules de 5'!L4='2 poules de 5'!K4,1),IF(Equipes!$V$2=2,IF('2 poules de 5'!L4='2 poules de 5'!K4,2))))))</f>
        <v>0</v>
      </c>
      <c r="BE4" s="1">
        <f>IF(K4="",0,IF(K4&gt;L4,0,IF(K4=L4,0,IF(Equipes!$V$2=1,IF('2 poules de 5'!K4&lt;'2 poules de 5'!L4,0),IF(Equipes!$V$2=2,IF('2 poules de 5'!K4&lt;'2 poules de 5'!L4,1))))))</f>
        <v>0</v>
      </c>
      <c r="BF4" s="1">
        <f>IF(L4="",0,IF(L4&gt;K4,0,IF(L4=K4,0,IF(Equipes!$V$2=1,IF('2 poules de 5'!L4&lt;'2 poules de 5'!K4,0),IF(Equipes!$V$2=2,IF('2 poules de 5'!L4&lt;'2 poules de 5'!K4,1))))))</f>
        <v>0</v>
      </c>
      <c r="BG4" s="1">
        <f>SUM(BA4,BC4,BE4)</f>
        <v>0</v>
      </c>
      <c r="BH4" s="1">
        <f>SUM(BB4,BD4,BF4)</f>
        <v>0</v>
      </c>
      <c r="BI4" s="1">
        <f>IF(K4="",0,1)</f>
        <v>0</v>
      </c>
      <c r="BJ4" s="1">
        <f>IF(L4="",0,1)</f>
        <v>0</v>
      </c>
      <c r="BK4" s="1" t="b">
        <f>IF(K4&lt;&gt;"",IF(K4&gt;L4,1))</f>
        <v>0</v>
      </c>
      <c r="BL4" s="1" t="b">
        <f>IF(L4&lt;&gt;"",IF(L4&gt;K4,1))</f>
        <v>0</v>
      </c>
      <c r="BM4" s="1" t="b">
        <f>IF(K4&lt;&gt;"",IF(K4=L4,1))</f>
        <v>0</v>
      </c>
      <c r="BN4" s="1" t="b">
        <f>IF(L4&lt;&gt;"",IF(L4=K4,1))</f>
        <v>0</v>
      </c>
      <c r="BO4" s="1" t="b">
        <f>IF(K4&lt;&gt;"",IF(K4&lt;L4,1))</f>
        <v>0</v>
      </c>
      <c r="BP4" s="1" t="b">
        <f>IF(L4&lt;&gt;"",IF(L4&lt;K4,1))</f>
        <v>0</v>
      </c>
      <c r="BQ4" s="1">
        <f>K4</f>
        <v>0</v>
      </c>
      <c r="BR4" s="1">
        <f>L4</f>
        <v>0</v>
      </c>
      <c r="BS4" s="1">
        <f>L4</f>
        <v>0</v>
      </c>
      <c r="BT4" s="1">
        <f>K4</f>
        <v>0</v>
      </c>
      <c r="BU4" s="1" t="str">
        <f>VLOOKUP(AH4,AI4:AO8,2,0)</f>
        <v/>
      </c>
      <c r="BV4" s="1">
        <f>VLOOKUP(BU4,AJ4:AY8,16,0)</f>
        <v>0</v>
      </c>
      <c r="BW4" s="1">
        <f>RANK(BV4,BV4:BV8)</f>
        <v>1</v>
      </c>
    </row>
    <row r="5" spans="1:75" x14ac:dyDescent="0.2">
      <c r="A5" s="30"/>
      <c r="B5" s="30"/>
      <c r="C5" s="30"/>
      <c r="D5" s="30"/>
      <c r="E5" s="30" t="str">
        <f>IF(AJ5="","",AJ5)</f>
        <v/>
      </c>
      <c r="F5" s="30"/>
      <c r="G5" s="30"/>
      <c r="H5" s="30"/>
      <c r="I5" s="30"/>
      <c r="J5" s="30"/>
      <c r="M5" s="30" t="str">
        <f>IF(AJ7="","",AJ7)</f>
        <v/>
      </c>
      <c r="N5" s="30"/>
      <c r="O5" s="30"/>
      <c r="P5" s="30"/>
      <c r="Q5" s="30"/>
      <c r="R5" s="30"/>
      <c r="S5" s="30" t="str">
        <f>VLOOKUP(AH5,AI4:AO8,2,0)</f>
        <v/>
      </c>
      <c r="T5" s="30"/>
      <c r="U5" s="30"/>
      <c r="V5" s="30"/>
      <c r="W5" s="30"/>
      <c r="X5" s="30"/>
      <c r="Y5" s="1">
        <f>IF(BV5=BV4,BW4,BW5)</f>
        <v>1</v>
      </c>
      <c r="Z5" s="1">
        <f>VLOOKUP(S5,AJ4:AX8,8,0)</f>
        <v>0</v>
      </c>
      <c r="AA5" s="1">
        <f>VLOOKUP(S5,AJ4:AX8,9,0)</f>
        <v>0</v>
      </c>
      <c r="AB5" s="1">
        <f>VLOOKUP(S5,AJ4:AX8,10,0)</f>
        <v>0</v>
      </c>
      <c r="AC5" s="1">
        <f>VLOOKUP(S5,AJ4:AX8,11,0)</f>
        <v>0</v>
      </c>
      <c r="AD5" s="1">
        <f>VLOOKUP(S5,AJ4:AX8,12,0)</f>
        <v>0</v>
      </c>
      <c r="AE5" s="1">
        <f>VLOOKUP(S5,AJ4:AX8,13,0)</f>
        <v>0</v>
      </c>
      <c r="AF5" s="1">
        <f>VLOOKUP(S5,AJ4:AX8,14,0)</f>
        <v>0</v>
      </c>
      <c r="AG5" s="1">
        <f>VLOOKUP(S5,AJ4:AX8,15,0)</f>
        <v>0</v>
      </c>
      <c r="AH5" s="1">
        <v>2</v>
      </c>
      <c r="AI5" s="1">
        <f>AP5</f>
        <v>2</v>
      </c>
      <c r="AJ5" s="32" t="str">
        <f>IF(Equipes!A6="","",Equipes!A6)</f>
        <v/>
      </c>
      <c r="AK5" s="32"/>
      <c r="AL5" s="32"/>
      <c r="AM5" s="32"/>
      <c r="AN5" s="32"/>
      <c r="AO5" s="32"/>
      <c r="AP5" s="2">
        <f>RANK(AZ5,AZ4:AZ8)</f>
        <v>2</v>
      </c>
      <c r="AQ5" s="2">
        <f>SUMPRODUCT((E4:J13=AJ5)*(BG4:BG13))+SUMPRODUCT((M4:R13=AJ5)*(BH4:BH13))</f>
        <v>0</v>
      </c>
      <c r="AR5" s="2">
        <f>SUMPRODUCT((E4:J13=AJ5)*(BI4:BI13))+SUMPRODUCT((M4:R13=AJ5)*(BJ4:BJ13))</f>
        <v>0</v>
      </c>
      <c r="AS5" s="2">
        <f>SUMPRODUCT((E4:J13=AJ5)*(BK4:BK13))+SUMPRODUCT((M4:R13=AJ5)*(BL4:BL13))</f>
        <v>0</v>
      </c>
      <c r="AT5" s="2">
        <f>SUMPRODUCT((E4:J13=AJ5)*(BM4:BM13))+SUMPRODUCT((M4:R13=AJ5)*(BN4:BN13))</f>
        <v>0</v>
      </c>
      <c r="AU5" s="2">
        <f>SUMPRODUCT((E4:J13=AJ5)*(BO4:BO13))+SUMPRODUCT((M4:R13=AJ5)*(BP4:BP13))</f>
        <v>0</v>
      </c>
      <c r="AV5" s="2">
        <f>SUMPRODUCT((E4:J13=AJ5)*(BQ4:BQ13))+SUMPRODUCT((M4:R13=AJ5)*(BR4:BR13))</f>
        <v>0</v>
      </c>
      <c r="AW5" s="2">
        <f>SUMPRODUCT((E4:J13=AJ5)*(BS4:BS13))+SUMPRODUCT((M4:R13=AJ5)*(BT4:BT13))</f>
        <v>0</v>
      </c>
      <c r="AX5" s="2">
        <f>AV5-AW5</f>
        <v>0</v>
      </c>
      <c r="AY5" s="1">
        <f>SUM(AQ5*1000+(AX5)/100+(AV5)/1000)</f>
        <v>0</v>
      </c>
      <c r="AZ5" s="1">
        <f>AY5+0.000004</f>
        <v>3.9999999999999998E-6</v>
      </c>
      <c r="BA5" s="1">
        <f>IF(K5="",0,IF(K5=L5,0,IF(K5&lt;L5,0,IF(Equipes!$V$2=1,IF('2 poules de 5'!K5&gt;L5,3),IF(Equipes!$V$2=2,IF('2 poules de 5'!K5&gt;L5,4))))))</f>
        <v>0</v>
      </c>
      <c r="BB5" s="1">
        <f>IF(L5="",0,IF(L5=K5,0,IF(L5&lt;K5,0,IF(Equipes!$V$2=1,IF('2 poules de 5'!L5&gt;'2 poules de 5'!K5,3),IF(Equipes!$V$2=2,IF('2 poules de 5'!L5&gt;K5,4))))))</f>
        <v>0</v>
      </c>
      <c r="BC5" s="1">
        <f>IF(K5="",0,IF(K5&gt;L5,0,IF(K5&lt;L5,0,IF(Equipes!$V$2=1,IF('2 poules de 5'!K5='2 poules de 5'!L5,1),IF(Equipes!$V$2=2,IF('2 poules de 5'!K5=L5,2))))))</f>
        <v>0</v>
      </c>
      <c r="BD5" s="1">
        <f>IF(L5="",0,IF(L5&gt;K5,0,IF(L5&lt;K5,0,IF(Equipes!$V$2=1,IF('2 poules de 5'!L5='2 poules de 5'!K5,1),IF(Equipes!$V$2=2,IF('2 poules de 5'!L5='2 poules de 5'!K5,2))))))</f>
        <v>0</v>
      </c>
      <c r="BE5" s="1">
        <f>IF(K5="",0,IF(K5&gt;L5,0,IF(K5=L5,0,IF(Equipes!$V$2=1,IF('2 poules de 5'!K5&lt;'2 poules de 5'!L5,0),IF(Equipes!$V$2=2,IF('2 poules de 5'!K5&lt;'2 poules de 5'!L5,1))))))</f>
        <v>0</v>
      </c>
      <c r="BF5" s="1">
        <f>IF(L5="",0,IF(L5&gt;K5,0,IF(L5=K5,0,IF(Equipes!$V$2=1,IF('2 poules de 5'!L5&lt;'2 poules de 5'!K5,0),IF(Equipes!$V$2=2,IF('2 poules de 5'!L5&lt;'2 poules de 5'!K5,1))))))</f>
        <v>0</v>
      </c>
      <c r="BG5" s="1">
        <f t="shared" ref="BG5:BG13" si="0">SUM(BA5,BC5,BE5)</f>
        <v>0</v>
      </c>
      <c r="BH5" s="1">
        <f t="shared" ref="BH5:BH13" si="1">SUM(BB5,BD5,BF5)</f>
        <v>0</v>
      </c>
      <c r="BI5" s="1">
        <f t="shared" ref="BI5:BI13" si="2">IF(K5="",0,1)</f>
        <v>0</v>
      </c>
      <c r="BJ5" s="1">
        <f t="shared" ref="BJ5:BJ13" si="3">IF(L5="",0,1)</f>
        <v>0</v>
      </c>
      <c r="BK5" s="1" t="b">
        <f t="shared" ref="BK5:BK13" si="4">IF(K5&lt;&gt;"",IF(K5&gt;L5,1))</f>
        <v>0</v>
      </c>
      <c r="BL5" s="1" t="b">
        <f t="shared" ref="BL5:BL13" si="5">IF(L5&lt;&gt;"",IF(L5&gt;K5,1))</f>
        <v>0</v>
      </c>
      <c r="BM5" s="1" t="b">
        <f t="shared" ref="BM5:BM13" si="6">IF(K5&lt;&gt;"",IF(K5=L5,1))</f>
        <v>0</v>
      </c>
      <c r="BN5" s="1" t="b">
        <f t="shared" ref="BN5:BN13" si="7">IF(L5&lt;&gt;"",IF(L5=K5,1))</f>
        <v>0</v>
      </c>
      <c r="BO5" s="1" t="b">
        <f t="shared" ref="BO5:BO13" si="8">IF(K5&lt;&gt;"",IF(K5&lt;L5,1))</f>
        <v>0</v>
      </c>
      <c r="BP5" s="1" t="b">
        <f t="shared" ref="BP5:BP13" si="9">IF(L5&lt;&gt;"",IF(L5&lt;K5,1))</f>
        <v>0</v>
      </c>
      <c r="BQ5" s="1">
        <f t="shared" ref="BQ5:BQ13" si="10">K5</f>
        <v>0</v>
      </c>
      <c r="BR5" s="1">
        <f t="shared" ref="BR5:BR13" si="11">L5</f>
        <v>0</v>
      </c>
      <c r="BS5" s="1">
        <f t="shared" ref="BS5:BS13" si="12">L5</f>
        <v>0</v>
      </c>
      <c r="BT5" s="1">
        <f t="shared" ref="BT5:BT13" si="13">K5</f>
        <v>0</v>
      </c>
      <c r="BU5" s="1" t="str">
        <f>VLOOKUP(AH5,AI4:AO8,2,0)</f>
        <v/>
      </c>
      <c r="BV5" s="1">
        <f>VLOOKUP(BU5,AJ4:AY8,16,0)</f>
        <v>0</v>
      </c>
      <c r="BW5" s="1">
        <f>RANK(BV5,BV4:BV8)</f>
        <v>1</v>
      </c>
    </row>
    <row r="6" spans="1:75" x14ac:dyDescent="0.2">
      <c r="A6" s="30"/>
      <c r="B6" s="30"/>
      <c r="C6" s="30"/>
      <c r="D6" s="30"/>
      <c r="E6" s="30" t="str">
        <f>IF(AJ6="","",AJ6)</f>
        <v/>
      </c>
      <c r="F6" s="30"/>
      <c r="G6" s="30"/>
      <c r="H6" s="30"/>
      <c r="I6" s="30"/>
      <c r="J6" s="30"/>
      <c r="M6" s="30" t="str">
        <f>IF(AJ8="","",AJ8)</f>
        <v/>
      </c>
      <c r="N6" s="30"/>
      <c r="O6" s="30"/>
      <c r="P6" s="30"/>
      <c r="Q6" s="30"/>
      <c r="R6" s="30"/>
      <c r="S6" s="30" t="str">
        <f>VLOOKUP(AH6,AI4:AO8,2,0)</f>
        <v/>
      </c>
      <c r="T6" s="30"/>
      <c r="U6" s="30"/>
      <c r="V6" s="30"/>
      <c r="W6" s="30"/>
      <c r="X6" s="30"/>
      <c r="Y6" s="1">
        <f>IF(BV6=BV5,BW5,BW6)</f>
        <v>1</v>
      </c>
      <c r="Z6" s="1">
        <f>VLOOKUP(S6,AJ4:AX8,8,0)</f>
        <v>0</v>
      </c>
      <c r="AA6" s="1">
        <f>VLOOKUP(S6,AJ4:AX8,9,0)</f>
        <v>0</v>
      </c>
      <c r="AB6" s="1">
        <f>VLOOKUP(S6,AJ4:AX8,10,0)</f>
        <v>0</v>
      </c>
      <c r="AC6" s="1">
        <f>VLOOKUP(S6,AJ4:AX8,11,0)</f>
        <v>0</v>
      </c>
      <c r="AD6" s="1">
        <f>VLOOKUP(S6,AJ4:AX8,12,0)</f>
        <v>0</v>
      </c>
      <c r="AE6" s="1">
        <f>VLOOKUP(S6,AJ4:AX8,13,0)</f>
        <v>0</v>
      </c>
      <c r="AF6" s="1">
        <f>VLOOKUP(S6,AJ4:AX8,14,0)</f>
        <v>0</v>
      </c>
      <c r="AG6" s="1">
        <f>VLOOKUP(S6,AJ4:AX8,15,0)</f>
        <v>0</v>
      </c>
      <c r="AH6" s="1">
        <v>3</v>
      </c>
      <c r="AI6" s="1">
        <f>AP6</f>
        <v>3</v>
      </c>
      <c r="AJ6" s="32" t="str">
        <f>IF(Equipes!A7="","",Equipes!A7)</f>
        <v/>
      </c>
      <c r="AK6" s="32"/>
      <c r="AL6" s="32"/>
      <c r="AM6" s="32"/>
      <c r="AN6" s="32"/>
      <c r="AO6" s="32"/>
      <c r="AP6" s="2">
        <f>RANK(AZ6,AZ4:AZ8)</f>
        <v>3</v>
      </c>
      <c r="AQ6" s="2">
        <f>SUMPRODUCT((E4:J13=AJ6)*(BG4:BG13))+SUMPRODUCT((M4:R13=AJ6)*(BH4:BH13))</f>
        <v>0</v>
      </c>
      <c r="AR6" s="2">
        <f>SUMPRODUCT((E4:J13=AJ6)*(BI4:BI13))+SUMPRODUCT((M4:R13=AJ6)*(BJ4:BJ13))</f>
        <v>0</v>
      </c>
      <c r="AS6" s="2">
        <f>SUMPRODUCT((E4:J13=AJ6)*(BK4:BK13))+SUMPRODUCT((M4:R13=AJ6)*(BL4:BL13))</f>
        <v>0</v>
      </c>
      <c r="AT6" s="2">
        <f>SUMPRODUCT((E4:J13=AJ6)*(BM4:BM13))+SUMPRODUCT((M4:R13=AJ6)*(BN4:BN13))</f>
        <v>0</v>
      </c>
      <c r="AU6" s="2">
        <f>SUMPRODUCT((E4:J13=AJ6)*(BO4:BO13))+SUMPRODUCT((M4:R13=AJ6)*(BP4:BP13))</f>
        <v>0</v>
      </c>
      <c r="AV6" s="2">
        <f>SUMPRODUCT((E4:J13=AJ6)*(BQ4:BQ13))+SUMPRODUCT((M4:R13=AJ6)*(BR4:BR13))</f>
        <v>0</v>
      </c>
      <c r="AW6" s="2">
        <f>SUMPRODUCT((E4:J13=AJ6)*(BS4:BS13))+SUMPRODUCT((M4:R13=AJ6)*(BT4:BT13))</f>
        <v>0</v>
      </c>
      <c r="AX6" s="2">
        <f>AV6-AW6</f>
        <v>0</v>
      </c>
      <c r="AY6" s="1">
        <f>SUM(AQ6*1000+(AX6)/100+(AV6)/1000)</f>
        <v>0</v>
      </c>
      <c r="AZ6" s="1">
        <f>AY6+0.000003</f>
        <v>3.0000000000000001E-6</v>
      </c>
      <c r="BA6" s="1">
        <f>IF(K6="",0,IF(K6=L6,0,IF(K6&lt;L6,0,IF(Equipes!$V$2=1,IF('2 poules de 5'!K6&gt;L6,3),IF(Equipes!$V$2=2,IF('2 poules de 5'!K6&gt;L6,4))))))</f>
        <v>0</v>
      </c>
      <c r="BB6" s="1">
        <f>IF(L6="",0,IF(L6=K6,0,IF(L6&lt;K6,0,IF(Equipes!$V$2=1,IF('2 poules de 5'!L6&gt;'2 poules de 5'!K6,3),IF(Equipes!$V$2=2,IF('2 poules de 5'!L6&gt;K6,4))))))</f>
        <v>0</v>
      </c>
      <c r="BC6" s="1">
        <f>IF(K6="",0,IF(K6&gt;L6,0,IF(K6&lt;L6,0,IF(Equipes!$V$2=1,IF('2 poules de 5'!K6='2 poules de 5'!L6,1),IF(Equipes!$V$2=2,IF('2 poules de 5'!K6=L6,2))))))</f>
        <v>0</v>
      </c>
      <c r="BD6" s="1">
        <f>IF(L6="",0,IF(L6&gt;K6,0,IF(L6&lt;K6,0,IF(Equipes!$V$2=1,IF('2 poules de 5'!L6='2 poules de 5'!K6,1),IF(Equipes!$V$2=2,IF('2 poules de 5'!L6='2 poules de 5'!K6,2))))))</f>
        <v>0</v>
      </c>
      <c r="BE6" s="1">
        <f>IF(K6="",0,IF(K6&gt;L6,0,IF(K6=L6,0,IF(Equipes!$V$2=1,IF('2 poules de 5'!K6&lt;'2 poules de 5'!L6,0),IF(Equipes!$V$2=2,IF('2 poules de 5'!K6&lt;'2 poules de 5'!L6,1))))))</f>
        <v>0</v>
      </c>
      <c r="BF6" s="1">
        <f>IF(L6="",0,IF(L6&gt;K6,0,IF(L6=K6,0,IF(Equipes!$V$2=1,IF('2 poules de 5'!L6&lt;'2 poules de 5'!K6,0),IF(Equipes!$V$2=2,IF('2 poules de 5'!L6&lt;'2 poules de 5'!K6,1))))))</f>
        <v>0</v>
      </c>
      <c r="BG6" s="1">
        <f t="shared" si="0"/>
        <v>0</v>
      </c>
      <c r="BH6" s="1">
        <f t="shared" si="1"/>
        <v>0</v>
      </c>
      <c r="BI6" s="1">
        <f t="shared" si="2"/>
        <v>0</v>
      </c>
      <c r="BJ6" s="1">
        <f t="shared" si="3"/>
        <v>0</v>
      </c>
      <c r="BK6" s="1" t="b">
        <f t="shared" si="4"/>
        <v>0</v>
      </c>
      <c r="BL6" s="1" t="b">
        <f t="shared" si="5"/>
        <v>0</v>
      </c>
      <c r="BM6" s="1" t="b">
        <f t="shared" si="6"/>
        <v>0</v>
      </c>
      <c r="BN6" s="1" t="b">
        <f t="shared" si="7"/>
        <v>0</v>
      </c>
      <c r="BO6" s="1" t="b">
        <f t="shared" si="8"/>
        <v>0</v>
      </c>
      <c r="BP6" s="1" t="b">
        <f t="shared" si="9"/>
        <v>0</v>
      </c>
      <c r="BQ6" s="1">
        <f t="shared" si="10"/>
        <v>0</v>
      </c>
      <c r="BR6" s="1">
        <f t="shared" si="11"/>
        <v>0</v>
      </c>
      <c r="BS6" s="1">
        <f t="shared" si="12"/>
        <v>0</v>
      </c>
      <c r="BT6" s="1">
        <f t="shared" si="13"/>
        <v>0</v>
      </c>
      <c r="BU6" s="1" t="str">
        <f>VLOOKUP(AH6,AI4:AO8,2,0)</f>
        <v/>
      </c>
      <c r="BV6" s="1">
        <f>VLOOKUP(BU6,AJ4:AY8,16,0)</f>
        <v>0</v>
      </c>
      <c r="BW6" s="1">
        <f>RANK(BV6,BV4:BV8)</f>
        <v>1</v>
      </c>
    </row>
    <row r="7" spans="1:75" x14ac:dyDescent="0.2">
      <c r="A7" s="30"/>
      <c r="B7" s="30"/>
      <c r="C7" s="30"/>
      <c r="D7" s="30"/>
      <c r="E7" s="30" t="str">
        <f>IF(AJ4="","",AJ4)</f>
        <v/>
      </c>
      <c r="F7" s="30"/>
      <c r="G7" s="30"/>
      <c r="H7" s="30"/>
      <c r="I7" s="30"/>
      <c r="J7" s="30"/>
      <c r="M7" s="30" t="str">
        <f>IF(AJ7="","",AJ7)</f>
        <v/>
      </c>
      <c r="N7" s="30"/>
      <c r="O7" s="30"/>
      <c r="P7" s="30"/>
      <c r="Q7" s="30"/>
      <c r="R7" s="30"/>
      <c r="S7" s="30" t="str">
        <f>VLOOKUP(AH7,AI4:AO8,2,0)</f>
        <v/>
      </c>
      <c r="T7" s="30"/>
      <c r="U7" s="30"/>
      <c r="V7" s="30"/>
      <c r="W7" s="30"/>
      <c r="X7" s="30"/>
      <c r="Y7" s="1">
        <f>IF(BV7=BV6,BW6,BW7)</f>
        <v>1</v>
      </c>
      <c r="Z7" s="1">
        <f>VLOOKUP(S7,AJ4:AX8,8,0)</f>
        <v>0</v>
      </c>
      <c r="AA7" s="1">
        <f>VLOOKUP(S7,AJ4:AX8,9,0)</f>
        <v>0</v>
      </c>
      <c r="AB7" s="1">
        <f>VLOOKUP(S7,AJ4:AX8,10,0)</f>
        <v>0</v>
      </c>
      <c r="AC7" s="1">
        <f>VLOOKUP(S7,AJ4:AX8,11,0)</f>
        <v>0</v>
      </c>
      <c r="AD7" s="1">
        <f>VLOOKUP(S7,AJ4:AX8,12,0)</f>
        <v>0</v>
      </c>
      <c r="AE7" s="1">
        <f>VLOOKUP(S7,AJ4:AX8,13,0)</f>
        <v>0</v>
      </c>
      <c r="AF7" s="1">
        <f>VLOOKUP(S7,AJ4:AX8,14,0)</f>
        <v>0</v>
      </c>
      <c r="AG7" s="1">
        <f>VLOOKUP(S7,AJ4:AX8,15,0)</f>
        <v>0</v>
      </c>
      <c r="AH7" s="1">
        <v>4</v>
      </c>
      <c r="AI7" s="1">
        <f>AP7</f>
        <v>4</v>
      </c>
      <c r="AJ7" s="32" t="str">
        <f>IF(Equipes!A8="","",Equipes!A8)</f>
        <v/>
      </c>
      <c r="AK7" s="32"/>
      <c r="AL7" s="32"/>
      <c r="AM7" s="32"/>
      <c r="AN7" s="32"/>
      <c r="AO7" s="32"/>
      <c r="AP7" s="2">
        <f>RANK(AZ7,AZ4:AZ8)</f>
        <v>4</v>
      </c>
      <c r="AQ7" s="2">
        <f>SUMPRODUCT((E4:J13=AJ7)*(BG4:BG13))+SUMPRODUCT((M4:R13=AJ7)*(BH4:BH13))</f>
        <v>0</v>
      </c>
      <c r="AR7" s="2">
        <f>SUMPRODUCT((E4:J13=AJ7)*(BI4:BI13))+SUMPRODUCT((M4:R13=AJ7)*(BJ4:BJ13))</f>
        <v>0</v>
      </c>
      <c r="AS7" s="2">
        <f>SUMPRODUCT((E4:J13=AJ7)*(BK4:BK13))+SUMPRODUCT((M4:R13=AJ7)*(BL4:BL13))</f>
        <v>0</v>
      </c>
      <c r="AT7" s="2">
        <f>SUMPRODUCT((E4:J13=AJ7)*(BM4:BM13))+SUMPRODUCT((M4:R13=AJ7)*(BN4:BN13))</f>
        <v>0</v>
      </c>
      <c r="AU7" s="2">
        <f>SUMPRODUCT((E4:J13=AJ7)*(BO4:BO13))+SUMPRODUCT((M4:R13=AJ7)*(BP4:BP13))</f>
        <v>0</v>
      </c>
      <c r="AV7" s="2">
        <f>SUMPRODUCT((E4:J13=AJ7)*(BQ4:BQ13))+SUMPRODUCT((M4:R13=AJ7)*(BR4:BR13))</f>
        <v>0</v>
      </c>
      <c r="AW7" s="2">
        <f>SUMPRODUCT((E4:J13=AJ7)*(BS4:BS13))+SUMPRODUCT((M4:R13=AJ7)*(BT4:BT13))</f>
        <v>0</v>
      </c>
      <c r="AX7" s="2">
        <f>AV7-AW7</f>
        <v>0</v>
      </c>
      <c r="AY7" s="1">
        <f>SUM(AQ7*1000+(AX7)/100+(AV7)/1000)</f>
        <v>0</v>
      </c>
      <c r="AZ7" s="1">
        <f>AY7+0.000002</f>
        <v>1.9999999999999999E-6</v>
      </c>
      <c r="BA7" s="1">
        <f>IF(K7="",0,IF(K7=L7,0,IF(K7&lt;L7,0,IF(Equipes!$V$2=1,IF('2 poules de 5'!K7&gt;L7,3),IF(Equipes!$V$2=2,IF('2 poules de 5'!K7&gt;L7,4))))))</f>
        <v>0</v>
      </c>
      <c r="BB7" s="1">
        <f>IF(L7="",0,IF(L7=K7,0,IF(L7&lt;K7,0,IF(Equipes!$V$2=1,IF('2 poules de 5'!L7&gt;'2 poules de 5'!K7,3),IF(Equipes!$V$2=2,IF('2 poules de 5'!L7&gt;K7,4))))))</f>
        <v>0</v>
      </c>
      <c r="BC7" s="1">
        <f>IF(K7="",0,IF(K7&gt;L7,0,IF(K7&lt;L7,0,IF(Equipes!$V$2=1,IF('2 poules de 5'!K7='2 poules de 5'!L7,1),IF(Equipes!$V$2=2,IF('2 poules de 5'!K7=L7,2))))))</f>
        <v>0</v>
      </c>
      <c r="BD7" s="1">
        <f>IF(L7="",0,IF(L7&gt;K7,0,IF(L7&lt;K7,0,IF(Equipes!$V$2=1,IF('2 poules de 5'!L7='2 poules de 5'!K7,1),IF(Equipes!$V$2=2,IF('2 poules de 5'!L7='2 poules de 5'!K7,2))))))</f>
        <v>0</v>
      </c>
      <c r="BE7" s="1">
        <f>IF(K7="",0,IF(K7&gt;L7,0,IF(K7=L7,0,IF(Equipes!$V$2=1,IF('2 poules de 5'!K7&lt;'2 poules de 5'!L7,0),IF(Equipes!$V$2=2,IF('2 poules de 5'!K7&lt;'2 poules de 5'!L7,1))))))</f>
        <v>0</v>
      </c>
      <c r="BF7" s="1">
        <f>IF(L7="",0,IF(L7&gt;K7,0,IF(L7=K7,0,IF(Equipes!$V$2=1,IF('2 poules de 5'!L7&lt;'2 poules de 5'!K7,0),IF(Equipes!$V$2=2,IF('2 poules de 5'!L7&lt;'2 poules de 5'!K7,1))))))</f>
        <v>0</v>
      </c>
      <c r="BG7" s="1">
        <f t="shared" si="0"/>
        <v>0</v>
      </c>
      <c r="BH7" s="1">
        <f t="shared" si="1"/>
        <v>0</v>
      </c>
      <c r="BI7" s="1">
        <f t="shared" si="2"/>
        <v>0</v>
      </c>
      <c r="BJ7" s="1">
        <f t="shared" si="3"/>
        <v>0</v>
      </c>
      <c r="BK7" s="1" t="b">
        <f t="shared" si="4"/>
        <v>0</v>
      </c>
      <c r="BL7" s="1" t="b">
        <f t="shared" si="5"/>
        <v>0</v>
      </c>
      <c r="BM7" s="1" t="b">
        <f t="shared" si="6"/>
        <v>0</v>
      </c>
      <c r="BN7" s="1" t="b">
        <f t="shared" si="7"/>
        <v>0</v>
      </c>
      <c r="BO7" s="1" t="b">
        <f t="shared" si="8"/>
        <v>0</v>
      </c>
      <c r="BP7" s="1" t="b">
        <f t="shared" si="9"/>
        <v>0</v>
      </c>
      <c r="BQ7" s="1">
        <f t="shared" si="10"/>
        <v>0</v>
      </c>
      <c r="BR7" s="1">
        <f t="shared" si="11"/>
        <v>0</v>
      </c>
      <c r="BS7" s="1">
        <f t="shared" si="12"/>
        <v>0</v>
      </c>
      <c r="BT7" s="1">
        <f t="shared" si="13"/>
        <v>0</v>
      </c>
      <c r="BU7" s="1" t="str">
        <f>VLOOKUP(AH7,AI4:AO8,2,0)</f>
        <v/>
      </c>
      <c r="BV7" s="1">
        <f>VLOOKUP(BU7,AJ4:AY8,16,0)</f>
        <v>0</v>
      </c>
      <c r="BW7" s="1">
        <f>RANK(BV7,BV4:BV8)</f>
        <v>1</v>
      </c>
    </row>
    <row r="8" spans="1:75" x14ac:dyDescent="0.2">
      <c r="A8" s="30"/>
      <c r="B8" s="30"/>
      <c r="C8" s="30"/>
      <c r="D8" s="30"/>
      <c r="E8" s="30" t="str">
        <f>IF(AJ5="","",AJ5)</f>
        <v/>
      </c>
      <c r="F8" s="30"/>
      <c r="G8" s="30"/>
      <c r="H8" s="30"/>
      <c r="I8" s="30"/>
      <c r="J8" s="30"/>
      <c r="M8" s="30" t="str">
        <f>IF(AJ6="","",AJ6)</f>
        <v/>
      </c>
      <c r="N8" s="30"/>
      <c r="O8" s="30"/>
      <c r="P8" s="30"/>
      <c r="Q8" s="30"/>
      <c r="R8" s="30"/>
      <c r="S8" s="30" t="str">
        <f>VLOOKUP(AH8,AI4:AO8,2,0)</f>
        <v/>
      </c>
      <c r="T8" s="30"/>
      <c r="U8" s="30"/>
      <c r="V8" s="30"/>
      <c r="W8" s="30"/>
      <c r="X8" s="30"/>
      <c r="Y8" s="1">
        <f>IF(BV8=BV7,BW7,BW8)</f>
        <v>1</v>
      </c>
      <c r="Z8" s="1">
        <f>VLOOKUP(S8,AJ4:AX8,8,0)</f>
        <v>0</v>
      </c>
      <c r="AA8" s="1">
        <f>VLOOKUP(S8,AJ4:AX8,9,0)</f>
        <v>0</v>
      </c>
      <c r="AB8" s="1">
        <f>VLOOKUP(S8,AJ4:AX8,10,0)</f>
        <v>0</v>
      </c>
      <c r="AC8" s="1">
        <f>VLOOKUP(S8,AJ4:AX8,11,0)</f>
        <v>0</v>
      </c>
      <c r="AD8" s="1">
        <f>VLOOKUP(S8,AJ4:AX8,12,0)</f>
        <v>0</v>
      </c>
      <c r="AE8" s="1">
        <f>VLOOKUP(S8,AJ4:AX8,13,0)</f>
        <v>0</v>
      </c>
      <c r="AF8" s="1">
        <f>VLOOKUP(S8,AJ4:AX8,14,0)</f>
        <v>0</v>
      </c>
      <c r="AG8" s="1">
        <f>VLOOKUP(S8,AJ4:AX8,15,0)</f>
        <v>0</v>
      </c>
      <c r="AH8" s="1">
        <v>5</v>
      </c>
      <c r="AI8" s="1">
        <f>AP8</f>
        <v>5</v>
      </c>
      <c r="AJ8" s="32" t="str">
        <f>IF(Equipes!A9="","",Equipes!A9)</f>
        <v/>
      </c>
      <c r="AK8" s="32"/>
      <c r="AL8" s="32"/>
      <c r="AM8" s="32"/>
      <c r="AN8" s="32"/>
      <c r="AO8" s="32"/>
      <c r="AP8" s="2">
        <f>RANK(AZ8,AZ4:AZ8)</f>
        <v>5</v>
      </c>
      <c r="AQ8" s="2">
        <f>SUMPRODUCT((E4:J13=AJ8)*(BG4:BG13))+SUMPRODUCT((M4:R13=AJ8)*(BH4:BH13))</f>
        <v>0</v>
      </c>
      <c r="AR8" s="2">
        <f>SUMPRODUCT((E4:J13=AJ8)*(BI4:BI13))+SUMPRODUCT((M4:R13=AJ8)*(BJ4:BJ13))</f>
        <v>0</v>
      </c>
      <c r="AS8" s="2">
        <f>SUMPRODUCT((E4:J13=AJ8)*(BK4:BK13))+SUMPRODUCT((M4:R13=AJ8)*(BL4:BL13))</f>
        <v>0</v>
      </c>
      <c r="AT8" s="2">
        <f>SUMPRODUCT((E4:J13=AJ8)*(BM4:BM13))+SUMPRODUCT((M4:R13=AJ8)*(BN4:BN13))</f>
        <v>0</v>
      </c>
      <c r="AU8" s="2">
        <f>SUMPRODUCT((E4:J13=AJ8)*(BO4:BO13))+SUMPRODUCT((M4:R13=AJ8)*(BP4:BP13))</f>
        <v>0</v>
      </c>
      <c r="AV8" s="2">
        <f>SUMPRODUCT((E4:J13=AJ8)*(BQ4:BQ13))+SUMPRODUCT((M4:R13=AJ8)*(BR4:BR13))</f>
        <v>0</v>
      </c>
      <c r="AW8" s="2">
        <f>SUMPRODUCT((E4:J13=AJ8)*(BS4:BS13))+SUMPRODUCT((M4:R13=AJ8)*(BT4:BT13))</f>
        <v>0</v>
      </c>
      <c r="AX8" s="2">
        <f>AV8-AW8</f>
        <v>0</v>
      </c>
      <c r="AY8" s="1">
        <f>SUM(AQ8*1000+(AX8)/100+(AV8)/1000)</f>
        <v>0</v>
      </c>
      <c r="AZ8" s="1">
        <f>AY8+0.000001</f>
        <v>9.9999999999999995E-7</v>
      </c>
      <c r="BA8" s="1">
        <f>IF(K8="",0,IF(K8=L8,0,IF(K8&lt;L8,0,IF(Equipes!$V$2=1,IF('2 poules de 5'!K8&gt;L8,3),IF(Equipes!$V$2=2,IF('2 poules de 5'!K8&gt;L8,4))))))</f>
        <v>0</v>
      </c>
      <c r="BB8" s="1">
        <f>IF(L8="",0,IF(L8=K8,0,IF(L8&lt;K8,0,IF(Equipes!$V$2=1,IF('2 poules de 5'!L8&gt;'2 poules de 5'!K8,3),IF(Equipes!$V$2=2,IF('2 poules de 5'!L8&gt;K8,4))))))</f>
        <v>0</v>
      </c>
      <c r="BC8" s="1">
        <f>IF(K8="",0,IF(K8&gt;L8,0,IF(K8&lt;L8,0,IF(Equipes!$V$2=1,IF('2 poules de 5'!K8='2 poules de 5'!L8,1),IF(Equipes!$V$2=2,IF('2 poules de 5'!K8=L8,2))))))</f>
        <v>0</v>
      </c>
      <c r="BD8" s="1">
        <f>IF(L8="",0,IF(L8&gt;K8,0,IF(L8&lt;K8,0,IF(Equipes!$V$2=1,IF('2 poules de 5'!L8='2 poules de 5'!K8,1),IF(Equipes!$V$2=2,IF('2 poules de 5'!L8='2 poules de 5'!K8,2))))))</f>
        <v>0</v>
      </c>
      <c r="BE8" s="1">
        <f>IF(K8="",0,IF(K8&gt;L8,0,IF(K8=L8,0,IF(Equipes!$V$2=1,IF('2 poules de 5'!K8&lt;'2 poules de 5'!L8,0),IF(Equipes!$V$2=2,IF('2 poules de 5'!K8&lt;'2 poules de 5'!L8,1))))))</f>
        <v>0</v>
      </c>
      <c r="BF8" s="1">
        <f>IF(L8="",0,IF(L8&gt;K8,0,IF(L8=K8,0,IF(Equipes!$V$2=1,IF('2 poules de 5'!L8&lt;'2 poules de 5'!K8,0),IF(Equipes!$V$2=2,IF('2 poules de 5'!L8&lt;'2 poules de 5'!K8,1))))))</f>
        <v>0</v>
      </c>
      <c r="BG8" s="1">
        <f t="shared" si="0"/>
        <v>0</v>
      </c>
      <c r="BH8" s="1">
        <f t="shared" si="1"/>
        <v>0</v>
      </c>
      <c r="BI8" s="1">
        <f t="shared" si="2"/>
        <v>0</v>
      </c>
      <c r="BJ8" s="1">
        <f t="shared" si="3"/>
        <v>0</v>
      </c>
      <c r="BK8" s="1" t="b">
        <f t="shared" si="4"/>
        <v>0</v>
      </c>
      <c r="BL8" s="1" t="b">
        <f t="shared" si="5"/>
        <v>0</v>
      </c>
      <c r="BM8" s="1" t="b">
        <f t="shared" si="6"/>
        <v>0</v>
      </c>
      <c r="BN8" s="1" t="b">
        <f t="shared" si="7"/>
        <v>0</v>
      </c>
      <c r="BO8" s="1" t="b">
        <f t="shared" si="8"/>
        <v>0</v>
      </c>
      <c r="BP8" s="1" t="b">
        <f t="shared" si="9"/>
        <v>0</v>
      </c>
      <c r="BQ8" s="1">
        <f t="shared" si="10"/>
        <v>0</v>
      </c>
      <c r="BR8" s="1">
        <f t="shared" si="11"/>
        <v>0</v>
      </c>
      <c r="BS8" s="1">
        <f t="shared" si="12"/>
        <v>0</v>
      </c>
      <c r="BT8" s="1">
        <f t="shared" si="13"/>
        <v>0</v>
      </c>
      <c r="BU8" s="1" t="str">
        <f>VLOOKUP(AH8,AI4:AO8,2,0)</f>
        <v/>
      </c>
      <c r="BV8" s="1">
        <f>VLOOKUP(BU8,AJ4:AY8,16,0)</f>
        <v>0</v>
      </c>
      <c r="BW8" s="1">
        <f>RANK(BV8,BV4:BV8)</f>
        <v>1</v>
      </c>
    </row>
    <row r="9" spans="1:75" x14ac:dyDescent="0.2">
      <c r="A9" s="30"/>
      <c r="B9" s="30"/>
      <c r="C9" s="30"/>
      <c r="D9" s="30"/>
      <c r="E9" s="30" t="str">
        <f>IF(AJ7="","",AJ7)</f>
        <v/>
      </c>
      <c r="F9" s="30"/>
      <c r="G9" s="30"/>
      <c r="H9" s="30"/>
      <c r="I9" s="30"/>
      <c r="J9" s="30"/>
      <c r="M9" s="30" t="str">
        <f>IF(AJ8="","",AJ8)</f>
        <v/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BA9" s="1">
        <f>IF(K9="",0,IF(K9=L9,0,IF(K9&lt;L9,0,IF(Equipes!$V$2=1,IF('2 poules de 5'!K9&gt;L9,3),IF(Equipes!$V$2=2,IF('2 poules de 5'!K9&gt;L9,4))))))</f>
        <v>0</v>
      </c>
      <c r="BB9" s="1">
        <f>IF(L9="",0,IF(L9=K9,0,IF(L9&lt;K9,0,IF(Equipes!$V$2=1,IF('2 poules de 5'!L9&gt;'2 poules de 5'!K9,3),IF(Equipes!$V$2=2,IF('2 poules de 5'!L9&gt;K9,4))))))</f>
        <v>0</v>
      </c>
      <c r="BC9" s="1">
        <f>IF(K9="",0,IF(K9&gt;L9,0,IF(K9&lt;L9,0,IF(Equipes!$V$2=1,IF('2 poules de 5'!K9='2 poules de 5'!L9,1),IF(Equipes!$V$2=2,IF('2 poules de 5'!K9=L9,2))))))</f>
        <v>0</v>
      </c>
      <c r="BD9" s="1">
        <f>IF(L9="",0,IF(L9&gt;K9,0,IF(L9&lt;K9,0,IF(Equipes!$V$2=1,IF('2 poules de 5'!L9='2 poules de 5'!K9,1),IF(Equipes!$V$2=2,IF('2 poules de 5'!L9='2 poules de 5'!K9,2))))))</f>
        <v>0</v>
      </c>
      <c r="BE9" s="1">
        <f>IF(K9="",0,IF(K9&gt;L9,0,IF(K9=L9,0,IF(Equipes!$V$2=1,IF('2 poules de 5'!K9&lt;'2 poules de 5'!L9,0),IF(Equipes!$V$2=2,IF('2 poules de 5'!K9&lt;'2 poules de 5'!L9,1))))))</f>
        <v>0</v>
      </c>
      <c r="BF9" s="1">
        <f>IF(L9="",0,IF(L9&gt;K9,0,IF(L9=K9,0,IF(Equipes!$V$2=1,IF('2 poules de 5'!L9&lt;'2 poules de 5'!K9,0),IF(Equipes!$V$2=2,IF('2 poules de 5'!L9&lt;'2 poules de 5'!K9,1))))))</f>
        <v>0</v>
      </c>
      <c r="BG9" s="1">
        <f t="shared" si="0"/>
        <v>0</v>
      </c>
      <c r="BH9" s="1">
        <f t="shared" si="1"/>
        <v>0</v>
      </c>
      <c r="BI9" s="1">
        <f t="shared" si="2"/>
        <v>0</v>
      </c>
      <c r="BJ9" s="1">
        <f t="shared" si="3"/>
        <v>0</v>
      </c>
      <c r="BK9" s="1" t="b">
        <f t="shared" si="4"/>
        <v>0</v>
      </c>
      <c r="BL9" s="1" t="b">
        <f t="shared" si="5"/>
        <v>0</v>
      </c>
      <c r="BM9" s="1" t="b">
        <f t="shared" si="6"/>
        <v>0</v>
      </c>
      <c r="BN9" s="1" t="b">
        <f t="shared" si="7"/>
        <v>0</v>
      </c>
      <c r="BO9" s="1" t="b">
        <f t="shared" si="8"/>
        <v>0</v>
      </c>
      <c r="BP9" s="1" t="b">
        <f t="shared" si="9"/>
        <v>0</v>
      </c>
      <c r="BQ9" s="1">
        <f t="shared" si="10"/>
        <v>0</v>
      </c>
      <c r="BR9" s="1">
        <f t="shared" si="11"/>
        <v>0</v>
      </c>
      <c r="BS9" s="1">
        <f t="shared" si="12"/>
        <v>0</v>
      </c>
      <c r="BT9" s="1">
        <f t="shared" si="13"/>
        <v>0</v>
      </c>
    </row>
    <row r="10" spans="1:75" x14ac:dyDescent="0.2">
      <c r="A10" s="30"/>
      <c r="B10" s="30"/>
      <c r="C10" s="30"/>
      <c r="D10" s="30"/>
      <c r="E10" s="30" t="str">
        <f>IF(AJ4="","",AJ4)</f>
        <v/>
      </c>
      <c r="F10" s="30"/>
      <c r="G10" s="30"/>
      <c r="H10" s="30"/>
      <c r="I10" s="30"/>
      <c r="J10" s="30"/>
      <c r="M10" s="30" t="str">
        <f>IF(AJ6="","",AJ6)</f>
        <v/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BA10" s="1">
        <f>IF(K10="",0,IF(K10=L10,0,IF(K10&lt;L10,0,IF(Equipes!$V$2=1,IF('2 poules de 5'!K10&gt;L10,3),IF(Equipes!$V$2=2,IF('2 poules de 5'!K10&gt;L10,4))))))</f>
        <v>0</v>
      </c>
      <c r="BB10" s="1">
        <f>IF(L10="",0,IF(L10=K10,0,IF(L10&lt;K10,0,IF(Equipes!$V$2=1,IF('2 poules de 5'!L10&gt;'2 poules de 5'!K10,3),IF(Equipes!$V$2=2,IF('2 poules de 5'!L10&gt;K10,4))))))</f>
        <v>0</v>
      </c>
      <c r="BC10" s="1">
        <f>IF(K10="",0,IF(K10&gt;L10,0,IF(K10&lt;L10,0,IF(Equipes!$V$2=1,IF('2 poules de 5'!K10='2 poules de 5'!L10,1),IF(Equipes!$V$2=2,IF('2 poules de 5'!K10=L10,2))))))</f>
        <v>0</v>
      </c>
      <c r="BD10" s="1">
        <f>IF(L10="",0,IF(L10&gt;K10,0,IF(L10&lt;K10,0,IF(Equipes!$V$2=1,IF('2 poules de 5'!L10='2 poules de 5'!K10,1),IF(Equipes!$V$2=2,IF('2 poules de 5'!L10='2 poules de 5'!K10,2))))))</f>
        <v>0</v>
      </c>
      <c r="BE10" s="1">
        <f>IF(K10="",0,IF(K10&gt;L10,0,IF(K10=L10,0,IF(Equipes!$V$2=1,IF('2 poules de 5'!K10&lt;'2 poules de 5'!L10,0),IF(Equipes!$V$2=2,IF('2 poules de 5'!K10&lt;'2 poules de 5'!L10,1))))))</f>
        <v>0</v>
      </c>
      <c r="BF10" s="1">
        <f>IF(L10="",0,IF(L10&gt;K10,0,IF(L10=K10,0,IF(Equipes!$V$2=1,IF('2 poules de 5'!L10&lt;'2 poules de 5'!K10,0),IF(Equipes!$V$2=2,IF('2 poules de 5'!L10&lt;'2 poules de 5'!K10,1))))))</f>
        <v>0</v>
      </c>
      <c r="BG10" s="1">
        <f t="shared" si="0"/>
        <v>0</v>
      </c>
      <c r="BH10" s="1">
        <f t="shared" si="1"/>
        <v>0</v>
      </c>
      <c r="BI10" s="1">
        <f t="shared" si="2"/>
        <v>0</v>
      </c>
      <c r="BJ10" s="1">
        <f t="shared" si="3"/>
        <v>0</v>
      </c>
      <c r="BK10" s="1" t="b">
        <f t="shared" si="4"/>
        <v>0</v>
      </c>
      <c r="BL10" s="1" t="b">
        <f t="shared" si="5"/>
        <v>0</v>
      </c>
      <c r="BM10" s="1" t="b">
        <f t="shared" si="6"/>
        <v>0</v>
      </c>
      <c r="BN10" s="1" t="b">
        <f t="shared" si="7"/>
        <v>0</v>
      </c>
      <c r="BO10" s="1" t="b">
        <f t="shared" si="8"/>
        <v>0</v>
      </c>
      <c r="BP10" s="1" t="b">
        <f t="shared" si="9"/>
        <v>0</v>
      </c>
      <c r="BQ10" s="1">
        <f t="shared" si="10"/>
        <v>0</v>
      </c>
      <c r="BR10" s="1">
        <f t="shared" si="11"/>
        <v>0</v>
      </c>
      <c r="BS10" s="1">
        <f t="shared" si="12"/>
        <v>0</v>
      </c>
      <c r="BT10" s="1">
        <f t="shared" si="13"/>
        <v>0</v>
      </c>
    </row>
    <row r="11" spans="1:75" x14ac:dyDescent="0.2">
      <c r="A11" s="30"/>
      <c r="B11" s="30"/>
      <c r="C11" s="30"/>
      <c r="D11" s="30"/>
      <c r="E11" s="30" t="str">
        <f>IF(AJ5="","",AJ5)</f>
        <v/>
      </c>
      <c r="F11" s="30"/>
      <c r="G11" s="30"/>
      <c r="H11" s="30"/>
      <c r="I11" s="30"/>
      <c r="J11" s="30"/>
      <c r="M11" s="30" t="str">
        <f>IF(AJ8="","",AJ8)</f>
        <v/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BA11" s="1">
        <f>IF(K11="",0,IF(K11=L11,0,IF(K11&lt;L11,0,IF(Equipes!$V$2=1,IF('2 poules de 5'!K11&gt;L11,3),IF(Equipes!$V$2=2,IF('2 poules de 5'!K11&gt;L11,4))))))</f>
        <v>0</v>
      </c>
      <c r="BB11" s="1">
        <f>IF(L11="",0,IF(L11=K11,0,IF(L11&lt;K11,0,IF(Equipes!$V$2=1,IF('2 poules de 5'!L11&gt;'2 poules de 5'!K11,3),IF(Equipes!$V$2=2,IF('2 poules de 5'!L11&gt;K11,4))))))</f>
        <v>0</v>
      </c>
      <c r="BC11" s="1">
        <f>IF(K11="",0,IF(K11&gt;L11,0,IF(K11&lt;L11,0,IF(Equipes!$V$2=1,IF('2 poules de 5'!K11='2 poules de 5'!L11,1),IF(Equipes!$V$2=2,IF('2 poules de 5'!K11=L11,2))))))</f>
        <v>0</v>
      </c>
      <c r="BD11" s="1">
        <f>IF(L11="",0,IF(L11&gt;K11,0,IF(L11&lt;K11,0,IF(Equipes!$V$2=1,IF('2 poules de 5'!L11='2 poules de 5'!K11,1),IF(Equipes!$V$2=2,IF('2 poules de 5'!L11='2 poules de 5'!K11,2))))))</f>
        <v>0</v>
      </c>
      <c r="BE11" s="1">
        <f>IF(K11="",0,IF(K11&gt;L11,0,IF(K11=L11,0,IF(Equipes!$V$2=1,IF('2 poules de 5'!K11&lt;'2 poules de 5'!L11,0),IF(Equipes!$V$2=2,IF('2 poules de 5'!K11&lt;'2 poules de 5'!L11,1))))))</f>
        <v>0</v>
      </c>
      <c r="BF11" s="1">
        <f>IF(L11="",0,IF(L11&gt;K11,0,IF(L11=K11,0,IF(Equipes!$V$2=1,IF('2 poules de 5'!L11&lt;'2 poules de 5'!K11,0),IF(Equipes!$V$2=2,IF('2 poules de 5'!L11&lt;'2 poules de 5'!K11,1))))))</f>
        <v>0</v>
      </c>
      <c r="BG11" s="1">
        <f t="shared" si="0"/>
        <v>0</v>
      </c>
      <c r="BH11" s="1">
        <f t="shared" si="1"/>
        <v>0</v>
      </c>
      <c r="BI11" s="1">
        <f t="shared" si="2"/>
        <v>0</v>
      </c>
      <c r="BJ11" s="1">
        <f t="shared" si="3"/>
        <v>0</v>
      </c>
      <c r="BK11" s="1" t="b">
        <f t="shared" si="4"/>
        <v>0</v>
      </c>
      <c r="BL11" s="1" t="b">
        <f t="shared" si="5"/>
        <v>0</v>
      </c>
      <c r="BM11" s="1" t="b">
        <f t="shared" si="6"/>
        <v>0</v>
      </c>
      <c r="BN11" s="1" t="b">
        <f t="shared" si="7"/>
        <v>0</v>
      </c>
      <c r="BO11" s="1" t="b">
        <f t="shared" si="8"/>
        <v>0</v>
      </c>
      <c r="BP11" s="1" t="b">
        <f t="shared" si="9"/>
        <v>0</v>
      </c>
      <c r="BQ11" s="1">
        <f t="shared" si="10"/>
        <v>0</v>
      </c>
      <c r="BR11" s="1">
        <f t="shared" si="11"/>
        <v>0</v>
      </c>
      <c r="BS11" s="1">
        <f t="shared" si="12"/>
        <v>0</v>
      </c>
      <c r="BT11" s="1">
        <f t="shared" si="13"/>
        <v>0</v>
      </c>
    </row>
    <row r="12" spans="1:75" x14ac:dyDescent="0.2">
      <c r="A12" s="30"/>
      <c r="B12" s="30"/>
      <c r="C12" s="30"/>
      <c r="D12" s="30"/>
      <c r="E12" s="30" t="str">
        <f>IF(AJ6="","",AJ6)</f>
        <v/>
      </c>
      <c r="F12" s="30"/>
      <c r="G12" s="30"/>
      <c r="H12" s="30"/>
      <c r="I12" s="30"/>
      <c r="J12" s="30"/>
      <c r="M12" s="30" t="str">
        <f>IF(AJ7="","",AJ7)</f>
        <v/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BA12" s="1">
        <f>IF(K12="",0,IF(K12=L12,0,IF(K12&lt;L12,0,IF(Equipes!$V$2=1,IF('2 poules de 5'!K12&gt;L12,3),IF(Equipes!$V$2=2,IF('2 poules de 5'!K12&gt;L12,4))))))</f>
        <v>0</v>
      </c>
      <c r="BB12" s="1">
        <f>IF(L12="",0,IF(L12=K12,0,IF(L12&lt;K12,0,IF(Equipes!$V$2=1,IF('2 poules de 5'!L12&gt;'2 poules de 5'!K12,3),IF(Equipes!$V$2=2,IF('2 poules de 5'!L12&gt;K12,4))))))</f>
        <v>0</v>
      </c>
      <c r="BC12" s="1">
        <f>IF(K12="",0,IF(K12&gt;L12,0,IF(K12&lt;L12,0,IF(Equipes!$V$2=1,IF('2 poules de 5'!K12='2 poules de 5'!L12,1),IF(Equipes!$V$2=2,IF('2 poules de 5'!K12=L12,2))))))</f>
        <v>0</v>
      </c>
      <c r="BD12" s="1">
        <f>IF(L12="",0,IF(L12&gt;K12,0,IF(L12&lt;K12,0,IF(Equipes!$V$2=1,IF('2 poules de 5'!L12='2 poules de 5'!K12,1),IF(Equipes!$V$2=2,IF('2 poules de 5'!L12='2 poules de 5'!K12,2))))))</f>
        <v>0</v>
      </c>
      <c r="BE12" s="1">
        <f>IF(K12="",0,IF(K12&gt;L12,0,IF(K12=L12,0,IF(Equipes!$V$2=1,IF('2 poules de 5'!K12&lt;'2 poules de 5'!L12,0),IF(Equipes!$V$2=2,IF('2 poules de 5'!K12&lt;'2 poules de 5'!L12,1))))))</f>
        <v>0</v>
      </c>
      <c r="BF12" s="1">
        <f>IF(L12="",0,IF(L12&gt;K12,0,IF(L12=K12,0,IF(Equipes!$V$2=1,IF('2 poules de 5'!L12&lt;'2 poules de 5'!K12,0),IF(Equipes!$V$2=2,IF('2 poules de 5'!L12&lt;'2 poules de 5'!K12,1))))))</f>
        <v>0</v>
      </c>
      <c r="BG12" s="1">
        <f t="shared" si="0"/>
        <v>0</v>
      </c>
      <c r="BH12" s="1">
        <f t="shared" si="1"/>
        <v>0</v>
      </c>
      <c r="BI12" s="1">
        <f t="shared" si="2"/>
        <v>0</v>
      </c>
      <c r="BJ12" s="1">
        <f t="shared" si="3"/>
        <v>0</v>
      </c>
      <c r="BK12" s="1" t="b">
        <f t="shared" si="4"/>
        <v>0</v>
      </c>
      <c r="BL12" s="1" t="b">
        <f t="shared" si="5"/>
        <v>0</v>
      </c>
      <c r="BM12" s="1" t="b">
        <f t="shared" si="6"/>
        <v>0</v>
      </c>
      <c r="BN12" s="1" t="b">
        <f t="shared" si="7"/>
        <v>0</v>
      </c>
      <c r="BO12" s="1" t="b">
        <f t="shared" si="8"/>
        <v>0</v>
      </c>
      <c r="BP12" s="1" t="b">
        <f t="shared" si="9"/>
        <v>0</v>
      </c>
      <c r="BQ12" s="1">
        <f t="shared" si="10"/>
        <v>0</v>
      </c>
      <c r="BR12" s="1">
        <f t="shared" si="11"/>
        <v>0</v>
      </c>
      <c r="BS12" s="1">
        <f t="shared" si="12"/>
        <v>0</v>
      </c>
      <c r="BT12" s="1">
        <f t="shared" si="13"/>
        <v>0</v>
      </c>
    </row>
    <row r="13" spans="1:75" x14ac:dyDescent="0.2">
      <c r="A13" s="30"/>
      <c r="B13" s="30"/>
      <c r="C13" s="30"/>
      <c r="D13" s="30"/>
      <c r="E13" s="30" t="str">
        <f>IF(AJ4="","",AJ4)</f>
        <v/>
      </c>
      <c r="F13" s="30"/>
      <c r="G13" s="30"/>
      <c r="H13" s="30"/>
      <c r="I13" s="30"/>
      <c r="J13" s="30"/>
      <c r="M13" s="30" t="str">
        <f>IF(AJ5="","",AJ5)</f>
        <v/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BA13" s="1">
        <f>IF(K13="",0,IF(K13=L13,0,IF(K13&lt;L13,0,IF(Equipes!$V$2=1,IF('2 poules de 5'!K13&gt;L13,3),IF(Equipes!$V$2=2,IF('2 poules de 5'!K13&gt;L13,4))))))</f>
        <v>0</v>
      </c>
      <c r="BB13" s="1">
        <f>IF(L13="",0,IF(L13=K13,0,IF(L13&lt;K13,0,IF(Equipes!$V$2=1,IF('2 poules de 5'!L13&gt;'2 poules de 5'!K13,3),IF(Equipes!$V$2=2,IF('2 poules de 5'!L13&gt;K13,4))))))</f>
        <v>0</v>
      </c>
      <c r="BC13" s="1">
        <f>IF(K13="",0,IF(K13&gt;L13,0,IF(K13&lt;L13,0,IF(Equipes!$V$2=1,IF('2 poules de 5'!K13='2 poules de 5'!L13,1),IF(Equipes!$V$2=2,IF('2 poules de 5'!K13=L13,2))))))</f>
        <v>0</v>
      </c>
      <c r="BD13" s="1">
        <f>IF(L13="",0,IF(L13&gt;K13,0,IF(L13&lt;K13,0,IF(Equipes!$V$2=1,IF('2 poules de 5'!L13='2 poules de 5'!K13,1),IF(Equipes!$V$2=2,IF('2 poules de 5'!L13='2 poules de 5'!K13,2))))))</f>
        <v>0</v>
      </c>
      <c r="BE13" s="1">
        <f>IF(K13="",0,IF(K13&gt;L13,0,IF(K13=L13,0,IF(Equipes!$V$2=1,IF('2 poules de 5'!K13&lt;'2 poules de 5'!L13,0),IF(Equipes!$V$2=2,IF('2 poules de 5'!K13&lt;'2 poules de 5'!L13,1))))))</f>
        <v>0</v>
      </c>
      <c r="BF13" s="1">
        <f>IF(L13="",0,IF(L13&gt;K13,0,IF(L13=K13,0,IF(Equipes!$V$2=1,IF('2 poules de 5'!L13&lt;'2 poules de 5'!K13,0),IF(Equipes!$V$2=2,IF('2 poules de 5'!L13&lt;'2 poules de 5'!K13,1))))))</f>
        <v>0</v>
      </c>
      <c r="BG13" s="1">
        <f t="shared" si="0"/>
        <v>0</v>
      </c>
      <c r="BH13" s="1">
        <f t="shared" si="1"/>
        <v>0</v>
      </c>
      <c r="BI13" s="1">
        <f t="shared" si="2"/>
        <v>0</v>
      </c>
      <c r="BJ13" s="1">
        <f t="shared" si="3"/>
        <v>0</v>
      </c>
      <c r="BK13" s="1" t="b">
        <f t="shared" si="4"/>
        <v>0</v>
      </c>
      <c r="BL13" s="1" t="b">
        <f t="shared" si="5"/>
        <v>0</v>
      </c>
      <c r="BM13" s="1" t="b">
        <f t="shared" si="6"/>
        <v>0</v>
      </c>
      <c r="BN13" s="1" t="b">
        <f t="shared" si="7"/>
        <v>0</v>
      </c>
      <c r="BO13" s="1" t="b">
        <f t="shared" si="8"/>
        <v>0</v>
      </c>
      <c r="BP13" s="1" t="b">
        <f t="shared" si="9"/>
        <v>0</v>
      </c>
      <c r="BQ13" s="1">
        <f t="shared" si="10"/>
        <v>0</v>
      </c>
      <c r="BR13" s="1">
        <f t="shared" si="11"/>
        <v>0</v>
      </c>
      <c r="BS13" s="1">
        <f t="shared" si="12"/>
        <v>0</v>
      </c>
      <c r="BT13" s="1">
        <f t="shared" si="13"/>
        <v>0</v>
      </c>
    </row>
    <row r="14" spans="1:75" x14ac:dyDescent="0.2">
      <c r="A14" s="33" t="s">
        <v>16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 t="s">
        <v>17</v>
      </c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J14" s="31" t="s">
        <v>14</v>
      </c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</row>
    <row r="15" spans="1:75" x14ac:dyDescent="0.2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</row>
    <row r="16" spans="1:75" x14ac:dyDescent="0.2">
      <c r="A16" s="30" t="s">
        <v>11</v>
      </c>
      <c r="B16" s="30"/>
      <c r="C16" s="30" t="s">
        <v>12</v>
      </c>
      <c r="D16" s="30"/>
      <c r="E16" s="30" t="s">
        <v>9</v>
      </c>
      <c r="F16" s="30"/>
      <c r="G16" s="30"/>
      <c r="H16" s="30"/>
      <c r="I16" s="30"/>
      <c r="J16" s="30"/>
      <c r="K16" s="1" t="s">
        <v>10</v>
      </c>
      <c r="L16" s="1" t="s">
        <v>10</v>
      </c>
      <c r="M16" s="30" t="s">
        <v>9</v>
      </c>
      <c r="N16" s="30"/>
      <c r="O16" s="30"/>
      <c r="P16" s="30"/>
      <c r="Q16" s="30"/>
      <c r="R16" s="30"/>
      <c r="S16" s="30" t="s">
        <v>9</v>
      </c>
      <c r="T16" s="30"/>
      <c r="U16" s="30"/>
      <c r="V16" s="30"/>
      <c r="W16" s="30"/>
      <c r="X16" s="30"/>
      <c r="Y16" s="1" t="s">
        <v>0</v>
      </c>
      <c r="Z16" s="1" t="s">
        <v>1</v>
      </c>
      <c r="AA16" s="1" t="s">
        <v>2</v>
      </c>
      <c r="AB16" s="1" t="s">
        <v>3</v>
      </c>
      <c r="AC16" s="1" t="s">
        <v>4</v>
      </c>
      <c r="AD16" s="1" t="s">
        <v>5</v>
      </c>
      <c r="AE16" s="1" t="s">
        <v>6</v>
      </c>
      <c r="AF16" s="1" t="s">
        <v>7</v>
      </c>
      <c r="AG16" s="1" t="s">
        <v>8</v>
      </c>
      <c r="AI16" s="1" t="s">
        <v>0</v>
      </c>
      <c r="AJ16" s="32" t="s">
        <v>9</v>
      </c>
      <c r="AK16" s="32"/>
      <c r="AL16" s="32"/>
      <c r="AM16" s="32"/>
      <c r="AN16" s="32"/>
      <c r="AO16" s="32"/>
      <c r="AP16" s="2" t="s">
        <v>0</v>
      </c>
      <c r="AQ16" s="2" t="s">
        <v>1</v>
      </c>
      <c r="AR16" s="2" t="s">
        <v>2</v>
      </c>
      <c r="AS16" s="2" t="s">
        <v>3</v>
      </c>
      <c r="AT16" s="2" t="s">
        <v>4</v>
      </c>
      <c r="AU16" s="2" t="s">
        <v>5</v>
      </c>
      <c r="AV16" s="2" t="s">
        <v>6</v>
      </c>
      <c r="AW16" s="2" t="s">
        <v>7</v>
      </c>
      <c r="AX16" s="2" t="s">
        <v>8</v>
      </c>
      <c r="AY16" s="1" t="s">
        <v>15</v>
      </c>
      <c r="AZ16" s="1" t="s">
        <v>15</v>
      </c>
      <c r="BA16" s="1" t="s">
        <v>30</v>
      </c>
      <c r="BB16" s="1" t="s">
        <v>30</v>
      </c>
      <c r="BC16" s="1" t="s">
        <v>31</v>
      </c>
      <c r="BD16" s="1" t="s">
        <v>31</v>
      </c>
      <c r="BE16" s="1" t="s">
        <v>32</v>
      </c>
      <c r="BF16" s="1" t="s">
        <v>32</v>
      </c>
      <c r="BG16" s="1" t="s">
        <v>1</v>
      </c>
      <c r="BH16" s="1" t="s">
        <v>1</v>
      </c>
      <c r="BI16" s="1" t="s">
        <v>2</v>
      </c>
      <c r="BJ16" s="1" t="s">
        <v>2</v>
      </c>
      <c r="BK16" s="1" t="s">
        <v>3</v>
      </c>
      <c r="BL16" s="1" t="s">
        <v>3</v>
      </c>
      <c r="BM16" s="1" t="s">
        <v>4</v>
      </c>
      <c r="BN16" s="1" t="s">
        <v>4</v>
      </c>
      <c r="BO16" s="1" t="s">
        <v>5</v>
      </c>
      <c r="BP16" s="1" t="s">
        <v>5</v>
      </c>
      <c r="BQ16" s="1" t="s">
        <v>6</v>
      </c>
      <c r="BR16" s="1" t="s">
        <v>6</v>
      </c>
      <c r="BS16" s="1" t="s">
        <v>7</v>
      </c>
      <c r="BT16" s="1" t="s">
        <v>7</v>
      </c>
      <c r="BU16" s="1" t="s">
        <v>9</v>
      </c>
      <c r="BV16" s="1" t="s">
        <v>15</v>
      </c>
      <c r="BW16" s="1" t="s">
        <v>0</v>
      </c>
    </row>
    <row r="17" spans="1:75" x14ac:dyDescent="0.2">
      <c r="A17" s="30"/>
      <c r="B17" s="30"/>
      <c r="C17" s="30"/>
      <c r="D17" s="30"/>
      <c r="E17" s="30" t="str">
        <f>IF(AJ17="","",AJ17)</f>
        <v/>
      </c>
      <c r="F17" s="30"/>
      <c r="G17" s="30"/>
      <c r="H17" s="30"/>
      <c r="I17" s="30"/>
      <c r="J17" s="30"/>
      <c r="M17" s="30" t="str">
        <f>IF(AJ21="","",AJ21)</f>
        <v/>
      </c>
      <c r="N17" s="30"/>
      <c r="O17" s="30"/>
      <c r="P17" s="30"/>
      <c r="Q17" s="30"/>
      <c r="R17" s="30"/>
      <c r="S17" s="30" t="str">
        <f>VLOOKUP(AH17,AI17:AO21,2,0)</f>
        <v/>
      </c>
      <c r="T17" s="30"/>
      <c r="U17" s="30"/>
      <c r="V17" s="30"/>
      <c r="W17" s="30"/>
      <c r="X17" s="30"/>
      <c r="Y17" s="1">
        <v>1</v>
      </c>
      <c r="Z17" s="1">
        <f>VLOOKUP(S17,AJ17:AX21,8,0)</f>
        <v>0</v>
      </c>
      <c r="AA17" s="1">
        <f>VLOOKUP(S17,AJ17:AX21,9,0)</f>
        <v>0</v>
      </c>
      <c r="AB17" s="1">
        <f>VLOOKUP(S17,AJ17:AX21,10,0)</f>
        <v>0</v>
      </c>
      <c r="AC17" s="1">
        <f>VLOOKUP(S17,AJ17:AX21,11,0)</f>
        <v>0</v>
      </c>
      <c r="AD17" s="1">
        <f>VLOOKUP(S17,AJ17:AX21,12,0)</f>
        <v>0</v>
      </c>
      <c r="AE17" s="1">
        <f>VLOOKUP(S17,AJ17:AX21,13,0)</f>
        <v>0</v>
      </c>
      <c r="AF17" s="1">
        <f>VLOOKUP(S17,AJ17:AX21,14,0)</f>
        <v>0</v>
      </c>
      <c r="AG17" s="1">
        <f>VLOOKUP(S17,AJ17:AX21,15,0)</f>
        <v>0</v>
      </c>
      <c r="AH17" s="1">
        <v>1</v>
      </c>
      <c r="AI17" s="1">
        <f>AP17</f>
        <v>1</v>
      </c>
      <c r="AJ17" s="32" t="str">
        <f>IF(Equipes!A11="","",Equipes!A11)</f>
        <v/>
      </c>
      <c r="AK17" s="32"/>
      <c r="AL17" s="32"/>
      <c r="AM17" s="32"/>
      <c r="AN17" s="32"/>
      <c r="AO17" s="32"/>
      <c r="AP17" s="2">
        <f>RANK(AZ17,AZ17:AZ21)</f>
        <v>1</v>
      </c>
      <c r="AQ17" s="2">
        <f>SUMPRODUCT((E17:J26=AJ17)*(BG17:BG26))+SUMPRODUCT((M17:R26=AJ17)*(BH17:BH26))</f>
        <v>0</v>
      </c>
      <c r="AR17" s="2">
        <f>SUMPRODUCT((E17:J26=AJ17)*(BI17:BI26))+SUMPRODUCT((M17:R26=AJ17)*(BJ17:BJ26))</f>
        <v>0</v>
      </c>
      <c r="AS17" s="2">
        <f>SUMPRODUCT((E17:J26=AJ17)*(BK17:BK26))+SUMPRODUCT((M17:R26=AJ17)*(BL17:BL26))</f>
        <v>0</v>
      </c>
      <c r="AT17" s="2">
        <f>SUMPRODUCT((E17:J26=AJ17)*(BM17:BM26))+SUMPRODUCT((M17:R26=AJ17)*(BN17:BN26))</f>
        <v>0</v>
      </c>
      <c r="AU17" s="2">
        <f>SUMPRODUCT((E17:J26=AJ17)*(BO17:BO26))+SUMPRODUCT((M17:R26=AJ17)*(BP17:BP26))</f>
        <v>0</v>
      </c>
      <c r="AV17" s="2">
        <f>SUMPRODUCT((E17:J26=AJ17)*(BQ17:BQ26))+SUMPRODUCT((M17:R26=AJ17)*(BR17:BR26))</f>
        <v>0</v>
      </c>
      <c r="AW17" s="2">
        <f>SUMPRODUCT((E17:J26=AJ17)*(BS17:BS26))+SUMPRODUCT((M17:R26=AJ17)*(BT17:BT26))</f>
        <v>0</v>
      </c>
      <c r="AX17" s="2">
        <f>AV17-AW17</f>
        <v>0</v>
      </c>
      <c r="AY17" s="1">
        <f>SUM(AQ17*1000+(AX17)/100+(AV17)/1000)</f>
        <v>0</v>
      </c>
      <c r="AZ17" s="1">
        <f>AY17+0.000005</f>
        <v>5.0000000000000004E-6</v>
      </c>
      <c r="BA17" s="1">
        <f>IF(K17="",0,IF(K17=L17,0,IF(K17&lt;L17,0,IF(Equipes!$V$2=1,IF('2 poules de 5'!K17&gt;L17,3),IF(Equipes!$V$2=2,IF('2 poules de 5'!K17&gt;L17,4))))))</f>
        <v>0</v>
      </c>
      <c r="BB17" s="1">
        <f>IF(L17="",0,IF(L17=K17,0,IF(L17&lt;K17,0,IF(Equipes!$V$2=1,IF('2 poules de 5'!L17&gt;'2 poules de 5'!K17,3),IF(Equipes!$V$2=2,IF('2 poules de 5'!L17&gt;K17,4))))))</f>
        <v>0</v>
      </c>
      <c r="BC17" s="1">
        <f>IF(K17="",0,IF(K17&gt;L17,0,IF(K17&lt;L17,0,IF(Equipes!$V$2=1,IF('2 poules de 5'!K17='2 poules de 5'!L17,1),IF(Equipes!$V$2=2,IF('2 poules de 5'!K17=L17,2))))))</f>
        <v>0</v>
      </c>
      <c r="BD17" s="1">
        <f>IF(L17="",0,IF(L17&gt;K17,0,IF(L17&lt;K17,0,IF(Equipes!$V$2=1,IF('2 poules de 5'!L17='2 poules de 5'!K17,1),IF(Equipes!$V$2=2,IF('2 poules de 5'!L17='2 poules de 5'!K17,2))))))</f>
        <v>0</v>
      </c>
      <c r="BE17" s="1">
        <f>IF(K17="",0,IF(K17&gt;L17,0,IF(K17=L17,0,IF(Equipes!$V$2=1,IF('2 poules de 5'!K17&lt;'2 poules de 5'!L17,0),IF(Equipes!$V$2=2,IF('2 poules de 5'!K17&lt;'2 poules de 5'!L17,1))))))</f>
        <v>0</v>
      </c>
      <c r="BF17" s="1">
        <f>IF(L17="",0,IF(L17&gt;K17,0,IF(L17=K17,0,IF(Equipes!$V$2=1,IF('2 poules de 5'!L17&lt;'2 poules de 5'!K17,0),IF(Equipes!$V$2=2,IF('2 poules de 5'!L17&lt;'2 poules de 5'!K17,1))))))</f>
        <v>0</v>
      </c>
      <c r="BG17" s="1">
        <f>SUM(BA17,BC17,BE17)</f>
        <v>0</v>
      </c>
      <c r="BH17" s="1">
        <f>SUM(BB17,BD17,BF17)</f>
        <v>0</v>
      </c>
      <c r="BI17" s="1">
        <f>IF(K17="",0,1)</f>
        <v>0</v>
      </c>
      <c r="BJ17" s="1">
        <f>IF(L17="",0,1)</f>
        <v>0</v>
      </c>
      <c r="BK17" s="1" t="b">
        <f>IF(K17&lt;&gt;"",IF(K17&gt;L17,1))</f>
        <v>0</v>
      </c>
      <c r="BL17" s="1" t="b">
        <f>IF(L17&lt;&gt;"",IF(L17&gt;K17,1))</f>
        <v>0</v>
      </c>
      <c r="BM17" s="1" t="b">
        <f>IF(K17&lt;&gt;"",IF(K17=L17,1))</f>
        <v>0</v>
      </c>
      <c r="BN17" s="1" t="b">
        <f>IF(L17&lt;&gt;"",IF(L17=K17,1))</f>
        <v>0</v>
      </c>
      <c r="BO17" s="1" t="b">
        <f>IF(K17&lt;&gt;"",IF(K17&lt;L17,1))</f>
        <v>0</v>
      </c>
      <c r="BP17" s="1" t="b">
        <f>IF(L17&lt;&gt;"",IF(L17&lt;K17,1))</f>
        <v>0</v>
      </c>
      <c r="BQ17" s="1">
        <f>K17</f>
        <v>0</v>
      </c>
      <c r="BR17" s="1">
        <f>L17</f>
        <v>0</v>
      </c>
      <c r="BS17" s="1">
        <f>L17</f>
        <v>0</v>
      </c>
      <c r="BT17" s="1">
        <f>K17</f>
        <v>0</v>
      </c>
      <c r="BU17" s="1" t="str">
        <f>VLOOKUP(AH17,AI17:AO21,2,0)</f>
        <v/>
      </c>
      <c r="BV17" s="1">
        <f>VLOOKUP(BU17,AJ17:AY21,16,0)</f>
        <v>0</v>
      </c>
      <c r="BW17" s="1">
        <f>RANK(BV17,BV17:BV21)</f>
        <v>1</v>
      </c>
    </row>
    <row r="18" spans="1:75" x14ac:dyDescent="0.2">
      <c r="A18" s="30"/>
      <c r="B18" s="30"/>
      <c r="C18" s="30"/>
      <c r="D18" s="30"/>
      <c r="E18" s="30" t="str">
        <f>IF(AJ18="","",AJ18)</f>
        <v/>
      </c>
      <c r="F18" s="30"/>
      <c r="G18" s="30"/>
      <c r="H18" s="30"/>
      <c r="I18" s="30"/>
      <c r="J18" s="30"/>
      <c r="M18" s="30" t="str">
        <f>IF(AJ20="","",AJ20)</f>
        <v/>
      </c>
      <c r="N18" s="30"/>
      <c r="O18" s="30"/>
      <c r="P18" s="30"/>
      <c r="Q18" s="30"/>
      <c r="R18" s="30"/>
      <c r="S18" s="30" t="str">
        <f>VLOOKUP(AH18,AI17:AO21,2,0)</f>
        <v/>
      </c>
      <c r="T18" s="30"/>
      <c r="U18" s="30"/>
      <c r="V18" s="30"/>
      <c r="W18" s="30"/>
      <c r="X18" s="30"/>
      <c r="Y18" s="1">
        <f>IF(BV18=BV17,BW17,BW18)</f>
        <v>1</v>
      </c>
      <c r="Z18" s="1">
        <f>VLOOKUP(S18,AJ17:AX21,8,0)</f>
        <v>0</v>
      </c>
      <c r="AA18" s="1">
        <f>VLOOKUP(S18,AJ17:AX21,9,0)</f>
        <v>0</v>
      </c>
      <c r="AB18" s="1">
        <f>VLOOKUP(S18,AJ17:AX21,10,0)</f>
        <v>0</v>
      </c>
      <c r="AC18" s="1">
        <f>VLOOKUP(S18,AJ17:AX21,11,0)</f>
        <v>0</v>
      </c>
      <c r="AD18" s="1">
        <f>VLOOKUP(S18,AJ17:AX21,12,0)</f>
        <v>0</v>
      </c>
      <c r="AE18" s="1">
        <f>VLOOKUP(S18,AJ17:AX21,13,0)</f>
        <v>0</v>
      </c>
      <c r="AF18" s="1">
        <f>VLOOKUP(S18,AJ17:AX21,14,0)</f>
        <v>0</v>
      </c>
      <c r="AG18" s="1">
        <f>VLOOKUP(S18,AJ17:AX21,15,0)</f>
        <v>0</v>
      </c>
      <c r="AH18" s="1">
        <v>2</v>
      </c>
      <c r="AI18" s="1">
        <f>AP18</f>
        <v>2</v>
      </c>
      <c r="AJ18" s="32" t="str">
        <f>IF(Equipes!A12="","",Equipes!A12)</f>
        <v/>
      </c>
      <c r="AK18" s="32"/>
      <c r="AL18" s="32"/>
      <c r="AM18" s="32"/>
      <c r="AN18" s="32"/>
      <c r="AO18" s="32"/>
      <c r="AP18" s="2">
        <f>RANK(AZ18,AZ17:AZ21)</f>
        <v>2</v>
      </c>
      <c r="AQ18" s="2">
        <f>SUMPRODUCT((E17:J26=AJ18)*(BG17:BG26))+SUMPRODUCT((M17:R26=AJ18)*(BH17:BH26))</f>
        <v>0</v>
      </c>
      <c r="AR18" s="2">
        <f>SUMPRODUCT((E17:J26=AJ18)*(BI17:BI26))+SUMPRODUCT((M17:R26=AJ18)*(BJ17:BJ26))</f>
        <v>0</v>
      </c>
      <c r="AS18" s="2">
        <f>SUMPRODUCT((E17:J26=AJ18)*(BK17:BK26))+SUMPRODUCT((M17:R26=AJ18)*(BL17:BL26))</f>
        <v>0</v>
      </c>
      <c r="AT18" s="2">
        <f>SUMPRODUCT((E17:J26=AJ18)*(BM17:BM26))+SUMPRODUCT((M17:R26=AJ18)*(BN17:BN26))</f>
        <v>0</v>
      </c>
      <c r="AU18" s="2">
        <f>SUMPRODUCT((E17:J26=AJ18)*(BO17:BO26))+SUMPRODUCT((M17:R26=AJ18)*(BP17:BP26))</f>
        <v>0</v>
      </c>
      <c r="AV18" s="2">
        <f>SUMPRODUCT((E17:J26=AJ18)*(BQ17:BQ26))+SUMPRODUCT((M17:R26=AJ18)*(BR17:BR26))</f>
        <v>0</v>
      </c>
      <c r="AW18" s="2">
        <f>SUMPRODUCT((E17:J26=AJ18)*(BS17:BS26))+SUMPRODUCT((M17:R26=AJ18)*(BT17:BT26))</f>
        <v>0</v>
      </c>
      <c r="AX18" s="2">
        <f>AV18-AW18</f>
        <v>0</v>
      </c>
      <c r="AY18" s="1">
        <f>SUM(AQ18*1000+(AX18)/100+(AV18)/1000)</f>
        <v>0</v>
      </c>
      <c r="AZ18" s="1">
        <f>AY18+0.000004</f>
        <v>3.9999999999999998E-6</v>
      </c>
      <c r="BA18" s="1">
        <f>IF(K18="",0,IF(K18=L18,0,IF(K18&lt;L18,0,IF(Equipes!$V$2=1,IF('2 poules de 5'!K18&gt;L18,3),IF(Equipes!$V$2=2,IF('2 poules de 5'!K18&gt;L18,4))))))</f>
        <v>0</v>
      </c>
      <c r="BB18" s="1">
        <f>IF(L18="",0,IF(L18=K18,0,IF(L18&lt;K18,0,IF(Equipes!$V$2=1,IF('2 poules de 5'!L18&gt;'2 poules de 5'!K18,3),IF(Equipes!$V$2=2,IF('2 poules de 5'!L18&gt;K18,4))))))</f>
        <v>0</v>
      </c>
      <c r="BC18" s="1">
        <f>IF(K18="",0,IF(K18&gt;L18,0,IF(K18&lt;L18,0,IF(Equipes!$V$2=1,IF('2 poules de 5'!K18='2 poules de 5'!L18,1),IF(Equipes!$V$2=2,IF('2 poules de 5'!K18=L18,2))))))</f>
        <v>0</v>
      </c>
      <c r="BD18" s="1">
        <f>IF(L18="",0,IF(L18&gt;K18,0,IF(L18&lt;K18,0,IF(Equipes!$V$2=1,IF('2 poules de 5'!L18='2 poules de 5'!K18,1),IF(Equipes!$V$2=2,IF('2 poules de 5'!L18='2 poules de 5'!K18,2))))))</f>
        <v>0</v>
      </c>
      <c r="BE18" s="1">
        <f>IF(K18="",0,IF(K18&gt;L18,0,IF(K18=L18,0,IF(Equipes!$V$2=1,IF('2 poules de 5'!K18&lt;'2 poules de 5'!L18,0),IF(Equipes!$V$2=2,IF('2 poules de 5'!K18&lt;'2 poules de 5'!L18,1))))))</f>
        <v>0</v>
      </c>
      <c r="BF18" s="1">
        <f>IF(L18="",0,IF(L18&gt;K18,0,IF(L18=K18,0,IF(Equipes!$V$2=1,IF('2 poules de 5'!L18&lt;'2 poules de 5'!K18,0),IF(Equipes!$V$2=2,IF('2 poules de 5'!L18&lt;'2 poules de 5'!K18,1))))))</f>
        <v>0</v>
      </c>
      <c r="BG18" s="1">
        <f t="shared" ref="BG18:BG26" si="14">SUM(BA18,BC18,BE18)</f>
        <v>0</v>
      </c>
      <c r="BH18" s="1">
        <f t="shared" ref="BH18:BH26" si="15">SUM(BB18,BD18,BF18)</f>
        <v>0</v>
      </c>
      <c r="BI18" s="1">
        <f t="shared" ref="BI18:BI26" si="16">IF(K18="",0,1)</f>
        <v>0</v>
      </c>
      <c r="BJ18" s="1">
        <f t="shared" ref="BJ18:BJ26" si="17">IF(L18="",0,1)</f>
        <v>0</v>
      </c>
      <c r="BK18" s="1" t="b">
        <f t="shared" ref="BK18:BK26" si="18">IF(K18&lt;&gt;"",IF(K18&gt;L18,1))</f>
        <v>0</v>
      </c>
      <c r="BL18" s="1" t="b">
        <f t="shared" ref="BL18:BL26" si="19">IF(L18&lt;&gt;"",IF(L18&gt;K18,1))</f>
        <v>0</v>
      </c>
      <c r="BM18" s="1" t="b">
        <f t="shared" ref="BM18:BM26" si="20">IF(K18&lt;&gt;"",IF(K18=L18,1))</f>
        <v>0</v>
      </c>
      <c r="BN18" s="1" t="b">
        <f t="shared" ref="BN18:BN26" si="21">IF(L18&lt;&gt;"",IF(L18=K18,1))</f>
        <v>0</v>
      </c>
      <c r="BO18" s="1" t="b">
        <f t="shared" ref="BO18:BO26" si="22">IF(K18&lt;&gt;"",IF(K18&lt;L18,1))</f>
        <v>0</v>
      </c>
      <c r="BP18" s="1" t="b">
        <f t="shared" ref="BP18:BP26" si="23">IF(L18&lt;&gt;"",IF(L18&lt;K18,1))</f>
        <v>0</v>
      </c>
      <c r="BQ18" s="1">
        <f t="shared" ref="BQ18:BQ26" si="24">K18</f>
        <v>0</v>
      </c>
      <c r="BR18" s="1">
        <f t="shared" ref="BR18:BR26" si="25">L18</f>
        <v>0</v>
      </c>
      <c r="BS18" s="1">
        <f t="shared" ref="BS18:BS26" si="26">L18</f>
        <v>0</v>
      </c>
      <c r="BT18" s="1">
        <f t="shared" ref="BT18:BT26" si="27">K18</f>
        <v>0</v>
      </c>
      <c r="BU18" s="1" t="str">
        <f>VLOOKUP(AH18,AI17:AO21,2,0)</f>
        <v/>
      </c>
      <c r="BV18" s="1">
        <f>VLOOKUP(BU18,AJ17:AY21,16,0)</f>
        <v>0</v>
      </c>
      <c r="BW18" s="1">
        <f>RANK(BV18,BV17:BV21)</f>
        <v>1</v>
      </c>
    </row>
    <row r="19" spans="1:75" x14ac:dyDescent="0.2">
      <c r="A19" s="30"/>
      <c r="B19" s="30"/>
      <c r="C19" s="30"/>
      <c r="D19" s="30"/>
      <c r="E19" s="30" t="str">
        <f>IF(AJ19="","",AJ19)</f>
        <v/>
      </c>
      <c r="F19" s="30"/>
      <c r="G19" s="30"/>
      <c r="H19" s="30"/>
      <c r="I19" s="30"/>
      <c r="J19" s="30"/>
      <c r="M19" s="30" t="str">
        <f>IF(AJ21="","",AJ21)</f>
        <v/>
      </c>
      <c r="N19" s="30"/>
      <c r="O19" s="30"/>
      <c r="P19" s="30"/>
      <c r="Q19" s="30"/>
      <c r="R19" s="30"/>
      <c r="S19" s="30" t="str">
        <f>VLOOKUP(AH19,AI17:AO21,2,0)</f>
        <v/>
      </c>
      <c r="T19" s="30"/>
      <c r="U19" s="30"/>
      <c r="V19" s="30"/>
      <c r="W19" s="30"/>
      <c r="X19" s="30"/>
      <c r="Y19" s="1">
        <f>IF(BV19=BV18,BW18,BW19)</f>
        <v>1</v>
      </c>
      <c r="Z19" s="1">
        <f>VLOOKUP(S19,AJ17:AX21,8,0)</f>
        <v>0</v>
      </c>
      <c r="AA19" s="1">
        <f>VLOOKUP(S19,AJ17:AX21,9,0)</f>
        <v>0</v>
      </c>
      <c r="AB19" s="1">
        <f>VLOOKUP(S19,AJ17:AX21,10,0)</f>
        <v>0</v>
      </c>
      <c r="AC19" s="1">
        <f>VLOOKUP(S19,AJ17:AX21,11,0)</f>
        <v>0</v>
      </c>
      <c r="AD19" s="1">
        <f>VLOOKUP(S19,AJ17:AX21,12,0)</f>
        <v>0</v>
      </c>
      <c r="AE19" s="1">
        <f>VLOOKUP(S19,AJ17:AX21,13,0)</f>
        <v>0</v>
      </c>
      <c r="AF19" s="1">
        <f>VLOOKUP(S19,AJ17:AX21,14,0)</f>
        <v>0</v>
      </c>
      <c r="AG19" s="1">
        <f>VLOOKUP(S19,AJ17:AX21,15,0)</f>
        <v>0</v>
      </c>
      <c r="AH19" s="1">
        <v>3</v>
      </c>
      <c r="AI19" s="1">
        <f>AP19</f>
        <v>3</v>
      </c>
      <c r="AJ19" s="32" t="str">
        <f>IF(Equipes!A13="","",Equipes!A13)</f>
        <v/>
      </c>
      <c r="AK19" s="32"/>
      <c r="AL19" s="32"/>
      <c r="AM19" s="32"/>
      <c r="AN19" s="32"/>
      <c r="AO19" s="32"/>
      <c r="AP19" s="2">
        <f>RANK(AZ19,AZ17:AZ21)</f>
        <v>3</v>
      </c>
      <c r="AQ19" s="2">
        <f>SUMPRODUCT((E17:J26=AJ19)*(BG17:BG26))+SUMPRODUCT((M17:R26=AJ19)*(BH17:BH26))</f>
        <v>0</v>
      </c>
      <c r="AR19" s="2">
        <f>SUMPRODUCT((E17:J26=AJ19)*(BI17:BI26))+SUMPRODUCT((M17:R26=AJ19)*(BJ17:BJ26))</f>
        <v>0</v>
      </c>
      <c r="AS19" s="2">
        <f>SUMPRODUCT((E17:J26=AJ19)*(BK17:BK26))+SUMPRODUCT((M17:R26=AJ19)*(BL17:BL26))</f>
        <v>0</v>
      </c>
      <c r="AT19" s="2">
        <f>SUMPRODUCT((E17:J26=AJ19)*(BM17:BM26))+SUMPRODUCT((M17:R26=AJ19)*(BN17:BN26))</f>
        <v>0</v>
      </c>
      <c r="AU19" s="2">
        <f>SUMPRODUCT((E17:J26=AJ19)*(BO17:BO26))+SUMPRODUCT((M17:R26=AJ19)*(BP17:BP26))</f>
        <v>0</v>
      </c>
      <c r="AV19" s="2">
        <f>SUMPRODUCT((E17:J26=AJ19)*(BQ17:BQ26))+SUMPRODUCT((M17:R26=AJ19)*(BR17:BR26))</f>
        <v>0</v>
      </c>
      <c r="AW19" s="2">
        <f>SUMPRODUCT((E17:J26=AJ19)*(BS17:BS26))+SUMPRODUCT((M17:R26=AJ19)*(BT17:BT26))</f>
        <v>0</v>
      </c>
      <c r="AX19" s="2">
        <f>AV19-AW19</f>
        <v>0</v>
      </c>
      <c r="AY19" s="1">
        <f>SUM(AQ19*1000+(AX19)/100+(AV19)/1000)</f>
        <v>0</v>
      </c>
      <c r="AZ19" s="1">
        <f>AY19+0.000003</f>
        <v>3.0000000000000001E-6</v>
      </c>
      <c r="BA19" s="1">
        <f>IF(K19="",0,IF(K19=L19,0,IF(K19&lt;L19,0,IF(Equipes!$V$2=1,IF('2 poules de 5'!K19&gt;L19,3),IF(Equipes!$V$2=2,IF('2 poules de 5'!K19&gt;L19,4))))))</f>
        <v>0</v>
      </c>
      <c r="BB19" s="1">
        <f>IF(L19="",0,IF(L19=K19,0,IF(L19&lt;K19,0,IF(Equipes!$V$2=1,IF('2 poules de 5'!L19&gt;'2 poules de 5'!K19,3),IF(Equipes!$V$2=2,IF('2 poules de 5'!L19&gt;K19,4))))))</f>
        <v>0</v>
      </c>
      <c r="BC19" s="1">
        <f>IF(K19="",0,IF(K19&gt;L19,0,IF(K19&lt;L19,0,IF(Equipes!$V$2=1,IF('2 poules de 5'!K19='2 poules de 5'!L19,1),IF(Equipes!$V$2=2,IF('2 poules de 5'!K19=L19,2))))))</f>
        <v>0</v>
      </c>
      <c r="BD19" s="1">
        <f>IF(L19="",0,IF(L19&gt;K19,0,IF(L19&lt;K19,0,IF(Equipes!$V$2=1,IF('2 poules de 5'!L19='2 poules de 5'!K19,1),IF(Equipes!$V$2=2,IF('2 poules de 5'!L19='2 poules de 5'!K19,2))))))</f>
        <v>0</v>
      </c>
      <c r="BE19" s="1">
        <f>IF(K19="",0,IF(K19&gt;L19,0,IF(K19=L19,0,IF(Equipes!$V$2=1,IF('2 poules de 5'!K19&lt;'2 poules de 5'!L19,0),IF(Equipes!$V$2=2,IF('2 poules de 5'!K19&lt;'2 poules de 5'!L19,1))))))</f>
        <v>0</v>
      </c>
      <c r="BF19" s="1">
        <f>IF(L19="",0,IF(L19&gt;K19,0,IF(L19=K19,0,IF(Equipes!$V$2=1,IF('2 poules de 5'!L19&lt;'2 poules de 5'!K19,0),IF(Equipes!$V$2=2,IF('2 poules de 5'!L19&lt;'2 poules de 5'!K19,1))))))</f>
        <v>0</v>
      </c>
      <c r="BG19" s="1">
        <f t="shared" si="14"/>
        <v>0</v>
      </c>
      <c r="BH19" s="1">
        <f t="shared" si="15"/>
        <v>0</v>
      </c>
      <c r="BI19" s="1">
        <f t="shared" si="16"/>
        <v>0</v>
      </c>
      <c r="BJ19" s="1">
        <f t="shared" si="17"/>
        <v>0</v>
      </c>
      <c r="BK19" s="1" t="b">
        <f t="shared" si="18"/>
        <v>0</v>
      </c>
      <c r="BL19" s="1" t="b">
        <f t="shared" si="19"/>
        <v>0</v>
      </c>
      <c r="BM19" s="1" t="b">
        <f t="shared" si="20"/>
        <v>0</v>
      </c>
      <c r="BN19" s="1" t="b">
        <f t="shared" si="21"/>
        <v>0</v>
      </c>
      <c r="BO19" s="1" t="b">
        <f t="shared" si="22"/>
        <v>0</v>
      </c>
      <c r="BP19" s="1" t="b">
        <f t="shared" si="23"/>
        <v>0</v>
      </c>
      <c r="BQ19" s="1">
        <f t="shared" si="24"/>
        <v>0</v>
      </c>
      <c r="BR19" s="1">
        <f t="shared" si="25"/>
        <v>0</v>
      </c>
      <c r="BS19" s="1">
        <f t="shared" si="26"/>
        <v>0</v>
      </c>
      <c r="BT19" s="1">
        <f t="shared" si="27"/>
        <v>0</v>
      </c>
      <c r="BU19" s="1" t="str">
        <f>VLOOKUP(AH19,AI17:AO21,2,0)</f>
        <v/>
      </c>
      <c r="BV19" s="1">
        <f>VLOOKUP(BU19,AJ17:AY21,16,0)</f>
        <v>0</v>
      </c>
      <c r="BW19" s="1">
        <f>RANK(BV19,BV17:BV21)</f>
        <v>1</v>
      </c>
    </row>
    <row r="20" spans="1:75" x14ac:dyDescent="0.2">
      <c r="A20" s="30"/>
      <c r="B20" s="30"/>
      <c r="C20" s="30"/>
      <c r="D20" s="30"/>
      <c r="E20" s="30" t="str">
        <f>IF(AJ17="","",AJ17)</f>
        <v/>
      </c>
      <c r="F20" s="30"/>
      <c r="G20" s="30"/>
      <c r="H20" s="30"/>
      <c r="I20" s="30"/>
      <c r="J20" s="30"/>
      <c r="M20" s="30" t="str">
        <f>IF(AJ20="","",AJ20)</f>
        <v/>
      </c>
      <c r="N20" s="30"/>
      <c r="O20" s="30"/>
      <c r="P20" s="30"/>
      <c r="Q20" s="30"/>
      <c r="R20" s="30"/>
      <c r="S20" s="30" t="str">
        <f>VLOOKUP(AH20,AI17:AO21,2,0)</f>
        <v/>
      </c>
      <c r="T20" s="30"/>
      <c r="U20" s="30"/>
      <c r="V20" s="30"/>
      <c r="W20" s="30"/>
      <c r="X20" s="30"/>
      <c r="Y20" s="1">
        <f>IF(BV20=BV19,BW19,BW20)</f>
        <v>1</v>
      </c>
      <c r="Z20" s="1">
        <f>VLOOKUP(S20,AJ17:AX21,8,0)</f>
        <v>0</v>
      </c>
      <c r="AA20" s="1">
        <f>VLOOKUP(S20,AJ17:AX21,9,0)</f>
        <v>0</v>
      </c>
      <c r="AB20" s="1">
        <f>VLOOKUP(S20,AJ17:AX21,10,0)</f>
        <v>0</v>
      </c>
      <c r="AC20" s="1">
        <f>VLOOKUP(S20,AJ17:AX21,11,0)</f>
        <v>0</v>
      </c>
      <c r="AD20" s="1">
        <f>VLOOKUP(S20,AJ17:AX21,12,0)</f>
        <v>0</v>
      </c>
      <c r="AE20" s="1">
        <f>VLOOKUP(S20,AJ17:AX21,13,0)</f>
        <v>0</v>
      </c>
      <c r="AF20" s="1">
        <f>VLOOKUP(S20,AJ17:AX21,14,0)</f>
        <v>0</v>
      </c>
      <c r="AG20" s="1">
        <f>VLOOKUP(S20,AJ17:AX21,15,0)</f>
        <v>0</v>
      </c>
      <c r="AH20" s="1">
        <v>4</v>
      </c>
      <c r="AI20" s="1">
        <f>AP20</f>
        <v>4</v>
      </c>
      <c r="AJ20" s="32" t="str">
        <f>IF(Equipes!A14="","",Equipes!A14)</f>
        <v/>
      </c>
      <c r="AK20" s="32"/>
      <c r="AL20" s="32"/>
      <c r="AM20" s="32"/>
      <c r="AN20" s="32"/>
      <c r="AO20" s="32"/>
      <c r="AP20" s="2">
        <f>RANK(AZ20,AZ17:AZ21)</f>
        <v>4</v>
      </c>
      <c r="AQ20" s="2">
        <f>SUMPRODUCT((E17:J26=AJ20)*(BG17:BG26))+SUMPRODUCT((M17:R26=AJ20)*(BH17:BH26))</f>
        <v>0</v>
      </c>
      <c r="AR20" s="2">
        <f>SUMPRODUCT((E17:J26=AJ20)*(BI17:BI26))+SUMPRODUCT((M17:R26=AJ20)*(BJ17:BJ26))</f>
        <v>0</v>
      </c>
      <c r="AS20" s="2">
        <f>SUMPRODUCT((E17:J26=AJ20)*(BK17:BK26))+SUMPRODUCT((M17:R26=AJ20)*(BL17:BL26))</f>
        <v>0</v>
      </c>
      <c r="AT20" s="2">
        <f>SUMPRODUCT((E17:J26=AJ20)*(BM17:BM26))+SUMPRODUCT((M17:R26=AJ20)*(BN17:BN26))</f>
        <v>0</v>
      </c>
      <c r="AU20" s="2">
        <f>SUMPRODUCT((E17:J26=AJ20)*(BO17:BO26))+SUMPRODUCT((M17:R26=AJ20)*(BP17:BP26))</f>
        <v>0</v>
      </c>
      <c r="AV20" s="2">
        <f>SUMPRODUCT((E17:J26=AJ20)*(BQ17:BQ26))+SUMPRODUCT((M17:R26=AJ20)*(BR17:BR26))</f>
        <v>0</v>
      </c>
      <c r="AW20" s="2">
        <f>SUMPRODUCT((E17:J26=AJ20)*(BS17:BS26))+SUMPRODUCT((M17:R26=AJ20)*(BT17:BT26))</f>
        <v>0</v>
      </c>
      <c r="AX20" s="2">
        <f>AV20-AW20</f>
        <v>0</v>
      </c>
      <c r="AY20" s="1">
        <f>SUM(AQ20*1000+(AX20)/100+(AV20)/1000)</f>
        <v>0</v>
      </c>
      <c r="AZ20" s="1">
        <f>AY20+0.000002</f>
        <v>1.9999999999999999E-6</v>
      </c>
      <c r="BA20" s="1">
        <f>IF(K20="",0,IF(K20=L20,0,IF(K20&lt;L20,0,IF(Equipes!$V$2=1,IF('2 poules de 5'!K20&gt;L20,3),IF(Equipes!$V$2=2,IF('2 poules de 5'!K20&gt;L20,4))))))</f>
        <v>0</v>
      </c>
      <c r="BB20" s="1">
        <f>IF(L20="",0,IF(L20=K20,0,IF(L20&lt;K20,0,IF(Equipes!$V$2=1,IF('2 poules de 5'!L20&gt;'2 poules de 5'!K20,3),IF(Equipes!$V$2=2,IF('2 poules de 5'!L20&gt;K20,4))))))</f>
        <v>0</v>
      </c>
      <c r="BC20" s="1">
        <f>IF(K20="",0,IF(K20&gt;L20,0,IF(K20&lt;L20,0,IF(Equipes!$V$2=1,IF('2 poules de 5'!K20='2 poules de 5'!L20,1),IF(Equipes!$V$2=2,IF('2 poules de 5'!K20=L20,2))))))</f>
        <v>0</v>
      </c>
      <c r="BD20" s="1">
        <f>IF(L20="",0,IF(L20&gt;K20,0,IF(L20&lt;K20,0,IF(Equipes!$V$2=1,IF('2 poules de 5'!L20='2 poules de 5'!K20,1),IF(Equipes!$V$2=2,IF('2 poules de 5'!L20='2 poules de 5'!K20,2))))))</f>
        <v>0</v>
      </c>
      <c r="BE20" s="1">
        <f>IF(K20="",0,IF(K20&gt;L20,0,IF(K20=L20,0,IF(Equipes!$V$2=1,IF('2 poules de 5'!K20&lt;'2 poules de 5'!L20,0),IF(Equipes!$V$2=2,IF('2 poules de 5'!K20&lt;'2 poules de 5'!L20,1))))))</f>
        <v>0</v>
      </c>
      <c r="BF20" s="1">
        <f>IF(L20="",0,IF(L20&gt;K20,0,IF(L20=K20,0,IF(Equipes!$V$2=1,IF('2 poules de 5'!L20&lt;'2 poules de 5'!K20,0),IF(Equipes!$V$2=2,IF('2 poules de 5'!L20&lt;'2 poules de 5'!K20,1))))))</f>
        <v>0</v>
      </c>
      <c r="BG20" s="1">
        <f t="shared" si="14"/>
        <v>0</v>
      </c>
      <c r="BH20" s="1">
        <f t="shared" si="15"/>
        <v>0</v>
      </c>
      <c r="BI20" s="1">
        <f t="shared" si="16"/>
        <v>0</v>
      </c>
      <c r="BJ20" s="1">
        <f t="shared" si="17"/>
        <v>0</v>
      </c>
      <c r="BK20" s="1" t="b">
        <f t="shared" si="18"/>
        <v>0</v>
      </c>
      <c r="BL20" s="1" t="b">
        <f t="shared" si="19"/>
        <v>0</v>
      </c>
      <c r="BM20" s="1" t="b">
        <f t="shared" si="20"/>
        <v>0</v>
      </c>
      <c r="BN20" s="1" t="b">
        <f t="shared" si="21"/>
        <v>0</v>
      </c>
      <c r="BO20" s="1" t="b">
        <f t="shared" si="22"/>
        <v>0</v>
      </c>
      <c r="BP20" s="1" t="b">
        <f t="shared" si="23"/>
        <v>0</v>
      </c>
      <c r="BQ20" s="1">
        <f t="shared" si="24"/>
        <v>0</v>
      </c>
      <c r="BR20" s="1">
        <f t="shared" si="25"/>
        <v>0</v>
      </c>
      <c r="BS20" s="1">
        <f t="shared" si="26"/>
        <v>0</v>
      </c>
      <c r="BT20" s="1">
        <f t="shared" si="27"/>
        <v>0</v>
      </c>
      <c r="BU20" s="1" t="str">
        <f>VLOOKUP(AH20,AI17:AO21,2,0)</f>
        <v/>
      </c>
      <c r="BV20" s="1">
        <f>VLOOKUP(BU20,AJ17:AY21,16,0)</f>
        <v>0</v>
      </c>
      <c r="BW20" s="1">
        <f>RANK(BV20,BV17:BV21)</f>
        <v>1</v>
      </c>
    </row>
    <row r="21" spans="1:75" x14ac:dyDescent="0.2">
      <c r="A21" s="30"/>
      <c r="B21" s="30"/>
      <c r="C21" s="30"/>
      <c r="D21" s="30"/>
      <c r="E21" s="30" t="str">
        <f>IF(AJ18="","",AJ18)</f>
        <v/>
      </c>
      <c r="F21" s="30"/>
      <c r="G21" s="30"/>
      <c r="H21" s="30"/>
      <c r="I21" s="30"/>
      <c r="J21" s="30"/>
      <c r="M21" s="30" t="str">
        <f>IF(AJ19="","",AJ19)</f>
        <v/>
      </c>
      <c r="N21" s="30"/>
      <c r="O21" s="30"/>
      <c r="P21" s="30"/>
      <c r="Q21" s="30"/>
      <c r="R21" s="30"/>
      <c r="S21" s="30" t="str">
        <f>VLOOKUP(AH21,AI17:AO21,2,0)</f>
        <v/>
      </c>
      <c r="T21" s="30"/>
      <c r="U21" s="30"/>
      <c r="V21" s="30"/>
      <c r="W21" s="30"/>
      <c r="X21" s="30"/>
      <c r="Y21" s="1">
        <f>IF(BV21=BV20,BW20,BW21)</f>
        <v>1</v>
      </c>
      <c r="Z21" s="1">
        <f>VLOOKUP(S21,AJ17:AX21,8,0)</f>
        <v>0</v>
      </c>
      <c r="AA21" s="1">
        <f>VLOOKUP(S21,AJ17:AX21,9,0)</f>
        <v>0</v>
      </c>
      <c r="AB21" s="1">
        <f>VLOOKUP(S21,AJ17:AX21,10,0)</f>
        <v>0</v>
      </c>
      <c r="AC21" s="1">
        <f>VLOOKUP(S21,AJ17:AX21,11,0)</f>
        <v>0</v>
      </c>
      <c r="AD21" s="1">
        <f>VLOOKUP(S21,AJ17:AX21,12,0)</f>
        <v>0</v>
      </c>
      <c r="AE21" s="1">
        <f>VLOOKUP(S21,AJ17:AX21,13,0)</f>
        <v>0</v>
      </c>
      <c r="AF21" s="1">
        <f>VLOOKUP(S21,AJ17:AX21,14,0)</f>
        <v>0</v>
      </c>
      <c r="AG21" s="1">
        <f>VLOOKUP(S21,AJ17:AX21,15,0)</f>
        <v>0</v>
      </c>
      <c r="AH21" s="1">
        <v>5</v>
      </c>
      <c r="AI21" s="1">
        <f>AP21</f>
        <v>5</v>
      </c>
      <c r="AJ21" s="32" t="str">
        <f>IF(Equipes!A15="","",Equipes!A15)</f>
        <v/>
      </c>
      <c r="AK21" s="32"/>
      <c r="AL21" s="32"/>
      <c r="AM21" s="32"/>
      <c r="AN21" s="32"/>
      <c r="AO21" s="32"/>
      <c r="AP21" s="2">
        <f>RANK(AZ21,AZ17:AZ21)</f>
        <v>5</v>
      </c>
      <c r="AQ21" s="2">
        <f>SUMPRODUCT((E17:J26=AJ21)*(BG17:BG26))+SUMPRODUCT((M17:R26=AJ21)*(BH17:BH26))</f>
        <v>0</v>
      </c>
      <c r="AR21" s="2">
        <f>SUMPRODUCT((E17:J26=AJ21)*(BI17:BI26))+SUMPRODUCT((M17:R26=AJ21)*(BJ17:BJ26))</f>
        <v>0</v>
      </c>
      <c r="AS21" s="2">
        <f>SUMPRODUCT((E17:J26=AJ21)*(BK17:BK26))+SUMPRODUCT((M17:R26=AJ21)*(BL17:BL26))</f>
        <v>0</v>
      </c>
      <c r="AT21" s="2">
        <f>SUMPRODUCT((E17:J26=AJ21)*(BM17:BM26))+SUMPRODUCT((M17:R26=AJ21)*(BN17:BN26))</f>
        <v>0</v>
      </c>
      <c r="AU21" s="2">
        <f>SUMPRODUCT((E17:J26=AJ21)*(BO17:BO26))+SUMPRODUCT((M17:R26=AJ21)*(BP17:BP26))</f>
        <v>0</v>
      </c>
      <c r="AV21" s="2">
        <f>SUMPRODUCT((E17:J26=AJ21)*(BQ17:BQ26))+SUMPRODUCT((M17:R26=AJ21)*(BR17:BR26))</f>
        <v>0</v>
      </c>
      <c r="AW21" s="2">
        <f>SUMPRODUCT((E17:J26=AJ21)*(BS17:BS26))+SUMPRODUCT((M17:R26=AJ21)*(BT17:BT26))</f>
        <v>0</v>
      </c>
      <c r="AX21" s="2">
        <f>AV21-AW21</f>
        <v>0</v>
      </c>
      <c r="AY21" s="1">
        <f>SUM(AQ21*1000+(AX21)/100+(AV21)/1000)</f>
        <v>0</v>
      </c>
      <c r="AZ21" s="1">
        <f>AY21+0.000001</f>
        <v>9.9999999999999995E-7</v>
      </c>
      <c r="BA21" s="1">
        <f>IF(K21="",0,IF(K21=L21,0,IF(K21&lt;L21,0,IF(Equipes!$V$2=1,IF('2 poules de 5'!K21&gt;L21,3),IF(Equipes!$V$2=2,IF('2 poules de 5'!K21&gt;L21,4))))))</f>
        <v>0</v>
      </c>
      <c r="BB21" s="1">
        <f>IF(L21="",0,IF(L21=K21,0,IF(L21&lt;K21,0,IF(Equipes!$V$2=1,IF('2 poules de 5'!L21&gt;'2 poules de 5'!K21,3),IF(Equipes!$V$2=2,IF('2 poules de 5'!L21&gt;K21,4))))))</f>
        <v>0</v>
      </c>
      <c r="BC21" s="1">
        <f>IF(K21="",0,IF(K21&gt;L21,0,IF(K21&lt;L21,0,IF(Equipes!$V$2=1,IF('2 poules de 5'!K21='2 poules de 5'!L21,1),IF(Equipes!$V$2=2,IF('2 poules de 5'!K21=L21,2))))))</f>
        <v>0</v>
      </c>
      <c r="BD21" s="1">
        <f>IF(L21="",0,IF(L21&gt;K21,0,IF(L21&lt;K21,0,IF(Equipes!$V$2=1,IF('2 poules de 5'!L21='2 poules de 5'!K21,1),IF(Equipes!$V$2=2,IF('2 poules de 5'!L21='2 poules de 5'!K21,2))))))</f>
        <v>0</v>
      </c>
      <c r="BE21" s="1">
        <f>IF(K21="",0,IF(K21&gt;L21,0,IF(K21=L21,0,IF(Equipes!$V$2=1,IF('2 poules de 5'!K21&lt;'2 poules de 5'!L21,0),IF(Equipes!$V$2=2,IF('2 poules de 5'!K21&lt;'2 poules de 5'!L21,1))))))</f>
        <v>0</v>
      </c>
      <c r="BF21" s="1">
        <f>IF(L21="",0,IF(L21&gt;K21,0,IF(L21=K21,0,IF(Equipes!$V$2=1,IF('2 poules de 5'!L21&lt;'2 poules de 5'!K21,0),IF(Equipes!$V$2=2,IF('2 poules de 5'!L21&lt;'2 poules de 5'!K21,1))))))</f>
        <v>0</v>
      </c>
      <c r="BG21" s="1">
        <f t="shared" si="14"/>
        <v>0</v>
      </c>
      <c r="BH21" s="1">
        <f t="shared" si="15"/>
        <v>0</v>
      </c>
      <c r="BI21" s="1">
        <f t="shared" si="16"/>
        <v>0</v>
      </c>
      <c r="BJ21" s="1">
        <f t="shared" si="17"/>
        <v>0</v>
      </c>
      <c r="BK21" s="1" t="b">
        <f t="shared" si="18"/>
        <v>0</v>
      </c>
      <c r="BL21" s="1" t="b">
        <f t="shared" si="19"/>
        <v>0</v>
      </c>
      <c r="BM21" s="1" t="b">
        <f t="shared" si="20"/>
        <v>0</v>
      </c>
      <c r="BN21" s="1" t="b">
        <f t="shared" si="21"/>
        <v>0</v>
      </c>
      <c r="BO21" s="1" t="b">
        <f t="shared" si="22"/>
        <v>0</v>
      </c>
      <c r="BP21" s="1" t="b">
        <f t="shared" si="23"/>
        <v>0</v>
      </c>
      <c r="BQ21" s="1">
        <f t="shared" si="24"/>
        <v>0</v>
      </c>
      <c r="BR21" s="1">
        <f t="shared" si="25"/>
        <v>0</v>
      </c>
      <c r="BS21" s="1">
        <f t="shared" si="26"/>
        <v>0</v>
      </c>
      <c r="BT21" s="1">
        <f t="shared" si="27"/>
        <v>0</v>
      </c>
      <c r="BU21" s="1" t="str">
        <f>VLOOKUP(AH21,AI17:AO21,2,0)</f>
        <v/>
      </c>
      <c r="BV21" s="1">
        <f>VLOOKUP(BU21,AJ17:AY21,16,0)</f>
        <v>0</v>
      </c>
      <c r="BW21" s="1">
        <f>RANK(BV21,BV17:BV21)</f>
        <v>1</v>
      </c>
    </row>
    <row r="22" spans="1:75" x14ac:dyDescent="0.2">
      <c r="A22" s="30"/>
      <c r="B22" s="30"/>
      <c r="C22" s="30"/>
      <c r="D22" s="30"/>
      <c r="E22" s="30" t="str">
        <f>IF(AJ20="","",AJ20)</f>
        <v/>
      </c>
      <c r="F22" s="30"/>
      <c r="G22" s="30"/>
      <c r="H22" s="30"/>
      <c r="I22" s="30"/>
      <c r="J22" s="30"/>
      <c r="M22" s="30" t="str">
        <f>IF(AJ21="","",AJ21)</f>
        <v/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BA22" s="1">
        <f>IF(K22="",0,IF(K22=L22,0,IF(K22&lt;L22,0,IF(Equipes!$V$2=1,IF('2 poules de 5'!K22&gt;L22,3),IF(Equipes!$V$2=2,IF('2 poules de 5'!K22&gt;L22,4))))))</f>
        <v>0</v>
      </c>
      <c r="BB22" s="1">
        <f>IF(L22="",0,IF(L22=K22,0,IF(L22&lt;K22,0,IF(Equipes!$V$2=1,IF('2 poules de 5'!L22&gt;'2 poules de 5'!K22,3),IF(Equipes!$V$2=2,IF('2 poules de 5'!L22&gt;K22,4))))))</f>
        <v>0</v>
      </c>
      <c r="BC22" s="1">
        <f>IF(K22="",0,IF(K22&gt;L22,0,IF(K22&lt;L22,0,IF(Equipes!$V$2=1,IF('2 poules de 5'!K22='2 poules de 5'!L22,1),IF(Equipes!$V$2=2,IF('2 poules de 5'!K22=L22,2))))))</f>
        <v>0</v>
      </c>
      <c r="BD22" s="1">
        <f>IF(L22="",0,IF(L22&gt;K22,0,IF(L22&lt;K22,0,IF(Equipes!$V$2=1,IF('2 poules de 5'!L22='2 poules de 5'!K22,1),IF(Equipes!$V$2=2,IF('2 poules de 5'!L22='2 poules de 5'!K22,2))))))</f>
        <v>0</v>
      </c>
      <c r="BE22" s="1">
        <f>IF(K22="",0,IF(K22&gt;L22,0,IF(K22=L22,0,IF(Equipes!$V$2=1,IF('2 poules de 5'!K22&lt;'2 poules de 5'!L22,0),IF(Equipes!$V$2=2,IF('2 poules de 5'!K22&lt;'2 poules de 5'!L22,1))))))</f>
        <v>0</v>
      </c>
      <c r="BF22" s="1">
        <f>IF(L22="",0,IF(L22&gt;K22,0,IF(L22=K22,0,IF(Equipes!$V$2=1,IF('2 poules de 5'!L22&lt;'2 poules de 5'!K22,0),IF(Equipes!$V$2=2,IF('2 poules de 5'!L22&lt;'2 poules de 5'!K22,1))))))</f>
        <v>0</v>
      </c>
      <c r="BG22" s="1">
        <f t="shared" si="14"/>
        <v>0</v>
      </c>
      <c r="BH22" s="1">
        <f t="shared" si="15"/>
        <v>0</v>
      </c>
      <c r="BI22" s="1">
        <f t="shared" si="16"/>
        <v>0</v>
      </c>
      <c r="BJ22" s="1">
        <f t="shared" si="17"/>
        <v>0</v>
      </c>
      <c r="BK22" s="1" t="b">
        <f t="shared" si="18"/>
        <v>0</v>
      </c>
      <c r="BL22" s="1" t="b">
        <f t="shared" si="19"/>
        <v>0</v>
      </c>
      <c r="BM22" s="1" t="b">
        <f t="shared" si="20"/>
        <v>0</v>
      </c>
      <c r="BN22" s="1" t="b">
        <f t="shared" si="21"/>
        <v>0</v>
      </c>
      <c r="BO22" s="1" t="b">
        <f t="shared" si="22"/>
        <v>0</v>
      </c>
      <c r="BP22" s="1" t="b">
        <f t="shared" si="23"/>
        <v>0</v>
      </c>
      <c r="BQ22" s="1">
        <f t="shared" si="24"/>
        <v>0</v>
      </c>
      <c r="BR22" s="1">
        <f t="shared" si="25"/>
        <v>0</v>
      </c>
      <c r="BS22" s="1">
        <f t="shared" si="26"/>
        <v>0</v>
      </c>
      <c r="BT22" s="1">
        <f t="shared" si="27"/>
        <v>0</v>
      </c>
    </row>
    <row r="23" spans="1:75" x14ac:dyDescent="0.2">
      <c r="A23" s="30"/>
      <c r="B23" s="30"/>
      <c r="C23" s="30"/>
      <c r="D23" s="30"/>
      <c r="E23" s="30" t="str">
        <f>IF(AJ17="","",AJ17)</f>
        <v/>
      </c>
      <c r="F23" s="30"/>
      <c r="G23" s="30"/>
      <c r="H23" s="30"/>
      <c r="I23" s="30"/>
      <c r="J23" s="30"/>
      <c r="M23" s="30" t="str">
        <f>IF(AJ19="","",AJ19)</f>
        <v/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BA23" s="1">
        <f>IF(K23="",0,IF(K23=L23,0,IF(K23&lt;L23,0,IF(Equipes!$V$2=1,IF('2 poules de 5'!K23&gt;L23,3),IF(Equipes!$V$2=2,IF('2 poules de 5'!K23&gt;L23,4))))))</f>
        <v>0</v>
      </c>
      <c r="BB23" s="1">
        <f>IF(L23="",0,IF(L23=K23,0,IF(L23&lt;K23,0,IF(Equipes!$V$2=1,IF('2 poules de 5'!L23&gt;'2 poules de 5'!K23,3),IF(Equipes!$V$2=2,IF('2 poules de 5'!L23&gt;K23,4))))))</f>
        <v>0</v>
      </c>
      <c r="BC23" s="1">
        <f>IF(K23="",0,IF(K23&gt;L23,0,IF(K23&lt;L23,0,IF(Equipes!$V$2=1,IF('2 poules de 5'!K23='2 poules de 5'!L23,1),IF(Equipes!$V$2=2,IF('2 poules de 5'!K23=L23,2))))))</f>
        <v>0</v>
      </c>
      <c r="BD23" s="1">
        <f>IF(L23="",0,IF(L23&gt;K23,0,IF(L23&lt;K23,0,IF(Equipes!$V$2=1,IF('2 poules de 5'!L23='2 poules de 5'!K23,1),IF(Equipes!$V$2=2,IF('2 poules de 5'!L23='2 poules de 5'!K23,2))))))</f>
        <v>0</v>
      </c>
      <c r="BE23" s="1">
        <f>IF(K23="",0,IF(K23&gt;L23,0,IF(K23=L23,0,IF(Equipes!$V$2=1,IF('2 poules de 5'!K23&lt;'2 poules de 5'!L23,0),IF(Equipes!$V$2=2,IF('2 poules de 5'!K23&lt;'2 poules de 5'!L23,1))))))</f>
        <v>0</v>
      </c>
      <c r="BF23" s="1">
        <f>IF(L23="",0,IF(L23&gt;K23,0,IF(L23=K23,0,IF(Equipes!$V$2=1,IF('2 poules de 5'!L23&lt;'2 poules de 5'!K23,0),IF(Equipes!$V$2=2,IF('2 poules de 5'!L23&lt;'2 poules de 5'!K23,1))))))</f>
        <v>0</v>
      </c>
      <c r="BG23" s="1">
        <f t="shared" si="14"/>
        <v>0</v>
      </c>
      <c r="BH23" s="1">
        <f t="shared" si="15"/>
        <v>0</v>
      </c>
      <c r="BI23" s="1">
        <f t="shared" si="16"/>
        <v>0</v>
      </c>
      <c r="BJ23" s="1">
        <f t="shared" si="17"/>
        <v>0</v>
      </c>
      <c r="BK23" s="1" t="b">
        <f t="shared" si="18"/>
        <v>0</v>
      </c>
      <c r="BL23" s="1" t="b">
        <f t="shared" si="19"/>
        <v>0</v>
      </c>
      <c r="BM23" s="1" t="b">
        <f t="shared" si="20"/>
        <v>0</v>
      </c>
      <c r="BN23" s="1" t="b">
        <f t="shared" si="21"/>
        <v>0</v>
      </c>
      <c r="BO23" s="1" t="b">
        <f t="shared" si="22"/>
        <v>0</v>
      </c>
      <c r="BP23" s="1" t="b">
        <f t="shared" si="23"/>
        <v>0</v>
      </c>
      <c r="BQ23" s="1">
        <f t="shared" si="24"/>
        <v>0</v>
      </c>
      <c r="BR23" s="1">
        <f t="shared" si="25"/>
        <v>0</v>
      </c>
      <c r="BS23" s="1">
        <f t="shared" si="26"/>
        <v>0</v>
      </c>
      <c r="BT23" s="1">
        <f t="shared" si="27"/>
        <v>0</v>
      </c>
    </row>
    <row r="24" spans="1:75" x14ac:dyDescent="0.2">
      <c r="A24" s="30"/>
      <c r="B24" s="30"/>
      <c r="C24" s="30"/>
      <c r="D24" s="30"/>
      <c r="E24" s="30" t="str">
        <f>IF(AJ18="","",AJ18)</f>
        <v/>
      </c>
      <c r="F24" s="30"/>
      <c r="G24" s="30"/>
      <c r="H24" s="30"/>
      <c r="I24" s="30"/>
      <c r="J24" s="30"/>
      <c r="M24" s="30" t="str">
        <f>IF(AJ21="","",AJ21)</f>
        <v/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BA24" s="1">
        <f>IF(K24="",0,IF(K24=L24,0,IF(K24&lt;L24,0,IF(Equipes!$V$2=1,IF('2 poules de 5'!K24&gt;L24,3),IF(Equipes!$V$2=2,IF('2 poules de 5'!K24&gt;L24,4))))))</f>
        <v>0</v>
      </c>
      <c r="BB24" s="1">
        <f>IF(L24="",0,IF(L24=K24,0,IF(L24&lt;K24,0,IF(Equipes!$V$2=1,IF('2 poules de 5'!L24&gt;'2 poules de 5'!K24,3),IF(Equipes!$V$2=2,IF('2 poules de 5'!L24&gt;K24,4))))))</f>
        <v>0</v>
      </c>
      <c r="BC24" s="1">
        <f>IF(K24="",0,IF(K24&gt;L24,0,IF(K24&lt;L24,0,IF(Equipes!$V$2=1,IF('2 poules de 5'!K24='2 poules de 5'!L24,1),IF(Equipes!$V$2=2,IF('2 poules de 5'!K24=L24,2))))))</f>
        <v>0</v>
      </c>
      <c r="BD24" s="1">
        <f>IF(L24="",0,IF(L24&gt;K24,0,IF(L24&lt;K24,0,IF(Equipes!$V$2=1,IF('2 poules de 5'!L24='2 poules de 5'!K24,1),IF(Equipes!$V$2=2,IF('2 poules de 5'!L24='2 poules de 5'!K24,2))))))</f>
        <v>0</v>
      </c>
      <c r="BE24" s="1">
        <f>IF(K24="",0,IF(K24&gt;L24,0,IF(K24=L24,0,IF(Equipes!$V$2=1,IF('2 poules de 5'!K24&lt;'2 poules de 5'!L24,0),IF(Equipes!$V$2=2,IF('2 poules de 5'!K24&lt;'2 poules de 5'!L24,1))))))</f>
        <v>0</v>
      </c>
      <c r="BF24" s="1">
        <f>IF(L24="",0,IF(L24&gt;K24,0,IF(L24=K24,0,IF(Equipes!$V$2=1,IF('2 poules de 5'!L24&lt;'2 poules de 5'!K24,0),IF(Equipes!$V$2=2,IF('2 poules de 5'!L24&lt;'2 poules de 5'!K24,1))))))</f>
        <v>0</v>
      </c>
      <c r="BG24" s="1">
        <f t="shared" si="14"/>
        <v>0</v>
      </c>
      <c r="BH24" s="1">
        <f t="shared" si="15"/>
        <v>0</v>
      </c>
      <c r="BI24" s="1">
        <f t="shared" si="16"/>
        <v>0</v>
      </c>
      <c r="BJ24" s="1">
        <f t="shared" si="17"/>
        <v>0</v>
      </c>
      <c r="BK24" s="1" t="b">
        <f t="shared" si="18"/>
        <v>0</v>
      </c>
      <c r="BL24" s="1" t="b">
        <f t="shared" si="19"/>
        <v>0</v>
      </c>
      <c r="BM24" s="1" t="b">
        <f t="shared" si="20"/>
        <v>0</v>
      </c>
      <c r="BN24" s="1" t="b">
        <f t="shared" si="21"/>
        <v>0</v>
      </c>
      <c r="BO24" s="1" t="b">
        <f t="shared" si="22"/>
        <v>0</v>
      </c>
      <c r="BP24" s="1" t="b">
        <f t="shared" si="23"/>
        <v>0</v>
      </c>
      <c r="BQ24" s="1">
        <f t="shared" si="24"/>
        <v>0</v>
      </c>
      <c r="BR24" s="1">
        <f t="shared" si="25"/>
        <v>0</v>
      </c>
      <c r="BS24" s="1">
        <f t="shared" si="26"/>
        <v>0</v>
      </c>
      <c r="BT24" s="1">
        <f t="shared" si="27"/>
        <v>0</v>
      </c>
    </row>
    <row r="25" spans="1:75" x14ac:dyDescent="0.2">
      <c r="A25" s="30"/>
      <c r="B25" s="30"/>
      <c r="C25" s="30"/>
      <c r="D25" s="30"/>
      <c r="E25" s="30" t="str">
        <f>IF(AJ19="","",AJ19)</f>
        <v/>
      </c>
      <c r="F25" s="30"/>
      <c r="G25" s="30"/>
      <c r="H25" s="30"/>
      <c r="I25" s="30"/>
      <c r="J25" s="30"/>
      <c r="M25" s="30" t="str">
        <f>IF(AJ20="","",AJ20)</f>
        <v/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BA25" s="1">
        <f>IF(K25="",0,IF(K25=L25,0,IF(K25&lt;L25,0,IF(Equipes!$V$2=1,IF('2 poules de 5'!K25&gt;L25,3),IF(Equipes!$V$2=2,IF('2 poules de 5'!K25&gt;L25,4))))))</f>
        <v>0</v>
      </c>
      <c r="BB25" s="1">
        <f>IF(L25="",0,IF(L25=K25,0,IF(L25&lt;K25,0,IF(Equipes!$V$2=1,IF('2 poules de 5'!L25&gt;'2 poules de 5'!K25,3),IF(Equipes!$V$2=2,IF('2 poules de 5'!L25&gt;K25,4))))))</f>
        <v>0</v>
      </c>
      <c r="BC25" s="1">
        <f>IF(K25="",0,IF(K25&gt;L25,0,IF(K25&lt;L25,0,IF(Equipes!$V$2=1,IF('2 poules de 5'!K25='2 poules de 5'!L25,1),IF(Equipes!$V$2=2,IF('2 poules de 5'!K25=L25,2))))))</f>
        <v>0</v>
      </c>
      <c r="BD25" s="1">
        <f>IF(L25="",0,IF(L25&gt;K25,0,IF(L25&lt;K25,0,IF(Equipes!$V$2=1,IF('2 poules de 5'!L25='2 poules de 5'!K25,1),IF(Equipes!$V$2=2,IF('2 poules de 5'!L25='2 poules de 5'!K25,2))))))</f>
        <v>0</v>
      </c>
      <c r="BE25" s="1">
        <f>IF(K25="",0,IF(K25&gt;L25,0,IF(K25=L25,0,IF(Equipes!$V$2=1,IF('2 poules de 5'!K25&lt;'2 poules de 5'!L25,0),IF(Equipes!$V$2=2,IF('2 poules de 5'!K25&lt;'2 poules de 5'!L25,1))))))</f>
        <v>0</v>
      </c>
      <c r="BF25" s="1">
        <f>IF(L25="",0,IF(L25&gt;K25,0,IF(L25=K25,0,IF(Equipes!$V$2=1,IF('2 poules de 5'!L25&lt;'2 poules de 5'!K25,0),IF(Equipes!$V$2=2,IF('2 poules de 5'!L25&lt;'2 poules de 5'!K25,1))))))</f>
        <v>0</v>
      </c>
      <c r="BG25" s="1">
        <f t="shared" si="14"/>
        <v>0</v>
      </c>
      <c r="BH25" s="1">
        <f t="shared" si="15"/>
        <v>0</v>
      </c>
      <c r="BI25" s="1">
        <f t="shared" si="16"/>
        <v>0</v>
      </c>
      <c r="BJ25" s="1">
        <f t="shared" si="17"/>
        <v>0</v>
      </c>
      <c r="BK25" s="1" t="b">
        <f t="shared" si="18"/>
        <v>0</v>
      </c>
      <c r="BL25" s="1" t="b">
        <f t="shared" si="19"/>
        <v>0</v>
      </c>
      <c r="BM25" s="1" t="b">
        <f t="shared" si="20"/>
        <v>0</v>
      </c>
      <c r="BN25" s="1" t="b">
        <f t="shared" si="21"/>
        <v>0</v>
      </c>
      <c r="BO25" s="1" t="b">
        <f t="shared" si="22"/>
        <v>0</v>
      </c>
      <c r="BP25" s="1" t="b">
        <f t="shared" si="23"/>
        <v>0</v>
      </c>
      <c r="BQ25" s="1">
        <f t="shared" si="24"/>
        <v>0</v>
      </c>
      <c r="BR25" s="1">
        <f t="shared" si="25"/>
        <v>0</v>
      </c>
      <c r="BS25" s="1">
        <f t="shared" si="26"/>
        <v>0</v>
      </c>
      <c r="BT25" s="1">
        <f t="shared" si="27"/>
        <v>0</v>
      </c>
    </row>
    <row r="26" spans="1:75" x14ac:dyDescent="0.2">
      <c r="A26" s="30"/>
      <c r="B26" s="30"/>
      <c r="C26" s="30"/>
      <c r="D26" s="30"/>
      <c r="E26" s="30" t="str">
        <f>IF(AJ17="","",AJ17)</f>
        <v/>
      </c>
      <c r="F26" s="30"/>
      <c r="G26" s="30"/>
      <c r="H26" s="30"/>
      <c r="I26" s="30"/>
      <c r="J26" s="30"/>
      <c r="M26" s="30" t="str">
        <f>IF(AJ18="","",AJ18)</f>
        <v/>
      </c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BA26" s="1">
        <f>IF(K26="",0,IF(K26=L26,0,IF(K26&lt;L26,0,IF(Equipes!$V$2=1,IF('2 poules de 5'!K26&gt;L26,3),IF(Equipes!$V$2=2,IF('2 poules de 5'!K26&gt;L26,4))))))</f>
        <v>0</v>
      </c>
      <c r="BB26" s="1">
        <f>IF(L26="",0,IF(L26=K26,0,IF(L26&lt;K26,0,IF(Equipes!$V$2=1,IF('2 poules de 5'!L26&gt;'2 poules de 5'!K26,3),IF(Equipes!$V$2=2,IF('2 poules de 5'!L26&gt;K26,4))))))</f>
        <v>0</v>
      </c>
      <c r="BC26" s="1">
        <f>IF(K26="",0,IF(K26&gt;L26,0,IF(K26&lt;L26,0,IF(Equipes!$V$2=1,IF('2 poules de 5'!K26='2 poules de 5'!L26,1),IF(Equipes!$V$2=2,IF('2 poules de 5'!K26=L26,2))))))</f>
        <v>0</v>
      </c>
      <c r="BD26" s="1">
        <f>IF(L26="",0,IF(L26&gt;K26,0,IF(L26&lt;K26,0,IF(Equipes!$V$2=1,IF('2 poules de 5'!L26='2 poules de 5'!K26,1),IF(Equipes!$V$2=2,IF('2 poules de 5'!L26='2 poules de 5'!K26,2))))))</f>
        <v>0</v>
      </c>
      <c r="BE26" s="1">
        <f>IF(K26="",0,IF(K26&gt;L26,0,IF(K26=L26,0,IF(Equipes!$V$2=1,IF('2 poules de 5'!K26&lt;'2 poules de 5'!L26,0),IF(Equipes!$V$2=2,IF('2 poules de 5'!K26&lt;'2 poules de 5'!L26,1))))))</f>
        <v>0</v>
      </c>
      <c r="BF26" s="1">
        <f>IF(L26="",0,IF(L26&gt;K26,0,IF(L26=K26,0,IF(Equipes!$V$2=1,IF('2 poules de 5'!L26&lt;'2 poules de 5'!K26,0),IF(Equipes!$V$2=2,IF('2 poules de 5'!L26&lt;'2 poules de 5'!K26,1))))))</f>
        <v>0</v>
      </c>
      <c r="BG26" s="1">
        <f t="shared" si="14"/>
        <v>0</v>
      </c>
      <c r="BH26" s="1">
        <f t="shared" si="15"/>
        <v>0</v>
      </c>
      <c r="BI26" s="1">
        <f t="shared" si="16"/>
        <v>0</v>
      </c>
      <c r="BJ26" s="1">
        <f t="shared" si="17"/>
        <v>0</v>
      </c>
      <c r="BK26" s="1" t="b">
        <f t="shared" si="18"/>
        <v>0</v>
      </c>
      <c r="BL26" s="1" t="b">
        <f t="shared" si="19"/>
        <v>0</v>
      </c>
      <c r="BM26" s="1" t="b">
        <f t="shared" si="20"/>
        <v>0</v>
      </c>
      <c r="BN26" s="1" t="b">
        <f t="shared" si="21"/>
        <v>0</v>
      </c>
      <c r="BO26" s="1" t="b">
        <f t="shared" si="22"/>
        <v>0</v>
      </c>
      <c r="BP26" s="1" t="b">
        <f t="shared" si="23"/>
        <v>0</v>
      </c>
      <c r="BQ26" s="1">
        <f t="shared" si="24"/>
        <v>0</v>
      </c>
      <c r="BR26" s="1">
        <f t="shared" si="25"/>
        <v>0</v>
      </c>
      <c r="BS26" s="1">
        <f t="shared" si="26"/>
        <v>0</v>
      </c>
      <c r="BT26" s="1">
        <f t="shared" si="27"/>
        <v>0</v>
      </c>
    </row>
    <row r="27" spans="1:75" ht="15.75" thickBot="1" x14ac:dyDescent="0.25"/>
    <row r="28" spans="1:75" ht="15.75" thickBot="1" x14ac:dyDescent="0.25">
      <c r="N28" s="15" t="s">
        <v>28</v>
      </c>
      <c r="O28" s="16"/>
      <c r="S28" s="15" t="s">
        <v>29</v>
      </c>
      <c r="T28" s="16"/>
    </row>
    <row r="29" spans="1:75" x14ac:dyDescent="0.2">
      <c r="N29" s="23"/>
      <c r="O29" s="24"/>
      <c r="S29" s="23"/>
      <c r="T29" s="24"/>
    </row>
    <row r="30" spans="1:75" ht="15.75" thickBot="1" x14ac:dyDescent="0.25">
      <c r="N30" s="25"/>
      <c r="O30" s="26"/>
      <c r="S30" s="25"/>
      <c r="T30" s="26"/>
    </row>
    <row r="31" spans="1:75" x14ac:dyDescent="0.2">
      <c r="N31" s="17" t="str">
        <f>IF(H42="","",IF(N57=H44,H46,H44))</f>
        <v/>
      </c>
      <c r="O31" s="18"/>
      <c r="P31" s="18"/>
      <c r="Q31" s="18"/>
      <c r="R31" s="18"/>
      <c r="S31" s="18"/>
      <c r="T31" s="19"/>
    </row>
    <row r="32" spans="1:75" ht="15.75" thickBot="1" x14ac:dyDescent="0.25">
      <c r="N32" s="20"/>
      <c r="O32" s="21"/>
      <c r="P32" s="21"/>
      <c r="Q32" s="21"/>
      <c r="R32" s="21"/>
      <c r="S32" s="21"/>
      <c r="T32" s="22"/>
    </row>
    <row r="33" spans="1:33" x14ac:dyDescent="0.2">
      <c r="N33" s="17" t="str">
        <f>IF(U42="","",IF(N59=U44,U46,U44))</f>
        <v/>
      </c>
      <c r="O33" s="18"/>
      <c r="P33" s="18"/>
      <c r="Q33" s="18"/>
      <c r="R33" s="18"/>
      <c r="S33" s="18"/>
      <c r="T33" s="19"/>
    </row>
    <row r="34" spans="1:33" ht="15.75" thickBot="1" x14ac:dyDescent="0.25">
      <c r="N34" s="20"/>
      <c r="O34" s="21"/>
      <c r="P34" s="21"/>
      <c r="Q34" s="21"/>
      <c r="R34" s="21"/>
      <c r="S34" s="21"/>
      <c r="T34" s="22"/>
    </row>
    <row r="35" spans="1:33" ht="15.75" thickBot="1" x14ac:dyDescent="0.25">
      <c r="A35" s="15" t="s">
        <v>28</v>
      </c>
      <c r="B35" s="16"/>
      <c r="E35" s="15" t="s">
        <v>29</v>
      </c>
      <c r="F35" s="16"/>
      <c r="N35" s="23"/>
      <c r="O35" s="24"/>
      <c r="S35" s="23"/>
      <c r="T35" s="24"/>
      <c r="AB35" s="15" t="s">
        <v>28</v>
      </c>
      <c r="AC35" s="16"/>
      <c r="AF35" s="15" t="s">
        <v>29</v>
      </c>
      <c r="AG35" s="16"/>
    </row>
    <row r="36" spans="1:33" ht="15.75" thickBot="1" x14ac:dyDescent="0.25">
      <c r="A36" s="23"/>
      <c r="B36" s="24"/>
      <c r="E36" s="23"/>
      <c r="F36" s="24"/>
      <c r="N36" s="25"/>
      <c r="O36" s="26"/>
      <c r="S36" s="25"/>
      <c r="T36" s="26"/>
      <c r="AB36" s="23"/>
      <c r="AC36" s="24"/>
      <c r="AF36" s="23"/>
      <c r="AG36" s="24"/>
    </row>
    <row r="37" spans="1:33" ht="15.75" thickBot="1" x14ac:dyDescent="0.25">
      <c r="A37" s="25"/>
      <c r="B37" s="26"/>
      <c r="E37" s="25"/>
      <c r="F37" s="26"/>
      <c r="N37" s="15" t="s">
        <v>28</v>
      </c>
      <c r="O37" s="16"/>
      <c r="S37" s="15" t="s">
        <v>29</v>
      </c>
      <c r="T37" s="16"/>
      <c r="AB37" s="25"/>
      <c r="AC37" s="26"/>
      <c r="AF37" s="25"/>
      <c r="AG37" s="26"/>
    </row>
    <row r="38" spans="1:33" x14ac:dyDescent="0.2">
      <c r="A38" s="17" t="str">
        <f>IF(S4="","",S4)</f>
        <v/>
      </c>
      <c r="B38" s="18"/>
      <c r="C38" s="18"/>
      <c r="D38" s="18"/>
      <c r="E38" s="18"/>
      <c r="F38" s="19"/>
      <c r="AB38" s="17" t="str">
        <f>IF(S17="","",S17)</f>
        <v/>
      </c>
      <c r="AC38" s="18"/>
      <c r="AD38" s="18"/>
      <c r="AE38" s="18"/>
      <c r="AF38" s="18"/>
      <c r="AG38" s="19"/>
    </row>
    <row r="39" spans="1:33" ht="15.75" thickBot="1" x14ac:dyDescent="0.25">
      <c r="A39" s="20"/>
      <c r="B39" s="21"/>
      <c r="C39" s="21"/>
      <c r="D39" s="21"/>
      <c r="E39" s="21"/>
      <c r="F39" s="22"/>
      <c r="AB39" s="20"/>
      <c r="AC39" s="21"/>
      <c r="AD39" s="21"/>
      <c r="AE39" s="21"/>
      <c r="AF39" s="21"/>
      <c r="AG39" s="22"/>
    </row>
    <row r="40" spans="1:33" ht="15.75" thickBot="1" x14ac:dyDescent="0.25">
      <c r="A40" s="27" t="str">
        <f>IF(S20="","",S20)</f>
        <v/>
      </c>
      <c r="B40" s="28"/>
      <c r="C40" s="28"/>
      <c r="D40" s="28"/>
      <c r="E40" s="28"/>
      <c r="F40" s="29"/>
      <c r="AB40" s="27" t="str">
        <f>IF(S7="","",S7)</f>
        <v/>
      </c>
      <c r="AC40" s="28"/>
      <c r="AD40" s="28"/>
      <c r="AE40" s="28"/>
      <c r="AF40" s="28"/>
      <c r="AG40" s="29"/>
    </row>
    <row r="41" spans="1:33" ht="15.75" thickBot="1" x14ac:dyDescent="0.25">
      <c r="A41" s="20"/>
      <c r="B41" s="21"/>
      <c r="C41" s="21"/>
      <c r="D41" s="21"/>
      <c r="E41" s="21"/>
      <c r="F41" s="22"/>
      <c r="H41" s="15" t="s">
        <v>28</v>
      </c>
      <c r="I41" s="16"/>
      <c r="L41" s="15" t="s">
        <v>29</v>
      </c>
      <c r="M41" s="16"/>
      <c r="U41" s="15" t="s">
        <v>28</v>
      </c>
      <c r="V41" s="16"/>
      <c r="Y41" s="15" t="s">
        <v>29</v>
      </c>
      <c r="Z41" s="16"/>
      <c r="AB41" s="20"/>
      <c r="AC41" s="21"/>
      <c r="AD41" s="21"/>
      <c r="AE41" s="21"/>
      <c r="AF41" s="21"/>
      <c r="AG41" s="22"/>
    </row>
    <row r="42" spans="1:33" x14ac:dyDescent="0.2">
      <c r="A42" s="23"/>
      <c r="B42" s="24"/>
      <c r="E42" s="23"/>
      <c r="F42" s="24"/>
      <c r="H42" s="23"/>
      <c r="I42" s="24"/>
      <c r="L42" s="23"/>
      <c r="M42" s="24"/>
      <c r="U42" s="23"/>
      <c r="V42" s="24"/>
      <c r="Y42" s="23"/>
      <c r="Z42" s="24"/>
      <c r="AB42" s="23"/>
      <c r="AC42" s="24"/>
      <c r="AF42" s="23"/>
      <c r="AG42" s="24"/>
    </row>
    <row r="43" spans="1:33" ht="15.75" thickBot="1" x14ac:dyDescent="0.25">
      <c r="A43" s="25"/>
      <c r="B43" s="26"/>
      <c r="E43" s="25"/>
      <c r="F43" s="26"/>
      <c r="H43" s="25"/>
      <c r="I43" s="26"/>
      <c r="L43" s="25"/>
      <c r="M43" s="26"/>
      <c r="U43" s="25"/>
      <c r="V43" s="26"/>
      <c r="Y43" s="25"/>
      <c r="Z43" s="26"/>
      <c r="AB43" s="25"/>
      <c r="AC43" s="26"/>
      <c r="AF43" s="25"/>
      <c r="AG43" s="26"/>
    </row>
    <row r="44" spans="1:33" ht="15.75" thickBot="1" x14ac:dyDescent="0.25">
      <c r="A44" s="15" t="s">
        <v>28</v>
      </c>
      <c r="B44" s="16"/>
      <c r="E44" s="15" t="s">
        <v>29</v>
      </c>
      <c r="F44" s="16"/>
      <c r="H44" s="17" t="str">
        <f>IF(A36="","",IF(A36&gt;A42,A38,IF(A42&gt;A36,A40,IF(A36=A42,IF(E36&gt;E42,A38,IF(A42=A36,IF(E42&gt;E36,A40)))))))</f>
        <v/>
      </c>
      <c r="I44" s="18"/>
      <c r="J44" s="18"/>
      <c r="K44" s="18"/>
      <c r="L44" s="18"/>
      <c r="M44" s="19"/>
      <c r="U44" s="17" t="str">
        <f>IF(AB36="","",IF(AB36&gt;AB42,AB38,IF(AB42&gt;AB36,AB40,IF(AB36=AB42,IF(AF36&gt;AF42,AB38,IF(AB42=AB36,IF(AF42&gt;AF36,AB40)))))))</f>
        <v/>
      </c>
      <c r="V44" s="18"/>
      <c r="W44" s="18"/>
      <c r="X44" s="18"/>
      <c r="Y44" s="18"/>
      <c r="Z44" s="19"/>
      <c r="AB44" s="15" t="s">
        <v>28</v>
      </c>
      <c r="AC44" s="16"/>
      <c r="AF44" s="15" t="s">
        <v>29</v>
      </c>
      <c r="AG44" s="16"/>
    </row>
    <row r="45" spans="1:33" ht="15.75" thickBot="1" x14ac:dyDescent="0.25">
      <c r="H45" s="20"/>
      <c r="I45" s="21"/>
      <c r="J45" s="21"/>
      <c r="K45" s="21"/>
      <c r="L45" s="21"/>
      <c r="M45" s="22"/>
      <c r="U45" s="20"/>
      <c r="V45" s="21"/>
      <c r="W45" s="21"/>
      <c r="X45" s="21"/>
      <c r="Y45" s="21"/>
      <c r="Z45" s="22"/>
    </row>
    <row r="46" spans="1:33" ht="15.75" thickBot="1" x14ac:dyDescent="0.25">
      <c r="H46" s="27" t="str">
        <f>IF(A48="","",IF(A48&gt;A54,A50,IF(A54&gt;A48,A52,IF(A48=A54,IF(E48&gt;E54,A50,IF(A54=A48,IF(E54&gt;E48,A52)))))))</f>
        <v/>
      </c>
      <c r="I46" s="28"/>
      <c r="J46" s="28"/>
      <c r="K46" s="28"/>
      <c r="L46" s="28"/>
      <c r="M46" s="29"/>
      <c r="U46" s="27" t="str">
        <f>IF(AB48="","",IF(AB48&gt;AB54,AB50,IF(AB54&gt;AB48,AB52,IF(AB48=AB54,IF(AF48&gt;AF54,AB50,IF(AB54=AB48,IF(AF54&gt;AF48,AB52)))))))</f>
        <v/>
      </c>
      <c r="V46" s="28"/>
      <c r="W46" s="28"/>
      <c r="X46" s="28"/>
      <c r="Y46" s="28"/>
      <c r="Z46" s="29"/>
    </row>
    <row r="47" spans="1:33" ht="15.75" thickBot="1" x14ac:dyDescent="0.25">
      <c r="A47" s="15" t="s">
        <v>28</v>
      </c>
      <c r="B47" s="16"/>
      <c r="E47" s="15" t="s">
        <v>29</v>
      </c>
      <c r="F47" s="16"/>
      <c r="H47" s="20"/>
      <c r="I47" s="21"/>
      <c r="J47" s="21"/>
      <c r="K47" s="21"/>
      <c r="L47" s="21"/>
      <c r="M47" s="22"/>
      <c r="U47" s="20"/>
      <c r="V47" s="21"/>
      <c r="W47" s="21"/>
      <c r="X47" s="21"/>
      <c r="Y47" s="21"/>
      <c r="Z47" s="22"/>
      <c r="AB47" s="15" t="s">
        <v>28</v>
      </c>
      <c r="AC47" s="16"/>
      <c r="AF47" s="15" t="s">
        <v>29</v>
      </c>
      <c r="AG47" s="16"/>
    </row>
    <row r="48" spans="1:33" x14ac:dyDescent="0.2">
      <c r="A48" s="23"/>
      <c r="B48" s="24"/>
      <c r="E48" s="23"/>
      <c r="F48" s="24"/>
      <c r="H48" s="23"/>
      <c r="I48" s="24"/>
      <c r="L48" s="23"/>
      <c r="M48" s="24"/>
      <c r="U48" s="23"/>
      <c r="V48" s="24"/>
      <c r="Y48" s="23"/>
      <c r="Z48" s="24"/>
      <c r="AB48" s="23"/>
      <c r="AC48" s="24"/>
      <c r="AF48" s="23"/>
      <c r="AG48" s="24"/>
    </row>
    <row r="49" spans="1:33" ht="15.75" thickBot="1" x14ac:dyDescent="0.25">
      <c r="A49" s="25"/>
      <c r="B49" s="26"/>
      <c r="E49" s="25"/>
      <c r="F49" s="26"/>
      <c r="H49" s="25"/>
      <c r="I49" s="26"/>
      <c r="L49" s="25"/>
      <c r="M49" s="26"/>
      <c r="U49" s="25"/>
      <c r="V49" s="26"/>
      <c r="Y49" s="25"/>
      <c r="Z49" s="26"/>
      <c r="AB49" s="25"/>
      <c r="AC49" s="26"/>
      <c r="AF49" s="25"/>
      <c r="AG49" s="26"/>
    </row>
    <row r="50" spans="1:33" ht="15.75" thickBot="1" x14ac:dyDescent="0.25">
      <c r="A50" s="17" t="str">
        <f>IF(S5="","",S5)</f>
        <v/>
      </c>
      <c r="B50" s="18"/>
      <c r="C50" s="18"/>
      <c r="D50" s="18"/>
      <c r="E50" s="18"/>
      <c r="F50" s="19"/>
      <c r="H50" s="15" t="s">
        <v>28</v>
      </c>
      <c r="I50" s="16"/>
      <c r="L50" s="15" t="s">
        <v>29</v>
      </c>
      <c r="M50" s="16"/>
      <c r="U50" s="15" t="s">
        <v>28</v>
      </c>
      <c r="V50" s="16"/>
      <c r="Y50" s="15" t="s">
        <v>29</v>
      </c>
      <c r="Z50" s="16"/>
      <c r="AB50" s="17" t="str">
        <f>IF(S18="","",S18)</f>
        <v/>
      </c>
      <c r="AC50" s="18"/>
      <c r="AD50" s="18"/>
      <c r="AE50" s="18"/>
      <c r="AF50" s="18"/>
      <c r="AG50" s="19"/>
    </row>
    <row r="51" spans="1:33" ht="15.75" thickBot="1" x14ac:dyDescent="0.25">
      <c r="A51" s="20"/>
      <c r="B51" s="21"/>
      <c r="C51" s="21"/>
      <c r="D51" s="21"/>
      <c r="E51" s="21"/>
      <c r="F51" s="22"/>
      <c r="AB51" s="20"/>
      <c r="AC51" s="21"/>
      <c r="AD51" s="21"/>
      <c r="AE51" s="21"/>
      <c r="AF51" s="21"/>
      <c r="AG51" s="22"/>
    </row>
    <row r="52" spans="1:33" x14ac:dyDescent="0.2">
      <c r="A52" s="27" t="str">
        <f>IF(S19="","",S19)</f>
        <v/>
      </c>
      <c r="B52" s="28"/>
      <c r="C52" s="28"/>
      <c r="D52" s="28"/>
      <c r="E52" s="28"/>
      <c r="F52" s="29"/>
      <c r="AB52" s="27" t="str">
        <f>IF(S6="","",S6)</f>
        <v/>
      </c>
      <c r="AC52" s="28"/>
      <c r="AD52" s="28"/>
      <c r="AE52" s="28"/>
      <c r="AF52" s="28"/>
      <c r="AG52" s="29"/>
    </row>
    <row r="53" spans="1:33" ht="15.75" thickBot="1" x14ac:dyDescent="0.25">
      <c r="A53" s="20"/>
      <c r="B53" s="21"/>
      <c r="C53" s="21"/>
      <c r="D53" s="21"/>
      <c r="E53" s="21"/>
      <c r="F53" s="22"/>
      <c r="AB53" s="20"/>
      <c r="AC53" s="21"/>
      <c r="AD53" s="21"/>
      <c r="AE53" s="21"/>
      <c r="AF53" s="21"/>
      <c r="AG53" s="22"/>
    </row>
    <row r="54" spans="1:33" ht="15.75" thickBot="1" x14ac:dyDescent="0.25">
      <c r="A54" s="23"/>
      <c r="B54" s="24"/>
      <c r="E54" s="23"/>
      <c r="F54" s="24"/>
      <c r="N54" s="15" t="s">
        <v>28</v>
      </c>
      <c r="O54" s="16"/>
      <c r="S54" s="15" t="s">
        <v>29</v>
      </c>
      <c r="T54" s="16"/>
      <c r="AB54" s="23"/>
      <c r="AC54" s="24"/>
      <c r="AF54" s="23"/>
      <c r="AG54" s="24"/>
    </row>
    <row r="55" spans="1:33" ht="15.75" thickBot="1" x14ac:dyDescent="0.25">
      <c r="A55" s="25"/>
      <c r="B55" s="26"/>
      <c r="E55" s="25"/>
      <c r="F55" s="26"/>
      <c r="N55" s="23"/>
      <c r="O55" s="24"/>
      <c r="S55" s="23"/>
      <c r="T55" s="24"/>
      <c r="AB55" s="25"/>
      <c r="AC55" s="26"/>
      <c r="AF55" s="25"/>
      <c r="AG55" s="26"/>
    </row>
    <row r="56" spans="1:33" ht="15.75" thickBot="1" x14ac:dyDescent="0.25">
      <c r="A56" s="15" t="s">
        <v>28</v>
      </c>
      <c r="B56" s="16"/>
      <c r="E56" s="15" t="s">
        <v>29</v>
      </c>
      <c r="F56" s="16"/>
      <c r="N56" s="25"/>
      <c r="O56" s="26"/>
      <c r="S56" s="25"/>
      <c r="T56" s="26"/>
      <c r="AB56" s="15" t="s">
        <v>28</v>
      </c>
      <c r="AC56" s="16"/>
      <c r="AF56" s="15" t="s">
        <v>29</v>
      </c>
      <c r="AG56" s="16"/>
    </row>
    <row r="57" spans="1:33" x14ac:dyDescent="0.2">
      <c r="N57" s="17" t="str">
        <f>IF(H42="","",IF(H42&gt;H48,H44,IF(H48&gt;H42,H46,IF(H42=H48,IF(L42&gt;L48,H44,IF(H48=H42,IF(L48&gt;L42,H46)))))))</f>
        <v/>
      </c>
      <c r="O57" s="18"/>
      <c r="P57" s="18"/>
      <c r="Q57" s="18"/>
      <c r="R57" s="18"/>
      <c r="S57" s="18"/>
      <c r="T57" s="19"/>
    </row>
    <row r="58" spans="1:33" ht="15.75" thickBot="1" x14ac:dyDescent="0.25">
      <c r="N58" s="20"/>
      <c r="O58" s="21"/>
      <c r="P58" s="21"/>
      <c r="Q58" s="21"/>
      <c r="R58" s="21"/>
      <c r="S58" s="21"/>
      <c r="T58" s="22"/>
    </row>
    <row r="59" spans="1:33" x14ac:dyDescent="0.2">
      <c r="N59" s="17" t="str">
        <f>IF(U42="","",IF(U42&gt;U48,U44,IF(U48&gt;U42,U46,IF(U42=U48,IF(Y42&gt;Y48,U44,IF(U48=U42,IF(Y48&gt;Y42,U46)))))))</f>
        <v/>
      </c>
      <c r="O59" s="18"/>
      <c r="P59" s="18"/>
      <c r="Q59" s="18"/>
      <c r="R59" s="18"/>
      <c r="S59" s="18"/>
      <c r="T59" s="19"/>
    </row>
    <row r="60" spans="1:33" ht="15.75" thickBot="1" x14ac:dyDescent="0.25">
      <c r="N60" s="20"/>
      <c r="O60" s="21"/>
      <c r="P60" s="21"/>
      <c r="Q60" s="21"/>
      <c r="R60" s="21"/>
      <c r="S60" s="21"/>
      <c r="T60" s="22"/>
    </row>
    <row r="61" spans="1:33" x14ac:dyDescent="0.2">
      <c r="N61" s="23"/>
      <c r="O61" s="24"/>
      <c r="S61" s="23"/>
      <c r="T61" s="24"/>
    </row>
    <row r="62" spans="1:33" ht="15.75" thickBot="1" x14ac:dyDescent="0.25">
      <c r="N62" s="25"/>
      <c r="O62" s="26"/>
      <c r="S62" s="25"/>
      <c r="T62" s="26"/>
    </row>
    <row r="63" spans="1:33" ht="15.75" thickBot="1" x14ac:dyDescent="0.25">
      <c r="N63" s="15" t="s">
        <v>28</v>
      </c>
      <c r="O63" s="16"/>
      <c r="S63" s="15" t="s">
        <v>29</v>
      </c>
      <c r="T63" s="16"/>
    </row>
  </sheetData>
  <mergeCells count="200">
    <mergeCell ref="C25:D25"/>
    <mergeCell ref="E25:J25"/>
    <mergeCell ref="M25:R25"/>
    <mergeCell ref="S21:X21"/>
    <mergeCell ref="AJ21:AO21"/>
    <mergeCell ref="A22:B22"/>
    <mergeCell ref="C22:D22"/>
    <mergeCell ref="E22:J22"/>
    <mergeCell ref="M22:R22"/>
    <mergeCell ref="S22:AG26"/>
    <mergeCell ref="A26:B26"/>
    <mergeCell ref="C26:D26"/>
    <mergeCell ref="E26:J26"/>
    <mergeCell ref="M26:R26"/>
    <mergeCell ref="M23:R23"/>
    <mergeCell ref="A24:B24"/>
    <mergeCell ref="C24:D24"/>
    <mergeCell ref="E24:J24"/>
    <mergeCell ref="M24:R24"/>
    <mergeCell ref="A25:B25"/>
    <mergeCell ref="M21:R21"/>
    <mergeCell ref="A20:B20"/>
    <mergeCell ref="C20:D20"/>
    <mergeCell ref="E20:J20"/>
    <mergeCell ref="M20:R20"/>
    <mergeCell ref="S20:X20"/>
    <mergeCell ref="A23:B23"/>
    <mergeCell ref="C23:D23"/>
    <mergeCell ref="E23:J23"/>
    <mergeCell ref="A21:B21"/>
    <mergeCell ref="C21:D21"/>
    <mergeCell ref="E21:J21"/>
    <mergeCell ref="A17:B17"/>
    <mergeCell ref="C17:D17"/>
    <mergeCell ref="E17:J17"/>
    <mergeCell ref="M17:R17"/>
    <mergeCell ref="A18:B18"/>
    <mergeCell ref="C18:D18"/>
    <mergeCell ref="E18:J18"/>
    <mergeCell ref="M18:R18"/>
    <mergeCell ref="AJ20:AO20"/>
    <mergeCell ref="E19:J19"/>
    <mergeCell ref="M19:R19"/>
    <mergeCell ref="S17:X17"/>
    <mergeCell ref="AJ17:AO17"/>
    <mergeCell ref="S18:X18"/>
    <mergeCell ref="AJ18:AO18"/>
    <mergeCell ref="S19:X19"/>
    <mergeCell ref="AJ19:AO19"/>
    <mergeCell ref="A19:B19"/>
    <mergeCell ref="C19:D19"/>
    <mergeCell ref="A14:R15"/>
    <mergeCell ref="S14:AG15"/>
    <mergeCell ref="AJ14:AX15"/>
    <mergeCell ref="A16:B16"/>
    <mergeCell ref="C16:D16"/>
    <mergeCell ref="E16:J16"/>
    <mergeCell ref="M16:R16"/>
    <mergeCell ref="S16:X16"/>
    <mergeCell ref="AJ16:AO16"/>
    <mergeCell ref="A3:B3"/>
    <mergeCell ref="C3:D3"/>
    <mergeCell ref="S9:AG13"/>
    <mergeCell ref="E4:J4"/>
    <mergeCell ref="M4:R4"/>
    <mergeCell ref="E3:J3"/>
    <mergeCell ref="M3:R3"/>
    <mergeCell ref="A6:B6"/>
    <mergeCell ref="C6:D6"/>
    <mergeCell ref="C10:D10"/>
    <mergeCell ref="E10:J10"/>
    <mergeCell ref="M10:R10"/>
    <mergeCell ref="A9:B9"/>
    <mergeCell ref="C9:D9"/>
    <mergeCell ref="E9:J9"/>
    <mergeCell ref="M9:R9"/>
    <mergeCell ref="A8:B8"/>
    <mergeCell ref="C8:D8"/>
    <mergeCell ref="E8:J8"/>
    <mergeCell ref="M8:R8"/>
    <mergeCell ref="AJ1:AX2"/>
    <mergeCell ref="AJ3:AO3"/>
    <mergeCell ref="AJ4:AO4"/>
    <mergeCell ref="AJ5:AO5"/>
    <mergeCell ref="AJ6:AO6"/>
    <mergeCell ref="AJ7:AO7"/>
    <mergeCell ref="AJ8:AO8"/>
    <mergeCell ref="A1:R2"/>
    <mergeCell ref="S1:AG2"/>
    <mergeCell ref="S4:X4"/>
    <mergeCell ref="S5:X5"/>
    <mergeCell ref="A5:B5"/>
    <mergeCell ref="C5:D5"/>
    <mergeCell ref="E5:J5"/>
    <mergeCell ref="M5:R5"/>
    <mergeCell ref="A4:B4"/>
    <mergeCell ref="C4:D4"/>
    <mergeCell ref="E6:J6"/>
    <mergeCell ref="M6:R6"/>
    <mergeCell ref="A7:B7"/>
    <mergeCell ref="C7:D7"/>
    <mergeCell ref="E7:J7"/>
    <mergeCell ref="M7:R7"/>
    <mergeCell ref="S3:X3"/>
    <mergeCell ref="A44:B44"/>
    <mergeCell ref="E44:F44"/>
    <mergeCell ref="A38:F39"/>
    <mergeCell ref="A40:F41"/>
    <mergeCell ref="A35:B35"/>
    <mergeCell ref="A36:B37"/>
    <mergeCell ref="E35:F35"/>
    <mergeCell ref="E36:F37"/>
    <mergeCell ref="S6:X6"/>
    <mergeCell ref="S7:X7"/>
    <mergeCell ref="S8:X8"/>
    <mergeCell ref="C11:D11"/>
    <mergeCell ref="E11:J11"/>
    <mergeCell ref="M11:R11"/>
    <mergeCell ref="A13:B13"/>
    <mergeCell ref="C13:D13"/>
    <mergeCell ref="E13:J13"/>
    <mergeCell ref="M13:R13"/>
    <mergeCell ref="A12:B12"/>
    <mergeCell ref="C12:D12"/>
    <mergeCell ref="E12:J12"/>
    <mergeCell ref="M12:R12"/>
    <mergeCell ref="A11:B11"/>
    <mergeCell ref="A10:B10"/>
    <mergeCell ref="A56:B56"/>
    <mergeCell ref="E56:F56"/>
    <mergeCell ref="AB54:AC55"/>
    <mergeCell ref="AF54:AG55"/>
    <mergeCell ref="AB56:AC56"/>
    <mergeCell ref="AF56:AG56"/>
    <mergeCell ref="AB35:AC35"/>
    <mergeCell ref="AF35:AG35"/>
    <mergeCell ref="AB36:AC37"/>
    <mergeCell ref="AF36:AG37"/>
    <mergeCell ref="AB38:AG39"/>
    <mergeCell ref="AB40:AG41"/>
    <mergeCell ref="AB42:AC43"/>
    <mergeCell ref="AF42:AG43"/>
    <mergeCell ref="A50:F51"/>
    <mergeCell ref="A52:F53"/>
    <mergeCell ref="A54:B55"/>
    <mergeCell ref="E54:F55"/>
    <mergeCell ref="A47:B47"/>
    <mergeCell ref="E47:F47"/>
    <mergeCell ref="A48:B49"/>
    <mergeCell ref="E48:F49"/>
    <mergeCell ref="A42:B43"/>
    <mergeCell ref="E42:F43"/>
    <mergeCell ref="AB52:AG53"/>
    <mergeCell ref="H44:M45"/>
    <mergeCell ref="H46:M47"/>
    <mergeCell ref="H48:I49"/>
    <mergeCell ref="L48:M49"/>
    <mergeCell ref="U48:V49"/>
    <mergeCell ref="Y48:Z49"/>
    <mergeCell ref="AB44:AC44"/>
    <mergeCell ref="AF44:AG44"/>
    <mergeCell ref="AB47:AC47"/>
    <mergeCell ref="AF47:AG47"/>
    <mergeCell ref="H41:I41"/>
    <mergeCell ref="L41:M41"/>
    <mergeCell ref="H42:I43"/>
    <mergeCell ref="L42:M43"/>
    <mergeCell ref="H50:I50"/>
    <mergeCell ref="L50:M50"/>
    <mergeCell ref="AB48:AC49"/>
    <mergeCell ref="AF48:AG49"/>
    <mergeCell ref="AB50:AG51"/>
    <mergeCell ref="N28:O28"/>
    <mergeCell ref="N29:O30"/>
    <mergeCell ref="S28:T28"/>
    <mergeCell ref="S29:T30"/>
    <mergeCell ref="U50:V50"/>
    <mergeCell ref="Y50:Z50"/>
    <mergeCell ref="N31:T32"/>
    <mergeCell ref="N33:T34"/>
    <mergeCell ref="N35:O36"/>
    <mergeCell ref="S35:T36"/>
    <mergeCell ref="N37:O37"/>
    <mergeCell ref="S37:T37"/>
    <mergeCell ref="U41:V41"/>
    <mergeCell ref="Y41:Z41"/>
    <mergeCell ref="U42:V43"/>
    <mergeCell ref="Y42:Z43"/>
    <mergeCell ref="U44:Z45"/>
    <mergeCell ref="U46:Z47"/>
    <mergeCell ref="N63:O63"/>
    <mergeCell ref="S63:T63"/>
    <mergeCell ref="N57:T58"/>
    <mergeCell ref="N59:T60"/>
    <mergeCell ref="N61:O62"/>
    <mergeCell ref="S61:T62"/>
    <mergeCell ref="N54:O54"/>
    <mergeCell ref="S54:T54"/>
    <mergeCell ref="N55:O56"/>
    <mergeCell ref="S55:T56"/>
  </mergeCells>
  <phoneticPr fontId="0" type="noConversion"/>
  <pageMargins left="0.78740157499999996" right="0.78740157499999996" top="0.984251969" bottom="0.984251969" header="0.4921259845" footer="0.4921259845"/>
  <pageSetup paperSize="9" orientation="landscape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W62"/>
  <sheetViews>
    <sheetView workbookViewId="0">
      <selection activeCell="A4" sqref="A4:B4"/>
    </sheetView>
  </sheetViews>
  <sheetFormatPr baseColWidth="10" defaultColWidth="5.7109375" defaultRowHeight="15" x14ac:dyDescent="0.2"/>
  <cols>
    <col min="1" max="33" width="5.7109375" style="1" customWidth="1"/>
    <col min="34" max="50" width="5.7109375" style="1" hidden="1" customWidth="1"/>
    <col min="51" max="51" width="20.85546875" style="1" hidden="1" customWidth="1"/>
    <col min="52" max="52" width="17.28515625" style="1" hidden="1" customWidth="1"/>
    <col min="53" max="72" width="5.7109375" style="1" hidden="1" customWidth="1"/>
    <col min="73" max="73" width="38.42578125" style="1" hidden="1" customWidth="1"/>
    <col min="74" max="74" width="17.85546875" style="1" hidden="1" customWidth="1"/>
    <col min="75" max="75" width="5.7109375" style="1" hidden="1" customWidth="1"/>
    <col min="76" max="16384" width="5.7109375" style="1"/>
  </cols>
  <sheetData>
    <row r="1" spans="1:75" x14ac:dyDescent="0.2">
      <c r="A1" s="33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 t="s">
        <v>14</v>
      </c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J1" s="31" t="s">
        <v>14</v>
      </c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75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75" x14ac:dyDescent="0.2">
      <c r="A3" s="30" t="s">
        <v>11</v>
      </c>
      <c r="B3" s="30"/>
      <c r="C3" s="30" t="s">
        <v>12</v>
      </c>
      <c r="D3" s="30"/>
      <c r="E3" s="30" t="s">
        <v>9</v>
      </c>
      <c r="F3" s="30"/>
      <c r="G3" s="30"/>
      <c r="H3" s="30"/>
      <c r="I3" s="30"/>
      <c r="J3" s="30"/>
      <c r="K3" s="1" t="s">
        <v>10</v>
      </c>
      <c r="L3" s="1" t="s">
        <v>10</v>
      </c>
      <c r="M3" s="30" t="s">
        <v>9</v>
      </c>
      <c r="N3" s="30"/>
      <c r="O3" s="30"/>
      <c r="P3" s="30"/>
      <c r="Q3" s="30"/>
      <c r="R3" s="30"/>
      <c r="S3" s="30" t="s">
        <v>9</v>
      </c>
      <c r="T3" s="30"/>
      <c r="U3" s="30"/>
      <c r="V3" s="30"/>
      <c r="W3" s="30"/>
      <c r="X3" s="30"/>
      <c r="Y3" s="1" t="s">
        <v>0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5</v>
      </c>
      <c r="AE3" s="1" t="s">
        <v>6</v>
      </c>
      <c r="AF3" s="1" t="s">
        <v>7</v>
      </c>
      <c r="AG3" s="1" t="s">
        <v>8</v>
      </c>
      <c r="AI3" s="1" t="s">
        <v>0</v>
      </c>
      <c r="AJ3" s="32" t="s">
        <v>9</v>
      </c>
      <c r="AK3" s="32"/>
      <c r="AL3" s="32"/>
      <c r="AM3" s="32"/>
      <c r="AN3" s="32"/>
      <c r="AO3" s="32"/>
      <c r="AP3" s="2" t="s">
        <v>0</v>
      </c>
      <c r="AQ3" s="2" t="s">
        <v>1</v>
      </c>
      <c r="AR3" s="2" t="s">
        <v>2</v>
      </c>
      <c r="AS3" s="2" t="s">
        <v>3</v>
      </c>
      <c r="AT3" s="2" t="s">
        <v>4</v>
      </c>
      <c r="AU3" s="2" t="s">
        <v>5</v>
      </c>
      <c r="AV3" s="2" t="s">
        <v>6</v>
      </c>
      <c r="AW3" s="2" t="s">
        <v>7</v>
      </c>
      <c r="AX3" s="2" t="s">
        <v>8</v>
      </c>
      <c r="AY3" s="1" t="s">
        <v>15</v>
      </c>
      <c r="AZ3" s="1" t="s">
        <v>15</v>
      </c>
      <c r="BA3" s="1" t="s">
        <v>30</v>
      </c>
      <c r="BB3" s="1" t="s">
        <v>30</v>
      </c>
      <c r="BC3" s="1" t="s">
        <v>31</v>
      </c>
      <c r="BD3" s="1" t="s">
        <v>31</v>
      </c>
      <c r="BE3" s="1" t="s">
        <v>32</v>
      </c>
      <c r="BF3" s="1" t="s">
        <v>32</v>
      </c>
      <c r="BG3" s="1" t="s">
        <v>1</v>
      </c>
      <c r="BH3" s="1" t="s">
        <v>1</v>
      </c>
      <c r="BI3" s="1" t="s">
        <v>2</v>
      </c>
      <c r="BJ3" s="1" t="s">
        <v>2</v>
      </c>
      <c r="BK3" s="1" t="s">
        <v>3</v>
      </c>
      <c r="BL3" s="1" t="s">
        <v>3</v>
      </c>
      <c r="BM3" s="1" t="s">
        <v>4</v>
      </c>
      <c r="BN3" s="1" t="s">
        <v>4</v>
      </c>
      <c r="BO3" s="1" t="s">
        <v>5</v>
      </c>
      <c r="BP3" s="1" t="s">
        <v>5</v>
      </c>
      <c r="BQ3" s="1" t="s">
        <v>6</v>
      </c>
      <c r="BR3" s="1" t="s">
        <v>6</v>
      </c>
      <c r="BS3" s="1" t="s">
        <v>7</v>
      </c>
      <c r="BT3" s="1" t="s">
        <v>7</v>
      </c>
      <c r="BU3" s="1" t="s">
        <v>9</v>
      </c>
      <c r="BV3" s="1" t="s">
        <v>15</v>
      </c>
      <c r="BW3" s="1" t="s">
        <v>0</v>
      </c>
    </row>
    <row r="4" spans="1:75" x14ac:dyDescent="0.2">
      <c r="A4" s="30"/>
      <c r="B4" s="30"/>
      <c r="C4" s="30"/>
      <c r="D4" s="30"/>
      <c r="E4" s="30">
        <f>IF(AJ4="","",AJ4)</f>
        <v>0</v>
      </c>
      <c r="F4" s="30"/>
      <c r="G4" s="30"/>
      <c r="H4" s="30"/>
      <c r="I4" s="30"/>
      <c r="J4" s="30"/>
      <c r="M4" s="30">
        <f>IF(AJ5="","",AJ5)</f>
        <v>0</v>
      </c>
      <c r="N4" s="30"/>
      <c r="O4" s="30"/>
      <c r="P4" s="30"/>
      <c r="Q4" s="30"/>
      <c r="R4" s="30"/>
      <c r="S4" s="30">
        <f>VLOOKUP(AH4,AI4:AO6,2,0)</f>
        <v>0</v>
      </c>
      <c r="T4" s="30"/>
      <c r="U4" s="30"/>
      <c r="V4" s="30"/>
      <c r="W4" s="30"/>
      <c r="X4" s="30"/>
      <c r="Y4" s="1">
        <v>1</v>
      </c>
      <c r="Z4" s="1">
        <f>VLOOKUP(S4,AJ4:AX6,8,0)</f>
        <v>0</v>
      </c>
      <c r="AA4" s="1">
        <f>VLOOKUP(S4,AJ4:AX6,9,0)</f>
        <v>0</v>
      </c>
      <c r="AB4" s="1">
        <f>VLOOKUP(S4,AJ4:AX6,10,0)</f>
        <v>0</v>
      </c>
      <c r="AC4" s="1">
        <f>VLOOKUP(S4,AJ4:AX6,11,0)</f>
        <v>0</v>
      </c>
      <c r="AD4" s="1">
        <f>VLOOKUP(S4,AJ4:AX6,12,0)</f>
        <v>0</v>
      </c>
      <c r="AE4" s="1">
        <f>VLOOKUP(S4,AJ4:AX6,13,0)</f>
        <v>0</v>
      </c>
      <c r="AF4" s="1">
        <f>VLOOKUP(S4,AJ4:AX6,14,0)</f>
        <v>0</v>
      </c>
      <c r="AG4" s="1">
        <f>VLOOKUP(S4,AJ4:AX6,15,0)</f>
        <v>0</v>
      </c>
      <c r="AH4" s="1">
        <v>1</v>
      </c>
      <c r="AI4" s="1">
        <f>AP4</f>
        <v>1</v>
      </c>
      <c r="AJ4" s="32">
        <f>Equipes!C5</f>
        <v>0</v>
      </c>
      <c r="AK4" s="32"/>
      <c r="AL4" s="32"/>
      <c r="AM4" s="32"/>
      <c r="AN4" s="32"/>
      <c r="AO4" s="32"/>
      <c r="AP4" s="2">
        <f>RANK(AZ4,AZ4:AZ6)</f>
        <v>1</v>
      </c>
      <c r="AQ4" s="2">
        <f>SUMPRODUCT((E4:J6=AJ4)*(BG4:BG6))+SUMPRODUCT((M4:R6=AJ4)*(BH4:BH6))</f>
        <v>0</v>
      </c>
      <c r="AR4" s="2">
        <f>SUMPRODUCT((E4:J6=AJ4)*(BI4:BI6))+SUMPRODUCT((M4:R6=AJ4)*(BJ4:BJ6))</f>
        <v>0</v>
      </c>
      <c r="AS4" s="2">
        <f>SUMPRODUCT((E4:J6=AJ4)*(BK4:BK6))+SUMPRODUCT((M4:R6=AJ4)*(BL4:BL6))</f>
        <v>0</v>
      </c>
      <c r="AT4" s="2">
        <f>SUMPRODUCT((E4:J6=AJ4)*(BM4:BM6))+SUMPRODUCT((M4:R6=AJ4)*(BN4:BN6))</f>
        <v>0</v>
      </c>
      <c r="AU4" s="2">
        <f>SUMPRODUCT((E4:J6=AJ4)*(BO4:BO6))+SUMPRODUCT((M4:R6=AJ4)*(BP4:BP6))</f>
        <v>0</v>
      </c>
      <c r="AV4" s="2">
        <f>SUMPRODUCT((E4:J6=AJ4)*(BQ4:BQ6))+SUMPRODUCT((M4:R6=AJ4)*(BR4:BR6))</f>
        <v>0</v>
      </c>
      <c r="AW4" s="2">
        <f>SUMPRODUCT((E4:J6=AJ4)*(BS4:BS6))+SUMPRODUCT((M4:R6=AJ4)*(BT4:BT6))</f>
        <v>0</v>
      </c>
      <c r="AX4" s="2">
        <f>AV4-AW4</f>
        <v>0</v>
      </c>
      <c r="AY4" s="1">
        <f>SUM(AQ4*1000+(AX4)/100+(AV4)/1000)</f>
        <v>0</v>
      </c>
      <c r="AZ4" s="1">
        <f>AY4+0.000003</f>
        <v>3.0000000000000001E-6</v>
      </c>
      <c r="BA4" s="1">
        <f>IF(K4="",0,IF(K4=L4,0,IF(K4&lt;L4,0,IF(Equipes!$V$2=1,IF('4 poules de 3'!K4&gt;'4 poules de 3'!L4,3),IF(Equipes!$V$2=2,IF('4 poules de 3'!K4&gt;L4,4))))))</f>
        <v>0</v>
      </c>
      <c r="BB4" s="1">
        <f>IF(L4="",0,IF(L4=K4,0,IF(L4&lt;K4,0,IF(Equipes!$V$2=1,IF('4 poules de 3'!L4&gt;'4 poules de 3'!K4,3),IF(Equipes!$V$2=2,IF('4 poules de 3'!L4&gt;'4 poules de 3'!K4,4))))))</f>
        <v>0</v>
      </c>
      <c r="BC4" s="1">
        <f>IF(K4="",0,IF(K4&gt;L4,0,IF(K4&lt;L4,0,IF(Equipes!$V$2=1,IF('4 poules de 3'!K4='4 poules de 3'!L4,1),IF(Equipes!$V$2=2,IF('4 poules de 3'!K4=L4,2))))))</f>
        <v>0</v>
      </c>
      <c r="BD4" s="1">
        <f>IF(L4="",0,IF(L4&gt;K4,0,IF(L4&lt;K4,0,IF(Equipes!$V$2=1,IF('4 poules de 3'!L4='4 poules de 3'!K4,1),IF(Equipes!$V$2=2,IF('4 poules de 3'!L4='4 poules de 3'!K4,2))))))</f>
        <v>0</v>
      </c>
      <c r="BE4" s="1">
        <f>IF(K4="",0,IF(K4&gt;L4,0,IF(K4=L4,0,IF(Equipes!$V$2=1,IF('4 poules de 3'!K4&lt;'4 poules de 3'!L4,0),IF(Equipes!$V$2=2,IF('4 poules de 3'!K4&lt;'4 poules de 3'!L4,1))))))</f>
        <v>0</v>
      </c>
      <c r="BF4" s="1">
        <f>IF(L4="",0,IF(L4&gt;K4,0,IF(L4=K4,0,IF(Equipes!$V$2=1,IF('4 poules de 3'!L4&lt;'4 poules de 3'!K4,0),IF(Equipes!$V$2=2,IF('4 poules de 3'!L4&lt;'4 poules de 3'!K4,1))))))</f>
        <v>0</v>
      </c>
      <c r="BG4" s="1">
        <f>SUM(BA4,BC4,BE4)</f>
        <v>0</v>
      </c>
      <c r="BH4" s="1">
        <f>SUM(BB4,BD4,BF4)</f>
        <v>0</v>
      </c>
      <c r="BI4" s="1">
        <f t="shared" ref="BI4:BJ6" si="0">IF(K4="",0,1)</f>
        <v>0</v>
      </c>
      <c r="BJ4" s="1">
        <f t="shared" si="0"/>
        <v>0</v>
      </c>
      <c r="BK4" s="1" t="b">
        <f>IF(K4&lt;&gt;"",IF(K4&gt;L4,1))</f>
        <v>0</v>
      </c>
      <c r="BL4" s="1" t="b">
        <f>IF(L4&lt;&gt;"",IF(L4&gt;K4,1))</f>
        <v>0</v>
      </c>
      <c r="BM4" s="1" t="b">
        <f>IF(K4&lt;&gt;"",IF(K4=L4,1))</f>
        <v>0</v>
      </c>
      <c r="BN4" s="1" t="b">
        <f>IF(L4&lt;&gt;"",IF(L4=K4,1))</f>
        <v>0</v>
      </c>
      <c r="BO4" s="1" t="b">
        <f>IF(K4&lt;&gt;"",IF(K4&lt;L4,1))</f>
        <v>0</v>
      </c>
      <c r="BP4" s="1" t="b">
        <f>IF(L4&lt;&gt;"",IF(L4&lt;K4,1))</f>
        <v>0</v>
      </c>
      <c r="BQ4" s="1">
        <f t="shared" ref="BQ4:BR6" si="1">K4</f>
        <v>0</v>
      </c>
      <c r="BR4" s="1">
        <f t="shared" si="1"/>
        <v>0</v>
      </c>
      <c r="BS4" s="1">
        <f>L4</f>
        <v>0</v>
      </c>
      <c r="BT4" s="1">
        <f>K4</f>
        <v>0</v>
      </c>
      <c r="BU4" s="1">
        <f>VLOOKUP(AH4,AI4:AO6,2,0)</f>
        <v>0</v>
      </c>
      <c r="BV4" s="1">
        <f>VLOOKUP(BU4,AJ4:AY6,16,0)</f>
        <v>0</v>
      </c>
      <c r="BW4" s="1">
        <f>RANK(BV4,BV4:BV6)</f>
        <v>1</v>
      </c>
    </row>
    <row r="5" spans="1:75" x14ac:dyDescent="0.2">
      <c r="A5" s="30"/>
      <c r="B5" s="30"/>
      <c r="C5" s="30"/>
      <c r="D5" s="30"/>
      <c r="E5" s="30">
        <f>IF(AJ4="","",AJ4)</f>
        <v>0</v>
      </c>
      <c r="F5" s="30"/>
      <c r="G5" s="30"/>
      <c r="H5" s="30"/>
      <c r="I5" s="30"/>
      <c r="J5" s="30"/>
      <c r="M5" s="30">
        <f>IF(AJ6="","",AJ6)</f>
        <v>0</v>
      </c>
      <c r="N5" s="30"/>
      <c r="O5" s="30"/>
      <c r="P5" s="30"/>
      <c r="Q5" s="30"/>
      <c r="R5" s="30"/>
      <c r="S5" s="30">
        <f>VLOOKUP(AH5,AI4:AO6,2,0)</f>
        <v>0</v>
      </c>
      <c r="T5" s="30"/>
      <c r="U5" s="30"/>
      <c r="V5" s="30"/>
      <c r="W5" s="30"/>
      <c r="X5" s="30"/>
      <c r="Y5" s="1">
        <f>IF(BV5=BV4,BW4,BW5)</f>
        <v>1</v>
      </c>
      <c r="Z5" s="1">
        <f>VLOOKUP(S5,AJ4:AX6,8,0)</f>
        <v>0</v>
      </c>
      <c r="AA5" s="1">
        <f>VLOOKUP(S5,AJ4:AX6,9,0)</f>
        <v>0</v>
      </c>
      <c r="AB5" s="1">
        <f>VLOOKUP(S5,AJ4:AX6,10,0)</f>
        <v>0</v>
      </c>
      <c r="AC5" s="1">
        <f>VLOOKUP(S5,AJ4:AX6,11,0)</f>
        <v>0</v>
      </c>
      <c r="AD5" s="1">
        <f>VLOOKUP(S5,AJ4:AX6,12,0)</f>
        <v>0</v>
      </c>
      <c r="AE5" s="1">
        <f>VLOOKUP(S5,AJ4:AX6,13,0)</f>
        <v>0</v>
      </c>
      <c r="AF5" s="1">
        <f>VLOOKUP(S5,AJ4:AX6,14,0)</f>
        <v>0</v>
      </c>
      <c r="AG5" s="1">
        <f>VLOOKUP(S5,AJ4:AX6,15,0)</f>
        <v>0</v>
      </c>
      <c r="AH5" s="1">
        <v>2</v>
      </c>
      <c r="AI5" s="1">
        <f>AP5</f>
        <v>2</v>
      </c>
      <c r="AJ5" s="32">
        <f>Equipes!C6</f>
        <v>0</v>
      </c>
      <c r="AK5" s="32"/>
      <c r="AL5" s="32"/>
      <c r="AM5" s="32"/>
      <c r="AN5" s="32"/>
      <c r="AO5" s="32"/>
      <c r="AP5" s="2">
        <f>RANK(AZ5,AZ4:AZ6)</f>
        <v>2</v>
      </c>
      <c r="AQ5" s="2">
        <f>SUMPRODUCT((E4:J6=AJ5)*(BG4:BG6))+SUMPRODUCT((M4:R6=AJ5)*(BH4:BH6))</f>
        <v>0</v>
      </c>
      <c r="AR5" s="2">
        <f>SUMPRODUCT((E4:J6=AJ5)*(BI4:BI6))+SUMPRODUCT((M4:R6=AJ5)*(BJ4:BJ6))</f>
        <v>0</v>
      </c>
      <c r="AS5" s="2">
        <f>SUMPRODUCT((E4:J6=AJ5)*(BK4:BK6))+SUMPRODUCT((M4:R6=AJ5)*(BL4:BL6))</f>
        <v>0</v>
      </c>
      <c r="AT5" s="2">
        <f>SUMPRODUCT((E4:J6=AJ5)*(BM4:BM6))+SUMPRODUCT((M4:R6=AJ5)*(BN4:BN6))</f>
        <v>0</v>
      </c>
      <c r="AU5" s="2">
        <f>SUMPRODUCT((E4:J6=AJ5)*(BO4:BO6))+SUMPRODUCT((M4:R6=AJ5)*(BP4:BP6))</f>
        <v>0</v>
      </c>
      <c r="AV5" s="2">
        <f>SUMPRODUCT((E4:J6=AJ5)*(BQ4:BQ6))+SUMPRODUCT((M4:R6=AJ5)*(BR4:BR6))</f>
        <v>0</v>
      </c>
      <c r="AW5" s="2">
        <f>SUMPRODUCT((E4:J6=AJ5)*(BS4:BS6))+SUMPRODUCT((M4:R6=AJ5)*(BT4:BT6))</f>
        <v>0</v>
      </c>
      <c r="AX5" s="2">
        <f>AV5-AW5</f>
        <v>0</v>
      </c>
      <c r="AY5" s="1">
        <f>SUM(AQ5*1000+(AX5)/100+(AV5)/1000)</f>
        <v>0</v>
      </c>
      <c r="AZ5" s="1">
        <f>AY5+0.000002</f>
        <v>1.9999999999999999E-6</v>
      </c>
      <c r="BA5" s="1">
        <f>IF(K5="",0,IF(K5=L5,0,IF(K5&lt;L5,0,IF(Equipes!$V$2=1,IF('4 poules de 3'!K5&gt;'4 poules de 3'!L5,3),IF(Equipes!$V$2=2,IF('4 poules de 3'!K5&gt;L5,4))))))</f>
        <v>0</v>
      </c>
      <c r="BB5" s="1">
        <f>IF(L5="",0,IF(L5=K5,0,IF(L5&lt;K5,0,IF(Equipes!$V$2=1,IF('4 poules de 3'!L5&gt;'4 poules de 3'!K5,3),IF(Equipes!$V$2=2,IF('4 poules de 3'!L5&gt;'4 poules de 3'!K5,4))))))</f>
        <v>0</v>
      </c>
      <c r="BC5" s="1">
        <f>IF(K5="",0,IF(K5&gt;L5,0,IF(K5&lt;L5,0,IF(Equipes!$V$2=1,IF('4 poules de 3'!K5='4 poules de 3'!L5,1),IF(Equipes!$V$2=2,IF('4 poules de 3'!K5=L5,2))))))</f>
        <v>0</v>
      </c>
      <c r="BD5" s="1">
        <f>IF(L5="",0,IF(L5&gt;K5,0,IF(L5&lt;K5,0,IF(Equipes!$V$2=1,IF('4 poules de 3'!L5='4 poules de 3'!K5,1),IF(Equipes!$V$2=2,IF('4 poules de 3'!L5='4 poules de 3'!K5,2))))))</f>
        <v>0</v>
      </c>
      <c r="BE5" s="1">
        <f>IF(K5="",0,IF(K5&gt;L5,0,IF(K5=L5,0,IF(Equipes!$V$2=1,IF('4 poules de 3'!K5&lt;'4 poules de 3'!L5,0),IF(Equipes!$V$2=2,IF('4 poules de 3'!K5&lt;'4 poules de 3'!L5,1))))))</f>
        <v>0</v>
      </c>
      <c r="BF5" s="1">
        <f>IF(L5="",0,IF(L5&gt;K5,0,IF(L5=K5,0,IF(Equipes!$V$2=1,IF('4 poules de 3'!L5&lt;'4 poules de 3'!K5,0),IF(Equipes!$V$2=2,IF('4 poules de 3'!L5&lt;'4 poules de 3'!K5,1))))))</f>
        <v>0</v>
      </c>
      <c r="BG5" s="1">
        <f t="shared" ref="BG5:BG6" si="2">SUM(BA5,BC5,BE5)</f>
        <v>0</v>
      </c>
      <c r="BH5" s="1">
        <f t="shared" ref="BH5:BH6" si="3">SUM(BB5,BD5,BF5)</f>
        <v>0</v>
      </c>
      <c r="BI5" s="1">
        <f t="shared" si="0"/>
        <v>0</v>
      </c>
      <c r="BJ5" s="1">
        <f t="shared" si="0"/>
        <v>0</v>
      </c>
      <c r="BK5" s="1" t="b">
        <f>IF(K5&lt;&gt;"",IF(K5&gt;L5,1))</f>
        <v>0</v>
      </c>
      <c r="BL5" s="1" t="b">
        <f>IF(L5&lt;&gt;"",IF(L5&gt;K5,1))</f>
        <v>0</v>
      </c>
      <c r="BM5" s="1" t="b">
        <f>IF(K5&lt;&gt;"",IF(K5=L5,1))</f>
        <v>0</v>
      </c>
      <c r="BN5" s="1" t="b">
        <f>IF(L5&lt;&gt;"",IF(L5=K5,1))</f>
        <v>0</v>
      </c>
      <c r="BO5" s="1" t="b">
        <f>IF(K5&lt;&gt;"",IF(K5&lt;L5,1))</f>
        <v>0</v>
      </c>
      <c r="BP5" s="1" t="b">
        <f>IF(L5&lt;&gt;"",IF(L5&lt;K5,1))</f>
        <v>0</v>
      </c>
      <c r="BQ5" s="1">
        <f t="shared" si="1"/>
        <v>0</v>
      </c>
      <c r="BR5" s="1">
        <f t="shared" si="1"/>
        <v>0</v>
      </c>
      <c r="BS5" s="1">
        <f>L5</f>
        <v>0</v>
      </c>
      <c r="BT5" s="1">
        <f>K5</f>
        <v>0</v>
      </c>
      <c r="BU5" s="1">
        <f>VLOOKUP(AH5,AI4:AO6,2,0)</f>
        <v>0</v>
      </c>
      <c r="BV5" s="1">
        <f>VLOOKUP(BU5,AJ4:AY6,16,0)</f>
        <v>0</v>
      </c>
      <c r="BW5" s="1">
        <f>RANK(BV5,BV4:BV6)</f>
        <v>1</v>
      </c>
    </row>
    <row r="6" spans="1:75" x14ac:dyDescent="0.2">
      <c r="A6" s="30"/>
      <c r="B6" s="30"/>
      <c r="C6" s="30"/>
      <c r="D6" s="30"/>
      <c r="E6" s="30">
        <f>IF(AJ5="","",AJ5)</f>
        <v>0</v>
      </c>
      <c r="F6" s="30"/>
      <c r="G6" s="30"/>
      <c r="H6" s="30"/>
      <c r="I6" s="30"/>
      <c r="J6" s="30"/>
      <c r="M6" s="30">
        <f>IF(AJ6="","",AJ6)</f>
        <v>0</v>
      </c>
      <c r="N6" s="30"/>
      <c r="O6" s="30"/>
      <c r="P6" s="30"/>
      <c r="Q6" s="30"/>
      <c r="R6" s="30"/>
      <c r="S6" s="30">
        <f>VLOOKUP(AH6,AI4:AO6,2,0)</f>
        <v>0</v>
      </c>
      <c r="T6" s="30"/>
      <c r="U6" s="30"/>
      <c r="V6" s="30"/>
      <c r="W6" s="30"/>
      <c r="X6" s="30"/>
      <c r="Y6" s="1">
        <f>IF(BV6=BV5,BW5,BW6)</f>
        <v>1</v>
      </c>
      <c r="Z6" s="1">
        <f>VLOOKUP(S6,AJ4:AX6,8,0)</f>
        <v>0</v>
      </c>
      <c r="AA6" s="1">
        <f>VLOOKUP(S6,AJ4:AX6,9,0)</f>
        <v>0</v>
      </c>
      <c r="AB6" s="1">
        <f>VLOOKUP(S6,AJ4:AX6,10,0)</f>
        <v>0</v>
      </c>
      <c r="AC6" s="1">
        <f>VLOOKUP(S6,AJ4:AX6,11,0)</f>
        <v>0</v>
      </c>
      <c r="AD6" s="1">
        <f>VLOOKUP(S6,AJ4:AX6,12,0)</f>
        <v>0</v>
      </c>
      <c r="AE6" s="1">
        <f>VLOOKUP(S6,AJ4:AX6,13,0)</f>
        <v>0</v>
      </c>
      <c r="AF6" s="1">
        <f>VLOOKUP(S6,AJ4:AX6,14,0)</f>
        <v>0</v>
      </c>
      <c r="AG6" s="1">
        <f>VLOOKUP(S6,AJ4:AX6,15,0)</f>
        <v>0</v>
      </c>
      <c r="AH6" s="1">
        <v>3</v>
      </c>
      <c r="AI6" s="1">
        <f>AP6</f>
        <v>3</v>
      </c>
      <c r="AJ6" s="32">
        <f>Equipes!C7</f>
        <v>0</v>
      </c>
      <c r="AK6" s="32"/>
      <c r="AL6" s="32"/>
      <c r="AM6" s="32"/>
      <c r="AN6" s="32"/>
      <c r="AO6" s="32"/>
      <c r="AP6" s="2">
        <f>RANK(AZ6,AZ4:AZ6)</f>
        <v>3</v>
      </c>
      <c r="AQ6" s="2">
        <f>SUMPRODUCT((E4:J6=AJ6)*(BG4:BG6))+SUMPRODUCT((M4:R6=AJ6)*(BH4:BH6))</f>
        <v>0</v>
      </c>
      <c r="AR6" s="2">
        <f>SUMPRODUCT((E4:J6=AJ6)*(BI4:BI6))+SUMPRODUCT((M4:R6=AJ6)*(BJ4:BJ6))</f>
        <v>0</v>
      </c>
      <c r="AS6" s="2">
        <f>SUMPRODUCT((E4:J6=AJ6)*(BK4:BK6))+SUMPRODUCT((M4:R6=AJ6)*(BL4:BL6))</f>
        <v>0</v>
      </c>
      <c r="AT6" s="2">
        <f>SUMPRODUCT((E4:J6=AJ6)*(BM4:BM6))+SUMPRODUCT((M4:R6=AJ6)*(BN4:BN6))</f>
        <v>0</v>
      </c>
      <c r="AU6" s="2">
        <f>SUMPRODUCT((E4:J6=AJ6)*(BO4:BO6))+SUMPRODUCT((M4:R6=AJ6)*(BP4:BP6))</f>
        <v>0</v>
      </c>
      <c r="AV6" s="2">
        <f>SUMPRODUCT((E4:J6=AJ6)*(BQ4:BQ6))+SUMPRODUCT((M4:R6=AJ6)*(BR4:BR6))</f>
        <v>0</v>
      </c>
      <c r="AW6" s="2">
        <f>SUMPRODUCT((E4:J6=AJ6)*(BS4:BS6))+SUMPRODUCT((M4:R6=AJ6)*(BT4:BT6))</f>
        <v>0</v>
      </c>
      <c r="AX6" s="2">
        <f>AV6-AW6</f>
        <v>0</v>
      </c>
      <c r="AY6" s="1">
        <f>SUM(AQ6*1000+(AX6)/100+(AV6)/1000)</f>
        <v>0</v>
      </c>
      <c r="AZ6" s="1">
        <f>AY6+0.000001</f>
        <v>9.9999999999999995E-7</v>
      </c>
      <c r="BA6" s="1">
        <f>IF(K6="",0,IF(K6=L6,0,IF(K6&lt;L6,0,IF(Equipes!$V$2=1,IF('4 poules de 3'!K6&gt;'4 poules de 3'!L6,3),IF(Equipes!$V$2=2,IF('4 poules de 3'!K6&gt;L6,4))))))</f>
        <v>0</v>
      </c>
      <c r="BB6" s="1">
        <f>IF(L6="",0,IF(L6=K6,0,IF(L6&lt;K6,0,IF(Equipes!$V$2=1,IF('4 poules de 3'!L6&gt;'4 poules de 3'!K6,3),IF(Equipes!$V$2=2,IF('4 poules de 3'!L6&gt;'4 poules de 3'!K6,4))))))</f>
        <v>0</v>
      </c>
      <c r="BC6" s="1">
        <f>IF(K6="",0,IF(K6&gt;L6,0,IF(K6&lt;L6,0,IF(Equipes!$V$2=1,IF('4 poules de 3'!K6='4 poules de 3'!L6,1),IF(Equipes!$V$2=2,IF('4 poules de 3'!K6=L6,2))))))</f>
        <v>0</v>
      </c>
      <c r="BD6" s="1">
        <f>IF(L6="",0,IF(L6&gt;K6,0,IF(L6&lt;K6,0,IF(Equipes!$V$2=1,IF('4 poules de 3'!L6='4 poules de 3'!K6,1),IF(Equipes!$V$2=2,IF('4 poules de 3'!L6='4 poules de 3'!K6,2))))))</f>
        <v>0</v>
      </c>
      <c r="BE6" s="1">
        <f>IF(K6="",0,IF(K6&gt;L6,0,IF(K6=L6,0,IF(Equipes!$V$2=1,IF('4 poules de 3'!K6&lt;'4 poules de 3'!L6,0),IF(Equipes!$V$2=2,IF('4 poules de 3'!K6&lt;'4 poules de 3'!L6,1))))))</f>
        <v>0</v>
      </c>
      <c r="BF6" s="1">
        <f>IF(L6="",0,IF(L6&gt;K6,0,IF(L6=K6,0,IF(Equipes!$V$2=1,IF('4 poules de 3'!L6&lt;'4 poules de 3'!K6,0),IF(Equipes!$V$2=2,IF('4 poules de 3'!L6&lt;'4 poules de 3'!K6,1))))))</f>
        <v>0</v>
      </c>
      <c r="BG6" s="1">
        <f t="shared" si="2"/>
        <v>0</v>
      </c>
      <c r="BH6" s="1">
        <f t="shared" si="3"/>
        <v>0</v>
      </c>
      <c r="BI6" s="1">
        <f t="shared" si="0"/>
        <v>0</v>
      </c>
      <c r="BJ6" s="1">
        <f t="shared" si="0"/>
        <v>0</v>
      </c>
      <c r="BK6" s="1" t="b">
        <f>IF(K6&lt;&gt;"",IF(K6&gt;L6,1))</f>
        <v>0</v>
      </c>
      <c r="BL6" s="1" t="b">
        <f>IF(L6&lt;&gt;"",IF(L6&gt;K6,1))</f>
        <v>0</v>
      </c>
      <c r="BM6" s="1" t="b">
        <f>IF(K6&lt;&gt;"",IF(K6=L6,1))</f>
        <v>0</v>
      </c>
      <c r="BN6" s="1" t="b">
        <f>IF(L6&lt;&gt;"",IF(L6=K6,1))</f>
        <v>0</v>
      </c>
      <c r="BO6" s="1" t="b">
        <f>IF(K6&lt;&gt;"",IF(K6&lt;L6,1))</f>
        <v>0</v>
      </c>
      <c r="BP6" s="1" t="b">
        <f>IF(L6&lt;&gt;"",IF(L6&lt;K6,1))</f>
        <v>0</v>
      </c>
      <c r="BQ6" s="1">
        <f t="shared" si="1"/>
        <v>0</v>
      </c>
      <c r="BR6" s="1">
        <f t="shared" si="1"/>
        <v>0</v>
      </c>
      <c r="BS6" s="1">
        <f>L6</f>
        <v>0</v>
      </c>
      <c r="BT6" s="1">
        <f>K6</f>
        <v>0</v>
      </c>
      <c r="BU6" s="1">
        <f>VLOOKUP(AH6,AI4:AO6,2,0)</f>
        <v>0</v>
      </c>
      <c r="BV6" s="1">
        <f>VLOOKUP(BU6,AJ4:AY6,16,0)</f>
        <v>0</v>
      </c>
      <c r="BW6" s="1">
        <f>RANK(BV6,BV4:BV6)</f>
        <v>1</v>
      </c>
    </row>
    <row r="7" spans="1:75" x14ac:dyDescent="0.2">
      <c r="A7" s="33" t="s">
        <v>16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 t="s">
        <v>17</v>
      </c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J7" s="31" t="s">
        <v>14</v>
      </c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</row>
    <row r="8" spans="1:75" x14ac:dyDescent="0.2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</row>
    <row r="9" spans="1:75" x14ac:dyDescent="0.2">
      <c r="A9" s="30" t="s">
        <v>11</v>
      </c>
      <c r="B9" s="30"/>
      <c r="C9" s="30" t="s">
        <v>12</v>
      </c>
      <c r="D9" s="30"/>
      <c r="E9" s="30" t="s">
        <v>9</v>
      </c>
      <c r="F9" s="30"/>
      <c r="G9" s="30"/>
      <c r="H9" s="30"/>
      <c r="I9" s="30"/>
      <c r="J9" s="30"/>
      <c r="K9" s="1" t="s">
        <v>10</v>
      </c>
      <c r="L9" s="1" t="s">
        <v>10</v>
      </c>
      <c r="M9" s="30" t="s">
        <v>9</v>
      </c>
      <c r="N9" s="30"/>
      <c r="O9" s="30"/>
      <c r="P9" s="30"/>
      <c r="Q9" s="30"/>
      <c r="R9" s="30"/>
      <c r="S9" s="30" t="s">
        <v>9</v>
      </c>
      <c r="T9" s="30"/>
      <c r="U9" s="30"/>
      <c r="V9" s="30"/>
      <c r="W9" s="30"/>
      <c r="X9" s="30"/>
      <c r="Y9" s="1" t="s">
        <v>0</v>
      </c>
      <c r="Z9" s="1" t="s">
        <v>1</v>
      </c>
      <c r="AA9" s="1" t="s">
        <v>2</v>
      </c>
      <c r="AB9" s="1" t="s">
        <v>3</v>
      </c>
      <c r="AC9" s="1" t="s">
        <v>4</v>
      </c>
      <c r="AD9" s="1" t="s">
        <v>5</v>
      </c>
      <c r="AE9" s="1" t="s">
        <v>6</v>
      </c>
      <c r="AF9" s="1" t="s">
        <v>7</v>
      </c>
      <c r="AG9" s="1" t="s">
        <v>8</v>
      </c>
      <c r="AI9" s="1" t="s">
        <v>0</v>
      </c>
      <c r="AJ9" s="32" t="s">
        <v>9</v>
      </c>
      <c r="AK9" s="32"/>
      <c r="AL9" s="32"/>
      <c r="AM9" s="32"/>
      <c r="AN9" s="32"/>
      <c r="AO9" s="32"/>
      <c r="AP9" s="2" t="s">
        <v>0</v>
      </c>
      <c r="AQ9" s="2" t="s">
        <v>1</v>
      </c>
      <c r="AR9" s="2" t="s">
        <v>2</v>
      </c>
      <c r="AS9" s="2" t="s">
        <v>3</v>
      </c>
      <c r="AT9" s="2" t="s">
        <v>4</v>
      </c>
      <c r="AU9" s="2" t="s">
        <v>5</v>
      </c>
      <c r="AV9" s="2" t="s">
        <v>6</v>
      </c>
      <c r="AW9" s="2" t="s">
        <v>7</v>
      </c>
      <c r="AX9" s="2" t="s">
        <v>8</v>
      </c>
      <c r="AY9" s="1" t="s">
        <v>15</v>
      </c>
      <c r="AZ9" s="1" t="s">
        <v>15</v>
      </c>
      <c r="BA9" s="1" t="s">
        <v>30</v>
      </c>
      <c r="BB9" s="1" t="s">
        <v>30</v>
      </c>
      <c r="BC9" s="1" t="s">
        <v>31</v>
      </c>
      <c r="BD9" s="1" t="s">
        <v>31</v>
      </c>
      <c r="BE9" s="1" t="s">
        <v>32</v>
      </c>
      <c r="BF9" s="1" t="s">
        <v>32</v>
      </c>
      <c r="BG9" s="1" t="s">
        <v>1</v>
      </c>
      <c r="BH9" s="1" t="s">
        <v>1</v>
      </c>
      <c r="BI9" s="1" t="s">
        <v>2</v>
      </c>
      <c r="BJ9" s="1" t="s">
        <v>2</v>
      </c>
      <c r="BK9" s="1" t="s">
        <v>3</v>
      </c>
      <c r="BL9" s="1" t="s">
        <v>3</v>
      </c>
      <c r="BM9" s="1" t="s">
        <v>4</v>
      </c>
      <c r="BN9" s="1" t="s">
        <v>4</v>
      </c>
      <c r="BO9" s="1" t="s">
        <v>5</v>
      </c>
      <c r="BP9" s="1" t="s">
        <v>5</v>
      </c>
      <c r="BQ9" s="1" t="s">
        <v>6</v>
      </c>
      <c r="BR9" s="1" t="s">
        <v>6</v>
      </c>
      <c r="BS9" s="1" t="s">
        <v>7</v>
      </c>
      <c r="BT9" s="1" t="s">
        <v>7</v>
      </c>
      <c r="BU9" s="1" t="s">
        <v>9</v>
      </c>
      <c r="BV9" s="1" t="s">
        <v>15</v>
      </c>
      <c r="BW9" s="1" t="s">
        <v>0</v>
      </c>
    </row>
    <row r="10" spans="1:75" x14ac:dyDescent="0.2">
      <c r="A10" s="30"/>
      <c r="B10" s="30"/>
      <c r="C10" s="30"/>
      <c r="D10" s="30"/>
      <c r="E10" s="30">
        <f>IF(AJ10="","",AJ10)</f>
        <v>0</v>
      </c>
      <c r="F10" s="30"/>
      <c r="G10" s="30"/>
      <c r="H10" s="30"/>
      <c r="I10" s="30"/>
      <c r="J10" s="30"/>
      <c r="M10" s="30">
        <f>IF(AJ11="","",AJ11)</f>
        <v>0</v>
      </c>
      <c r="N10" s="30"/>
      <c r="O10" s="30"/>
      <c r="P10" s="30"/>
      <c r="Q10" s="30"/>
      <c r="R10" s="30"/>
      <c r="S10" s="30">
        <f>VLOOKUP(AH10,AI10:AO12,2,0)</f>
        <v>0</v>
      </c>
      <c r="T10" s="30"/>
      <c r="U10" s="30"/>
      <c r="V10" s="30"/>
      <c r="W10" s="30"/>
      <c r="X10" s="30"/>
      <c r="Y10" s="1">
        <v>1</v>
      </c>
      <c r="Z10" s="1">
        <f>VLOOKUP(S10,AJ10:AX12,8,0)</f>
        <v>0</v>
      </c>
      <c r="AA10" s="1">
        <f>VLOOKUP(S10,AJ10:AX12,9,0)</f>
        <v>0</v>
      </c>
      <c r="AB10" s="1">
        <f>VLOOKUP(S10,AJ10:AX12,10,0)</f>
        <v>0</v>
      </c>
      <c r="AC10" s="1">
        <f>VLOOKUP(S10,AJ10:AX12,11,0)</f>
        <v>0</v>
      </c>
      <c r="AD10" s="1">
        <f>VLOOKUP(S10,AJ10:AX12,12,0)</f>
        <v>0</v>
      </c>
      <c r="AE10" s="1">
        <f>VLOOKUP(S10,AJ10:AX12,13,0)</f>
        <v>0</v>
      </c>
      <c r="AF10" s="1">
        <f>VLOOKUP(S10,AJ10:AX12,14,0)</f>
        <v>0</v>
      </c>
      <c r="AG10" s="1">
        <f>VLOOKUP(S10,AJ10:AX12,15,0)</f>
        <v>0</v>
      </c>
      <c r="AH10" s="1">
        <v>1</v>
      </c>
      <c r="AI10" s="1">
        <f>AP10</f>
        <v>1</v>
      </c>
      <c r="AJ10" s="32">
        <f>Equipes!C9</f>
        <v>0</v>
      </c>
      <c r="AK10" s="32"/>
      <c r="AL10" s="32"/>
      <c r="AM10" s="32"/>
      <c r="AN10" s="32"/>
      <c r="AO10" s="32"/>
      <c r="AP10" s="2">
        <f>RANK(AZ10,AZ10:AZ12)</f>
        <v>1</v>
      </c>
      <c r="AQ10" s="2">
        <f>SUMPRODUCT((E10:J12=AJ10)*(BG10:BG12))+SUMPRODUCT((M10:R12=AJ10)*(BH10:BH12))</f>
        <v>0</v>
      </c>
      <c r="AR10" s="2">
        <f>SUMPRODUCT((E10:J12=AJ10)*(BI10:BI12))+SUMPRODUCT((M10:R12=AJ10)*(BJ10:BJ12))</f>
        <v>0</v>
      </c>
      <c r="AS10" s="2">
        <f>SUMPRODUCT((E10:J12=AJ10)*(BK10:BK12))+SUMPRODUCT((M10:R12=AJ10)*(BL10:BL12))</f>
        <v>0</v>
      </c>
      <c r="AT10" s="2">
        <f>SUMPRODUCT((E10:J12=AJ10)*(BM10:BM12))+SUMPRODUCT((M10:R12=AJ10)*(BN10:BN12))</f>
        <v>0</v>
      </c>
      <c r="AU10" s="2">
        <f>SUMPRODUCT((E10:J12=AJ10)*(BO10:BO12))+SUMPRODUCT((M10:R12=AJ10)*(BP10:BP12))</f>
        <v>0</v>
      </c>
      <c r="AV10" s="2">
        <f>SUMPRODUCT((E10:J12=AJ10)*(BQ10:BQ12))+SUMPRODUCT((M10:R12=AJ10)*(BR10:BR12))</f>
        <v>0</v>
      </c>
      <c r="AW10" s="2">
        <f>SUMPRODUCT((E10:J12=AJ10)*(BS10:BS12))+SUMPRODUCT((M10:R12=AJ10)*(BT10:BT12))</f>
        <v>0</v>
      </c>
      <c r="AX10" s="2">
        <f>AV10-AW10</f>
        <v>0</v>
      </c>
      <c r="AY10" s="1">
        <f>SUM(AQ10*1000+(AX10)/100+(AV10)/1000)</f>
        <v>0</v>
      </c>
      <c r="AZ10" s="1">
        <f>AY10+0.000003</f>
        <v>3.0000000000000001E-6</v>
      </c>
      <c r="BA10" s="1">
        <f>IF(K10="",0,IF(K10=L10,0,IF(K10&lt;L10,0,IF(Equipes!$V$2=1,IF('4 poules de 3'!K10&gt;'4 poules de 3'!L10,3),IF(Equipes!$V$2=2,IF('4 poules de 3'!K10&gt;L10,4))))))</f>
        <v>0</v>
      </c>
      <c r="BB10" s="1">
        <f>IF(L10="",0,IF(L10=K10,0,IF(L10&lt;K10,0,IF(Equipes!$V$2=1,IF('4 poules de 3'!L10&gt;'4 poules de 3'!K10,3),IF(Equipes!$V$2=2,IF('4 poules de 3'!L10&gt;'4 poules de 3'!K10,4))))))</f>
        <v>0</v>
      </c>
      <c r="BC10" s="1">
        <f>IF(K10="",0,IF(K10&gt;L10,0,IF(K10&lt;L10,0,IF(Equipes!$V$2=1,IF('4 poules de 3'!K10='4 poules de 3'!L10,1),IF(Equipes!$V$2=2,IF('4 poules de 3'!K10=L10,2))))))</f>
        <v>0</v>
      </c>
      <c r="BD10" s="1">
        <f>IF(L10="",0,IF(L10&gt;K10,0,IF(L10&lt;K10,0,IF(Equipes!$V$2=1,IF('4 poules de 3'!L10='4 poules de 3'!K10,1),IF(Equipes!$V$2=2,IF('4 poules de 3'!L10='4 poules de 3'!K10,2))))))</f>
        <v>0</v>
      </c>
      <c r="BE10" s="1">
        <f>IF(K10="",0,IF(K10&gt;L10,0,IF(K10=L10,0,IF(Equipes!$V$2=1,IF('4 poules de 3'!K10&lt;'4 poules de 3'!L10,0),IF(Equipes!$V$2=2,IF('4 poules de 3'!K10&lt;'4 poules de 3'!L10,1))))))</f>
        <v>0</v>
      </c>
      <c r="BF10" s="1">
        <f>IF(L10="",0,IF(L10&gt;K10,0,IF(L10=K10,0,IF(Equipes!$V$2=1,IF('4 poules de 3'!L10&lt;'4 poules de 3'!K10,0),IF(Equipes!$V$2=2,IF('4 poules de 3'!L10&lt;'4 poules de 3'!K10,1))))))</f>
        <v>0</v>
      </c>
      <c r="BG10" s="1">
        <f>SUM(BA10,BC10,BE10)</f>
        <v>0</v>
      </c>
      <c r="BH10" s="1">
        <f>SUM(BB10,BD10,BF10)</f>
        <v>0</v>
      </c>
      <c r="BI10" s="1">
        <f t="shared" ref="BI10:BJ12" si="4">IF(K10="",0,1)</f>
        <v>0</v>
      </c>
      <c r="BJ10" s="1">
        <f t="shared" si="4"/>
        <v>0</v>
      </c>
      <c r="BK10" s="1" t="b">
        <f>IF(K10&lt;&gt;"",IF(K10&gt;L10,1))</f>
        <v>0</v>
      </c>
      <c r="BL10" s="1" t="b">
        <f>IF(L10&lt;&gt;"",IF(L10&gt;K10,1))</f>
        <v>0</v>
      </c>
      <c r="BM10" s="1" t="b">
        <f>IF(K10&lt;&gt;"",IF(K10=L10,1))</f>
        <v>0</v>
      </c>
      <c r="BN10" s="1" t="b">
        <f>IF(L10&lt;&gt;"",IF(L10=K10,1))</f>
        <v>0</v>
      </c>
      <c r="BO10" s="1" t="b">
        <f>IF(K10&lt;&gt;"",IF(K10&lt;L10,1))</f>
        <v>0</v>
      </c>
      <c r="BP10" s="1" t="b">
        <f>IF(L10&lt;&gt;"",IF(L10&lt;K10,1))</f>
        <v>0</v>
      </c>
      <c r="BQ10" s="1">
        <f t="shared" ref="BQ10:BR12" si="5">K10</f>
        <v>0</v>
      </c>
      <c r="BR10" s="1">
        <f t="shared" si="5"/>
        <v>0</v>
      </c>
      <c r="BS10" s="1">
        <f>L10</f>
        <v>0</v>
      </c>
      <c r="BT10" s="1">
        <f>K10</f>
        <v>0</v>
      </c>
      <c r="BU10" s="1">
        <f>VLOOKUP(AH10,AI10:AO12,2,0)</f>
        <v>0</v>
      </c>
      <c r="BV10" s="1">
        <f>VLOOKUP(BU10,AJ10:AY12,16,0)</f>
        <v>0</v>
      </c>
      <c r="BW10" s="1">
        <f>RANK(BV10,BV10:BV12)</f>
        <v>1</v>
      </c>
    </row>
    <row r="11" spans="1:75" x14ac:dyDescent="0.2">
      <c r="A11" s="30"/>
      <c r="B11" s="30"/>
      <c r="C11" s="30"/>
      <c r="D11" s="30"/>
      <c r="E11" s="30">
        <f>IF(AJ10="","",AJ10)</f>
        <v>0</v>
      </c>
      <c r="F11" s="30"/>
      <c r="G11" s="30"/>
      <c r="H11" s="30"/>
      <c r="I11" s="30"/>
      <c r="J11" s="30"/>
      <c r="M11" s="30">
        <f>IF(AJ12="","",AJ12)</f>
        <v>0</v>
      </c>
      <c r="N11" s="30"/>
      <c r="O11" s="30"/>
      <c r="P11" s="30"/>
      <c r="Q11" s="30"/>
      <c r="R11" s="30"/>
      <c r="S11" s="30">
        <f>VLOOKUP(AH11,AI10:AO12,2,0)</f>
        <v>0</v>
      </c>
      <c r="T11" s="30"/>
      <c r="U11" s="30"/>
      <c r="V11" s="30"/>
      <c r="W11" s="30"/>
      <c r="X11" s="30"/>
      <c r="Y11" s="1">
        <f>IF(BV11=BV10,BW10,BW11)</f>
        <v>1</v>
      </c>
      <c r="Z11" s="1">
        <f>VLOOKUP(S11,AJ10:AX12,8,0)</f>
        <v>0</v>
      </c>
      <c r="AA11" s="1">
        <f>VLOOKUP(S11,AJ10:AX12,9,0)</f>
        <v>0</v>
      </c>
      <c r="AB11" s="1">
        <f>VLOOKUP(S11,AJ10:AX12,10,0)</f>
        <v>0</v>
      </c>
      <c r="AC11" s="1">
        <f>VLOOKUP(S11,AJ10:AX12,11,0)</f>
        <v>0</v>
      </c>
      <c r="AD11" s="1">
        <f>VLOOKUP(S11,AJ10:AX12,12,0)</f>
        <v>0</v>
      </c>
      <c r="AE11" s="1">
        <f>VLOOKUP(S11,AJ10:AX12,13,0)</f>
        <v>0</v>
      </c>
      <c r="AF11" s="1">
        <f>VLOOKUP(S11,AJ10:AX12,14,0)</f>
        <v>0</v>
      </c>
      <c r="AG11" s="1">
        <f>VLOOKUP(S11,AJ10:AX12,15,0)</f>
        <v>0</v>
      </c>
      <c r="AH11" s="1">
        <v>2</v>
      </c>
      <c r="AI11" s="1">
        <f>AP11</f>
        <v>2</v>
      </c>
      <c r="AJ11" s="32">
        <f>Equipes!C10</f>
        <v>0</v>
      </c>
      <c r="AK11" s="32"/>
      <c r="AL11" s="32"/>
      <c r="AM11" s="32"/>
      <c r="AN11" s="32"/>
      <c r="AO11" s="32"/>
      <c r="AP11" s="2">
        <f>RANK(AZ11,AZ10:AZ12)</f>
        <v>2</v>
      </c>
      <c r="AQ11" s="2">
        <f>SUMPRODUCT((E10:J12=AJ11)*(BG10:BG12))+SUMPRODUCT((M10:R12=AJ11)*(BH10:BH12))</f>
        <v>0</v>
      </c>
      <c r="AR11" s="2">
        <f>SUMPRODUCT((E10:J12=AJ11)*(BI10:BI12))+SUMPRODUCT((M10:R12=AJ11)*(BJ10:BJ12))</f>
        <v>0</v>
      </c>
      <c r="AS11" s="2">
        <f>SUMPRODUCT((E10:J12=AJ11)*(BK10:BK12))+SUMPRODUCT((M10:R12=AJ11)*(BL10:BL12))</f>
        <v>0</v>
      </c>
      <c r="AT11" s="2">
        <f>SUMPRODUCT((E10:J12=AJ11)*(BM10:BM12))+SUMPRODUCT((M10:R12=AJ11)*(BN10:BN12))</f>
        <v>0</v>
      </c>
      <c r="AU11" s="2">
        <f>SUMPRODUCT((E10:J12=AJ11)*(BO10:BO12))+SUMPRODUCT((M10:R12=AJ11)*(BP10:BP12))</f>
        <v>0</v>
      </c>
      <c r="AV11" s="2">
        <f>SUMPRODUCT((E10:J12=AJ11)*(BQ10:BQ12))+SUMPRODUCT((M10:R12=AJ11)*(BR10:BR12))</f>
        <v>0</v>
      </c>
      <c r="AW11" s="2">
        <f>SUMPRODUCT((E10:J12=AJ11)*(BS10:BS12))+SUMPRODUCT((M10:R12=AJ11)*(BT10:BT12))</f>
        <v>0</v>
      </c>
      <c r="AX11" s="2">
        <f>AV11-AW11</f>
        <v>0</v>
      </c>
      <c r="AY11" s="1">
        <f>SUM(AQ11*1000+(AX11)/100+(AV11)/1000)</f>
        <v>0</v>
      </c>
      <c r="AZ11" s="1">
        <f>AY11+0.000002</f>
        <v>1.9999999999999999E-6</v>
      </c>
      <c r="BA11" s="1">
        <f>IF(K11="",0,IF(K11=L11,0,IF(K11&lt;L11,0,IF(Equipes!$V$2=1,IF('4 poules de 3'!K11&gt;'4 poules de 3'!L11,3),IF(Equipes!$V$2=2,IF('4 poules de 3'!K11&gt;L11,4))))))</f>
        <v>0</v>
      </c>
      <c r="BB11" s="1">
        <f>IF(L11="",0,IF(L11=K11,0,IF(L11&lt;K11,0,IF(Equipes!$V$2=1,IF('4 poules de 3'!L11&gt;'4 poules de 3'!K11,3),IF(Equipes!$V$2=2,IF('4 poules de 3'!L11&gt;'4 poules de 3'!K11,4))))))</f>
        <v>0</v>
      </c>
      <c r="BC11" s="1">
        <f>IF(K11="",0,IF(K11&gt;L11,0,IF(K11&lt;L11,0,IF(Equipes!$V$2=1,IF('4 poules de 3'!K11='4 poules de 3'!L11,1),IF(Equipes!$V$2=2,IF('4 poules de 3'!K11=L11,2))))))</f>
        <v>0</v>
      </c>
      <c r="BD11" s="1">
        <f>IF(L11="",0,IF(L11&gt;K11,0,IF(L11&lt;K11,0,IF(Equipes!$V$2=1,IF('4 poules de 3'!L11='4 poules de 3'!K11,1),IF(Equipes!$V$2=2,IF('4 poules de 3'!L11='4 poules de 3'!K11,2))))))</f>
        <v>0</v>
      </c>
      <c r="BE11" s="1">
        <f>IF(K11="",0,IF(K11&gt;L11,0,IF(K11=L11,0,IF(Equipes!$V$2=1,IF('4 poules de 3'!K11&lt;'4 poules de 3'!L11,0),IF(Equipes!$V$2=2,IF('4 poules de 3'!K11&lt;'4 poules de 3'!L11,1))))))</f>
        <v>0</v>
      </c>
      <c r="BF11" s="1">
        <f>IF(L11="",0,IF(L11&gt;K11,0,IF(L11=K11,0,IF(Equipes!$V$2=1,IF('4 poules de 3'!L11&lt;'4 poules de 3'!K11,0),IF(Equipes!$V$2=2,IF('4 poules de 3'!L11&lt;'4 poules de 3'!K11,1))))))</f>
        <v>0</v>
      </c>
      <c r="BG11" s="1">
        <f t="shared" ref="BG11:BG12" si="6">SUM(BA11,BC11,BE11)</f>
        <v>0</v>
      </c>
      <c r="BH11" s="1">
        <f t="shared" ref="BH11:BH12" si="7">SUM(BB11,BD11,BF11)</f>
        <v>0</v>
      </c>
      <c r="BI11" s="1">
        <f t="shared" si="4"/>
        <v>0</v>
      </c>
      <c r="BJ11" s="1">
        <f t="shared" si="4"/>
        <v>0</v>
      </c>
      <c r="BK11" s="1" t="b">
        <f>IF(K11&lt;&gt;"",IF(K11&gt;L11,1))</f>
        <v>0</v>
      </c>
      <c r="BL11" s="1" t="b">
        <f>IF(L11&lt;&gt;"",IF(L11&gt;K11,1))</f>
        <v>0</v>
      </c>
      <c r="BM11" s="1" t="b">
        <f>IF(K11&lt;&gt;"",IF(K11=L11,1))</f>
        <v>0</v>
      </c>
      <c r="BN11" s="1" t="b">
        <f>IF(L11&lt;&gt;"",IF(L11=K11,1))</f>
        <v>0</v>
      </c>
      <c r="BO11" s="1" t="b">
        <f>IF(K11&lt;&gt;"",IF(K11&lt;L11,1))</f>
        <v>0</v>
      </c>
      <c r="BP11" s="1" t="b">
        <f>IF(L11&lt;&gt;"",IF(L11&lt;K11,1))</f>
        <v>0</v>
      </c>
      <c r="BQ11" s="1">
        <f t="shared" si="5"/>
        <v>0</v>
      </c>
      <c r="BR11" s="1">
        <f t="shared" si="5"/>
        <v>0</v>
      </c>
      <c r="BS11" s="1">
        <f>L11</f>
        <v>0</v>
      </c>
      <c r="BT11" s="1">
        <f>K11</f>
        <v>0</v>
      </c>
      <c r="BU11" s="1">
        <f>VLOOKUP(AH11,AI10:AO12,2,0)</f>
        <v>0</v>
      </c>
      <c r="BV11" s="1">
        <f>VLOOKUP(BU11,AJ10:AY12,16,0)</f>
        <v>0</v>
      </c>
      <c r="BW11" s="1">
        <f>RANK(BV11,BV10:BV12)</f>
        <v>1</v>
      </c>
    </row>
    <row r="12" spans="1:75" x14ac:dyDescent="0.2">
      <c r="A12" s="30"/>
      <c r="B12" s="30"/>
      <c r="C12" s="30"/>
      <c r="D12" s="30"/>
      <c r="E12" s="30">
        <f>IF(AJ11="","",AJ11)</f>
        <v>0</v>
      </c>
      <c r="F12" s="30"/>
      <c r="G12" s="30"/>
      <c r="H12" s="30"/>
      <c r="I12" s="30"/>
      <c r="J12" s="30"/>
      <c r="M12" s="30">
        <f>IF(AJ12="","",AJ12)</f>
        <v>0</v>
      </c>
      <c r="N12" s="30"/>
      <c r="O12" s="30"/>
      <c r="P12" s="30"/>
      <c r="Q12" s="30"/>
      <c r="R12" s="30"/>
      <c r="S12" s="30">
        <f>VLOOKUP(AH12,AI10:AO12,2,0)</f>
        <v>0</v>
      </c>
      <c r="T12" s="30"/>
      <c r="U12" s="30"/>
      <c r="V12" s="30"/>
      <c r="W12" s="30"/>
      <c r="X12" s="30"/>
      <c r="Y12" s="1">
        <f>IF(BV12=BV11,BW11,BW12)</f>
        <v>1</v>
      </c>
      <c r="Z12" s="1">
        <f>VLOOKUP(S12,AJ10:AX12,8,0)</f>
        <v>0</v>
      </c>
      <c r="AA12" s="1">
        <f>VLOOKUP(S12,AJ10:AX12,9,0)</f>
        <v>0</v>
      </c>
      <c r="AB12" s="1">
        <f>VLOOKUP(S12,AJ10:AX12,10,0)</f>
        <v>0</v>
      </c>
      <c r="AC12" s="1">
        <f>VLOOKUP(S12,AJ10:AX12,11,0)</f>
        <v>0</v>
      </c>
      <c r="AD12" s="1">
        <f>VLOOKUP(S12,AJ10:AX12,12,0)</f>
        <v>0</v>
      </c>
      <c r="AE12" s="1">
        <f>VLOOKUP(S12,AJ10:AX12,13,0)</f>
        <v>0</v>
      </c>
      <c r="AF12" s="1">
        <f>VLOOKUP(S12,AJ10:AX12,14,0)</f>
        <v>0</v>
      </c>
      <c r="AG12" s="1">
        <f>VLOOKUP(S12,AJ10:AX12,15,0)</f>
        <v>0</v>
      </c>
      <c r="AH12" s="1">
        <v>3</v>
      </c>
      <c r="AI12" s="1">
        <f>AP12</f>
        <v>3</v>
      </c>
      <c r="AJ12" s="32">
        <f>Equipes!C11</f>
        <v>0</v>
      </c>
      <c r="AK12" s="32"/>
      <c r="AL12" s="32"/>
      <c r="AM12" s="32"/>
      <c r="AN12" s="32"/>
      <c r="AO12" s="32"/>
      <c r="AP12" s="2">
        <f>RANK(AZ12,AZ10:AZ12)</f>
        <v>3</v>
      </c>
      <c r="AQ12" s="2">
        <f>SUMPRODUCT((E10:J12=AJ12)*(BG10:BG12))+SUMPRODUCT((M10:R12=AJ12)*(BH10:BH12))</f>
        <v>0</v>
      </c>
      <c r="AR12" s="2">
        <f>SUMPRODUCT((E10:J12=AJ12)*(BI10:BI12))+SUMPRODUCT((M10:R12=AJ12)*(BJ10:BJ12))</f>
        <v>0</v>
      </c>
      <c r="AS12" s="2">
        <f>SUMPRODUCT((E10:J12=AJ12)*(BK10:BK12))+SUMPRODUCT((M10:R12=AJ12)*(BL10:BL12))</f>
        <v>0</v>
      </c>
      <c r="AT12" s="2">
        <f>SUMPRODUCT((E10:J12=AJ12)*(BM10:BM12))+SUMPRODUCT((M10:R12=AJ12)*(BN10:BN12))</f>
        <v>0</v>
      </c>
      <c r="AU12" s="2">
        <f>SUMPRODUCT((E10:J12=AJ12)*(BO10:BO12))+SUMPRODUCT((M10:R12=AJ12)*(BP10:BP12))</f>
        <v>0</v>
      </c>
      <c r="AV12" s="2">
        <f>SUMPRODUCT((E10:J12=AJ12)*(BQ10:BQ12))+SUMPRODUCT((M10:R12=AJ12)*(BR10:BR12))</f>
        <v>0</v>
      </c>
      <c r="AW12" s="2">
        <f>SUMPRODUCT((E10:J12=AJ12)*(BS10:BS12))+SUMPRODUCT((M10:R12=AJ12)*(BT10:BT12))</f>
        <v>0</v>
      </c>
      <c r="AX12" s="2">
        <f>AV12-AW12</f>
        <v>0</v>
      </c>
      <c r="AY12" s="1">
        <f>SUM(AQ12*1000+(AX12)/100+(AV12)/1000)</f>
        <v>0</v>
      </c>
      <c r="AZ12" s="1">
        <f>AY12+0.000001</f>
        <v>9.9999999999999995E-7</v>
      </c>
      <c r="BA12" s="1">
        <f>IF(K12="",0,IF(K12=L12,0,IF(K12&lt;L12,0,IF(Equipes!$V$2=1,IF('4 poules de 3'!K12&gt;'4 poules de 3'!L12,3),IF(Equipes!$V$2=2,IF('4 poules de 3'!K12&gt;L12,4))))))</f>
        <v>0</v>
      </c>
      <c r="BB12" s="1">
        <f>IF(L12="",0,IF(L12=K12,0,IF(L12&lt;K12,0,IF(Equipes!$V$2=1,IF('4 poules de 3'!L12&gt;'4 poules de 3'!K12,3),IF(Equipes!$V$2=2,IF('4 poules de 3'!L12&gt;'4 poules de 3'!K12,4))))))</f>
        <v>0</v>
      </c>
      <c r="BC12" s="1">
        <f>IF(K12="",0,IF(K12&gt;L12,0,IF(K12&lt;L12,0,IF(Equipes!$V$2=1,IF('4 poules de 3'!K12='4 poules de 3'!L12,1),IF(Equipes!$V$2=2,IF('4 poules de 3'!K12=L12,2))))))</f>
        <v>0</v>
      </c>
      <c r="BD12" s="1">
        <f>IF(L12="",0,IF(L12&gt;K12,0,IF(L12&lt;K12,0,IF(Equipes!$V$2=1,IF('4 poules de 3'!L12='4 poules de 3'!K12,1),IF(Equipes!$V$2=2,IF('4 poules de 3'!L12='4 poules de 3'!K12,2))))))</f>
        <v>0</v>
      </c>
      <c r="BE12" s="1">
        <f>IF(K12="",0,IF(K12&gt;L12,0,IF(K12=L12,0,IF(Equipes!$V$2=1,IF('4 poules de 3'!K12&lt;'4 poules de 3'!L12,0),IF(Equipes!$V$2=2,IF('4 poules de 3'!K12&lt;'4 poules de 3'!L12,1))))))</f>
        <v>0</v>
      </c>
      <c r="BF12" s="1">
        <f>IF(L12="",0,IF(L12&gt;K12,0,IF(L12=K12,0,IF(Equipes!$V$2=1,IF('4 poules de 3'!L12&lt;'4 poules de 3'!K12,0),IF(Equipes!$V$2=2,IF('4 poules de 3'!L12&lt;'4 poules de 3'!K12,1))))))</f>
        <v>0</v>
      </c>
      <c r="BG12" s="1">
        <f t="shared" si="6"/>
        <v>0</v>
      </c>
      <c r="BH12" s="1">
        <f t="shared" si="7"/>
        <v>0</v>
      </c>
      <c r="BI12" s="1">
        <f t="shared" si="4"/>
        <v>0</v>
      </c>
      <c r="BJ12" s="1">
        <f t="shared" si="4"/>
        <v>0</v>
      </c>
      <c r="BK12" s="1" t="b">
        <f>IF(K12&lt;&gt;"",IF(K12&gt;L12,1))</f>
        <v>0</v>
      </c>
      <c r="BL12" s="1" t="b">
        <f>IF(L12&lt;&gt;"",IF(L12&gt;K12,1))</f>
        <v>0</v>
      </c>
      <c r="BM12" s="1" t="b">
        <f>IF(K12&lt;&gt;"",IF(K12=L12,1))</f>
        <v>0</v>
      </c>
      <c r="BN12" s="1" t="b">
        <f>IF(L12&lt;&gt;"",IF(L12=K12,1))</f>
        <v>0</v>
      </c>
      <c r="BO12" s="1" t="b">
        <f>IF(K12&lt;&gt;"",IF(K12&lt;L12,1))</f>
        <v>0</v>
      </c>
      <c r="BP12" s="1" t="b">
        <f>IF(L12&lt;&gt;"",IF(L12&lt;K12,1))</f>
        <v>0</v>
      </c>
      <c r="BQ12" s="1">
        <f t="shared" si="5"/>
        <v>0</v>
      </c>
      <c r="BR12" s="1">
        <f t="shared" si="5"/>
        <v>0</v>
      </c>
      <c r="BS12" s="1">
        <f>L12</f>
        <v>0</v>
      </c>
      <c r="BT12" s="1">
        <f>K12</f>
        <v>0</v>
      </c>
      <c r="BU12" s="1">
        <f>VLOOKUP(AH12,AI10:AO12,2,0)</f>
        <v>0</v>
      </c>
      <c r="BV12" s="1">
        <f>VLOOKUP(BU12,AJ10:AY12,16,0)</f>
        <v>0</v>
      </c>
      <c r="BW12" s="1">
        <f>RANK(BV12,BV10:BV12)</f>
        <v>1</v>
      </c>
    </row>
    <row r="13" spans="1:75" x14ac:dyDescent="0.2">
      <c r="A13" s="33" t="s">
        <v>24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 t="s">
        <v>26</v>
      </c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J13" s="31" t="s">
        <v>14</v>
      </c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</row>
    <row r="14" spans="1:75" x14ac:dyDescent="0.2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</row>
    <row r="15" spans="1:75" x14ac:dyDescent="0.2">
      <c r="A15" s="30" t="s">
        <v>11</v>
      </c>
      <c r="B15" s="30"/>
      <c r="C15" s="30" t="s">
        <v>12</v>
      </c>
      <c r="D15" s="30"/>
      <c r="E15" s="30" t="s">
        <v>9</v>
      </c>
      <c r="F15" s="30"/>
      <c r="G15" s="30"/>
      <c r="H15" s="30"/>
      <c r="I15" s="30"/>
      <c r="J15" s="30"/>
      <c r="K15" s="1" t="s">
        <v>10</v>
      </c>
      <c r="L15" s="1" t="s">
        <v>10</v>
      </c>
      <c r="M15" s="30" t="s">
        <v>9</v>
      </c>
      <c r="N15" s="30"/>
      <c r="O15" s="30"/>
      <c r="P15" s="30"/>
      <c r="Q15" s="30"/>
      <c r="R15" s="30"/>
      <c r="S15" s="30" t="s">
        <v>9</v>
      </c>
      <c r="T15" s="30"/>
      <c r="U15" s="30"/>
      <c r="V15" s="30"/>
      <c r="W15" s="30"/>
      <c r="X15" s="30"/>
      <c r="Y15" s="1" t="s">
        <v>0</v>
      </c>
      <c r="Z15" s="1" t="s">
        <v>1</v>
      </c>
      <c r="AA15" s="1" t="s">
        <v>2</v>
      </c>
      <c r="AB15" s="1" t="s">
        <v>3</v>
      </c>
      <c r="AC15" s="1" t="s">
        <v>4</v>
      </c>
      <c r="AD15" s="1" t="s">
        <v>5</v>
      </c>
      <c r="AE15" s="1" t="s">
        <v>6</v>
      </c>
      <c r="AF15" s="1" t="s">
        <v>7</v>
      </c>
      <c r="AG15" s="1" t="s">
        <v>8</v>
      </c>
      <c r="AI15" s="1" t="s">
        <v>0</v>
      </c>
      <c r="AJ15" s="32" t="s">
        <v>9</v>
      </c>
      <c r="AK15" s="32"/>
      <c r="AL15" s="32"/>
      <c r="AM15" s="32"/>
      <c r="AN15" s="32"/>
      <c r="AO15" s="32"/>
      <c r="AP15" s="2" t="s">
        <v>0</v>
      </c>
      <c r="AQ15" s="2" t="s">
        <v>1</v>
      </c>
      <c r="AR15" s="2" t="s">
        <v>2</v>
      </c>
      <c r="AS15" s="2" t="s">
        <v>3</v>
      </c>
      <c r="AT15" s="2" t="s">
        <v>4</v>
      </c>
      <c r="AU15" s="2" t="s">
        <v>5</v>
      </c>
      <c r="AV15" s="2" t="s">
        <v>6</v>
      </c>
      <c r="AW15" s="2" t="s">
        <v>7</v>
      </c>
      <c r="AX15" s="2" t="s">
        <v>8</v>
      </c>
      <c r="AY15" s="1" t="s">
        <v>15</v>
      </c>
      <c r="AZ15" s="1" t="s">
        <v>15</v>
      </c>
      <c r="BA15" s="1" t="s">
        <v>30</v>
      </c>
      <c r="BB15" s="1" t="s">
        <v>30</v>
      </c>
      <c r="BC15" s="1" t="s">
        <v>31</v>
      </c>
      <c r="BD15" s="1" t="s">
        <v>31</v>
      </c>
      <c r="BE15" s="1" t="s">
        <v>32</v>
      </c>
      <c r="BF15" s="1" t="s">
        <v>32</v>
      </c>
      <c r="BG15" s="1" t="s">
        <v>1</v>
      </c>
      <c r="BH15" s="1" t="s">
        <v>1</v>
      </c>
      <c r="BI15" s="1" t="s">
        <v>2</v>
      </c>
      <c r="BJ15" s="1" t="s">
        <v>2</v>
      </c>
      <c r="BK15" s="1" t="s">
        <v>3</v>
      </c>
      <c r="BL15" s="1" t="s">
        <v>3</v>
      </c>
      <c r="BM15" s="1" t="s">
        <v>4</v>
      </c>
      <c r="BN15" s="1" t="s">
        <v>4</v>
      </c>
      <c r="BO15" s="1" t="s">
        <v>5</v>
      </c>
      <c r="BP15" s="1" t="s">
        <v>5</v>
      </c>
      <c r="BQ15" s="1" t="s">
        <v>6</v>
      </c>
      <c r="BR15" s="1" t="s">
        <v>6</v>
      </c>
      <c r="BS15" s="1" t="s">
        <v>7</v>
      </c>
      <c r="BT15" s="1" t="s">
        <v>7</v>
      </c>
      <c r="BU15" s="1" t="s">
        <v>9</v>
      </c>
      <c r="BV15" s="1" t="s">
        <v>15</v>
      </c>
      <c r="BW15" s="1" t="s">
        <v>0</v>
      </c>
    </row>
    <row r="16" spans="1:75" x14ac:dyDescent="0.2">
      <c r="A16" s="30"/>
      <c r="B16" s="30"/>
      <c r="C16" s="30"/>
      <c r="D16" s="30"/>
      <c r="E16" s="30">
        <f>IF(AJ16="","",AJ16)</f>
        <v>0</v>
      </c>
      <c r="F16" s="30"/>
      <c r="G16" s="30"/>
      <c r="H16" s="30"/>
      <c r="I16" s="30"/>
      <c r="J16" s="30"/>
      <c r="M16" s="30">
        <f>IF(AJ17="","",AJ17)</f>
        <v>0</v>
      </c>
      <c r="N16" s="30"/>
      <c r="O16" s="30"/>
      <c r="P16" s="30"/>
      <c r="Q16" s="30"/>
      <c r="R16" s="30"/>
      <c r="S16" s="30">
        <f>VLOOKUP(AH16,AI16:AO18,2,0)</f>
        <v>0</v>
      </c>
      <c r="T16" s="30"/>
      <c r="U16" s="30"/>
      <c r="V16" s="30"/>
      <c r="W16" s="30"/>
      <c r="X16" s="30"/>
      <c r="Y16" s="1">
        <v>1</v>
      </c>
      <c r="Z16" s="1">
        <f>VLOOKUP(S16,AJ16:AX18,8,0)</f>
        <v>0</v>
      </c>
      <c r="AA16" s="1">
        <f>VLOOKUP(S16,AJ16:AX18,9,0)</f>
        <v>0</v>
      </c>
      <c r="AB16" s="1">
        <f>VLOOKUP(S16,AJ16:AX18,10,0)</f>
        <v>0</v>
      </c>
      <c r="AC16" s="1">
        <f>VLOOKUP(S16,AJ16:AX18,11,0)</f>
        <v>0</v>
      </c>
      <c r="AD16" s="1">
        <f>VLOOKUP(S16,AJ16:AX18,12,0)</f>
        <v>0</v>
      </c>
      <c r="AE16" s="1">
        <f>VLOOKUP(S16,AJ16:AX18,13,0)</f>
        <v>0</v>
      </c>
      <c r="AF16" s="1">
        <f>VLOOKUP(S16,AJ16:AX18,14,0)</f>
        <v>0</v>
      </c>
      <c r="AG16" s="1">
        <f>VLOOKUP(S16,AJ16:AX18,15,0)</f>
        <v>0</v>
      </c>
      <c r="AH16" s="1">
        <v>1</v>
      </c>
      <c r="AI16" s="1">
        <f>AP16</f>
        <v>1</v>
      </c>
      <c r="AJ16" s="32">
        <f>Equipes!C13</f>
        <v>0</v>
      </c>
      <c r="AK16" s="32"/>
      <c r="AL16" s="32"/>
      <c r="AM16" s="32"/>
      <c r="AN16" s="32"/>
      <c r="AO16" s="32"/>
      <c r="AP16" s="2">
        <f>RANK(AZ16,AZ16:AZ18)</f>
        <v>1</v>
      </c>
      <c r="AQ16" s="2">
        <f>SUMPRODUCT((E16:J18=AJ16)*(BG16:BG18))+SUMPRODUCT((M16:R18=AJ16)*(BH16:BH18))</f>
        <v>0</v>
      </c>
      <c r="AR16" s="2">
        <f>SUMPRODUCT((E16:J18=AJ16)*(BI16:BI18))+SUMPRODUCT((M16:R18=AJ16)*(BJ16:BJ18))</f>
        <v>0</v>
      </c>
      <c r="AS16" s="2">
        <f>SUMPRODUCT((E16:J18=AJ16)*(BK16:BK18))+SUMPRODUCT((M16:R18=AJ16)*(BL16:BL18))</f>
        <v>0</v>
      </c>
      <c r="AT16" s="2">
        <f>SUMPRODUCT((E16:J18=AJ16)*(BM16:BM18))+SUMPRODUCT((M16:R18=AJ16)*(BN16:BN18))</f>
        <v>0</v>
      </c>
      <c r="AU16" s="2">
        <f>SUMPRODUCT((E16:J18=AJ16)*(BO16:BO18))+SUMPRODUCT((M16:R18=AJ16)*(BP16:BP18))</f>
        <v>0</v>
      </c>
      <c r="AV16" s="2">
        <f>SUMPRODUCT((E16:J18=AJ16)*(BQ16:BQ18))+SUMPRODUCT((M16:R18=AJ16)*(BR16:BR18))</f>
        <v>0</v>
      </c>
      <c r="AW16" s="2">
        <f>SUMPRODUCT((E16:J18=AJ16)*(BS16:BS18))+SUMPRODUCT((M16:R18=AJ16)*(BT16:BT18))</f>
        <v>0</v>
      </c>
      <c r="AX16" s="2">
        <f>AV16-AW16</f>
        <v>0</v>
      </c>
      <c r="AY16" s="1">
        <f>SUM(AQ16*1000+(AX16)/100+(AV16)/1000)</f>
        <v>0</v>
      </c>
      <c r="AZ16" s="1">
        <f>AY16+0.000003</f>
        <v>3.0000000000000001E-6</v>
      </c>
      <c r="BA16" s="1">
        <f>IF(K16="",0,IF(K16=L16,0,IF(K16&lt;L16,0,IF(Equipes!$V$2=1,IF('4 poules de 3'!K16&gt;'4 poules de 3'!L16,3),IF(Equipes!$V$2=2,IF('4 poules de 3'!K16&gt;L16,4))))))</f>
        <v>0</v>
      </c>
      <c r="BB16" s="1">
        <f>IF(L16="",0,IF(L16=K16,0,IF(L16&lt;K16,0,IF(Equipes!$V$2=1,IF('4 poules de 3'!L16&gt;'4 poules de 3'!K16,3),IF(Equipes!$V$2=2,IF('4 poules de 3'!L16&gt;'4 poules de 3'!K16,4))))))</f>
        <v>0</v>
      </c>
      <c r="BC16" s="1">
        <f>IF(K16="",0,IF(K16&gt;L16,0,IF(K16&lt;L16,0,IF(Equipes!$V$2=1,IF('4 poules de 3'!K16='4 poules de 3'!L16,1),IF(Equipes!$V$2=2,IF('4 poules de 3'!K16=L16,2))))))</f>
        <v>0</v>
      </c>
      <c r="BD16" s="1">
        <f>IF(L16="",0,IF(L16&gt;K16,0,IF(L16&lt;K16,0,IF(Equipes!$V$2=1,IF('4 poules de 3'!L16='4 poules de 3'!K16,1),IF(Equipes!$V$2=2,IF('4 poules de 3'!L16='4 poules de 3'!K16,2))))))</f>
        <v>0</v>
      </c>
      <c r="BE16" s="1">
        <f>IF(K16="",0,IF(K16&gt;L16,0,IF(K16=L16,0,IF(Equipes!$V$2=1,IF('4 poules de 3'!K16&lt;'4 poules de 3'!L16,0),IF(Equipes!$V$2=2,IF('4 poules de 3'!K16&lt;'4 poules de 3'!L16,1))))))</f>
        <v>0</v>
      </c>
      <c r="BF16" s="1">
        <f>IF(L16="",0,IF(L16&gt;K16,0,IF(L16=K16,0,IF(Equipes!$V$2=1,IF('4 poules de 3'!L16&lt;'4 poules de 3'!K16,0),IF(Equipes!$V$2=2,IF('4 poules de 3'!L16&lt;'4 poules de 3'!K16,1))))))</f>
        <v>0</v>
      </c>
      <c r="BG16" s="1">
        <f>SUM(BA16,BC16,BE16)</f>
        <v>0</v>
      </c>
      <c r="BH16" s="1">
        <f>SUM(BB16,BD16,BF16)</f>
        <v>0</v>
      </c>
      <c r="BI16" s="1">
        <f t="shared" ref="BI16:BJ18" si="8">IF(K16="",0,1)</f>
        <v>0</v>
      </c>
      <c r="BJ16" s="1">
        <f t="shared" si="8"/>
        <v>0</v>
      </c>
      <c r="BK16" s="1" t="b">
        <f>IF(K16&lt;&gt;"",IF(K16&gt;L16,1))</f>
        <v>0</v>
      </c>
      <c r="BL16" s="1" t="b">
        <f>IF(L16&lt;&gt;"",IF(L16&gt;K16,1))</f>
        <v>0</v>
      </c>
      <c r="BM16" s="1" t="b">
        <f>IF(K16&lt;&gt;"",IF(K16=L16,1))</f>
        <v>0</v>
      </c>
      <c r="BN16" s="1" t="b">
        <f>IF(L16&lt;&gt;"",IF(L16=K16,1))</f>
        <v>0</v>
      </c>
      <c r="BO16" s="1" t="b">
        <f>IF(K16&lt;&gt;"",IF(K16&lt;L16,1))</f>
        <v>0</v>
      </c>
      <c r="BP16" s="1" t="b">
        <f>IF(L16&lt;&gt;"",IF(L16&lt;K16,1))</f>
        <v>0</v>
      </c>
      <c r="BQ16" s="1">
        <f t="shared" ref="BQ16:BR18" si="9">K16</f>
        <v>0</v>
      </c>
      <c r="BR16" s="1">
        <f t="shared" si="9"/>
        <v>0</v>
      </c>
      <c r="BS16" s="1">
        <f>L16</f>
        <v>0</v>
      </c>
      <c r="BT16" s="1">
        <f>K16</f>
        <v>0</v>
      </c>
      <c r="BU16" s="1">
        <f>VLOOKUP(AH16,AI16:AO18,2,0)</f>
        <v>0</v>
      </c>
      <c r="BV16" s="1">
        <f>VLOOKUP(BU16,AJ16:AY18,16,0)</f>
        <v>0</v>
      </c>
      <c r="BW16" s="1">
        <f>RANK(BV16,BV16:BV18)</f>
        <v>1</v>
      </c>
    </row>
    <row r="17" spans="1:75" x14ac:dyDescent="0.2">
      <c r="A17" s="30"/>
      <c r="B17" s="30"/>
      <c r="C17" s="30"/>
      <c r="D17" s="30"/>
      <c r="E17" s="30">
        <f>IF(AJ16="","",AJ16)</f>
        <v>0</v>
      </c>
      <c r="F17" s="30"/>
      <c r="G17" s="30"/>
      <c r="H17" s="30"/>
      <c r="I17" s="30"/>
      <c r="J17" s="30"/>
      <c r="M17" s="30">
        <f>IF(AJ18="","",AJ18)</f>
        <v>0</v>
      </c>
      <c r="N17" s="30"/>
      <c r="O17" s="30"/>
      <c r="P17" s="30"/>
      <c r="Q17" s="30"/>
      <c r="R17" s="30"/>
      <c r="S17" s="30">
        <f>VLOOKUP(AH17,AI16:AO18,2,0)</f>
        <v>0</v>
      </c>
      <c r="T17" s="30"/>
      <c r="U17" s="30"/>
      <c r="V17" s="30"/>
      <c r="W17" s="30"/>
      <c r="X17" s="30"/>
      <c r="Y17" s="1">
        <f>IF(BV17=BV16,BW16,BW17)</f>
        <v>1</v>
      </c>
      <c r="Z17" s="1">
        <f>VLOOKUP(S17,AJ16:AX18,8,0)</f>
        <v>0</v>
      </c>
      <c r="AA17" s="1">
        <f>VLOOKUP(S17,AJ16:AX18,9,0)</f>
        <v>0</v>
      </c>
      <c r="AB17" s="1">
        <f>VLOOKUP(S17,AJ16:AX18,10,0)</f>
        <v>0</v>
      </c>
      <c r="AC17" s="1">
        <f>VLOOKUP(S17,AJ16:AX18,11,0)</f>
        <v>0</v>
      </c>
      <c r="AD17" s="1">
        <f>VLOOKUP(S17,AJ16:AX18,12,0)</f>
        <v>0</v>
      </c>
      <c r="AE17" s="1">
        <f>VLOOKUP(S17,AJ16:AX18,13,0)</f>
        <v>0</v>
      </c>
      <c r="AF17" s="1">
        <f>VLOOKUP(S17,AJ16:AX18,14,0)</f>
        <v>0</v>
      </c>
      <c r="AG17" s="1">
        <f>VLOOKUP(S17,AJ16:AX18,15,0)</f>
        <v>0</v>
      </c>
      <c r="AH17" s="1">
        <v>2</v>
      </c>
      <c r="AI17" s="1">
        <f>AP17</f>
        <v>2</v>
      </c>
      <c r="AJ17" s="32">
        <f>Equipes!C14</f>
        <v>0</v>
      </c>
      <c r="AK17" s="32"/>
      <c r="AL17" s="32"/>
      <c r="AM17" s="32"/>
      <c r="AN17" s="32"/>
      <c r="AO17" s="32"/>
      <c r="AP17" s="2">
        <f>RANK(AZ17,AZ16:AZ18)</f>
        <v>2</v>
      </c>
      <c r="AQ17" s="2">
        <f>SUMPRODUCT((E16:J18=AJ17)*(BG16:BG18))+SUMPRODUCT((M16:R18=AJ17)*(BH16:BH18))</f>
        <v>0</v>
      </c>
      <c r="AR17" s="2">
        <f>SUMPRODUCT((E16:J18=AJ17)*(BI16:BI18))+SUMPRODUCT((M16:R18=AJ17)*(BJ16:BJ18))</f>
        <v>0</v>
      </c>
      <c r="AS17" s="2">
        <f>SUMPRODUCT((E16:J18=AJ17)*(BK16:BK18))+SUMPRODUCT((M16:R18=AJ17)*(BL16:BL18))</f>
        <v>0</v>
      </c>
      <c r="AT17" s="2">
        <f>SUMPRODUCT((E16:J18=AJ17)*(BM16:BM18))+SUMPRODUCT((M16:R18=AJ17)*(BN16:BN18))</f>
        <v>0</v>
      </c>
      <c r="AU17" s="2">
        <f>SUMPRODUCT((E16:J18=AJ17)*(BO16:BO18))+SUMPRODUCT((M16:R18=AJ17)*(BP16:BP18))</f>
        <v>0</v>
      </c>
      <c r="AV17" s="2">
        <f>SUMPRODUCT((E16:J18=AJ17)*(BQ16:BQ18))+SUMPRODUCT((M16:R18=AJ17)*(BR16:BR18))</f>
        <v>0</v>
      </c>
      <c r="AW17" s="2">
        <f>SUMPRODUCT((E16:J18=AJ17)*(BS16:BS18))+SUMPRODUCT((M16:R18=AJ17)*(BT16:BT18))</f>
        <v>0</v>
      </c>
      <c r="AX17" s="2">
        <f>AV17-AW17</f>
        <v>0</v>
      </c>
      <c r="AY17" s="1">
        <f>SUM(AQ17*1000+(AX17)/100+(AV17)/1000)</f>
        <v>0</v>
      </c>
      <c r="AZ17" s="1">
        <f>AY17+0.000002</f>
        <v>1.9999999999999999E-6</v>
      </c>
      <c r="BA17" s="1">
        <f>IF(K17="",0,IF(K17=L17,0,IF(K17&lt;L17,0,IF(Equipes!$V$2=1,IF('4 poules de 3'!K17&gt;'4 poules de 3'!L17,3),IF(Equipes!$V$2=2,IF('4 poules de 3'!K17&gt;L17,4))))))</f>
        <v>0</v>
      </c>
      <c r="BB17" s="1">
        <f>IF(L17="",0,IF(L17=K17,0,IF(L17&lt;K17,0,IF(Equipes!$V$2=1,IF('4 poules de 3'!L17&gt;'4 poules de 3'!K17,3),IF(Equipes!$V$2=2,IF('4 poules de 3'!L17&gt;'4 poules de 3'!K17,4))))))</f>
        <v>0</v>
      </c>
      <c r="BC17" s="1">
        <f>IF(K17="",0,IF(K17&gt;L17,0,IF(K17&lt;L17,0,IF(Equipes!$V$2=1,IF('4 poules de 3'!K17='4 poules de 3'!L17,1),IF(Equipes!$V$2=2,IF('4 poules de 3'!K17=L17,2))))))</f>
        <v>0</v>
      </c>
      <c r="BD17" s="1">
        <f>IF(L17="",0,IF(L17&gt;K17,0,IF(L17&lt;K17,0,IF(Equipes!$V$2=1,IF('4 poules de 3'!L17='4 poules de 3'!K17,1),IF(Equipes!$V$2=2,IF('4 poules de 3'!L17='4 poules de 3'!K17,2))))))</f>
        <v>0</v>
      </c>
      <c r="BE17" s="1">
        <f>IF(K17="",0,IF(K17&gt;L17,0,IF(K17=L17,0,IF(Equipes!$V$2=1,IF('4 poules de 3'!K17&lt;'4 poules de 3'!L17,0),IF(Equipes!$V$2=2,IF('4 poules de 3'!K17&lt;'4 poules de 3'!L17,1))))))</f>
        <v>0</v>
      </c>
      <c r="BF17" s="1">
        <f>IF(L17="",0,IF(L17&gt;K17,0,IF(L17=K17,0,IF(Equipes!$V$2=1,IF('4 poules de 3'!L17&lt;'4 poules de 3'!K17,0),IF(Equipes!$V$2=2,IF('4 poules de 3'!L17&lt;'4 poules de 3'!K17,1))))))</f>
        <v>0</v>
      </c>
      <c r="BG17" s="1">
        <f t="shared" ref="BG17:BG18" si="10">SUM(BA17,BC17,BE17)</f>
        <v>0</v>
      </c>
      <c r="BH17" s="1">
        <f t="shared" ref="BH17:BH18" si="11">SUM(BB17,BD17,BF17)</f>
        <v>0</v>
      </c>
      <c r="BI17" s="1">
        <f t="shared" si="8"/>
        <v>0</v>
      </c>
      <c r="BJ17" s="1">
        <f t="shared" si="8"/>
        <v>0</v>
      </c>
      <c r="BK17" s="1" t="b">
        <f>IF(K17&lt;&gt;"",IF(K17&gt;L17,1))</f>
        <v>0</v>
      </c>
      <c r="BL17" s="1" t="b">
        <f>IF(L17&lt;&gt;"",IF(L17&gt;K17,1))</f>
        <v>0</v>
      </c>
      <c r="BM17" s="1" t="b">
        <f>IF(K17&lt;&gt;"",IF(K17=L17,1))</f>
        <v>0</v>
      </c>
      <c r="BN17" s="1" t="b">
        <f>IF(L17&lt;&gt;"",IF(L17=K17,1))</f>
        <v>0</v>
      </c>
      <c r="BO17" s="1" t="b">
        <f>IF(K17&lt;&gt;"",IF(K17&lt;L17,1))</f>
        <v>0</v>
      </c>
      <c r="BP17" s="1" t="b">
        <f>IF(L17&lt;&gt;"",IF(L17&lt;K17,1))</f>
        <v>0</v>
      </c>
      <c r="BQ17" s="1">
        <f t="shared" si="9"/>
        <v>0</v>
      </c>
      <c r="BR17" s="1">
        <f t="shared" si="9"/>
        <v>0</v>
      </c>
      <c r="BS17" s="1">
        <f>L17</f>
        <v>0</v>
      </c>
      <c r="BT17" s="1">
        <f>K17</f>
        <v>0</v>
      </c>
      <c r="BU17" s="1">
        <f>VLOOKUP(AH17,AI16:AO18,2,0)</f>
        <v>0</v>
      </c>
      <c r="BV17" s="1">
        <f>VLOOKUP(BU17,AJ16:AY18,16,0)</f>
        <v>0</v>
      </c>
      <c r="BW17" s="1">
        <f>RANK(BV17,BV16:BV18)</f>
        <v>1</v>
      </c>
    </row>
    <row r="18" spans="1:75" x14ac:dyDescent="0.2">
      <c r="A18" s="30"/>
      <c r="B18" s="30"/>
      <c r="C18" s="30"/>
      <c r="D18" s="30"/>
      <c r="E18" s="30">
        <f>IF(AJ17="","",AJ17)</f>
        <v>0</v>
      </c>
      <c r="F18" s="30"/>
      <c r="G18" s="30"/>
      <c r="H18" s="30"/>
      <c r="I18" s="30"/>
      <c r="J18" s="30"/>
      <c r="M18" s="30">
        <f>IF(AJ18="","",AJ18)</f>
        <v>0</v>
      </c>
      <c r="N18" s="30"/>
      <c r="O18" s="30"/>
      <c r="P18" s="30"/>
      <c r="Q18" s="30"/>
      <c r="R18" s="30"/>
      <c r="S18" s="30">
        <f>VLOOKUP(AH18,AI16:AO18,2,0)</f>
        <v>0</v>
      </c>
      <c r="T18" s="30"/>
      <c r="U18" s="30"/>
      <c r="V18" s="30"/>
      <c r="W18" s="30"/>
      <c r="X18" s="30"/>
      <c r="Y18" s="1">
        <f>IF(BV18=BV17,BW17,BW18)</f>
        <v>1</v>
      </c>
      <c r="Z18" s="1">
        <f>VLOOKUP(S18,AJ16:AX18,8,0)</f>
        <v>0</v>
      </c>
      <c r="AA18" s="1">
        <f>VLOOKUP(S18,AJ16:AX18,9,0)</f>
        <v>0</v>
      </c>
      <c r="AB18" s="1">
        <f>VLOOKUP(S18,AJ16:AX18,10,0)</f>
        <v>0</v>
      </c>
      <c r="AC18" s="1">
        <f>VLOOKUP(S18,AJ16:AX18,11,0)</f>
        <v>0</v>
      </c>
      <c r="AD18" s="1">
        <f>VLOOKUP(S18,AJ16:AX18,12,0)</f>
        <v>0</v>
      </c>
      <c r="AE18" s="1">
        <f>VLOOKUP(S18,AJ16:AX18,13,0)</f>
        <v>0</v>
      </c>
      <c r="AF18" s="1">
        <f>VLOOKUP(S18,AJ16:AX18,14,0)</f>
        <v>0</v>
      </c>
      <c r="AG18" s="1">
        <f>VLOOKUP(S18,AJ16:AX18,15,0)</f>
        <v>0</v>
      </c>
      <c r="AH18" s="1">
        <v>3</v>
      </c>
      <c r="AI18" s="1">
        <f>AP18</f>
        <v>3</v>
      </c>
      <c r="AJ18" s="32">
        <f>Equipes!C15</f>
        <v>0</v>
      </c>
      <c r="AK18" s="32"/>
      <c r="AL18" s="32"/>
      <c r="AM18" s="32"/>
      <c r="AN18" s="32"/>
      <c r="AO18" s="32"/>
      <c r="AP18" s="2">
        <f>RANK(AZ18,AZ16:AZ18)</f>
        <v>3</v>
      </c>
      <c r="AQ18" s="2">
        <f>SUMPRODUCT((E16:J18=AJ18)*(BG16:BG18))+SUMPRODUCT((M16:R18=AJ18)*(BH16:BH18))</f>
        <v>0</v>
      </c>
      <c r="AR18" s="2">
        <f>SUMPRODUCT((E16:J18=AJ18)*(BI16:BI18))+SUMPRODUCT((M16:R18=AJ18)*(BJ16:BJ18))</f>
        <v>0</v>
      </c>
      <c r="AS18" s="2">
        <f>SUMPRODUCT((E16:J18=AJ18)*(BK16:BK18))+SUMPRODUCT((M16:R18=AJ18)*(BL16:BL18))</f>
        <v>0</v>
      </c>
      <c r="AT18" s="2">
        <f>SUMPRODUCT((E16:J18=AJ18)*(BM16:BM18))+SUMPRODUCT((M16:R18=AJ18)*(BN16:BN18))</f>
        <v>0</v>
      </c>
      <c r="AU18" s="2">
        <f>SUMPRODUCT((E16:J18=AJ18)*(BO16:BO18))+SUMPRODUCT((M16:R18=AJ18)*(BP16:BP18))</f>
        <v>0</v>
      </c>
      <c r="AV18" s="2">
        <f>SUMPRODUCT((E16:J18=AJ18)*(BQ16:BQ18))+SUMPRODUCT((M16:R18=AJ18)*(BR16:BR18))</f>
        <v>0</v>
      </c>
      <c r="AW18" s="2">
        <f>SUMPRODUCT((E16:J18=AJ18)*(BS16:BS18))+SUMPRODUCT((M16:R18=AJ18)*(BT16:BT18))</f>
        <v>0</v>
      </c>
      <c r="AX18" s="2">
        <f>AV18-AW18</f>
        <v>0</v>
      </c>
      <c r="AY18" s="1">
        <f>SUM(AQ18*1000+(AX18)/100+(AV18)/1000)</f>
        <v>0</v>
      </c>
      <c r="AZ18" s="1">
        <f>AY18+0.000001</f>
        <v>9.9999999999999995E-7</v>
      </c>
      <c r="BA18" s="1">
        <f>IF(K18="",0,IF(K18=L18,0,IF(K18&lt;L18,0,IF(Equipes!$V$2=1,IF('4 poules de 3'!K18&gt;'4 poules de 3'!L18,3),IF(Equipes!$V$2=2,IF('4 poules de 3'!K18&gt;L18,4))))))</f>
        <v>0</v>
      </c>
      <c r="BB18" s="1">
        <f>IF(L18="",0,IF(L18=K18,0,IF(L18&lt;K18,0,IF(Equipes!$V$2=1,IF('4 poules de 3'!L18&gt;'4 poules de 3'!K18,3),IF(Equipes!$V$2=2,IF('4 poules de 3'!L18&gt;'4 poules de 3'!K18,4))))))</f>
        <v>0</v>
      </c>
      <c r="BC18" s="1">
        <f>IF(K18="",0,IF(K18&gt;L18,0,IF(K18&lt;L18,0,IF(Equipes!$V$2=1,IF('4 poules de 3'!K18='4 poules de 3'!L18,1),IF(Equipes!$V$2=2,IF('4 poules de 3'!K18=L18,2))))))</f>
        <v>0</v>
      </c>
      <c r="BD18" s="1">
        <f>IF(L18="",0,IF(L18&gt;K18,0,IF(L18&lt;K18,0,IF(Equipes!$V$2=1,IF('4 poules de 3'!L18='4 poules de 3'!K18,1),IF(Equipes!$V$2=2,IF('4 poules de 3'!L18='4 poules de 3'!K18,2))))))</f>
        <v>0</v>
      </c>
      <c r="BE18" s="1">
        <f>IF(K18="",0,IF(K18&gt;L18,0,IF(K18=L18,0,IF(Equipes!$V$2=1,IF('4 poules de 3'!K18&lt;'4 poules de 3'!L18,0),IF(Equipes!$V$2=2,IF('4 poules de 3'!K18&lt;'4 poules de 3'!L18,1))))))</f>
        <v>0</v>
      </c>
      <c r="BF18" s="1">
        <f>IF(L18="",0,IF(L18&gt;K18,0,IF(L18=K18,0,IF(Equipes!$V$2=1,IF('4 poules de 3'!L18&lt;'4 poules de 3'!K18,0),IF(Equipes!$V$2=2,IF('4 poules de 3'!L18&lt;'4 poules de 3'!K18,1))))))</f>
        <v>0</v>
      </c>
      <c r="BG18" s="1">
        <f t="shared" si="10"/>
        <v>0</v>
      </c>
      <c r="BH18" s="1">
        <f t="shared" si="11"/>
        <v>0</v>
      </c>
      <c r="BI18" s="1">
        <f t="shared" si="8"/>
        <v>0</v>
      </c>
      <c r="BJ18" s="1">
        <f t="shared" si="8"/>
        <v>0</v>
      </c>
      <c r="BK18" s="1" t="b">
        <f>IF(K18&lt;&gt;"",IF(K18&gt;L18,1))</f>
        <v>0</v>
      </c>
      <c r="BL18" s="1" t="b">
        <f>IF(L18&lt;&gt;"",IF(L18&gt;K18,1))</f>
        <v>0</v>
      </c>
      <c r="BM18" s="1" t="b">
        <f>IF(K18&lt;&gt;"",IF(K18=L18,1))</f>
        <v>0</v>
      </c>
      <c r="BN18" s="1" t="b">
        <f>IF(L18&lt;&gt;"",IF(L18=K18,1))</f>
        <v>0</v>
      </c>
      <c r="BO18" s="1" t="b">
        <f>IF(K18&lt;&gt;"",IF(K18&lt;L18,1))</f>
        <v>0</v>
      </c>
      <c r="BP18" s="1" t="b">
        <f>IF(L18&lt;&gt;"",IF(L18&lt;K18,1))</f>
        <v>0</v>
      </c>
      <c r="BQ18" s="1">
        <f t="shared" si="9"/>
        <v>0</v>
      </c>
      <c r="BR18" s="1">
        <f t="shared" si="9"/>
        <v>0</v>
      </c>
      <c r="BS18" s="1">
        <f>L18</f>
        <v>0</v>
      </c>
      <c r="BT18" s="1">
        <f>K18</f>
        <v>0</v>
      </c>
      <c r="BU18" s="1">
        <f>VLOOKUP(AH18,AI16:AO18,2,0)</f>
        <v>0</v>
      </c>
      <c r="BV18" s="1">
        <f>VLOOKUP(BU18,AJ16:AY18,16,0)</f>
        <v>0</v>
      </c>
      <c r="BW18" s="1">
        <f>RANK(BV18,BV16:BV18)</f>
        <v>1</v>
      </c>
    </row>
    <row r="19" spans="1:75" x14ac:dyDescent="0.2">
      <c r="A19" s="33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 t="s">
        <v>27</v>
      </c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J19" s="31" t="s">
        <v>14</v>
      </c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</row>
    <row r="20" spans="1:75" x14ac:dyDescent="0.2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</row>
    <row r="21" spans="1:75" x14ac:dyDescent="0.2">
      <c r="A21" s="30" t="s">
        <v>11</v>
      </c>
      <c r="B21" s="30"/>
      <c r="C21" s="30" t="s">
        <v>12</v>
      </c>
      <c r="D21" s="30"/>
      <c r="E21" s="30" t="s">
        <v>9</v>
      </c>
      <c r="F21" s="30"/>
      <c r="G21" s="30"/>
      <c r="H21" s="30"/>
      <c r="I21" s="30"/>
      <c r="J21" s="30"/>
      <c r="K21" s="1" t="s">
        <v>10</v>
      </c>
      <c r="L21" s="1" t="s">
        <v>10</v>
      </c>
      <c r="M21" s="30" t="s">
        <v>9</v>
      </c>
      <c r="N21" s="30"/>
      <c r="O21" s="30"/>
      <c r="P21" s="30"/>
      <c r="Q21" s="30"/>
      <c r="R21" s="30"/>
      <c r="S21" s="30" t="s">
        <v>9</v>
      </c>
      <c r="T21" s="30"/>
      <c r="U21" s="30"/>
      <c r="V21" s="30"/>
      <c r="W21" s="30"/>
      <c r="X21" s="30"/>
      <c r="Y21" s="1" t="s">
        <v>0</v>
      </c>
      <c r="Z21" s="1" t="s">
        <v>1</v>
      </c>
      <c r="AA21" s="1" t="s">
        <v>2</v>
      </c>
      <c r="AB21" s="1" t="s">
        <v>3</v>
      </c>
      <c r="AC21" s="1" t="s">
        <v>4</v>
      </c>
      <c r="AD21" s="1" t="s">
        <v>5</v>
      </c>
      <c r="AE21" s="1" t="s">
        <v>6</v>
      </c>
      <c r="AF21" s="1" t="s">
        <v>7</v>
      </c>
      <c r="AG21" s="1" t="s">
        <v>8</v>
      </c>
      <c r="AI21" s="1" t="s">
        <v>0</v>
      </c>
      <c r="AJ21" s="32" t="s">
        <v>9</v>
      </c>
      <c r="AK21" s="32"/>
      <c r="AL21" s="32"/>
      <c r="AM21" s="32"/>
      <c r="AN21" s="32"/>
      <c r="AO21" s="32"/>
      <c r="AP21" s="2" t="s">
        <v>0</v>
      </c>
      <c r="AQ21" s="2" t="s">
        <v>1</v>
      </c>
      <c r="AR21" s="2" t="s">
        <v>2</v>
      </c>
      <c r="AS21" s="2" t="s">
        <v>3</v>
      </c>
      <c r="AT21" s="2" t="s">
        <v>4</v>
      </c>
      <c r="AU21" s="2" t="s">
        <v>5</v>
      </c>
      <c r="AV21" s="2" t="s">
        <v>6</v>
      </c>
      <c r="AW21" s="2" t="s">
        <v>7</v>
      </c>
      <c r="AX21" s="2" t="s">
        <v>8</v>
      </c>
      <c r="AY21" s="1" t="s">
        <v>15</v>
      </c>
      <c r="AZ21" s="1" t="s">
        <v>15</v>
      </c>
      <c r="BA21" s="1" t="s">
        <v>30</v>
      </c>
      <c r="BB21" s="1" t="s">
        <v>30</v>
      </c>
      <c r="BC21" s="1" t="s">
        <v>31</v>
      </c>
      <c r="BD21" s="1" t="s">
        <v>31</v>
      </c>
      <c r="BE21" s="1" t="s">
        <v>32</v>
      </c>
      <c r="BF21" s="1" t="s">
        <v>32</v>
      </c>
      <c r="BG21" s="1" t="s">
        <v>1</v>
      </c>
      <c r="BH21" s="1" t="s">
        <v>1</v>
      </c>
      <c r="BI21" s="1" t="s">
        <v>2</v>
      </c>
      <c r="BJ21" s="1" t="s">
        <v>2</v>
      </c>
      <c r="BK21" s="1" t="s">
        <v>3</v>
      </c>
      <c r="BL21" s="1" t="s">
        <v>3</v>
      </c>
      <c r="BM21" s="1" t="s">
        <v>4</v>
      </c>
      <c r="BN21" s="1" t="s">
        <v>4</v>
      </c>
      <c r="BO21" s="1" t="s">
        <v>5</v>
      </c>
      <c r="BP21" s="1" t="s">
        <v>5</v>
      </c>
      <c r="BQ21" s="1" t="s">
        <v>6</v>
      </c>
      <c r="BR21" s="1" t="s">
        <v>6</v>
      </c>
      <c r="BS21" s="1" t="s">
        <v>7</v>
      </c>
      <c r="BT21" s="1" t="s">
        <v>7</v>
      </c>
      <c r="BU21" s="1" t="s">
        <v>9</v>
      </c>
      <c r="BV21" s="1" t="s">
        <v>15</v>
      </c>
      <c r="BW21" s="1" t="s">
        <v>0</v>
      </c>
    </row>
    <row r="22" spans="1:75" x14ac:dyDescent="0.2">
      <c r="A22" s="30"/>
      <c r="B22" s="30"/>
      <c r="C22" s="30"/>
      <c r="D22" s="30"/>
      <c r="E22" s="30">
        <f>IF(AJ22="","",AJ22)</f>
        <v>0</v>
      </c>
      <c r="F22" s="30"/>
      <c r="G22" s="30"/>
      <c r="H22" s="30"/>
      <c r="I22" s="30"/>
      <c r="J22" s="30"/>
      <c r="M22" s="30">
        <f>IF(AJ23="","",AJ23)</f>
        <v>0</v>
      </c>
      <c r="N22" s="30"/>
      <c r="O22" s="30"/>
      <c r="P22" s="30"/>
      <c r="Q22" s="30"/>
      <c r="R22" s="30"/>
      <c r="S22" s="30">
        <f>VLOOKUP(AH22,AI22:AO24,2,0)</f>
        <v>0</v>
      </c>
      <c r="T22" s="30"/>
      <c r="U22" s="30"/>
      <c r="V22" s="30"/>
      <c r="W22" s="30"/>
      <c r="X22" s="30"/>
      <c r="Y22" s="1">
        <v>1</v>
      </c>
      <c r="Z22" s="1">
        <f>VLOOKUP(S22,AJ22:AX24,8,0)</f>
        <v>0</v>
      </c>
      <c r="AA22" s="1">
        <f>VLOOKUP(S22,AJ22:AX24,9,0)</f>
        <v>0</v>
      </c>
      <c r="AB22" s="1">
        <f>VLOOKUP(S22,AJ22:AX24,10,0)</f>
        <v>0</v>
      </c>
      <c r="AC22" s="1">
        <f>VLOOKUP(S22,AJ22:AX24,11,0)</f>
        <v>0</v>
      </c>
      <c r="AD22" s="1">
        <f>VLOOKUP(S22,AJ22:AX24,12,0)</f>
        <v>0</v>
      </c>
      <c r="AE22" s="1">
        <f>VLOOKUP(S22,AJ22:AX24,13,0)</f>
        <v>0</v>
      </c>
      <c r="AF22" s="1">
        <f>VLOOKUP(S22,AJ22:AX24,14,0)</f>
        <v>0</v>
      </c>
      <c r="AG22" s="1">
        <f>VLOOKUP(S22,AJ22:AX24,15,0)</f>
        <v>0</v>
      </c>
      <c r="AH22" s="1">
        <v>1</v>
      </c>
      <c r="AI22" s="1">
        <f>AP22</f>
        <v>1</v>
      </c>
      <c r="AJ22" s="32">
        <f>Equipes!C17</f>
        <v>0</v>
      </c>
      <c r="AK22" s="32"/>
      <c r="AL22" s="32"/>
      <c r="AM22" s="32"/>
      <c r="AN22" s="32"/>
      <c r="AO22" s="32"/>
      <c r="AP22" s="2">
        <f>RANK(AZ22,AZ22:AZ24)</f>
        <v>1</v>
      </c>
      <c r="AQ22" s="2">
        <f>SUMPRODUCT((E22:J24=AJ22)*(BG22:BG24))+SUMPRODUCT((M22:R24=AJ22)*(BH22:BH24))</f>
        <v>0</v>
      </c>
      <c r="AR22" s="2">
        <f>SUMPRODUCT((E22:J24=AJ22)*(BI22:BI24))+SUMPRODUCT((M22:R24=AJ22)*(BJ22:BJ24))</f>
        <v>0</v>
      </c>
      <c r="AS22" s="2">
        <f>SUMPRODUCT((E22:J24=AJ22)*(BK22:BK24))+SUMPRODUCT((M22:R24=AJ22)*(BL22:BL24))</f>
        <v>0</v>
      </c>
      <c r="AT22" s="2">
        <f>SUMPRODUCT((E22:J24=AJ22)*(BM22:BM24))+SUMPRODUCT((M22:R24=AJ22)*(BN22:BN24))</f>
        <v>0</v>
      </c>
      <c r="AU22" s="2">
        <f>SUMPRODUCT((E22:J24=AJ22)*(BO22:BO24))+SUMPRODUCT((M22:R24=AJ22)*(BP22:BP24))</f>
        <v>0</v>
      </c>
      <c r="AV22" s="2">
        <f>SUMPRODUCT((E22:J24=AJ22)*(BQ22:BQ24))+SUMPRODUCT((M22:R24=AJ22)*(BR22:BR24))</f>
        <v>0</v>
      </c>
      <c r="AW22" s="2">
        <f>SUMPRODUCT((E22:J24=AJ22)*(BS22:BS24))+SUMPRODUCT((M22:R24=AJ22)*(BT22:BT24))</f>
        <v>0</v>
      </c>
      <c r="AX22" s="2">
        <f>AV22-AW22</f>
        <v>0</v>
      </c>
      <c r="AY22" s="1">
        <f>SUM(AQ22*1000+(AX22)/100+(AV22)/1000)</f>
        <v>0</v>
      </c>
      <c r="AZ22" s="1">
        <f>AY22+0.000003</f>
        <v>3.0000000000000001E-6</v>
      </c>
      <c r="BA22" s="1">
        <f>IF(K22="",0,IF(K22=L22,0,IF(K22&lt;L22,0,IF(Equipes!$V$2=1,IF('4 poules de 3'!K22&gt;'4 poules de 3'!L22,3),IF(Equipes!$V$2=2,IF('4 poules de 3'!K22&gt;L22,4))))))</f>
        <v>0</v>
      </c>
      <c r="BB22" s="1">
        <f>IF(L22="",0,IF(L22=K22,0,IF(L22&lt;K22,0,IF(Equipes!$V$2=1,IF('4 poules de 3'!L22&gt;'4 poules de 3'!K22,3),IF(Equipes!$V$2=2,IF('4 poules de 3'!L22&gt;'4 poules de 3'!K22,4))))))</f>
        <v>0</v>
      </c>
      <c r="BC22" s="1">
        <f>IF(K22="",0,IF(K22&gt;L22,0,IF(K22&lt;L22,0,IF(Equipes!$V$2=1,IF('4 poules de 3'!K22='4 poules de 3'!L22,1),IF(Equipes!$V$2=2,IF('4 poules de 3'!K22=L22,2))))))</f>
        <v>0</v>
      </c>
      <c r="BD22" s="1">
        <f>IF(L22="",0,IF(L22&gt;K22,0,IF(L22&lt;K22,0,IF(Equipes!$V$2=1,IF('4 poules de 3'!L22='4 poules de 3'!K22,1),IF(Equipes!$V$2=2,IF('4 poules de 3'!L22='4 poules de 3'!K22,2))))))</f>
        <v>0</v>
      </c>
      <c r="BE22" s="1">
        <f>IF(K22="",0,IF(K22&gt;L22,0,IF(K22=L22,0,IF(Equipes!$V$2=1,IF('4 poules de 3'!K22&lt;'4 poules de 3'!L22,0),IF(Equipes!$V$2=2,IF('4 poules de 3'!K22&lt;'4 poules de 3'!L22,1))))))</f>
        <v>0</v>
      </c>
      <c r="BF22" s="1">
        <f>IF(L22="",0,IF(L22&gt;K22,0,IF(L22=K22,0,IF(Equipes!$V$2=1,IF('4 poules de 3'!L22&lt;'4 poules de 3'!K22,0),IF(Equipes!$V$2=2,IF('4 poules de 3'!L22&lt;'4 poules de 3'!K22,1))))))</f>
        <v>0</v>
      </c>
      <c r="BG22" s="1">
        <f>SUM(BA22,BC22,BE22)</f>
        <v>0</v>
      </c>
      <c r="BH22" s="1">
        <f>SUM(BB22,BD22,BF22)</f>
        <v>0</v>
      </c>
      <c r="BI22" s="1">
        <f t="shared" ref="BI22:BJ24" si="12">IF(K22="",0,1)</f>
        <v>0</v>
      </c>
      <c r="BJ22" s="1">
        <f t="shared" si="12"/>
        <v>0</v>
      </c>
      <c r="BK22" s="1" t="b">
        <f>IF(K22&lt;&gt;"",IF(K22&gt;L22,1))</f>
        <v>0</v>
      </c>
      <c r="BL22" s="1" t="b">
        <f>IF(L22&lt;&gt;"",IF(L22&gt;K22,1))</f>
        <v>0</v>
      </c>
      <c r="BM22" s="1" t="b">
        <f>IF(K22&lt;&gt;"",IF(K22=L22,1))</f>
        <v>0</v>
      </c>
      <c r="BN22" s="1" t="b">
        <f>IF(L22&lt;&gt;"",IF(L22=K22,1))</f>
        <v>0</v>
      </c>
      <c r="BO22" s="1" t="b">
        <f>IF(K22&lt;&gt;"",IF(K22&lt;L22,1))</f>
        <v>0</v>
      </c>
      <c r="BP22" s="1" t="b">
        <f>IF(L22&lt;&gt;"",IF(L22&lt;K22,1))</f>
        <v>0</v>
      </c>
      <c r="BQ22" s="1">
        <f t="shared" ref="BQ22:BR24" si="13">K22</f>
        <v>0</v>
      </c>
      <c r="BR22" s="1">
        <f t="shared" si="13"/>
        <v>0</v>
      </c>
      <c r="BS22" s="1">
        <f>L22</f>
        <v>0</v>
      </c>
      <c r="BT22" s="1">
        <f>K22</f>
        <v>0</v>
      </c>
      <c r="BU22" s="1">
        <f>VLOOKUP(AH22,AI22:AO24,2,0)</f>
        <v>0</v>
      </c>
      <c r="BV22" s="1">
        <f>VLOOKUP(BU22,AJ22:AY24,16,0)</f>
        <v>0</v>
      </c>
      <c r="BW22" s="1">
        <f>RANK(BV22,BV22:BV24)</f>
        <v>1</v>
      </c>
    </row>
    <row r="23" spans="1:75" x14ac:dyDescent="0.2">
      <c r="A23" s="30"/>
      <c r="B23" s="30"/>
      <c r="C23" s="30"/>
      <c r="D23" s="30"/>
      <c r="E23" s="30">
        <f>IF(AJ22="","",AJ22)</f>
        <v>0</v>
      </c>
      <c r="F23" s="30"/>
      <c r="G23" s="30"/>
      <c r="H23" s="30"/>
      <c r="I23" s="30"/>
      <c r="J23" s="30"/>
      <c r="M23" s="30">
        <f>IF(AJ24="","",AJ24)</f>
        <v>0</v>
      </c>
      <c r="N23" s="30"/>
      <c r="O23" s="30"/>
      <c r="P23" s="30"/>
      <c r="Q23" s="30"/>
      <c r="R23" s="30"/>
      <c r="S23" s="30">
        <f>VLOOKUP(AH23,AI22:AO24,2,0)</f>
        <v>0</v>
      </c>
      <c r="T23" s="30"/>
      <c r="U23" s="30"/>
      <c r="V23" s="30"/>
      <c r="W23" s="30"/>
      <c r="X23" s="30"/>
      <c r="Y23" s="1">
        <f>IF(BV23=BV22,BW22,BW23)</f>
        <v>1</v>
      </c>
      <c r="Z23" s="1">
        <f>VLOOKUP(S23,AJ22:AX24,8,0)</f>
        <v>0</v>
      </c>
      <c r="AA23" s="1">
        <f>VLOOKUP(S23,AJ22:AX24,9,0)</f>
        <v>0</v>
      </c>
      <c r="AB23" s="1">
        <f>VLOOKUP(S23,AJ22:AX24,10,0)</f>
        <v>0</v>
      </c>
      <c r="AC23" s="1">
        <f>VLOOKUP(S23,AJ22:AX24,11,0)</f>
        <v>0</v>
      </c>
      <c r="AD23" s="1">
        <f>VLOOKUP(S23,AJ22:AX24,12,0)</f>
        <v>0</v>
      </c>
      <c r="AE23" s="1">
        <f>VLOOKUP(S23,AJ22:AX24,13,0)</f>
        <v>0</v>
      </c>
      <c r="AF23" s="1">
        <f>VLOOKUP(S23,AJ22:AX24,14,0)</f>
        <v>0</v>
      </c>
      <c r="AG23" s="1">
        <f>VLOOKUP(S23,AJ22:AX24,15,0)</f>
        <v>0</v>
      </c>
      <c r="AH23" s="1">
        <v>2</v>
      </c>
      <c r="AI23" s="1">
        <f>AP23</f>
        <v>2</v>
      </c>
      <c r="AJ23" s="32">
        <f>Equipes!C18</f>
        <v>0</v>
      </c>
      <c r="AK23" s="32"/>
      <c r="AL23" s="32"/>
      <c r="AM23" s="32"/>
      <c r="AN23" s="32"/>
      <c r="AO23" s="32"/>
      <c r="AP23" s="2">
        <f>RANK(AZ23,AZ22:AZ24)</f>
        <v>2</v>
      </c>
      <c r="AQ23" s="2">
        <f>SUMPRODUCT((E22:J24=AJ23)*(BG22:BG24))+SUMPRODUCT((M22:R24=AJ23)*(BH22:BH24))</f>
        <v>0</v>
      </c>
      <c r="AR23" s="2">
        <f>SUMPRODUCT((E22:J24=AJ23)*(BI22:BI24))+SUMPRODUCT((M22:R24=AJ23)*(BJ22:BJ24))</f>
        <v>0</v>
      </c>
      <c r="AS23" s="2">
        <f>SUMPRODUCT((E22:J24=AJ23)*(BK22:BK24))+SUMPRODUCT((M22:R24=AJ23)*(BL22:BL24))</f>
        <v>0</v>
      </c>
      <c r="AT23" s="2">
        <f>SUMPRODUCT((E22:J24=AJ23)*(BM22:BM24))+SUMPRODUCT((M22:R24=AJ23)*(BN22:BN24))</f>
        <v>0</v>
      </c>
      <c r="AU23" s="2">
        <f>SUMPRODUCT((E22:J24=AJ23)*(BO22:BO24))+SUMPRODUCT((M22:R24=AJ23)*(BP22:BP24))</f>
        <v>0</v>
      </c>
      <c r="AV23" s="2">
        <f>SUMPRODUCT((E22:J24=AJ23)*(BQ22:BQ24))+SUMPRODUCT((M22:R24=AJ23)*(BR22:BR24))</f>
        <v>0</v>
      </c>
      <c r="AW23" s="2">
        <f>SUMPRODUCT((E22:J24=AJ23)*(BS22:BS24))+SUMPRODUCT((M22:R24=AJ23)*(BT22:BT24))</f>
        <v>0</v>
      </c>
      <c r="AX23" s="2">
        <f>AV23-AW23</f>
        <v>0</v>
      </c>
      <c r="AY23" s="1">
        <f>SUM(AQ23*1000+(AX23)/100+(AV23)/1000)</f>
        <v>0</v>
      </c>
      <c r="AZ23" s="1">
        <f>AY23+0.000002</f>
        <v>1.9999999999999999E-6</v>
      </c>
      <c r="BA23" s="1">
        <f>IF(K23="",0,IF(K23=L23,0,IF(K23&lt;L23,0,IF(Equipes!$V$2=1,IF('4 poules de 3'!K23&gt;'4 poules de 3'!L23,3),IF(Equipes!$V$2=2,IF('4 poules de 3'!K23&gt;L23,4))))))</f>
        <v>0</v>
      </c>
      <c r="BB23" s="1">
        <f>IF(L23="",0,IF(L23=K23,0,IF(L23&lt;K23,0,IF(Equipes!$V$2=1,IF('4 poules de 3'!L23&gt;'4 poules de 3'!K23,3),IF(Equipes!$V$2=2,IF('4 poules de 3'!L23&gt;'4 poules de 3'!K23,4))))))</f>
        <v>0</v>
      </c>
      <c r="BC23" s="1">
        <f>IF(K23="",0,IF(K23&gt;L23,0,IF(K23&lt;L23,0,IF(Equipes!$V$2=1,IF('4 poules de 3'!K23='4 poules de 3'!L23,1),IF(Equipes!$V$2=2,IF('4 poules de 3'!K23=L23,2))))))</f>
        <v>0</v>
      </c>
      <c r="BD23" s="1">
        <f>IF(L23="",0,IF(L23&gt;K23,0,IF(L23&lt;K23,0,IF(Equipes!$V$2=1,IF('4 poules de 3'!L23='4 poules de 3'!K23,1),IF(Equipes!$V$2=2,IF('4 poules de 3'!L23='4 poules de 3'!K23,2))))))</f>
        <v>0</v>
      </c>
      <c r="BE23" s="1">
        <f>IF(K23="",0,IF(K23&gt;L23,0,IF(K23=L23,0,IF(Equipes!$V$2=1,IF('4 poules de 3'!K23&lt;'4 poules de 3'!L23,0),IF(Equipes!$V$2=2,IF('4 poules de 3'!K23&lt;'4 poules de 3'!L23,1))))))</f>
        <v>0</v>
      </c>
      <c r="BF23" s="1">
        <f>IF(L23="",0,IF(L23&gt;K23,0,IF(L23=K23,0,IF(Equipes!$V$2=1,IF('4 poules de 3'!L23&lt;'4 poules de 3'!K23,0),IF(Equipes!$V$2=2,IF('4 poules de 3'!L23&lt;'4 poules de 3'!K23,1))))))</f>
        <v>0</v>
      </c>
      <c r="BG23" s="1">
        <f t="shared" ref="BG23:BG24" si="14">SUM(BA23,BC23,BE23)</f>
        <v>0</v>
      </c>
      <c r="BH23" s="1">
        <f t="shared" ref="BH23:BH24" si="15">SUM(BB23,BD23,BF23)</f>
        <v>0</v>
      </c>
      <c r="BI23" s="1">
        <f t="shared" si="12"/>
        <v>0</v>
      </c>
      <c r="BJ23" s="1">
        <f t="shared" si="12"/>
        <v>0</v>
      </c>
      <c r="BK23" s="1" t="b">
        <f>IF(K23&lt;&gt;"",IF(K23&gt;L23,1))</f>
        <v>0</v>
      </c>
      <c r="BL23" s="1" t="b">
        <f>IF(L23&lt;&gt;"",IF(L23&gt;K23,1))</f>
        <v>0</v>
      </c>
      <c r="BM23" s="1" t="b">
        <f>IF(K23&lt;&gt;"",IF(K23=L23,1))</f>
        <v>0</v>
      </c>
      <c r="BN23" s="1" t="b">
        <f>IF(L23&lt;&gt;"",IF(L23=K23,1))</f>
        <v>0</v>
      </c>
      <c r="BO23" s="1" t="b">
        <f>IF(K23&lt;&gt;"",IF(K23&lt;L23,1))</f>
        <v>0</v>
      </c>
      <c r="BP23" s="1" t="b">
        <f>IF(L23&lt;&gt;"",IF(L23&lt;K23,1))</f>
        <v>0</v>
      </c>
      <c r="BQ23" s="1">
        <f t="shared" si="13"/>
        <v>0</v>
      </c>
      <c r="BR23" s="1">
        <f t="shared" si="13"/>
        <v>0</v>
      </c>
      <c r="BS23" s="1">
        <f>L23</f>
        <v>0</v>
      </c>
      <c r="BT23" s="1">
        <f>K23</f>
        <v>0</v>
      </c>
      <c r="BU23" s="1">
        <f>VLOOKUP(AH23,AI22:AO24,2,0)</f>
        <v>0</v>
      </c>
      <c r="BV23" s="1">
        <f>VLOOKUP(BU23,AJ22:AY24,16,0)</f>
        <v>0</v>
      </c>
      <c r="BW23" s="1">
        <f>RANK(BV23,BV22:BV24)</f>
        <v>1</v>
      </c>
    </row>
    <row r="24" spans="1:75" x14ac:dyDescent="0.2">
      <c r="A24" s="30"/>
      <c r="B24" s="30"/>
      <c r="C24" s="30"/>
      <c r="D24" s="30"/>
      <c r="E24" s="30">
        <f>IF(AJ23="","",AJ23)</f>
        <v>0</v>
      </c>
      <c r="F24" s="30"/>
      <c r="G24" s="30"/>
      <c r="H24" s="30"/>
      <c r="I24" s="30"/>
      <c r="J24" s="30"/>
      <c r="M24" s="30">
        <f>IF(AJ24="","",AJ24)</f>
        <v>0</v>
      </c>
      <c r="N24" s="30"/>
      <c r="O24" s="30"/>
      <c r="P24" s="30"/>
      <c r="Q24" s="30"/>
      <c r="R24" s="30"/>
      <c r="S24" s="30">
        <f>VLOOKUP(AH24,AI22:AO24,2,0)</f>
        <v>0</v>
      </c>
      <c r="T24" s="30"/>
      <c r="U24" s="30"/>
      <c r="V24" s="30"/>
      <c r="W24" s="30"/>
      <c r="X24" s="30"/>
      <c r="Y24" s="1">
        <f>IF(BV24=BV23,BW23,BW24)</f>
        <v>1</v>
      </c>
      <c r="Z24" s="1">
        <f>VLOOKUP(S24,AJ22:AX24,8,0)</f>
        <v>0</v>
      </c>
      <c r="AA24" s="1">
        <f>VLOOKUP(S24,AJ22:AX24,9,0)</f>
        <v>0</v>
      </c>
      <c r="AB24" s="1">
        <f>VLOOKUP(S24,AJ22:AX24,10,0)</f>
        <v>0</v>
      </c>
      <c r="AC24" s="1">
        <f>VLOOKUP(S24,AJ22:AX24,11,0)</f>
        <v>0</v>
      </c>
      <c r="AD24" s="1">
        <f>VLOOKUP(S24,AJ22:AX24,12,0)</f>
        <v>0</v>
      </c>
      <c r="AE24" s="1">
        <f>VLOOKUP(S24,AJ22:AX24,13,0)</f>
        <v>0</v>
      </c>
      <c r="AF24" s="1">
        <f>VLOOKUP(S24,AJ22:AX24,14,0)</f>
        <v>0</v>
      </c>
      <c r="AG24" s="1">
        <f>VLOOKUP(S24,AJ22:AX24,15,0)</f>
        <v>0</v>
      </c>
      <c r="AH24" s="1">
        <v>3</v>
      </c>
      <c r="AI24" s="1">
        <f>AP24</f>
        <v>3</v>
      </c>
      <c r="AJ24" s="32">
        <f>Equipes!C19</f>
        <v>0</v>
      </c>
      <c r="AK24" s="32"/>
      <c r="AL24" s="32"/>
      <c r="AM24" s="32"/>
      <c r="AN24" s="32"/>
      <c r="AO24" s="32"/>
      <c r="AP24" s="2">
        <f>RANK(AZ24,AZ22:AZ24)</f>
        <v>3</v>
      </c>
      <c r="AQ24" s="2">
        <f>SUMPRODUCT((E22:J24=AJ24)*(BG22:BG24))+SUMPRODUCT((M22:R24=AJ24)*(BH22:BH24))</f>
        <v>0</v>
      </c>
      <c r="AR24" s="2">
        <f>SUMPRODUCT((E22:J24=AJ24)*(BI22:BI24))+SUMPRODUCT((M22:R24=AJ24)*(BJ22:BJ24))</f>
        <v>0</v>
      </c>
      <c r="AS24" s="2">
        <f>SUMPRODUCT((E22:J24=AJ24)*(BK22:BK24))+SUMPRODUCT((M22:R24=AJ24)*(BL22:BL24))</f>
        <v>0</v>
      </c>
      <c r="AT24" s="2">
        <f>SUMPRODUCT((E22:J24=AJ24)*(BM22:BM24))+SUMPRODUCT((M22:R24=AJ24)*(BN22:BN24))</f>
        <v>0</v>
      </c>
      <c r="AU24" s="2">
        <f>SUMPRODUCT((E22:J24=AJ24)*(BO22:BO24))+SUMPRODUCT((M22:R24=AJ24)*(BP22:BP24))</f>
        <v>0</v>
      </c>
      <c r="AV24" s="2">
        <f>SUMPRODUCT((E22:J24=AJ24)*(BQ22:BQ24))+SUMPRODUCT((M22:R24=AJ24)*(BR22:BR24))</f>
        <v>0</v>
      </c>
      <c r="AW24" s="2">
        <f>SUMPRODUCT((E22:J24=AJ24)*(BS22:BS24))+SUMPRODUCT((M22:R24=AJ24)*(BT22:BT24))</f>
        <v>0</v>
      </c>
      <c r="AX24" s="2">
        <f>AV24-AW24</f>
        <v>0</v>
      </c>
      <c r="AY24" s="1">
        <f>SUM(AQ24*1000+(AX24)/100+(AV24)/1000)</f>
        <v>0</v>
      </c>
      <c r="AZ24" s="1">
        <f>AY24+0.000001</f>
        <v>9.9999999999999995E-7</v>
      </c>
      <c r="BA24" s="1">
        <f>IF(K24="",0,IF(K24=L24,0,IF(K24&lt;L24,0,IF(Equipes!$V$2=1,IF('4 poules de 3'!K24&gt;'4 poules de 3'!L24,3),IF(Equipes!$V$2=2,IF('4 poules de 3'!K24&gt;L24,4))))))</f>
        <v>0</v>
      </c>
      <c r="BB24" s="1">
        <f>IF(L24="",0,IF(L24=K24,0,IF(L24&lt;K24,0,IF(Equipes!$V$2=1,IF('4 poules de 3'!L24&gt;'4 poules de 3'!K24,3),IF(Equipes!$V$2=2,IF('4 poules de 3'!L24&gt;'4 poules de 3'!K24,4))))))</f>
        <v>0</v>
      </c>
      <c r="BC24" s="1">
        <f>IF(K24="",0,IF(K24&gt;L24,0,IF(K24&lt;L24,0,IF(Equipes!$V$2=1,IF('4 poules de 3'!K24='4 poules de 3'!L24,1),IF(Equipes!$V$2=2,IF('4 poules de 3'!K24=L24,2))))))</f>
        <v>0</v>
      </c>
      <c r="BD24" s="1">
        <f>IF(L24="",0,IF(L24&gt;K24,0,IF(L24&lt;K24,0,IF(Equipes!$V$2=1,IF('4 poules de 3'!L24='4 poules de 3'!K24,1),IF(Equipes!$V$2=2,IF('4 poules de 3'!L24='4 poules de 3'!K24,2))))))</f>
        <v>0</v>
      </c>
      <c r="BE24" s="1">
        <f>IF(K24="",0,IF(K24&gt;L24,0,IF(K24=L24,0,IF(Equipes!$V$2=1,IF('4 poules de 3'!K24&lt;'4 poules de 3'!L24,0),IF(Equipes!$V$2=2,IF('4 poules de 3'!K24&lt;'4 poules de 3'!L24,1))))))</f>
        <v>0</v>
      </c>
      <c r="BF24" s="1">
        <f>IF(L24="",0,IF(L24&gt;K24,0,IF(L24=K24,0,IF(Equipes!$V$2=1,IF('4 poules de 3'!L24&lt;'4 poules de 3'!K24,0),IF(Equipes!$V$2=2,IF('4 poules de 3'!L24&lt;'4 poules de 3'!K24,1))))))</f>
        <v>0</v>
      </c>
      <c r="BG24" s="1">
        <f t="shared" si="14"/>
        <v>0</v>
      </c>
      <c r="BH24" s="1">
        <f t="shared" si="15"/>
        <v>0</v>
      </c>
      <c r="BI24" s="1">
        <f t="shared" si="12"/>
        <v>0</v>
      </c>
      <c r="BJ24" s="1">
        <f t="shared" si="12"/>
        <v>0</v>
      </c>
      <c r="BK24" s="1" t="b">
        <f>IF(K24&lt;&gt;"",IF(K24&gt;L24,1))</f>
        <v>0</v>
      </c>
      <c r="BL24" s="1" t="b">
        <f>IF(L24&lt;&gt;"",IF(L24&gt;K24,1))</f>
        <v>0</v>
      </c>
      <c r="BM24" s="1" t="b">
        <f>IF(K24&lt;&gt;"",IF(K24=L24,1))</f>
        <v>0</v>
      </c>
      <c r="BN24" s="1" t="b">
        <f>IF(L24&lt;&gt;"",IF(L24=K24,1))</f>
        <v>0</v>
      </c>
      <c r="BO24" s="1" t="b">
        <f>IF(K24&lt;&gt;"",IF(K24&lt;L24,1))</f>
        <v>0</v>
      </c>
      <c r="BP24" s="1" t="b">
        <f>IF(L24&lt;&gt;"",IF(L24&lt;K24,1))</f>
        <v>0</v>
      </c>
      <c r="BQ24" s="1">
        <f t="shared" si="13"/>
        <v>0</v>
      </c>
      <c r="BR24" s="1">
        <f t="shared" si="13"/>
        <v>0</v>
      </c>
      <c r="BS24" s="1">
        <f>L24</f>
        <v>0</v>
      </c>
      <c r="BT24" s="1">
        <f>K24</f>
        <v>0</v>
      </c>
      <c r="BU24" s="1">
        <f>VLOOKUP(AH24,AI22:AO24,2,0)</f>
        <v>0</v>
      </c>
      <c r="BV24" s="1">
        <f>VLOOKUP(BU24,AJ22:AY24,16,0)</f>
        <v>0</v>
      </c>
      <c r="BW24" s="1">
        <f>RANK(BV24,BV22:BV24)</f>
        <v>1</v>
      </c>
    </row>
    <row r="26" spans="1:75" ht="15.75" thickBot="1" x14ac:dyDescent="0.25"/>
    <row r="27" spans="1:75" ht="15.75" thickBot="1" x14ac:dyDescent="0.25">
      <c r="N27" s="15" t="s">
        <v>28</v>
      </c>
      <c r="O27" s="16"/>
      <c r="S27" s="15" t="s">
        <v>29</v>
      </c>
      <c r="T27" s="16"/>
    </row>
    <row r="28" spans="1:75" x14ac:dyDescent="0.2">
      <c r="N28" s="23"/>
      <c r="O28" s="24"/>
      <c r="S28" s="23"/>
      <c r="T28" s="24"/>
    </row>
    <row r="29" spans="1:75" ht="15.75" thickBot="1" x14ac:dyDescent="0.25">
      <c r="N29" s="25"/>
      <c r="O29" s="26"/>
      <c r="S29" s="25"/>
      <c r="T29" s="26"/>
    </row>
    <row r="30" spans="1:75" x14ac:dyDescent="0.2">
      <c r="N30" s="17" t="str">
        <f>IF(H41="","",IF(N56=H43,H45,H43))</f>
        <v/>
      </c>
      <c r="O30" s="18"/>
      <c r="P30" s="18"/>
      <c r="Q30" s="18"/>
      <c r="R30" s="18"/>
      <c r="S30" s="18"/>
      <c r="T30" s="19"/>
    </row>
    <row r="31" spans="1:75" ht="15.75" thickBot="1" x14ac:dyDescent="0.25">
      <c r="N31" s="20"/>
      <c r="O31" s="21"/>
      <c r="P31" s="21"/>
      <c r="Q31" s="21"/>
      <c r="R31" s="21"/>
      <c r="S31" s="21"/>
      <c r="T31" s="22"/>
    </row>
    <row r="32" spans="1:75" x14ac:dyDescent="0.2">
      <c r="N32" s="17" t="str">
        <f>IF(U41="","",IF(N58=U43,U45,U43))</f>
        <v/>
      </c>
      <c r="O32" s="18"/>
      <c r="P32" s="18"/>
      <c r="Q32" s="18"/>
      <c r="R32" s="18"/>
      <c r="S32" s="18"/>
      <c r="T32" s="19"/>
    </row>
    <row r="33" spans="1:33" ht="15.75" thickBot="1" x14ac:dyDescent="0.25">
      <c r="N33" s="20"/>
      <c r="O33" s="21"/>
      <c r="P33" s="21"/>
      <c r="Q33" s="21"/>
      <c r="R33" s="21"/>
      <c r="S33" s="21"/>
      <c r="T33" s="22"/>
    </row>
    <row r="34" spans="1:33" ht="15.75" thickBot="1" x14ac:dyDescent="0.25">
      <c r="A34" s="15" t="s">
        <v>28</v>
      </c>
      <c r="B34" s="16"/>
      <c r="E34" s="15" t="s">
        <v>29</v>
      </c>
      <c r="F34" s="16"/>
      <c r="N34" s="23"/>
      <c r="O34" s="24"/>
      <c r="S34" s="23"/>
      <c r="T34" s="24"/>
      <c r="AB34" s="15" t="s">
        <v>28</v>
      </c>
      <c r="AC34" s="16"/>
      <c r="AF34" s="15" t="s">
        <v>29</v>
      </c>
      <c r="AG34" s="16"/>
    </row>
    <row r="35" spans="1:33" ht="15.75" thickBot="1" x14ac:dyDescent="0.25">
      <c r="A35" s="23"/>
      <c r="B35" s="24"/>
      <c r="E35" s="23"/>
      <c r="F35" s="24"/>
      <c r="N35" s="25"/>
      <c r="O35" s="26"/>
      <c r="S35" s="25"/>
      <c r="T35" s="26"/>
      <c r="AB35" s="23"/>
      <c r="AC35" s="24"/>
      <c r="AF35" s="23"/>
      <c r="AG35" s="24"/>
    </row>
    <row r="36" spans="1:33" ht="15.75" thickBot="1" x14ac:dyDescent="0.25">
      <c r="A36" s="25"/>
      <c r="B36" s="26"/>
      <c r="E36" s="25"/>
      <c r="F36" s="26"/>
      <c r="N36" s="15" t="s">
        <v>28</v>
      </c>
      <c r="O36" s="16"/>
      <c r="S36" s="15" t="s">
        <v>29</v>
      </c>
      <c r="T36" s="16"/>
      <c r="AB36" s="25"/>
      <c r="AC36" s="26"/>
      <c r="AF36" s="25"/>
      <c r="AG36" s="26"/>
    </row>
    <row r="37" spans="1:33" x14ac:dyDescent="0.2">
      <c r="A37" s="17">
        <f>IF(S4="","",S4)</f>
        <v>0</v>
      </c>
      <c r="B37" s="18"/>
      <c r="C37" s="18"/>
      <c r="D37" s="18"/>
      <c r="E37" s="18"/>
      <c r="F37" s="19"/>
      <c r="AB37" s="17">
        <f>IF(S16="","",S16)</f>
        <v>0</v>
      </c>
      <c r="AC37" s="18"/>
      <c r="AD37" s="18"/>
      <c r="AE37" s="18"/>
      <c r="AF37" s="18"/>
      <c r="AG37" s="19"/>
    </row>
    <row r="38" spans="1:33" ht="15.75" thickBot="1" x14ac:dyDescent="0.25">
      <c r="A38" s="20"/>
      <c r="B38" s="21"/>
      <c r="C38" s="21"/>
      <c r="D38" s="21"/>
      <c r="E38" s="21"/>
      <c r="F38" s="22"/>
      <c r="AB38" s="20"/>
      <c r="AC38" s="21"/>
      <c r="AD38" s="21"/>
      <c r="AE38" s="21"/>
      <c r="AF38" s="21"/>
      <c r="AG38" s="22"/>
    </row>
    <row r="39" spans="1:33" ht="15.75" thickBot="1" x14ac:dyDescent="0.25">
      <c r="A39" s="27">
        <f>IF(S11="","",S11)</f>
        <v>0</v>
      </c>
      <c r="B39" s="28"/>
      <c r="C39" s="28"/>
      <c r="D39" s="28"/>
      <c r="E39" s="28"/>
      <c r="F39" s="29"/>
      <c r="AB39" s="27">
        <f>IF(S23="","",S23)</f>
        <v>0</v>
      </c>
      <c r="AC39" s="28"/>
      <c r="AD39" s="28"/>
      <c r="AE39" s="28"/>
      <c r="AF39" s="28"/>
      <c r="AG39" s="29"/>
    </row>
    <row r="40" spans="1:33" ht="15.75" thickBot="1" x14ac:dyDescent="0.25">
      <c r="A40" s="20"/>
      <c r="B40" s="21"/>
      <c r="C40" s="21"/>
      <c r="D40" s="21"/>
      <c r="E40" s="21"/>
      <c r="F40" s="22"/>
      <c r="H40" s="15" t="s">
        <v>28</v>
      </c>
      <c r="I40" s="16"/>
      <c r="L40" s="15" t="s">
        <v>29</v>
      </c>
      <c r="M40" s="16"/>
      <c r="U40" s="15" t="s">
        <v>28</v>
      </c>
      <c r="V40" s="16"/>
      <c r="Y40" s="15" t="s">
        <v>29</v>
      </c>
      <c r="Z40" s="16"/>
      <c r="AB40" s="20"/>
      <c r="AC40" s="21"/>
      <c r="AD40" s="21"/>
      <c r="AE40" s="21"/>
      <c r="AF40" s="21"/>
      <c r="AG40" s="22"/>
    </row>
    <row r="41" spans="1:33" x14ac:dyDescent="0.2">
      <c r="A41" s="23"/>
      <c r="B41" s="24"/>
      <c r="E41" s="23"/>
      <c r="F41" s="24"/>
      <c r="H41" s="23"/>
      <c r="I41" s="24"/>
      <c r="L41" s="23"/>
      <c r="M41" s="24"/>
      <c r="U41" s="23"/>
      <c r="V41" s="24"/>
      <c r="Y41" s="23"/>
      <c r="Z41" s="24"/>
      <c r="AB41" s="23"/>
      <c r="AC41" s="24"/>
      <c r="AF41" s="23"/>
      <c r="AG41" s="24"/>
    </row>
    <row r="42" spans="1:33" ht="15.75" thickBot="1" x14ac:dyDescent="0.25">
      <c r="A42" s="25"/>
      <c r="B42" s="26"/>
      <c r="E42" s="25"/>
      <c r="F42" s="26"/>
      <c r="H42" s="25"/>
      <c r="I42" s="26"/>
      <c r="L42" s="25"/>
      <c r="M42" s="26"/>
      <c r="U42" s="25"/>
      <c r="V42" s="26"/>
      <c r="Y42" s="25"/>
      <c r="Z42" s="26"/>
      <c r="AB42" s="25"/>
      <c r="AC42" s="26"/>
      <c r="AF42" s="25"/>
      <c r="AG42" s="26"/>
    </row>
    <row r="43" spans="1:33" ht="15.75" thickBot="1" x14ac:dyDescent="0.25">
      <c r="A43" s="15" t="s">
        <v>28</v>
      </c>
      <c r="B43" s="16"/>
      <c r="E43" s="15" t="s">
        <v>29</v>
      </c>
      <c r="F43" s="16"/>
      <c r="H43" s="17" t="str">
        <f>IF(A35="","",IF(A35&gt;A41,A37,IF(A41&gt;A35,A39,IF(A35=A41,IF(E35&gt;E41,A37,IF(A41=A35,IF(E41&gt;E35,A39)))))))</f>
        <v/>
      </c>
      <c r="I43" s="18"/>
      <c r="J43" s="18"/>
      <c r="K43" s="18"/>
      <c r="L43" s="18"/>
      <c r="M43" s="19"/>
      <c r="U43" s="17" t="str">
        <f>IF(AB35="","",IF(AB35&gt;AB41,AB37,IF(AB41&gt;AB35,AB39,IF(AB35=AB41,IF(AF35&gt;AF41,AB37,IF(AB41=AB35,IF(AF41&gt;AF35,AB39)))))))</f>
        <v/>
      </c>
      <c r="V43" s="18"/>
      <c r="W43" s="18"/>
      <c r="X43" s="18"/>
      <c r="Y43" s="18"/>
      <c r="Z43" s="19"/>
      <c r="AB43" s="15" t="s">
        <v>28</v>
      </c>
      <c r="AC43" s="16"/>
      <c r="AF43" s="15" t="s">
        <v>29</v>
      </c>
      <c r="AG43" s="16"/>
    </row>
    <row r="44" spans="1:33" ht="15.75" thickBot="1" x14ac:dyDescent="0.25">
      <c r="H44" s="20"/>
      <c r="I44" s="21"/>
      <c r="J44" s="21"/>
      <c r="K44" s="21"/>
      <c r="L44" s="21"/>
      <c r="M44" s="22"/>
      <c r="U44" s="20"/>
      <c r="V44" s="21"/>
      <c r="W44" s="21"/>
      <c r="X44" s="21"/>
      <c r="Y44" s="21"/>
      <c r="Z44" s="22"/>
    </row>
    <row r="45" spans="1:33" ht="15.75" thickBot="1" x14ac:dyDescent="0.25">
      <c r="H45" s="27" t="str">
        <f>IF(A47="","",IF(A47&gt;A53,A49,IF(A53&gt;A47,A51,IF(A47=A53,IF(E47&gt;E53,A49,IF(A53=A47,IF(E53&gt;E47,A51)))))))</f>
        <v/>
      </c>
      <c r="I45" s="28"/>
      <c r="J45" s="28"/>
      <c r="K45" s="28"/>
      <c r="L45" s="28"/>
      <c r="M45" s="29"/>
      <c r="U45" s="27" t="str">
        <f>IF(AB47="","",IF(AB47&gt;AB53,AB49,IF(AB53&gt;AB47,AB51,IF(AB47=AB53,IF(AF47&gt;AF53,AB49,IF(AB53=AB47,IF(AF53&gt;AF47,AB51)))))))</f>
        <v/>
      </c>
      <c r="V45" s="28"/>
      <c r="W45" s="28"/>
      <c r="X45" s="28"/>
      <c r="Y45" s="28"/>
      <c r="Z45" s="29"/>
    </row>
    <row r="46" spans="1:33" ht="15.75" thickBot="1" x14ac:dyDescent="0.25">
      <c r="A46" s="15" t="s">
        <v>28</v>
      </c>
      <c r="B46" s="16"/>
      <c r="E46" s="15" t="s">
        <v>29</v>
      </c>
      <c r="F46" s="16"/>
      <c r="H46" s="20"/>
      <c r="I46" s="21"/>
      <c r="J46" s="21"/>
      <c r="K46" s="21"/>
      <c r="L46" s="21"/>
      <c r="M46" s="22"/>
      <c r="U46" s="20"/>
      <c r="V46" s="21"/>
      <c r="W46" s="21"/>
      <c r="X46" s="21"/>
      <c r="Y46" s="21"/>
      <c r="Z46" s="22"/>
      <c r="AB46" s="15" t="s">
        <v>28</v>
      </c>
      <c r="AC46" s="16"/>
      <c r="AF46" s="15" t="s">
        <v>29</v>
      </c>
      <c r="AG46" s="16"/>
    </row>
    <row r="47" spans="1:33" x14ac:dyDescent="0.2">
      <c r="A47" s="23"/>
      <c r="B47" s="24"/>
      <c r="E47" s="23"/>
      <c r="F47" s="24"/>
      <c r="H47" s="23"/>
      <c r="I47" s="24"/>
      <c r="L47" s="23"/>
      <c r="M47" s="24"/>
      <c r="U47" s="23"/>
      <c r="V47" s="24"/>
      <c r="Y47" s="23"/>
      <c r="Z47" s="24"/>
      <c r="AB47" s="23"/>
      <c r="AC47" s="24"/>
      <c r="AF47" s="23"/>
      <c r="AG47" s="24"/>
    </row>
    <row r="48" spans="1:33" ht="15.75" thickBot="1" x14ac:dyDescent="0.25">
      <c r="A48" s="25"/>
      <c r="B48" s="26"/>
      <c r="E48" s="25"/>
      <c r="F48" s="26"/>
      <c r="H48" s="25"/>
      <c r="I48" s="26"/>
      <c r="L48" s="25"/>
      <c r="M48" s="26"/>
      <c r="U48" s="25"/>
      <c r="V48" s="26"/>
      <c r="Y48" s="25"/>
      <c r="Z48" s="26"/>
      <c r="AB48" s="25"/>
      <c r="AC48" s="26"/>
      <c r="AF48" s="25"/>
      <c r="AG48" s="26"/>
    </row>
    <row r="49" spans="1:33" ht="15.75" thickBot="1" x14ac:dyDescent="0.25">
      <c r="A49" s="17">
        <f>IF(S10="","",S10)</f>
        <v>0</v>
      </c>
      <c r="B49" s="18"/>
      <c r="C49" s="18"/>
      <c r="D49" s="18"/>
      <c r="E49" s="18"/>
      <c r="F49" s="19"/>
      <c r="H49" s="15" t="s">
        <v>28</v>
      </c>
      <c r="I49" s="16"/>
      <c r="L49" s="15" t="s">
        <v>29</v>
      </c>
      <c r="M49" s="16"/>
      <c r="U49" s="15" t="s">
        <v>28</v>
      </c>
      <c r="V49" s="16"/>
      <c r="Y49" s="15" t="s">
        <v>29</v>
      </c>
      <c r="Z49" s="16"/>
      <c r="AB49" s="17">
        <f>IF(S22="","",S22)</f>
        <v>0</v>
      </c>
      <c r="AC49" s="18"/>
      <c r="AD49" s="18"/>
      <c r="AE49" s="18"/>
      <c r="AF49" s="18"/>
      <c r="AG49" s="19"/>
    </row>
    <row r="50" spans="1:33" ht="15.75" thickBot="1" x14ac:dyDescent="0.25">
      <c r="A50" s="20"/>
      <c r="B50" s="21"/>
      <c r="C50" s="21"/>
      <c r="D50" s="21"/>
      <c r="E50" s="21"/>
      <c r="F50" s="22"/>
      <c r="AB50" s="20"/>
      <c r="AC50" s="21"/>
      <c r="AD50" s="21"/>
      <c r="AE50" s="21"/>
      <c r="AF50" s="21"/>
      <c r="AG50" s="22"/>
    </row>
    <row r="51" spans="1:33" x14ac:dyDescent="0.2">
      <c r="A51" s="27">
        <f>IF(S5="","",S5)</f>
        <v>0</v>
      </c>
      <c r="B51" s="28"/>
      <c r="C51" s="28"/>
      <c r="D51" s="28"/>
      <c r="E51" s="28"/>
      <c r="F51" s="29"/>
      <c r="AB51" s="27">
        <f>IF(S17="","",S17)</f>
        <v>0</v>
      </c>
      <c r="AC51" s="28"/>
      <c r="AD51" s="28"/>
      <c r="AE51" s="28"/>
      <c r="AF51" s="28"/>
      <c r="AG51" s="29"/>
    </row>
    <row r="52" spans="1:33" ht="15.75" thickBot="1" x14ac:dyDescent="0.25">
      <c r="A52" s="20"/>
      <c r="B52" s="21"/>
      <c r="C52" s="21"/>
      <c r="D52" s="21"/>
      <c r="E52" s="21"/>
      <c r="F52" s="22"/>
      <c r="AB52" s="20"/>
      <c r="AC52" s="21"/>
      <c r="AD52" s="21"/>
      <c r="AE52" s="21"/>
      <c r="AF52" s="21"/>
      <c r="AG52" s="22"/>
    </row>
    <row r="53" spans="1:33" ht="15.75" thickBot="1" x14ac:dyDescent="0.25">
      <c r="A53" s="23"/>
      <c r="B53" s="24"/>
      <c r="E53" s="23"/>
      <c r="F53" s="24"/>
      <c r="N53" s="15" t="s">
        <v>28</v>
      </c>
      <c r="O53" s="16"/>
      <c r="S53" s="15" t="s">
        <v>29</v>
      </c>
      <c r="T53" s="16"/>
      <c r="AB53" s="23"/>
      <c r="AC53" s="24"/>
      <c r="AF53" s="23"/>
      <c r="AG53" s="24"/>
    </row>
    <row r="54" spans="1:33" ht="15.75" thickBot="1" x14ac:dyDescent="0.25">
      <c r="A54" s="25"/>
      <c r="B54" s="26"/>
      <c r="E54" s="25"/>
      <c r="F54" s="26"/>
      <c r="N54" s="23"/>
      <c r="O54" s="24"/>
      <c r="S54" s="23"/>
      <c r="T54" s="24"/>
      <c r="AB54" s="25"/>
      <c r="AC54" s="26"/>
      <c r="AF54" s="25"/>
      <c r="AG54" s="26"/>
    </row>
    <row r="55" spans="1:33" ht="15.75" thickBot="1" x14ac:dyDescent="0.25">
      <c r="A55" s="15" t="s">
        <v>28</v>
      </c>
      <c r="B55" s="16"/>
      <c r="E55" s="15" t="s">
        <v>29</v>
      </c>
      <c r="F55" s="16"/>
      <c r="N55" s="25"/>
      <c r="O55" s="26"/>
      <c r="S55" s="25"/>
      <c r="T55" s="26"/>
      <c r="AB55" s="15" t="s">
        <v>28</v>
      </c>
      <c r="AC55" s="16"/>
      <c r="AF55" s="15" t="s">
        <v>29</v>
      </c>
      <c r="AG55" s="16"/>
    </row>
    <row r="56" spans="1:33" x14ac:dyDescent="0.2">
      <c r="N56" s="17" t="str">
        <f>IF(H41="","",IF(H41&gt;H47,H43,IF(H47&gt;H41,H45,IF(H41=H47,IF(L41&gt;L47,H43,IF(H47=H41,IF(L47&gt;L41,H45)))))))</f>
        <v/>
      </c>
      <c r="O56" s="18"/>
      <c r="P56" s="18"/>
      <c r="Q56" s="18"/>
      <c r="R56" s="18"/>
      <c r="S56" s="18"/>
      <c r="T56" s="19"/>
    </row>
    <row r="57" spans="1:33" ht="15.75" thickBot="1" x14ac:dyDescent="0.25">
      <c r="N57" s="20"/>
      <c r="O57" s="21"/>
      <c r="P57" s="21"/>
      <c r="Q57" s="21"/>
      <c r="R57" s="21"/>
      <c r="S57" s="21"/>
      <c r="T57" s="22"/>
    </row>
    <row r="58" spans="1:33" x14ac:dyDescent="0.2">
      <c r="N58" s="17" t="str">
        <f>IF(U41="","",IF(U41&gt;U47,U43,IF(U47&gt;U41,U45,IF(U41=U47,IF(Y41&gt;Y47,U43,IF(U47=U41,IF(Y47&gt;Y41,U45)))))))</f>
        <v/>
      </c>
      <c r="O58" s="18"/>
      <c r="P58" s="18"/>
      <c r="Q58" s="18"/>
      <c r="R58" s="18"/>
      <c r="S58" s="18"/>
      <c r="T58" s="19"/>
    </row>
    <row r="59" spans="1:33" ht="15.75" thickBot="1" x14ac:dyDescent="0.25">
      <c r="N59" s="20"/>
      <c r="O59" s="21"/>
      <c r="P59" s="21"/>
      <c r="Q59" s="21"/>
      <c r="R59" s="21"/>
      <c r="S59" s="21"/>
      <c r="T59" s="22"/>
    </row>
    <row r="60" spans="1:33" x14ac:dyDescent="0.2">
      <c r="N60" s="23"/>
      <c r="O60" s="24"/>
      <c r="S60" s="23"/>
      <c r="T60" s="24"/>
    </row>
    <row r="61" spans="1:33" ht="15.75" thickBot="1" x14ac:dyDescent="0.25">
      <c r="N61" s="25"/>
      <c r="O61" s="26"/>
      <c r="S61" s="25"/>
      <c r="T61" s="26"/>
    </row>
    <row r="62" spans="1:33" ht="15.75" thickBot="1" x14ac:dyDescent="0.25">
      <c r="N62" s="15" t="s">
        <v>28</v>
      </c>
      <c r="O62" s="16"/>
      <c r="S62" s="15" t="s">
        <v>29</v>
      </c>
      <c r="T62" s="16"/>
    </row>
  </sheetData>
  <mergeCells count="188">
    <mergeCell ref="M4:R4"/>
    <mergeCell ref="S4:X4"/>
    <mergeCell ref="A3:B3"/>
    <mergeCell ref="C3:D3"/>
    <mergeCell ref="E3:J3"/>
    <mergeCell ref="M3:R3"/>
    <mergeCell ref="AJ6:AO6"/>
    <mergeCell ref="A7:R8"/>
    <mergeCell ref="S7:AG8"/>
    <mergeCell ref="AJ7:AX8"/>
    <mergeCell ref="AJ1:AX2"/>
    <mergeCell ref="AJ3:AO3"/>
    <mergeCell ref="AJ4:AO4"/>
    <mergeCell ref="AJ5:AO5"/>
    <mergeCell ref="S5:X5"/>
    <mergeCell ref="S6:X6"/>
    <mergeCell ref="S3:X3"/>
    <mergeCell ref="A1:R2"/>
    <mergeCell ref="S1:AG2"/>
    <mergeCell ref="A6:B6"/>
    <mergeCell ref="C6:D6"/>
    <mergeCell ref="E6:J6"/>
    <mergeCell ref="M6:R6"/>
    <mergeCell ref="A5:B5"/>
    <mergeCell ref="C5:D5"/>
    <mergeCell ref="E5:J5"/>
    <mergeCell ref="M5:R5"/>
    <mergeCell ref="A4:B4"/>
    <mergeCell ref="C4:D4"/>
    <mergeCell ref="E4:J4"/>
    <mergeCell ref="S9:X9"/>
    <mergeCell ref="AJ9:AO9"/>
    <mergeCell ref="A10:B10"/>
    <mergeCell ref="C10:D10"/>
    <mergeCell ref="E10:J10"/>
    <mergeCell ref="M10:R10"/>
    <mergeCell ref="S10:X10"/>
    <mergeCell ref="AJ10:AO10"/>
    <mergeCell ref="A9:B9"/>
    <mergeCell ref="C9:D9"/>
    <mergeCell ref="E9:J9"/>
    <mergeCell ref="M9:R9"/>
    <mergeCell ref="S11:X11"/>
    <mergeCell ref="AJ11:AO11"/>
    <mergeCell ref="A12:B12"/>
    <mergeCell ref="C12:D12"/>
    <mergeCell ref="E12:J12"/>
    <mergeCell ref="M12:R12"/>
    <mergeCell ref="S12:X12"/>
    <mergeCell ref="AJ12:AO12"/>
    <mergeCell ref="A11:B11"/>
    <mergeCell ref="C11:D11"/>
    <mergeCell ref="E11:J11"/>
    <mergeCell ref="M11:R11"/>
    <mergeCell ref="A13:R14"/>
    <mergeCell ref="S13:AG14"/>
    <mergeCell ref="AJ13:AX14"/>
    <mergeCell ref="A15:B15"/>
    <mergeCell ref="C15:D15"/>
    <mergeCell ref="E15:J15"/>
    <mergeCell ref="M15:R15"/>
    <mergeCell ref="S15:X15"/>
    <mergeCell ref="AJ15:AO15"/>
    <mergeCell ref="S16:X16"/>
    <mergeCell ref="AJ16:AO16"/>
    <mergeCell ref="A17:B17"/>
    <mergeCell ref="C17:D17"/>
    <mergeCell ref="E17:J17"/>
    <mergeCell ref="M17:R17"/>
    <mergeCell ref="S17:X17"/>
    <mergeCell ref="AJ17:AO17"/>
    <mergeCell ref="A16:B16"/>
    <mergeCell ref="C16:D16"/>
    <mergeCell ref="E16:J16"/>
    <mergeCell ref="M16:R16"/>
    <mergeCell ref="S18:X18"/>
    <mergeCell ref="AJ18:AO18"/>
    <mergeCell ref="A19:R20"/>
    <mergeCell ref="S19:AG20"/>
    <mergeCell ref="AJ19:AX20"/>
    <mergeCell ref="A18:B18"/>
    <mergeCell ref="C18:D18"/>
    <mergeCell ref="E18:J18"/>
    <mergeCell ref="M18:R18"/>
    <mergeCell ref="S21:X21"/>
    <mergeCell ref="AJ21:AO21"/>
    <mergeCell ref="A22:B22"/>
    <mergeCell ref="C22:D22"/>
    <mergeCell ref="E22:J22"/>
    <mergeCell ref="M22:R22"/>
    <mergeCell ref="S22:X22"/>
    <mergeCell ref="AJ22:AO22"/>
    <mergeCell ref="A21:B21"/>
    <mergeCell ref="C21:D21"/>
    <mergeCell ref="E21:J21"/>
    <mergeCell ref="M21:R21"/>
    <mergeCell ref="N27:O27"/>
    <mergeCell ref="S27:T27"/>
    <mergeCell ref="N28:O29"/>
    <mergeCell ref="S28:T29"/>
    <mergeCell ref="S23:X23"/>
    <mergeCell ref="AJ23:AO23"/>
    <mergeCell ref="A24:B24"/>
    <mergeCell ref="C24:D24"/>
    <mergeCell ref="E24:J24"/>
    <mergeCell ref="M24:R24"/>
    <mergeCell ref="S24:X24"/>
    <mergeCell ref="AJ24:AO24"/>
    <mergeCell ref="A23:B23"/>
    <mergeCell ref="C23:D23"/>
    <mergeCell ref="E23:J23"/>
    <mergeCell ref="M23:R23"/>
    <mergeCell ref="AB34:AC34"/>
    <mergeCell ref="AF34:AG34"/>
    <mergeCell ref="A35:B36"/>
    <mergeCell ref="E35:F36"/>
    <mergeCell ref="AB35:AC36"/>
    <mergeCell ref="AF35:AG36"/>
    <mergeCell ref="N36:O36"/>
    <mergeCell ref="S36:T36"/>
    <mergeCell ref="N30:T31"/>
    <mergeCell ref="N32:T33"/>
    <mergeCell ref="A34:B34"/>
    <mergeCell ref="E34:F34"/>
    <mergeCell ref="N34:O35"/>
    <mergeCell ref="S34:T35"/>
    <mergeCell ref="U41:V42"/>
    <mergeCell ref="Y41:Z42"/>
    <mergeCell ref="AB41:AC42"/>
    <mergeCell ref="AF41:AG42"/>
    <mergeCell ref="A41:B42"/>
    <mergeCell ref="E41:F42"/>
    <mergeCell ref="H41:I42"/>
    <mergeCell ref="L41:M42"/>
    <mergeCell ref="A37:F38"/>
    <mergeCell ref="AB37:AG38"/>
    <mergeCell ref="A39:F40"/>
    <mergeCell ref="AB39:AG40"/>
    <mergeCell ref="H40:I40"/>
    <mergeCell ref="L40:M40"/>
    <mergeCell ref="U40:V40"/>
    <mergeCell ref="Y40:Z40"/>
    <mergeCell ref="A46:B46"/>
    <mergeCell ref="E46:F46"/>
    <mergeCell ref="AB46:AC46"/>
    <mergeCell ref="AF46:AG46"/>
    <mergeCell ref="AB43:AC43"/>
    <mergeCell ref="AF43:AG43"/>
    <mergeCell ref="H45:M46"/>
    <mergeCell ref="U45:Z46"/>
    <mergeCell ref="A43:B43"/>
    <mergeCell ref="E43:F43"/>
    <mergeCell ref="H43:M44"/>
    <mergeCell ref="U43:Z44"/>
    <mergeCell ref="Y49:Z49"/>
    <mergeCell ref="AB49:AG50"/>
    <mergeCell ref="A51:F52"/>
    <mergeCell ref="AB51:AG52"/>
    <mergeCell ref="A49:F50"/>
    <mergeCell ref="H49:I49"/>
    <mergeCell ref="L49:M49"/>
    <mergeCell ref="U49:V49"/>
    <mergeCell ref="U47:V48"/>
    <mergeCell ref="Y47:Z48"/>
    <mergeCell ref="AB47:AC48"/>
    <mergeCell ref="AF47:AG48"/>
    <mergeCell ref="A47:B48"/>
    <mergeCell ref="E47:F48"/>
    <mergeCell ref="H47:I48"/>
    <mergeCell ref="L47:M48"/>
    <mergeCell ref="AF55:AG55"/>
    <mergeCell ref="AB53:AC54"/>
    <mergeCell ref="AF53:AG54"/>
    <mergeCell ref="N54:O55"/>
    <mergeCell ref="S54:T55"/>
    <mergeCell ref="A53:B54"/>
    <mergeCell ref="E53:F54"/>
    <mergeCell ref="N53:O53"/>
    <mergeCell ref="S53:T53"/>
    <mergeCell ref="N62:O62"/>
    <mergeCell ref="S62:T62"/>
    <mergeCell ref="N56:T57"/>
    <mergeCell ref="N58:T59"/>
    <mergeCell ref="N60:O61"/>
    <mergeCell ref="S60:T61"/>
    <mergeCell ref="A55:B55"/>
    <mergeCell ref="E55:F55"/>
    <mergeCell ref="AB55:AC55"/>
  </mergeCells>
  <phoneticPr fontId="0" type="noConversion"/>
  <pageMargins left="0.78740157499999996" right="0.78740157499999996" top="0.984251969" bottom="0.984251969" header="0.4921259845" footer="0.4921259845"/>
  <pageSetup paperSize="9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Equipes</vt:lpstr>
      <vt:lpstr>2 poules de 5</vt:lpstr>
      <vt:lpstr>4 poules de 3</vt:lpstr>
      <vt:lpstr>Tournoi5_Poule1</vt:lpstr>
      <vt:lpstr>Tournoi5_Poule2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Jacques PASQUIER</cp:lastModifiedBy>
  <dcterms:created xsi:type="dcterms:W3CDTF">2014-07-31T15:42:59Z</dcterms:created>
  <dcterms:modified xsi:type="dcterms:W3CDTF">2019-05-22T12:47:39Z</dcterms:modified>
</cp:coreProperties>
</file>