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Documents\Football\Fichiers\Championnats de football - Fichiers vierges  2019 - Choix de points\"/>
    </mc:Choice>
  </mc:AlternateContent>
  <xr:revisionPtr revIDLastSave="0" documentId="13_ncr:1_{AF1B396C-A175-4497-9790-41D20A3D5673}" xr6:coauthVersionLast="45" xr6:coauthVersionMax="45" xr10:uidLastSave="{00000000-0000-0000-0000-000000000000}"/>
  <bookViews>
    <workbookView xWindow="28680" yWindow="-120" windowWidth="29040" windowHeight="15990" xr2:uid="{FD7E6516-ADC8-481C-856C-E20DA26B516B}"/>
  </bookViews>
  <sheets>
    <sheet name="Equipes" sheetId="1" r:id="rId1"/>
    <sheet name="Matchs de poules" sheetId="2" r:id="rId2"/>
    <sheet name="Phase finale" sheetId="3" r:id="rId3"/>
  </sheets>
  <definedNames>
    <definedName name="Année">Equipes!$AB$1:$AB$102</definedName>
    <definedName name="Arbitres">Equipes!$I$2:$I$31</definedName>
    <definedName name="Poule_1">Equipes!$A$2:$A$6</definedName>
    <definedName name="Poule_2">Equipes!$C$2:$C$6</definedName>
    <definedName name="Poule_3">Equipes!$E$2:$E$6</definedName>
    <definedName name="Poule_4">Equipes!$G$2:$G$6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18" i="3" l="1"/>
  <c r="W12" i="3"/>
  <c r="S18" i="3"/>
  <c r="S12" i="3"/>
  <c r="N24" i="3"/>
  <c r="N15" i="3"/>
  <c r="I21" i="3"/>
  <c r="I9" i="3"/>
  <c r="D24" i="3"/>
  <c r="D18" i="3"/>
  <c r="D12" i="3"/>
  <c r="D6" i="3"/>
  <c r="W47" i="2" l="1"/>
  <c r="W48" i="2"/>
  <c r="W49" i="2"/>
  <c r="W50" i="2"/>
  <c r="W46" i="2"/>
  <c r="W33" i="2"/>
  <c r="W34" i="2"/>
  <c r="W35" i="2"/>
  <c r="W36" i="2"/>
  <c r="W32" i="2"/>
  <c r="W19" i="2"/>
  <c r="W20" i="2"/>
  <c r="W21" i="2"/>
  <c r="W22" i="2"/>
  <c r="W18" i="2"/>
  <c r="BC55" i="2"/>
  <c r="BB55" i="2"/>
  <c r="BA55" i="2"/>
  <c r="AZ55" i="2"/>
  <c r="AY55" i="2"/>
  <c r="AX55" i="2"/>
  <c r="AW55" i="2"/>
  <c r="AV55" i="2"/>
  <c r="AU55" i="2"/>
  <c r="AT55" i="2"/>
  <c r="AS55" i="2"/>
  <c r="AR55" i="2"/>
  <c r="AO55" i="2"/>
  <c r="AN55" i="2"/>
  <c r="AM55" i="2"/>
  <c r="AL55" i="2"/>
  <c r="AK55" i="2"/>
  <c r="AJ55" i="2"/>
  <c r="BC54" i="2"/>
  <c r="BB54" i="2"/>
  <c r="BA54" i="2"/>
  <c r="AZ54" i="2"/>
  <c r="AY54" i="2"/>
  <c r="AX54" i="2"/>
  <c r="AW54" i="2"/>
  <c r="AV54" i="2"/>
  <c r="AU54" i="2"/>
  <c r="AT54" i="2"/>
  <c r="AS54" i="2"/>
  <c r="AR54" i="2"/>
  <c r="AO54" i="2"/>
  <c r="AN54" i="2"/>
  <c r="AM54" i="2"/>
  <c r="AL54" i="2"/>
  <c r="AK54" i="2"/>
  <c r="AJ54" i="2"/>
  <c r="BC53" i="2"/>
  <c r="BB53" i="2"/>
  <c r="BA53" i="2"/>
  <c r="AZ53" i="2"/>
  <c r="AY53" i="2"/>
  <c r="AX53" i="2"/>
  <c r="AW53" i="2"/>
  <c r="AV53" i="2"/>
  <c r="AU53" i="2"/>
  <c r="AT53" i="2"/>
  <c r="AS53" i="2"/>
  <c r="AR53" i="2"/>
  <c r="AO53" i="2"/>
  <c r="AN53" i="2"/>
  <c r="AM53" i="2"/>
  <c r="AL53" i="2"/>
  <c r="AK53" i="2"/>
  <c r="AJ53" i="2"/>
  <c r="BC52" i="2"/>
  <c r="BB52" i="2"/>
  <c r="BA52" i="2"/>
  <c r="AZ52" i="2"/>
  <c r="AY52" i="2"/>
  <c r="AX52" i="2"/>
  <c r="AW52" i="2"/>
  <c r="AV52" i="2"/>
  <c r="AU52" i="2"/>
  <c r="AT52" i="2"/>
  <c r="AS52" i="2"/>
  <c r="AR52" i="2"/>
  <c r="AO52" i="2"/>
  <c r="AN52" i="2"/>
  <c r="AM52" i="2"/>
  <c r="AL52" i="2"/>
  <c r="AK52" i="2"/>
  <c r="AJ52" i="2"/>
  <c r="BC51" i="2"/>
  <c r="BB51" i="2"/>
  <c r="BA51" i="2"/>
  <c r="AZ51" i="2"/>
  <c r="AY51" i="2"/>
  <c r="AX51" i="2"/>
  <c r="AW51" i="2"/>
  <c r="AV51" i="2"/>
  <c r="AU51" i="2"/>
  <c r="AT51" i="2"/>
  <c r="AS51" i="2"/>
  <c r="AR51" i="2"/>
  <c r="AO51" i="2"/>
  <c r="AN51" i="2"/>
  <c r="AM51" i="2"/>
  <c r="AL51" i="2"/>
  <c r="AK51" i="2"/>
  <c r="AJ51" i="2"/>
  <c r="BC50" i="2"/>
  <c r="BB50" i="2"/>
  <c r="BA50" i="2"/>
  <c r="AZ50" i="2"/>
  <c r="AY50" i="2"/>
  <c r="AX50" i="2"/>
  <c r="AW50" i="2"/>
  <c r="AV50" i="2"/>
  <c r="AU50" i="2"/>
  <c r="AT50" i="2"/>
  <c r="AS50" i="2"/>
  <c r="AR50" i="2"/>
  <c r="AO50" i="2"/>
  <c r="AN50" i="2"/>
  <c r="AM50" i="2"/>
  <c r="AL50" i="2"/>
  <c r="AK50" i="2"/>
  <c r="AJ50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O49" i="2"/>
  <c r="AN49" i="2"/>
  <c r="AM49" i="2"/>
  <c r="AL49" i="2"/>
  <c r="AK49" i="2"/>
  <c r="AJ49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O48" i="2"/>
  <c r="AN48" i="2"/>
  <c r="AM48" i="2"/>
  <c r="AL48" i="2"/>
  <c r="AK48" i="2"/>
  <c r="AJ48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O47" i="2"/>
  <c r="AN47" i="2"/>
  <c r="AM47" i="2"/>
  <c r="AL47" i="2"/>
  <c r="AK47" i="2"/>
  <c r="AJ47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O46" i="2"/>
  <c r="AN46" i="2"/>
  <c r="AM46" i="2"/>
  <c r="AL46" i="2"/>
  <c r="AK46" i="2"/>
  <c r="AJ46" i="2"/>
  <c r="BD43" i="2"/>
  <c r="W43" i="2"/>
  <c r="K43" i="2"/>
  <c r="H43" i="2"/>
  <c r="E43" i="2"/>
  <c r="BC41" i="2"/>
  <c r="BB41" i="2"/>
  <c r="BA41" i="2"/>
  <c r="AZ41" i="2"/>
  <c r="AY41" i="2"/>
  <c r="AX41" i="2"/>
  <c r="AW41" i="2"/>
  <c r="AV41" i="2"/>
  <c r="AU41" i="2"/>
  <c r="AT41" i="2"/>
  <c r="AS41" i="2"/>
  <c r="AR41" i="2"/>
  <c r="AO41" i="2"/>
  <c r="AN41" i="2"/>
  <c r="AM41" i="2"/>
  <c r="AL41" i="2"/>
  <c r="AK41" i="2"/>
  <c r="AJ41" i="2"/>
  <c r="BC40" i="2"/>
  <c r="BB40" i="2"/>
  <c r="BA40" i="2"/>
  <c r="AZ40" i="2"/>
  <c r="AY40" i="2"/>
  <c r="AX40" i="2"/>
  <c r="AW40" i="2"/>
  <c r="AV40" i="2"/>
  <c r="AU40" i="2"/>
  <c r="AT40" i="2"/>
  <c r="AS40" i="2"/>
  <c r="AR40" i="2"/>
  <c r="AO40" i="2"/>
  <c r="AN40" i="2"/>
  <c r="AM40" i="2"/>
  <c r="AL40" i="2"/>
  <c r="AK40" i="2"/>
  <c r="AJ40" i="2"/>
  <c r="BC39" i="2"/>
  <c r="BB39" i="2"/>
  <c r="BA39" i="2"/>
  <c r="AZ39" i="2"/>
  <c r="AY39" i="2"/>
  <c r="AX39" i="2"/>
  <c r="AW39" i="2"/>
  <c r="AV39" i="2"/>
  <c r="AU39" i="2"/>
  <c r="AT39" i="2"/>
  <c r="AS39" i="2"/>
  <c r="AR39" i="2"/>
  <c r="AO39" i="2"/>
  <c r="AN39" i="2"/>
  <c r="AM39" i="2"/>
  <c r="AL39" i="2"/>
  <c r="AK39" i="2"/>
  <c r="AJ39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O38" i="2"/>
  <c r="AN38" i="2"/>
  <c r="AM38" i="2"/>
  <c r="AL38" i="2"/>
  <c r="AK38" i="2"/>
  <c r="AJ38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O37" i="2"/>
  <c r="AN37" i="2"/>
  <c r="AM37" i="2"/>
  <c r="AL37" i="2"/>
  <c r="AK37" i="2"/>
  <c r="AJ37" i="2"/>
  <c r="BC36" i="2"/>
  <c r="BB36" i="2"/>
  <c r="BA36" i="2"/>
  <c r="AZ36" i="2"/>
  <c r="AY36" i="2"/>
  <c r="AX36" i="2"/>
  <c r="AW36" i="2"/>
  <c r="AV36" i="2"/>
  <c r="AU36" i="2"/>
  <c r="AT36" i="2"/>
  <c r="AS36" i="2"/>
  <c r="AR36" i="2"/>
  <c r="AO36" i="2"/>
  <c r="AN36" i="2"/>
  <c r="AM36" i="2"/>
  <c r="AL36" i="2"/>
  <c r="AK36" i="2"/>
  <c r="AJ36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O35" i="2"/>
  <c r="AN35" i="2"/>
  <c r="AM35" i="2"/>
  <c r="AL35" i="2"/>
  <c r="AK35" i="2"/>
  <c r="AJ35" i="2"/>
  <c r="BC34" i="2"/>
  <c r="BB34" i="2"/>
  <c r="BA34" i="2"/>
  <c r="AZ34" i="2"/>
  <c r="AY34" i="2"/>
  <c r="AX34" i="2"/>
  <c r="AW34" i="2"/>
  <c r="AV34" i="2"/>
  <c r="AU34" i="2"/>
  <c r="AT34" i="2"/>
  <c r="AS34" i="2"/>
  <c r="AR34" i="2"/>
  <c r="AO34" i="2"/>
  <c r="AN34" i="2"/>
  <c r="AM34" i="2"/>
  <c r="AL34" i="2"/>
  <c r="AK34" i="2"/>
  <c r="AJ34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O33" i="2"/>
  <c r="AN33" i="2"/>
  <c r="AM33" i="2"/>
  <c r="AL33" i="2"/>
  <c r="AK33" i="2"/>
  <c r="AJ33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O32" i="2"/>
  <c r="AN32" i="2"/>
  <c r="AM32" i="2"/>
  <c r="AL32" i="2"/>
  <c r="AK32" i="2"/>
  <c r="AJ32" i="2"/>
  <c r="BD29" i="2"/>
  <c r="W29" i="2"/>
  <c r="K29" i="2"/>
  <c r="H29" i="2"/>
  <c r="E29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O27" i="2"/>
  <c r="AN27" i="2"/>
  <c r="AM27" i="2"/>
  <c r="AL27" i="2"/>
  <c r="AK27" i="2"/>
  <c r="AJ27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O26" i="2"/>
  <c r="AN26" i="2"/>
  <c r="AM26" i="2"/>
  <c r="AL26" i="2"/>
  <c r="AK26" i="2"/>
  <c r="AJ26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O25" i="2"/>
  <c r="AN25" i="2"/>
  <c r="AM25" i="2"/>
  <c r="AL25" i="2"/>
  <c r="AK25" i="2"/>
  <c r="AJ25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O24" i="2"/>
  <c r="AN24" i="2"/>
  <c r="AM24" i="2"/>
  <c r="AL24" i="2"/>
  <c r="AK24" i="2"/>
  <c r="AJ24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O23" i="2"/>
  <c r="AN23" i="2"/>
  <c r="AM23" i="2"/>
  <c r="AL23" i="2"/>
  <c r="AK23" i="2"/>
  <c r="AJ23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O22" i="2"/>
  <c r="AN22" i="2"/>
  <c r="AM22" i="2"/>
  <c r="AL22" i="2"/>
  <c r="AK22" i="2"/>
  <c r="AJ22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O21" i="2"/>
  <c r="AN21" i="2"/>
  <c r="AM21" i="2"/>
  <c r="AL21" i="2"/>
  <c r="AK21" i="2"/>
  <c r="AJ21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O20" i="2"/>
  <c r="AN20" i="2"/>
  <c r="AM20" i="2"/>
  <c r="AL20" i="2"/>
  <c r="AK20" i="2"/>
  <c r="AJ20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O19" i="2"/>
  <c r="AN19" i="2"/>
  <c r="AM19" i="2"/>
  <c r="AL19" i="2"/>
  <c r="AK19" i="2"/>
  <c r="AJ19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O18" i="2"/>
  <c r="AN18" i="2"/>
  <c r="AM18" i="2"/>
  <c r="AL18" i="2"/>
  <c r="AK18" i="2"/>
  <c r="AJ18" i="2"/>
  <c r="BD15" i="2"/>
  <c r="W15" i="2"/>
  <c r="K15" i="2"/>
  <c r="H15" i="2"/>
  <c r="E15" i="2"/>
  <c r="AT5" i="2"/>
  <c r="AU5" i="2"/>
  <c r="AV5" i="2"/>
  <c r="AW5" i="2"/>
  <c r="AX5" i="2"/>
  <c r="AY5" i="2"/>
  <c r="AT6" i="2"/>
  <c r="AU6" i="2"/>
  <c r="AV6" i="2"/>
  <c r="AW6" i="2"/>
  <c r="AX6" i="2"/>
  <c r="AY6" i="2"/>
  <c r="AT7" i="2"/>
  <c r="AU7" i="2"/>
  <c r="AV7" i="2"/>
  <c r="AW7" i="2"/>
  <c r="AX7" i="2"/>
  <c r="AY7" i="2"/>
  <c r="AT8" i="2"/>
  <c r="AU8" i="2"/>
  <c r="AV8" i="2"/>
  <c r="AW8" i="2"/>
  <c r="AX8" i="2"/>
  <c r="AY8" i="2"/>
  <c r="AT9" i="2"/>
  <c r="AU9" i="2"/>
  <c r="AV9" i="2"/>
  <c r="AW9" i="2"/>
  <c r="AX9" i="2"/>
  <c r="AY9" i="2"/>
  <c r="AT10" i="2"/>
  <c r="AU10" i="2"/>
  <c r="AV10" i="2"/>
  <c r="AW10" i="2"/>
  <c r="AX10" i="2"/>
  <c r="AY10" i="2"/>
  <c r="AT11" i="2"/>
  <c r="AU11" i="2"/>
  <c r="AV11" i="2"/>
  <c r="AW11" i="2"/>
  <c r="AX11" i="2"/>
  <c r="AY11" i="2"/>
  <c r="AT12" i="2"/>
  <c r="AU12" i="2"/>
  <c r="AV12" i="2"/>
  <c r="AW12" i="2"/>
  <c r="AX12" i="2"/>
  <c r="AY12" i="2"/>
  <c r="AT13" i="2"/>
  <c r="AU13" i="2"/>
  <c r="AV13" i="2"/>
  <c r="AW13" i="2"/>
  <c r="AX13" i="2"/>
  <c r="AY13" i="2"/>
  <c r="AY4" i="2"/>
  <c r="AX4" i="2"/>
  <c r="AW4" i="2"/>
  <c r="AV4" i="2"/>
  <c r="AU4" i="2"/>
  <c r="AT4" i="2"/>
  <c r="AR5" i="2"/>
  <c r="AS5" i="2"/>
  <c r="AR6" i="2"/>
  <c r="AS6" i="2"/>
  <c r="AR7" i="2"/>
  <c r="AS7" i="2"/>
  <c r="AR8" i="2"/>
  <c r="AS8" i="2"/>
  <c r="AR9" i="2"/>
  <c r="AS9" i="2"/>
  <c r="AR10" i="2"/>
  <c r="AS10" i="2"/>
  <c r="AR11" i="2"/>
  <c r="AS11" i="2"/>
  <c r="AR12" i="2"/>
  <c r="AS12" i="2"/>
  <c r="AR13" i="2"/>
  <c r="AS13" i="2"/>
  <c r="AS4" i="2"/>
  <c r="AR4" i="2"/>
  <c r="AN5" i="2"/>
  <c r="AO5" i="2"/>
  <c r="AN6" i="2"/>
  <c r="AO6" i="2"/>
  <c r="AN7" i="2"/>
  <c r="AO7" i="2"/>
  <c r="AN8" i="2"/>
  <c r="AO8" i="2"/>
  <c r="AN9" i="2"/>
  <c r="AO9" i="2"/>
  <c r="AN10" i="2"/>
  <c r="AO10" i="2"/>
  <c r="AN11" i="2"/>
  <c r="AO11" i="2"/>
  <c r="AN12" i="2"/>
  <c r="AO12" i="2"/>
  <c r="AN13" i="2"/>
  <c r="AO13" i="2"/>
  <c r="AO4" i="2"/>
  <c r="AN4" i="2"/>
  <c r="AL5" i="2"/>
  <c r="AM5" i="2"/>
  <c r="AL6" i="2"/>
  <c r="AM6" i="2"/>
  <c r="AL7" i="2"/>
  <c r="AM7" i="2"/>
  <c r="AL8" i="2"/>
  <c r="AM8" i="2"/>
  <c r="AL9" i="2"/>
  <c r="AM9" i="2"/>
  <c r="AL10" i="2"/>
  <c r="AM10" i="2"/>
  <c r="AL11" i="2"/>
  <c r="AM11" i="2"/>
  <c r="AL12" i="2"/>
  <c r="AM12" i="2"/>
  <c r="AL13" i="2"/>
  <c r="AM13" i="2"/>
  <c r="AM4" i="2"/>
  <c r="AL4" i="2"/>
  <c r="AJ5" i="2"/>
  <c r="AK5" i="2"/>
  <c r="AJ6" i="2"/>
  <c r="AK6" i="2"/>
  <c r="AJ7" i="2"/>
  <c r="AK7" i="2"/>
  <c r="AJ8" i="2"/>
  <c r="AK8" i="2"/>
  <c r="AJ9" i="2"/>
  <c r="AK9" i="2"/>
  <c r="AJ10" i="2"/>
  <c r="AK10" i="2"/>
  <c r="AJ11" i="2"/>
  <c r="AK11" i="2"/>
  <c r="AJ12" i="2"/>
  <c r="AK12" i="2"/>
  <c r="AJ13" i="2"/>
  <c r="AK13" i="2"/>
  <c r="AK4" i="2"/>
  <c r="AJ4" i="2"/>
  <c r="AZ5" i="2"/>
  <c r="BA5" i="2"/>
  <c r="BB5" i="2"/>
  <c r="BC5" i="2"/>
  <c r="AZ6" i="2"/>
  <c r="BA6" i="2"/>
  <c r="BB6" i="2"/>
  <c r="BC6" i="2"/>
  <c r="AZ7" i="2"/>
  <c r="BA7" i="2"/>
  <c r="BB7" i="2"/>
  <c r="BC7" i="2"/>
  <c r="AZ8" i="2"/>
  <c r="BA8" i="2"/>
  <c r="BB8" i="2"/>
  <c r="BC8" i="2"/>
  <c r="AZ9" i="2"/>
  <c r="BA9" i="2"/>
  <c r="BB9" i="2"/>
  <c r="BC9" i="2"/>
  <c r="AZ10" i="2"/>
  <c r="BA10" i="2"/>
  <c r="BB10" i="2"/>
  <c r="BC10" i="2"/>
  <c r="AZ11" i="2"/>
  <c r="BA11" i="2"/>
  <c r="BB11" i="2"/>
  <c r="BC11" i="2"/>
  <c r="AZ12" i="2"/>
  <c r="BA12" i="2"/>
  <c r="BB12" i="2"/>
  <c r="BC12" i="2"/>
  <c r="AZ13" i="2"/>
  <c r="BA13" i="2"/>
  <c r="BB13" i="2"/>
  <c r="BC13" i="2"/>
  <c r="BC4" i="2"/>
  <c r="BB4" i="2"/>
  <c r="BA4" i="2"/>
  <c r="AZ4" i="2"/>
  <c r="BG5" i="2"/>
  <c r="BG6" i="2"/>
  <c r="BG7" i="2"/>
  <c r="BG8" i="2"/>
  <c r="BG4" i="2"/>
  <c r="BD1" i="2"/>
  <c r="W1" i="2"/>
  <c r="W5" i="2"/>
  <c r="W6" i="2"/>
  <c r="W7" i="2"/>
  <c r="W8" i="2"/>
  <c r="W4" i="2"/>
  <c r="K1" i="2"/>
  <c r="AP13" i="2" l="1"/>
  <c r="AQ52" i="2"/>
  <c r="AQ55" i="2"/>
  <c r="AQ49" i="2"/>
  <c r="AC49" i="2"/>
  <c r="AD49" i="2"/>
  <c r="AE47" i="2"/>
  <c r="AC48" i="2"/>
  <c r="AC50" i="2"/>
  <c r="AD46" i="2"/>
  <c r="AP36" i="2"/>
  <c r="AE34" i="2"/>
  <c r="AF34" i="2"/>
  <c r="AC35" i="2"/>
  <c r="AD36" i="2"/>
  <c r="AD32" i="2"/>
  <c r="AC20" i="2"/>
  <c r="AP26" i="2"/>
  <c r="AP25" i="2"/>
  <c r="AP52" i="2"/>
  <c r="AP22" i="2"/>
  <c r="AP24" i="2"/>
  <c r="AQ36" i="2"/>
  <c r="AP54" i="2"/>
  <c r="AQ24" i="2"/>
  <c r="AQ53" i="2"/>
  <c r="AQ26" i="2"/>
  <c r="AP38" i="2"/>
  <c r="AQ34" i="2"/>
  <c r="AQ38" i="2"/>
  <c r="AQ50" i="2"/>
  <c r="AQ18" i="2"/>
  <c r="AP21" i="2"/>
  <c r="AP27" i="2"/>
  <c r="AQ39" i="2"/>
  <c r="AQ46" i="2"/>
  <c r="AP49" i="2"/>
  <c r="AP55" i="2"/>
  <c r="AQ21" i="2"/>
  <c r="AQ27" i="2"/>
  <c r="AP37" i="2"/>
  <c r="AP41" i="2"/>
  <c r="AP46" i="2"/>
  <c r="AP19" i="2"/>
  <c r="AQ22" i="2"/>
  <c r="AQ25" i="2"/>
  <c r="AP35" i="2"/>
  <c r="AP47" i="2"/>
  <c r="AP50" i="2"/>
  <c r="AP53" i="2"/>
  <c r="AQ19" i="2"/>
  <c r="AP23" i="2"/>
  <c r="AQ35" i="2"/>
  <c r="AQ37" i="2"/>
  <c r="AQ41" i="2"/>
  <c r="AQ51" i="2"/>
  <c r="AQ54" i="2"/>
  <c r="AQ23" i="2"/>
  <c r="AP32" i="2"/>
  <c r="AP39" i="2"/>
  <c r="AP40" i="2"/>
  <c r="AQ48" i="2"/>
  <c r="AP51" i="2"/>
  <c r="AQ40" i="2"/>
  <c r="AC7" i="2"/>
  <c r="AP10" i="2"/>
  <c r="AA6" i="2"/>
  <c r="AB6" i="2"/>
  <c r="AQ10" i="2"/>
  <c r="AE4" i="2"/>
  <c r="AD5" i="2"/>
  <c r="AF4" i="2"/>
  <c r="AB7" i="2"/>
  <c r="AC8" i="2"/>
  <c r="AA5" i="2"/>
  <c r="AD8" i="2"/>
  <c r="AA4" i="2"/>
  <c r="AD4" i="2"/>
  <c r="AB5" i="2"/>
  <c r="AC6" i="2"/>
  <c r="AD7" i="2"/>
  <c r="AE8" i="2"/>
  <c r="AD22" i="2"/>
  <c r="AB4" i="2"/>
  <c r="AC5" i="2"/>
  <c r="AD6" i="2"/>
  <c r="AE7" i="2"/>
  <c r="AF8" i="2"/>
  <c r="AP18" i="2"/>
  <c r="AC4" i="2"/>
  <c r="AE6" i="2"/>
  <c r="AF7" i="2"/>
  <c r="AE5" i="2"/>
  <c r="AF6" i="2"/>
  <c r="AQ13" i="2"/>
  <c r="AQ9" i="2"/>
  <c r="AQ5" i="2"/>
  <c r="AF5" i="2"/>
  <c r="AA8" i="2"/>
  <c r="AP9" i="2"/>
  <c r="AP5" i="2"/>
  <c r="AA7" i="2"/>
  <c r="AB8" i="2"/>
  <c r="AD20" i="2"/>
  <c r="AQ32" i="2"/>
  <c r="AP34" i="2"/>
  <c r="AE35" i="2"/>
  <c r="AD48" i="2"/>
  <c r="AD50" i="2"/>
  <c r="AD18" i="2"/>
  <c r="AD34" i="2"/>
  <c r="AD33" i="2"/>
  <c r="AD35" i="2"/>
  <c r="AE33" i="2"/>
  <c r="AF33" i="2"/>
  <c r="AC47" i="2"/>
  <c r="AC46" i="2"/>
  <c r="AP20" i="2"/>
  <c r="AD21" i="2"/>
  <c r="AD47" i="2"/>
  <c r="AP48" i="2"/>
  <c r="AQ20" i="2"/>
  <c r="AE32" i="2"/>
  <c r="AQ33" i="2"/>
  <c r="AE36" i="2"/>
  <c r="AD19" i="2"/>
  <c r="AP33" i="2"/>
  <c r="AF32" i="2"/>
  <c r="AQ47" i="2"/>
  <c r="AC19" i="2"/>
  <c r="AC18" i="2"/>
  <c r="AE46" i="2"/>
  <c r="AE49" i="2"/>
  <c r="AE50" i="2"/>
  <c r="AF46" i="2"/>
  <c r="AF47" i="2"/>
  <c r="AF48" i="2"/>
  <c r="AF49" i="2"/>
  <c r="AF50" i="2"/>
  <c r="AA46" i="2"/>
  <c r="BG46" i="2"/>
  <c r="AA47" i="2"/>
  <c r="BG47" i="2"/>
  <c r="AA48" i="2"/>
  <c r="BG48" i="2"/>
  <c r="AA49" i="2"/>
  <c r="BG49" i="2"/>
  <c r="AA50" i="2"/>
  <c r="BG50" i="2"/>
  <c r="AE48" i="2"/>
  <c r="AB46" i="2"/>
  <c r="AB47" i="2"/>
  <c r="AB48" i="2"/>
  <c r="AB49" i="2"/>
  <c r="AB50" i="2"/>
  <c r="AF36" i="2"/>
  <c r="AF35" i="2"/>
  <c r="AA32" i="2"/>
  <c r="BG32" i="2"/>
  <c r="AA33" i="2"/>
  <c r="BG33" i="2"/>
  <c r="AA34" i="2"/>
  <c r="BG34" i="2"/>
  <c r="AA35" i="2"/>
  <c r="BG35" i="2"/>
  <c r="AA36" i="2"/>
  <c r="BG36" i="2"/>
  <c r="AB32" i="2"/>
  <c r="AB33" i="2"/>
  <c r="AB34" i="2"/>
  <c r="AB35" i="2"/>
  <c r="AB36" i="2"/>
  <c r="AC32" i="2"/>
  <c r="AC33" i="2"/>
  <c r="AC34" i="2"/>
  <c r="AC36" i="2"/>
  <c r="AE18" i="2"/>
  <c r="AE19" i="2"/>
  <c r="AE21" i="2"/>
  <c r="AE22" i="2"/>
  <c r="AF18" i="2"/>
  <c r="AF19" i="2"/>
  <c r="AF20" i="2"/>
  <c r="AF21" i="2"/>
  <c r="AF22" i="2"/>
  <c r="AA18" i="2"/>
  <c r="BG18" i="2"/>
  <c r="AA19" i="2"/>
  <c r="BG19" i="2"/>
  <c r="AA20" i="2"/>
  <c r="BG20" i="2"/>
  <c r="AA21" i="2"/>
  <c r="BG21" i="2"/>
  <c r="AA22" i="2"/>
  <c r="BG22" i="2"/>
  <c r="AE20" i="2"/>
  <c r="AB18" i="2"/>
  <c r="AB19" i="2"/>
  <c r="AB20" i="2"/>
  <c r="AB21" i="2"/>
  <c r="AB22" i="2"/>
  <c r="AC21" i="2"/>
  <c r="AC22" i="2"/>
  <c r="AQ7" i="2"/>
  <c r="AQ11" i="2"/>
  <c r="AP7" i="2"/>
  <c r="AP12" i="2"/>
  <c r="AP8" i="2"/>
  <c r="AP6" i="2"/>
  <c r="AQ6" i="2"/>
  <c r="AQ12" i="2"/>
  <c r="AQ8" i="2"/>
  <c r="AP11" i="2"/>
  <c r="AQ4" i="2"/>
  <c r="AP4" i="2"/>
  <c r="AG47" i="2" l="1"/>
  <c r="AG34" i="2"/>
  <c r="AG36" i="2"/>
  <c r="Z36" i="2"/>
  <c r="AH36" i="2" s="1"/>
  <c r="AG35" i="2"/>
  <c r="AG32" i="2"/>
  <c r="AG33" i="2"/>
  <c r="Z18" i="2"/>
  <c r="AG19" i="2"/>
  <c r="Z22" i="2"/>
  <c r="Z47" i="2"/>
  <c r="Z21" i="2"/>
  <c r="Z32" i="2"/>
  <c r="Z20" i="2"/>
  <c r="Z19" i="2"/>
  <c r="Z35" i="2"/>
  <c r="AH35" i="2" s="1"/>
  <c r="Z48" i="2"/>
  <c r="AG4" i="2"/>
  <c r="AG7" i="2"/>
  <c r="AG5" i="2"/>
  <c r="AG6" i="2"/>
  <c r="AG8" i="2"/>
  <c r="Z5" i="2"/>
  <c r="Z6" i="2"/>
  <c r="Z7" i="2"/>
  <c r="Z8" i="2"/>
  <c r="Z4" i="2"/>
  <c r="AH4" i="2" s="1"/>
  <c r="Z34" i="2"/>
  <c r="Z46" i="2"/>
  <c r="Z33" i="2"/>
  <c r="AG48" i="2"/>
  <c r="Z50" i="2"/>
  <c r="Z49" i="2"/>
  <c r="AG46" i="2"/>
  <c r="AG49" i="2"/>
  <c r="AG20" i="2"/>
  <c r="AG18" i="2"/>
  <c r="AG50" i="2"/>
  <c r="AG22" i="2"/>
  <c r="AG21" i="2"/>
  <c r="AH47" i="2" l="1"/>
  <c r="AI47" i="2" s="1"/>
  <c r="AH48" i="2"/>
  <c r="AI48" i="2" s="1"/>
  <c r="AH34" i="2"/>
  <c r="AI34" i="2" s="1"/>
  <c r="AH33" i="2"/>
  <c r="AI33" i="2" s="1"/>
  <c r="AH32" i="2"/>
  <c r="AI32" i="2" s="1"/>
  <c r="AH19" i="2"/>
  <c r="AI19" i="2" s="1"/>
  <c r="AH18" i="2"/>
  <c r="AI18" i="2" s="1"/>
  <c r="AH22" i="2"/>
  <c r="AI22" i="2" s="1"/>
  <c r="AH21" i="2"/>
  <c r="AI21" i="2" s="1"/>
  <c r="AH20" i="2"/>
  <c r="AI20" i="2" s="1"/>
  <c r="AH46" i="2"/>
  <c r="AI46" i="2" s="1"/>
  <c r="AH50" i="2"/>
  <c r="AH7" i="2"/>
  <c r="AI7" i="2" s="1"/>
  <c r="AH6" i="2"/>
  <c r="AI6" i="2" s="1"/>
  <c r="AI4" i="2"/>
  <c r="AH8" i="2"/>
  <c r="AH5" i="2"/>
  <c r="AH49" i="2"/>
  <c r="AI49" i="2" s="1"/>
  <c r="AI36" i="2"/>
  <c r="AI35" i="2"/>
  <c r="X47" i="2" l="1"/>
  <c r="X49" i="2"/>
  <c r="X35" i="2"/>
  <c r="X36" i="2"/>
  <c r="X34" i="2"/>
  <c r="X33" i="2"/>
  <c r="X32" i="2"/>
  <c r="X19" i="2"/>
  <c r="X20" i="2"/>
  <c r="X18" i="2"/>
  <c r="X21" i="2"/>
  <c r="X22" i="2"/>
  <c r="X50" i="2"/>
  <c r="X48" i="2"/>
  <c r="AI50" i="2"/>
  <c r="Y46" i="2" s="1"/>
  <c r="V46" i="2" s="1"/>
  <c r="X46" i="2"/>
  <c r="AI5" i="2"/>
  <c r="X5" i="2"/>
  <c r="Y18" i="2"/>
  <c r="V18" i="2" s="1"/>
  <c r="X7" i="2"/>
  <c r="AI8" i="2"/>
  <c r="X8" i="2"/>
  <c r="X6" i="2"/>
  <c r="X4" i="2"/>
  <c r="Y36" i="2"/>
  <c r="V36" i="2" s="1"/>
  <c r="Y32" i="2"/>
  <c r="V32" i="2" s="1"/>
  <c r="Y20" i="2"/>
  <c r="V20" i="2" s="1"/>
  <c r="Y22" i="2"/>
  <c r="V22" i="2" s="1"/>
  <c r="Y35" i="2"/>
  <c r="V35" i="2" s="1"/>
  <c r="Y33" i="2"/>
  <c r="V33" i="2" s="1"/>
  <c r="Y34" i="2"/>
  <c r="V34" i="2" s="1"/>
  <c r="Y19" i="2"/>
  <c r="V19" i="2" s="1"/>
  <c r="Y21" i="2"/>
  <c r="V21" i="2" s="1"/>
  <c r="BD18" i="2" l="1"/>
  <c r="BE18" i="2" s="1"/>
  <c r="BD32" i="2"/>
  <c r="BE32" i="2" s="1"/>
  <c r="L18" i="2"/>
  <c r="R18" i="2" s="1"/>
  <c r="Y48" i="2"/>
  <c r="V48" i="2" s="1"/>
  <c r="L46" i="2" s="1"/>
  <c r="R46" i="2" s="1"/>
  <c r="Y49" i="2"/>
  <c r="V49" i="2" s="1"/>
  <c r="Y47" i="2"/>
  <c r="V47" i="2" s="1"/>
  <c r="Y50" i="2"/>
  <c r="V50" i="2" s="1"/>
  <c r="Y7" i="2"/>
  <c r="V7" i="2" s="1"/>
  <c r="Y8" i="2"/>
  <c r="V8" i="2" s="1"/>
  <c r="Y5" i="2"/>
  <c r="V5" i="2" s="1"/>
  <c r="Y4" i="2"/>
  <c r="V4" i="2" s="1"/>
  <c r="Y6" i="2"/>
  <c r="V6" i="2" s="1"/>
  <c r="L22" i="2"/>
  <c r="R22" i="2" s="1"/>
  <c r="L36" i="2"/>
  <c r="O36" i="2" s="1"/>
  <c r="BD33" i="2"/>
  <c r="BE33" i="2" s="1"/>
  <c r="L32" i="2"/>
  <c r="T32" i="2" s="1"/>
  <c r="BD36" i="2"/>
  <c r="BE36" i="2" s="1"/>
  <c r="BD34" i="2"/>
  <c r="BE34" i="2" s="1"/>
  <c r="L35" i="2"/>
  <c r="S35" i="2" s="1"/>
  <c r="L34" i="2"/>
  <c r="O34" i="2" s="1"/>
  <c r="BD35" i="2"/>
  <c r="BE35" i="2" s="1"/>
  <c r="L33" i="2"/>
  <c r="BD22" i="2"/>
  <c r="BE22" i="2" s="1"/>
  <c r="BD21" i="2"/>
  <c r="BE21" i="2" s="1"/>
  <c r="L19" i="2"/>
  <c r="BD20" i="2"/>
  <c r="BE20" i="2" s="1"/>
  <c r="L20" i="2"/>
  <c r="L21" i="2"/>
  <c r="BD19" i="2"/>
  <c r="BE19" i="2" s="1"/>
  <c r="O18" i="2" l="1"/>
  <c r="N18" i="2"/>
  <c r="B13" i="3" s="1"/>
  <c r="S18" i="2"/>
  <c r="T18" i="2"/>
  <c r="M18" i="2"/>
  <c r="P18" i="2"/>
  <c r="Q18" i="2"/>
  <c r="BD46" i="2"/>
  <c r="BE46" i="2" s="1"/>
  <c r="L49" i="2"/>
  <c r="T49" i="2" s="1"/>
  <c r="O46" i="2"/>
  <c r="L50" i="2"/>
  <c r="P50" i="2" s="1"/>
  <c r="S32" i="2"/>
  <c r="N32" i="2"/>
  <c r="B19" i="3" s="1"/>
  <c r="P32" i="2"/>
  <c r="N22" i="2"/>
  <c r="P46" i="2"/>
  <c r="BD50" i="2"/>
  <c r="BE50" i="2" s="1"/>
  <c r="M22" i="2"/>
  <c r="L48" i="2"/>
  <c r="S48" i="2" s="1"/>
  <c r="S22" i="2"/>
  <c r="S46" i="2"/>
  <c r="P22" i="2"/>
  <c r="M35" i="2"/>
  <c r="T46" i="2"/>
  <c r="T22" i="2"/>
  <c r="BD49" i="2"/>
  <c r="BE49" i="2" s="1"/>
  <c r="N46" i="2"/>
  <c r="B25" i="3" s="1"/>
  <c r="L47" i="2"/>
  <c r="O47" i="2" s="1"/>
  <c r="T35" i="2"/>
  <c r="R34" i="2"/>
  <c r="O22" i="2"/>
  <c r="BD47" i="2"/>
  <c r="BE47" i="2" s="1"/>
  <c r="M46" i="2"/>
  <c r="T34" i="2"/>
  <c r="Q46" i="2"/>
  <c r="Q22" i="2"/>
  <c r="BD48" i="2"/>
  <c r="BE48" i="2" s="1"/>
  <c r="BF33" i="2"/>
  <c r="Q32" i="2"/>
  <c r="R32" i="2"/>
  <c r="Q34" i="2"/>
  <c r="Q35" i="2"/>
  <c r="P35" i="2"/>
  <c r="BD6" i="2"/>
  <c r="BE6" i="2" s="1"/>
  <c r="BD4" i="2"/>
  <c r="BE4" i="2" s="1"/>
  <c r="BD8" i="2"/>
  <c r="BE8" i="2" s="1"/>
  <c r="L7" i="2"/>
  <c r="L5" i="2"/>
  <c r="BD7" i="2"/>
  <c r="BE7" i="2" s="1"/>
  <c r="BD5" i="2"/>
  <c r="BE5" i="2" s="1"/>
  <c r="L6" i="2"/>
  <c r="L8" i="2"/>
  <c r="L4" i="2"/>
  <c r="BF36" i="2"/>
  <c r="P34" i="2"/>
  <c r="M32" i="2"/>
  <c r="O35" i="2"/>
  <c r="S34" i="2"/>
  <c r="M34" i="2"/>
  <c r="O32" i="2"/>
  <c r="BF32" i="2"/>
  <c r="N34" i="2"/>
  <c r="S36" i="2"/>
  <c r="N35" i="2"/>
  <c r="T36" i="2"/>
  <c r="M36" i="2"/>
  <c r="N36" i="2"/>
  <c r="R35" i="2"/>
  <c r="P36" i="2"/>
  <c r="BF34" i="2"/>
  <c r="Q36" i="2"/>
  <c r="R36" i="2"/>
  <c r="BF18" i="2"/>
  <c r="N33" i="2"/>
  <c r="B14" i="3" s="1"/>
  <c r="M33" i="2"/>
  <c r="T33" i="2"/>
  <c r="S33" i="2"/>
  <c r="P33" i="2"/>
  <c r="O33" i="2"/>
  <c r="R33" i="2"/>
  <c r="Q33" i="2"/>
  <c r="BF35" i="2"/>
  <c r="M21" i="2"/>
  <c r="T21" i="2"/>
  <c r="S21" i="2"/>
  <c r="R21" i="2"/>
  <c r="P21" i="2"/>
  <c r="N21" i="2"/>
  <c r="Q21" i="2"/>
  <c r="O21" i="2"/>
  <c r="BF19" i="2"/>
  <c r="T20" i="2"/>
  <c r="P20" i="2"/>
  <c r="M20" i="2"/>
  <c r="S20" i="2"/>
  <c r="R20" i="2"/>
  <c r="Q20" i="2"/>
  <c r="N20" i="2"/>
  <c r="O20" i="2"/>
  <c r="BF20" i="2"/>
  <c r="T19" i="2"/>
  <c r="S19" i="2"/>
  <c r="N19" i="2"/>
  <c r="B8" i="3" s="1"/>
  <c r="R19" i="2"/>
  <c r="P19" i="2"/>
  <c r="Q19" i="2"/>
  <c r="M19" i="2"/>
  <c r="O19" i="2"/>
  <c r="BF21" i="2"/>
  <c r="BF22" i="2"/>
  <c r="G11" i="3" l="1"/>
  <c r="Q19" i="3"/>
  <c r="P49" i="2"/>
  <c r="Q49" i="2"/>
  <c r="O49" i="2"/>
  <c r="R49" i="2"/>
  <c r="M49" i="2"/>
  <c r="N49" i="2"/>
  <c r="S49" i="2"/>
  <c r="P47" i="2"/>
  <c r="S47" i="2"/>
  <c r="Q47" i="2"/>
  <c r="M47" i="2"/>
  <c r="S50" i="2"/>
  <c r="M50" i="2"/>
  <c r="BF47" i="2"/>
  <c r="Q48" i="2"/>
  <c r="R50" i="2"/>
  <c r="P48" i="2"/>
  <c r="BF50" i="2"/>
  <c r="M48" i="2"/>
  <c r="R47" i="2"/>
  <c r="N50" i="2"/>
  <c r="BF49" i="2"/>
  <c r="T48" i="2"/>
  <c r="O50" i="2"/>
  <c r="BF48" i="2"/>
  <c r="BF46" i="2"/>
  <c r="N47" i="2"/>
  <c r="B20" i="3" s="1"/>
  <c r="G22" i="3" s="1"/>
  <c r="N48" i="2"/>
  <c r="Q50" i="2"/>
  <c r="T50" i="2"/>
  <c r="O48" i="2"/>
  <c r="K36" i="2"/>
  <c r="K35" i="2"/>
  <c r="K34" i="2"/>
  <c r="K33" i="2"/>
  <c r="K19" i="2"/>
  <c r="K22" i="2"/>
  <c r="K21" i="2"/>
  <c r="K20" i="2"/>
  <c r="R48" i="2"/>
  <c r="T47" i="2"/>
  <c r="T6" i="2"/>
  <c r="Q6" i="2"/>
  <c r="P6" i="2"/>
  <c r="O6" i="2"/>
  <c r="N6" i="2"/>
  <c r="S6" i="2"/>
  <c r="M6" i="2"/>
  <c r="R6" i="2"/>
  <c r="BF7" i="2"/>
  <c r="BF5" i="2"/>
  <c r="T5" i="2"/>
  <c r="S5" i="2"/>
  <c r="M5" i="2"/>
  <c r="R5" i="2"/>
  <c r="N5" i="2"/>
  <c r="B26" i="3" s="1"/>
  <c r="G23" i="3" s="1"/>
  <c r="Q5" i="2"/>
  <c r="P5" i="2"/>
  <c r="O5" i="2"/>
  <c r="Q7" i="2"/>
  <c r="O7" i="2"/>
  <c r="N7" i="2"/>
  <c r="R7" i="2"/>
  <c r="M7" i="2"/>
  <c r="P7" i="2"/>
  <c r="T7" i="2"/>
  <c r="S7" i="2"/>
  <c r="BF8" i="2"/>
  <c r="P4" i="2"/>
  <c r="M4" i="2"/>
  <c r="N4" i="2"/>
  <c r="B7" i="3" s="1"/>
  <c r="T4" i="2"/>
  <c r="S4" i="2"/>
  <c r="O4" i="2"/>
  <c r="R4" i="2"/>
  <c r="Q4" i="2"/>
  <c r="BF4" i="2"/>
  <c r="Q8" i="2"/>
  <c r="O8" i="2"/>
  <c r="T8" i="2"/>
  <c r="M8" i="2"/>
  <c r="R8" i="2"/>
  <c r="P8" i="2"/>
  <c r="S8" i="2"/>
  <c r="N8" i="2"/>
  <c r="BF6" i="2"/>
  <c r="L17" i="3" l="1"/>
  <c r="L26" i="3"/>
  <c r="Q20" i="3"/>
  <c r="U20" i="3" s="1"/>
  <c r="G10" i="3"/>
  <c r="Q13" i="3"/>
  <c r="Q14" i="3"/>
  <c r="K49" i="2"/>
  <c r="K47" i="2"/>
  <c r="K50" i="2"/>
  <c r="K48" i="2"/>
  <c r="K7" i="2"/>
  <c r="K8" i="2"/>
  <c r="K5" i="2"/>
  <c r="K6" i="2"/>
  <c r="E1" i="2"/>
  <c r="H1" i="2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2" i="1"/>
  <c r="U14" i="3" l="1"/>
  <c r="U19" i="3"/>
  <c r="AA11" i="3" s="1"/>
  <c r="AA12" i="3" s="1"/>
  <c r="U13" i="3"/>
  <c r="AA9" i="3" s="1"/>
  <c r="AA10" i="3" s="1"/>
  <c r="L16" i="3"/>
  <c r="AA5" i="3" s="1"/>
  <c r="AA6" i="3" s="1"/>
  <c r="L25" i="3"/>
  <c r="AA7" i="3" s="1"/>
  <c r="AA8" i="3" s="1"/>
</calcChain>
</file>

<file path=xl/sharedStrings.xml><?xml version="1.0" encoding="utf-8"?>
<sst xmlns="http://schemas.openxmlformats.org/spreadsheetml/2006/main" count="527" uniqueCount="127">
  <si>
    <t>POULE 1</t>
  </si>
  <si>
    <t>POULE 2</t>
  </si>
  <si>
    <t>POULE 3</t>
  </si>
  <si>
    <t>POULE 4</t>
  </si>
  <si>
    <t>Equipe 01</t>
  </si>
  <si>
    <t>Equipe 02</t>
  </si>
  <si>
    <t>Equipe 03</t>
  </si>
  <si>
    <t>Equipe 04</t>
  </si>
  <si>
    <t>Equipe 05</t>
  </si>
  <si>
    <t>Equipe 06</t>
  </si>
  <si>
    <t>Equipe 11</t>
  </si>
  <si>
    <t>Equipe 16</t>
  </si>
  <si>
    <t>Equipe 17</t>
  </si>
  <si>
    <t>Equipe 18</t>
  </si>
  <si>
    <t>Equipe 19</t>
  </si>
  <si>
    <t>Equipe 20</t>
  </si>
  <si>
    <t>Equipe 12</t>
  </si>
  <si>
    <t>Equipe 13</t>
  </si>
  <si>
    <t>Equipe 14</t>
  </si>
  <si>
    <t>Equipe 15</t>
  </si>
  <si>
    <t>Equipe 07</t>
  </si>
  <si>
    <t>Equipe 08</t>
  </si>
  <si>
    <t>Equipe 09</t>
  </si>
  <si>
    <t>Equipe 10</t>
  </si>
  <si>
    <t>Nom du Tournoi</t>
  </si>
  <si>
    <t>Choix année</t>
  </si>
  <si>
    <t>Année</t>
  </si>
  <si>
    <t>ARBITRES</t>
  </si>
  <si>
    <t>Arbitre 01</t>
  </si>
  <si>
    <t>Arbitre 02</t>
  </si>
  <si>
    <t>Arbitre 03</t>
  </si>
  <si>
    <t>Arbitre 04</t>
  </si>
  <si>
    <t>Arbitre 05</t>
  </si>
  <si>
    <t>Arbitre 06</t>
  </si>
  <si>
    <t>Arbitre 07</t>
  </si>
  <si>
    <t>Arbitre 08</t>
  </si>
  <si>
    <t>Arbitre 09</t>
  </si>
  <si>
    <t>Arbitre 10</t>
  </si>
  <si>
    <t>Arbitre 11</t>
  </si>
  <si>
    <t>Arbitre 12</t>
  </si>
  <si>
    <t>Arbitre 13</t>
  </si>
  <si>
    <t>Arbitre 14</t>
  </si>
  <si>
    <t>Arbitre 15</t>
  </si>
  <si>
    <t>Arbitre 16</t>
  </si>
  <si>
    <t>Arbitre 17</t>
  </si>
  <si>
    <t>Arbitre 18</t>
  </si>
  <si>
    <t>Arbitre 19</t>
  </si>
  <si>
    <t>Arbitre 20</t>
  </si>
  <si>
    <t>Arbitre 21</t>
  </si>
  <si>
    <t>Arbitre 22</t>
  </si>
  <si>
    <t>Arbitre 23</t>
  </si>
  <si>
    <t>Arbitre 24</t>
  </si>
  <si>
    <t>Arbitre 25</t>
  </si>
  <si>
    <t>Arbitre 26</t>
  </si>
  <si>
    <t>Arbitre 27</t>
  </si>
  <si>
    <t>Arbitre 28</t>
  </si>
  <si>
    <t>Arbitre 29</t>
  </si>
  <si>
    <t>Arbitre 30</t>
  </si>
  <si>
    <t>Equipes</t>
  </si>
  <si>
    <t>Scores</t>
  </si>
  <si>
    <t>Arbitres</t>
  </si>
  <si>
    <t>Dates</t>
  </si>
  <si>
    <t>Horaires</t>
  </si>
  <si>
    <t>Arbitres assistants</t>
  </si>
  <si>
    <t>Poule 1</t>
  </si>
  <si>
    <t>Place</t>
  </si>
  <si>
    <t>Points</t>
  </si>
  <si>
    <t>Joués</t>
  </si>
  <si>
    <t>Gagnés</t>
  </si>
  <si>
    <t>Perdus</t>
  </si>
  <si>
    <t>Nuls</t>
  </si>
  <si>
    <t>Pour</t>
  </si>
  <si>
    <t>Contre</t>
  </si>
  <si>
    <t>Diff.</t>
  </si>
  <si>
    <t>Rang</t>
  </si>
  <si>
    <t>Pts</t>
  </si>
  <si>
    <t>J</t>
  </si>
  <si>
    <t>G</t>
  </si>
  <si>
    <t>N</t>
  </si>
  <si>
    <t>P</t>
  </si>
  <si>
    <t>B +</t>
  </si>
  <si>
    <t>B -</t>
  </si>
  <si>
    <t>Dom.</t>
  </si>
  <si>
    <t>Ext.</t>
  </si>
  <si>
    <t>V pts</t>
  </si>
  <si>
    <t>V Pts</t>
  </si>
  <si>
    <t>N Pts</t>
  </si>
  <si>
    <t>D Pts</t>
  </si>
  <si>
    <t>T Pts</t>
  </si>
  <si>
    <t>Poule 2</t>
  </si>
  <si>
    <t>Poule 3</t>
  </si>
  <si>
    <t>Poule 4</t>
  </si>
  <si>
    <t>Score</t>
  </si>
  <si>
    <t>FINALE</t>
  </si>
  <si>
    <t>PETITE FINALE</t>
  </si>
  <si>
    <t>1er Poule 1 / 2ème Poule 2</t>
  </si>
  <si>
    <t>1er Poule 2 / 2ème Poule 3</t>
  </si>
  <si>
    <t>DEMI-FINALE FINALE N°1</t>
  </si>
  <si>
    <t>DEMI-FINALE FINALE N°2</t>
  </si>
  <si>
    <t>1er Poule 3 / 2ème Poule 4</t>
  </si>
  <si>
    <t>1er Poule 4 / 2ème Poule 1</t>
  </si>
  <si>
    <t>Vainqueur Quart N° 1 / Vainqueur Quart N° 2</t>
  </si>
  <si>
    <t>Vainqueur Quart N° 3 / Vainqueur Quart N° 4</t>
  </si>
  <si>
    <t>Vainqueur Demi N° 1 / Vainqueur Demi N° 2</t>
  </si>
  <si>
    <t>Perdant Demi N°1 / Perdant Demi N° 2</t>
  </si>
  <si>
    <t>PHASE FINALE</t>
  </si>
  <si>
    <t>QUART DE  FINALE N° 1</t>
  </si>
  <si>
    <t>QUART DE  FINALE N° 2</t>
  </si>
  <si>
    <t>QUART DE  FINALE N° 3</t>
  </si>
  <si>
    <t>QUART DE  FINALE N° 4</t>
  </si>
  <si>
    <t>MATCHS DE CLASSEMENT</t>
  </si>
  <si>
    <t>MATCH DE CLASSEMENT N° 1</t>
  </si>
  <si>
    <t>MATCH DE CLASSEMENT N° 2</t>
  </si>
  <si>
    <t>PLACES 5 ET 6</t>
  </si>
  <si>
    <t>PLACES 7 ET 8</t>
  </si>
  <si>
    <t>Equipes qualifiées pour la phase finale.</t>
  </si>
  <si>
    <t>Perdant Quart N° 1 / Perdant Quart n° 3</t>
  </si>
  <si>
    <t>Perdant Quart N° 2 / Perdant Quart N° 4</t>
  </si>
  <si>
    <t>Gagnant Match 1 / Gagnant Match 2</t>
  </si>
  <si>
    <t>Perdant Match 1 / Perdant Match 2</t>
  </si>
  <si>
    <t>CLASSEMENT</t>
  </si>
  <si>
    <t>Première équipe</t>
  </si>
  <si>
    <t>Deuxième équipe</t>
  </si>
  <si>
    <t>Troisième équipe</t>
  </si>
  <si>
    <t>Quatrième équipe</t>
  </si>
  <si>
    <t>Cinquième équipe</t>
  </si>
  <si>
    <t>ORDRE DES MATCHS PAR POULE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</si>
</sst>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h&quot;h&quot;:mm;@"/>
    <numFmt numFmtId="166" formatCode="0.0000000"/>
    <numFmt numFmtId="167" formatCode="0_ ;[Red]\-0\ 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8"/>
      <color rgb="FFFF99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color rgb="FFFF99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rgb="FF000000"/>
      <name val="Segoe UI"/>
      <family val="2"/>
    </font>
    <font>
      <sz val="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rgb="FF0000FF"/>
      <name val="Calibri"/>
      <family val="2"/>
      <scheme val="minor"/>
    </font>
    <font>
      <b/>
      <sz val="20"/>
      <color rgb="FFFF9900"/>
      <name val="Calibri"/>
      <family val="2"/>
      <scheme val="minor"/>
    </font>
    <font>
      <sz val="9"/>
      <color rgb="FF00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theme="0"/>
        <bgColor indexed="64"/>
      </patternFill>
    </fill>
  </fills>
  <borders count="9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hair">
        <color rgb="FF0000FF"/>
      </top>
      <bottom style="hair">
        <color rgb="FF0000FF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hair">
        <color rgb="FF0000FF"/>
      </top>
      <bottom style="hair">
        <color rgb="FF0000FF"/>
      </bottom>
      <diagonal/>
    </border>
    <border>
      <left style="thin">
        <color theme="0"/>
      </left>
      <right style="thin">
        <color theme="0"/>
      </right>
      <top/>
      <bottom style="hair">
        <color rgb="FF0000FF"/>
      </bottom>
      <diagonal/>
    </border>
    <border>
      <left style="thin">
        <color theme="0"/>
      </left>
      <right style="thin">
        <color theme="0"/>
      </right>
      <top style="hair">
        <color rgb="FF0000FF"/>
      </top>
      <bottom style="thin">
        <color theme="0"/>
      </bottom>
      <diagonal/>
    </border>
    <border>
      <left style="thin">
        <color rgb="FF0000FF"/>
      </left>
      <right style="thin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thin">
        <color rgb="FF0000FF"/>
      </bottom>
      <diagonal/>
    </border>
    <border>
      <left/>
      <right style="thin">
        <color rgb="FF0000FF"/>
      </right>
      <top style="thin">
        <color theme="0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hair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thin">
        <color rgb="FF0000FF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hair">
        <color rgb="FF0000FF"/>
      </bottom>
      <diagonal/>
    </border>
    <border>
      <left/>
      <right style="thin">
        <color theme="0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medium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hair">
        <color rgb="FF0000FF"/>
      </bottom>
      <diagonal/>
    </border>
    <border>
      <left/>
      <right/>
      <top style="hair">
        <color rgb="FF0000FF"/>
      </top>
      <bottom style="hair">
        <color rgb="FF0000FF"/>
      </bottom>
      <diagonal/>
    </border>
    <border>
      <left/>
      <right/>
      <top style="hair">
        <color rgb="FF0000FF"/>
      </top>
      <bottom style="thin">
        <color rgb="FF0000FF"/>
      </bottom>
      <diagonal/>
    </border>
    <border>
      <left style="hair">
        <color rgb="FF0000FF"/>
      </left>
      <right style="hair">
        <color rgb="FF0000FF"/>
      </right>
      <top style="thin">
        <color theme="0"/>
      </top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hair">
        <color rgb="FF0000FF"/>
      </top>
      <bottom style="thin">
        <color rgb="FF0000FF"/>
      </bottom>
      <diagonal/>
    </border>
    <border>
      <left/>
      <right style="hair">
        <color rgb="FF0000FF"/>
      </right>
      <top style="thin">
        <color theme="0"/>
      </top>
      <bottom style="hair">
        <color rgb="FF0000FF"/>
      </bottom>
      <diagonal/>
    </border>
    <border>
      <left/>
      <right style="hair">
        <color rgb="FF0000FF"/>
      </right>
      <top style="hair">
        <color rgb="FF0000FF"/>
      </top>
      <bottom style="hair">
        <color rgb="FF0000FF"/>
      </bottom>
      <diagonal/>
    </border>
    <border>
      <left/>
      <right style="hair">
        <color rgb="FF0000FF"/>
      </right>
      <top style="hair">
        <color rgb="FF0000FF"/>
      </top>
      <bottom style="thin">
        <color rgb="FF0000FF"/>
      </bottom>
      <diagonal/>
    </border>
    <border>
      <left style="hair">
        <color rgb="FF0000FF"/>
      </left>
      <right style="medium">
        <color rgb="FF0000FF"/>
      </right>
      <top style="thin">
        <color theme="0"/>
      </top>
      <bottom style="hair">
        <color rgb="FF0000FF"/>
      </bottom>
      <diagonal/>
    </border>
    <border>
      <left style="hair">
        <color rgb="FF0000FF"/>
      </left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 style="hair">
        <color rgb="FF0000FF"/>
      </left>
      <right style="medium">
        <color rgb="FF0000FF"/>
      </right>
      <top style="hair">
        <color rgb="FF0000FF"/>
      </top>
      <bottom style="thin">
        <color rgb="FF0000FF"/>
      </bottom>
      <diagonal/>
    </border>
    <border>
      <left/>
      <right style="hair">
        <color rgb="FF0000FF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/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 style="hair">
        <color rgb="FF0000FF"/>
      </left>
      <right style="hair">
        <color rgb="FF0000FF"/>
      </right>
      <top/>
      <bottom style="thin">
        <color theme="0"/>
      </bottom>
      <diagonal/>
    </border>
    <border>
      <left style="hair">
        <color rgb="FF0000FF"/>
      </left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/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hair">
        <color rgb="FF0000FF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/>
      <diagonal/>
    </border>
    <border>
      <left style="thin">
        <color rgb="FF0000FF"/>
      </left>
      <right style="thin">
        <color rgb="FF0000FF"/>
      </right>
      <top/>
      <bottom style="hair">
        <color rgb="FF0000FF"/>
      </bottom>
      <diagonal/>
    </border>
    <border>
      <left/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 style="thin">
        <color rgb="FF0000FF"/>
      </right>
      <top/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/>
      <bottom style="hair">
        <color rgb="FF0000FF"/>
      </bottom>
      <diagonal/>
    </border>
    <border>
      <left style="thin">
        <color rgb="FF0000FF"/>
      </left>
      <right/>
      <top style="hair">
        <color rgb="FF0000FF"/>
      </top>
      <bottom style="hair">
        <color rgb="FF0000FF"/>
      </bottom>
      <diagonal/>
    </border>
    <border>
      <left style="thin">
        <color rgb="FF0000FF"/>
      </left>
      <right/>
      <top style="hair">
        <color rgb="FF0000FF"/>
      </top>
      <bottom style="thin">
        <color rgb="FF0000FF"/>
      </bottom>
      <diagonal/>
    </border>
    <border>
      <left/>
      <right style="medium">
        <color rgb="FF0000FF"/>
      </right>
      <top style="thin">
        <color rgb="FF0000FF"/>
      </top>
      <bottom style="thin">
        <color rgb="FF0000FF"/>
      </bottom>
      <diagonal/>
    </border>
    <border>
      <left/>
      <right style="medium">
        <color rgb="FF0000FF"/>
      </right>
      <top/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thin">
        <color rgb="FF0000FF"/>
      </bottom>
      <diagonal/>
    </border>
    <border>
      <left style="hair">
        <color rgb="FF0000FF"/>
      </left>
      <right style="hair">
        <color rgb="FF0000FF"/>
      </right>
      <top/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/>
      <bottom style="thin">
        <color rgb="FF0000FF"/>
      </bottom>
      <diagonal/>
    </border>
    <border>
      <left style="thin">
        <color rgb="FF0000FF"/>
      </left>
      <right style="medium">
        <color rgb="FF0000FF"/>
      </right>
      <top/>
      <bottom style="thin">
        <color rgb="FF0000FF"/>
      </bottom>
      <diagonal/>
    </border>
    <border>
      <left/>
      <right style="thin">
        <color rgb="FF0000FF"/>
      </right>
      <top/>
      <bottom style="thin">
        <color rgb="FF0000FF"/>
      </bottom>
      <diagonal/>
    </border>
    <border>
      <left style="thin">
        <color rgb="FF0000FF"/>
      </left>
      <right style="medium">
        <color rgb="FF0000FF"/>
      </right>
      <top style="thin">
        <color rgb="FF0000FF"/>
      </top>
      <bottom style="hair">
        <color rgb="FF0000FF"/>
      </bottom>
      <diagonal/>
    </border>
    <border>
      <left/>
      <right style="thin">
        <color rgb="FF0000FF"/>
      </right>
      <top style="thin">
        <color rgb="FF0000FF"/>
      </top>
      <bottom style="hair">
        <color rgb="FF0000FF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theme="0"/>
      </bottom>
      <diagonal/>
    </border>
    <border>
      <left style="thin">
        <color rgb="FF0000FF"/>
      </left>
      <right/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medium">
        <color theme="0"/>
      </right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rgb="FF0000FF"/>
      </left>
      <right style="medium">
        <color theme="0"/>
      </right>
      <top style="medium">
        <color theme="0"/>
      </top>
      <bottom/>
      <diagonal/>
    </border>
    <border>
      <left style="thin">
        <color rgb="FF0000FF"/>
      </left>
      <right style="thin">
        <color theme="0"/>
      </right>
      <top style="thin">
        <color rgb="FF0000FF"/>
      </top>
      <bottom style="thin">
        <color theme="0"/>
      </bottom>
      <diagonal/>
    </border>
    <border>
      <left style="thin">
        <color theme="0"/>
      </left>
      <right style="thin">
        <color rgb="FF0000FF"/>
      </right>
      <top style="thin">
        <color rgb="FF0000FF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theme="0"/>
      </top>
      <bottom/>
      <diagonal/>
    </border>
    <border>
      <left style="thin">
        <color rgb="FF0000FF"/>
      </left>
      <right style="thin">
        <color rgb="FF0000FF"/>
      </right>
      <top/>
      <bottom style="thin">
        <color theme="0"/>
      </bottom>
      <diagonal/>
    </border>
  </borders>
  <cellStyleXfs count="1">
    <xf numFmtId="0" fontId="0" fillId="0" borderId="0"/>
  </cellStyleXfs>
  <cellXfs count="191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1" fillId="2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2" borderId="0" xfId="0" applyFill="1"/>
    <xf numFmtId="0" fontId="3" fillId="3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0" fontId="9" fillId="0" borderId="52" xfId="0" applyFont="1" applyBorder="1" applyAlignment="1">
      <alignment horizontal="left" vertical="center"/>
    </xf>
    <xf numFmtId="166" fontId="9" fillId="0" borderId="52" xfId="0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166" fontId="9" fillId="0" borderId="53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left" vertical="center"/>
    </xf>
    <xf numFmtId="0" fontId="9" fillId="2" borderId="54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2" fillId="4" borderId="61" xfId="0" applyFont="1" applyFill="1" applyBorder="1" applyAlignment="1">
      <alignment horizontal="center" vertical="center"/>
    </xf>
    <xf numFmtId="0" fontId="2" fillId="4" borderId="60" xfId="0" applyFont="1" applyFill="1" applyBorder="1" applyAlignment="1">
      <alignment horizontal="center" vertical="center"/>
    </xf>
    <xf numFmtId="0" fontId="2" fillId="4" borderId="65" xfId="0" applyFont="1" applyFill="1" applyBorder="1" applyAlignment="1">
      <alignment horizontal="center" vertical="center"/>
    </xf>
    <xf numFmtId="0" fontId="2" fillId="4" borderId="58" xfId="0" applyFont="1" applyFill="1" applyBorder="1" applyAlignment="1">
      <alignment horizontal="center" vertical="center"/>
    </xf>
    <xf numFmtId="0" fontId="2" fillId="4" borderId="55" xfId="0" applyFont="1" applyFill="1" applyBorder="1" applyAlignment="1">
      <alignment horizontal="center" vertical="center"/>
    </xf>
    <xf numFmtId="0" fontId="6" fillId="4" borderId="69" xfId="0" applyFont="1" applyFill="1" applyBorder="1" applyAlignment="1">
      <alignment horizontal="left" vertical="center"/>
    </xf>
    <xf numFmtId="0" fontId="5" fillId="4" borderId="66" xfId="0" applyFont="1" applyFill="1" applyBorder="1" applyAlignment="1">
      <alignment horizontal="center" vertical="center"/>
    </xf>
    <xf numFmtId="0" fontId="15" fillId="4" borderId="59" xfId="0" applyFont="1" applyFill="1" applyBorder="1" applyAlignment="1">
      <alignment horizontal="center" vertical="center"/>
    </xf>
    <xf numFmtId="0" fontId="15" fillId="4" borderId="57" xfId="0" applyFont="1" applyFill="1" applyBorder="1" applyAlignment="1">
      <alignment horizontal="center" vertical="center"/>
    </xf>
    <xf numFmtId="167" fontId="15" fillId="4" borderId="57" xfId="0" applyNumberFormat="1" applyFont="1" applyFill="1" applyBorder="1" applyAlignment="1">
      <alignment horizontal="center" vertical="center"/>
    </xf>
    <xf numFmtId="0" fontId="5" fillId="4" borderId="63" xfId="0" applyFont="1" applyFill="1" applyBorder="1" applyAlignment="1">
      <alignment horizontal="center" vertical="center"/>
    </xf>
    <xf numFmtId="0" fontId="6" fillId="4" borderId="35" xfId="0" applyFont="1" applyFill="1" applyBorder="1" applyAlignment="1">
      <alignment horizontal="left" vertical="center"/>
    </xf>
    <xf numFmtId="0" fontId="5" fillId="4" borderId="67" xfId="0" applyFont="1" applyFill="1" applyBorder="1" applyAlignment="1">
      <alignment horizontal="center" vertical="center"/>
    </xf>
    <xf numFmtId="0" fontId="15" fillId="4" borderId="19" xfId="0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167" fontId="15" fillId="4" borderId="16" xfId="0" applyNumberFormat="1" applyFont="1" applyFill="1" applyBorder="1" applyAlignment="1">
      <alignment horizontal="center" vertical="center"/>
    </xf>
    <xf numFmtId="0" fontId="5" fillId="4" borderId="64" xfId="0" applyFont="1" applyFill="1" applyBorder="1" applyAlignment="1">
      <alignment horizontal="center" vertical="center"/>
    </xf>
    <xf numFmtId="0" fontId="6" fillId="4" borderId="36" xfId="0" applyFont="1" applyFill="1" applyBorder="1" applyAlignment="1">
      <alignment horizontal="left" vertical="center"/>
    </xf>
    <xf numFmtId="0" fontId="5" fillId="4" borderId="68" xfId="0" applyFont="1" applyFill="1" applyBorder="1" applyAlignment="1">
      <alignment horizontal="center" vertical="center"/>
    </xf>
    <xf numFmtId="0" fontId="15" fillId="4" borderId="20" xfId="0" applyFont="1" applyFill="1" applyBorder="1" applyAlignment="1">
      <alignment horizontal="center" vertical="center"/>
    </xf>
    <xf numFmtId="0" fontId="15" fillId="4" borderId="17" xfId="0" applyFont="1" applyFill="1" applyBorder="1" applyAlignment="1">
      <alignment horizontal="center" vertical="center"/>
    </xf>
    <xf numFmtId="167" fontId="15" fillId="4" borderId="17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47" xfId="0" applyFont="1" applyFill="1" applyBorder="1" applyAlignment="1">
      <alignment horizontal="center" vertical="center"/>
    </xf>
    <xf numFmtId="0" fontId="1" fillId="5" borderId="48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10" fillId="0" borderId="52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9" fillId="0" borderId="52" xfId="0" applyFont="1" applyBorder="1" applyAlignment="1">
      <alignment horizontal="center" vertical="center" textRotation="90"/>
    </xf>
    <xf numFmtId="0" fontId="9" fillId="2" borderId="54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center"/>
    </xf>
    <xf numFmtId="0" fontId="13" fillId="3" borderId="49" xfId="0" applyFont="1" applyFill="1" applyBorder="1" applyAlignment="1">
      <alignment horizontal="center" vertical="center"/>
    </xf>
    <xf numFmtId="0" fontId="13" fillId="3" borderId="9" xfId="0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3" fillId="3" borderId="46" xfId="0" applyFont="1" applyFill="1" applyBorder="1" applyAlignment="1">
      <alignment horizontal="center" vertical="center"/>
    </xf>
    <xf numFmtId="0" fontId="12" fillId="3" borderId="44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49" xfId="0" applyFont="1" applyFill="1" applyBorder="1" applyAlignment="1">
      <alignment horizontal="center" vertical="center"/>
    </xf>
    <xf numFmtId="0" fontId="12" fillId="3" borderId="45" xfId="0" applyFont="1" applyFill="1" applyBorder="1" applyAlignment="1">
      <alignment horizontal="center" vertical="center"/>
    </xf>
    <xf numFmtId="0" fontId="12" fillId="3" borderId="10" xfId="0" applyFont="1" applyFill="1" applyBorder="1" applyAlignment="1">
      <alignment horizontal="center" vertical="center"/>
    </xf>
    <xf numFmtId="0" fontId="12" fillId="3" borderId="46" xfId="0" applyFont="1" applyFill="1" applyBorder="1" applyAlignment="1">
      <alignment horizontal="center" vertical="center"/>
    </xf>
    <xf numFmtId="0" fontId="11" fillId="3" borderId="44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45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4" fillId="4" borderId="50" xfId="0" applyFont="1" applyFill="1" applyBorder="1" applyAlignment="1">
      <alignment horizontal="center" vertical="center"/>
    </xf>
    <xf numFmtId="0" fontId="14" fillId="4" borderId="56" xfId="0" applyFont="1" applyFill="1" applyBorder="1" applyAlignment="1">
      <alignment horizontal="center" vertical="center"/>
    </xf>
    <xf numFmtId="0" fontId="16" fillId="0" borderId="52" xfId="0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0" fillId="6" borderId="76" xfId="0" applyFont="1" applyFill="1" applyBorder="1" applyAlignment="1">
      <alignment horizontal="center" vertical="center"/>
    </xf>
    <xf numFmtId="0" fontId="20" fillId="6" borderId="77" xfId="0" applyFont="1" applyFill="1" applyBorder="1" applyAlignment="1">
      <alignment horizontal="center" vertical="center"/>
    </xf>
    <xf numFmtId="0" fontId="20" fillId="6" borderId="24" xfId="0" applyFont="1" applyFill="1" applyBorder="1" applyAlignment="1">
      <alignment horizontal="center" vertical="center"/>
    </xf>
    <xf numFmtId="0" fontId="0" fillId="2" borderId="79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78" xfId="0" applyFill="1" applyBorder="1" applyAlignment="1">
      <alignment horizontal="center" vertical="center"/>
    </xf>
    <xf numFmtId="0" fontId="0" fillId="2" borderId="80" xfId="0" applyFill="1" applyBorder="1" applyAlignment="1">
      <alignment horizontal="center" vertical="center"/>
    </xf>
    <xf numFmtId="0" fontId="0" fillId="2" borderId="81" xfId="0" applyFill="1" applyBorder="1" applyAlignment="1">
      <alignment horizontal="center" vertical="center"/>
    </xf>
    <xf numFmtId="0" fontId="0" fillId="2" borderId="82" xfId="0" applyFill="1" applyBorder="1" applyAlignment="1">
      <alignment horizontal="center" vertical="center"/>
    </xf>
    <xf numFmtId="0" fontId="0" fillId="2" borderId="83" xfId="0" applyFill="1" applyBorder="1" applyAlignment="1">
      <alignment horizontal="center" vertical="center"/>
    </xf>
    <xf numFmtId="0" fontId="21" fillId="0" borderId="55" xfId="0" applyFont="1" applyBorder="1" applyAlignment="1">
      <alignment horizontal="center" vertical="center" wrapText="1"/>
    </xf>
    <xf numFmtId="0" fontId="21" fillId="0" borderId="70" xfId="0" applyFont="1" applyBorder="1" applyAlignment="1">
      <alignment horizontal="center" vertical="center" wrapText="1"/>
    </xf>
    <xf numFmtId="0" fontId="22" fillId="3" borderId="6" xfId="0" applyFont="1" applyFill="1" applyBorder="1" applyAlignment="1">
      <alignment horizontal="center" vertical="center"/>
    </xf>
    <xf numFmtId="0" fontId="22" fillId="3" borderId="7" xfId="0" applyFont="1" applyFill="1" applyBorder="1" applyAlignment="1">
      <alignment horizontal="center" vertical="center"/>
    </xf>
    <xf numFmtId="0" fontId="22" fillId="3" borderId="8" xfId="0" applyFont="1" applyFill="1" applyBorder="1" applyAlignment="1">
      <alignment horizontal="center" vertical="center"/>
    </xf>
    <xf numFmtId="0" fontId="22" fillId="3" borderId="9" xfId="0" applyFont="1" applyFill="1" applyBorder="1" applyAlignment="1">
      <alignment horizontal="center" vertical="center"/>
    </xf>
    <xf numFmtId="0" fontId="22" fillId="3" borderId="10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1" fillId="6" borderId="62" xfId="0" applyFont="1" applyFill="1" applyBorder="1" applyAlignment="1">
      <alignment horizontal="center" vertical="center"/>
    </xf>
    <xf numFmtId="0" fontId="1" fillId="6" borderId="63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left" vertical="center" wrapText="1"/>
    </xf>
    <xf numFmtId="0" fontId="22" fillId="2" borderId="0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50" xfId="0" applyFont="1" applyBorder="1" applyAlignment="1" applyProtection="1">
      <alignment horizontal="left" vertical="center"/>
      <protection hidden="1"/>
    </xf>
    <xf numFmtId="0" fontId="5" fillId="0" borderId="71" xfId="0" applyFont="1" applyBorder="1" applyAlignment="1" applyProtection="1">
      <alignment horizontal="left" vertical="center"/>
      <protection hidden="1"/>
    </xf>
    <xf numFmtId="0" fontId="18" fillId="0" borderId="58" xfId="0" applyFont="1" applyBorder="1" applyAlignment="1" applyProtection="1">
      <alignment horizontal="center" vertical="center" wrapText="1"/>
      <protection hidden="1"/>
    </xf>
    <xf numFmtId="0" fontId="5" fillId="0" borderId="16" xfId="0" applyFont="1" applyFill="1" applyBorder="1" applyAlignment="1" applyProtection="1">
      <alignment horizontal="left" vertical="center"/>
      <protection hidden="1"/>
    </xf>
    <xf numFmtId="0" fontId="5" fillId="0" borderId="17" xfId="0" applyFont="1" applyFill="1" applyBorder="1" applyAlignment="1" applyProtection="1">
      <alignment horizontal="left" vertical="center"/>
      <protection hidden="1"/>
    </xf>
    <xf numFmtId="0" fontId="5" fillId="0" borderId="74" xfId="0" applyFont="1" applyBorder="1" applyAlignment="1" applyProtection="1">
      <alignment horizontal="center" vertical="center"/>
      <protection locked="0"/>
    </xf>
    <xf numFmtId="0" fontId="19" fillId="0" borderId="75" xfId="0" applyFont="1" applyBorder="1" applyAlignment="1" applyProtection="1">
      <alignment horizontal="center" vertical="center"/>
      <protection locked="0"/>
    </xf>
    <xf numFmtId="0" fontId="5" fillId="0" borderId="72" xfId="0" applyFont="1" applyBorder="1" applyAlignment="1" applyProtection="1">
      <alignment horizontal="center" vertical="center"/>
      <protection locked="0"/>
    </xf>
    <xf numFmtId="0" fontId="19" fillId="0" borderId="73" xfId="0" applyFont="1" applyBorder="1" applyAlignment="1" applyProtection="1">
      <alignment horizontal="center" vertical="center"/>
      <protection locked="0"/>
    </xf>
    <xf numFmtId="0" fontId="5" fillId="0" borderId="57" xfId="0" applyFont="1" applyFill="1" applyBorder="1" applyAlignment="1">
      <alignment horizontal="center" vertical="center"/>
    </xf>
    <xf numFmtId="0" fontId="1" fillId="6" borderId="84" xfId="0" applyFont="1" applyFill="1" applyBorder="1" applyAlignment="1">
      <alignment horizontal="center" vertical="center"/>
    </xf>
    <xf numFmtId="0" fontId="5" fillId="0" borderId="57" xfId="0" applyFont="1" applyBorder="1" applyAlignment="1" applyProtection="1">
      <alignment horizontal="left" vertical="center"/>
      <protection hidden="1"/>
    </xf>
    <xf numFmtId="0" fontId="1" fillId="6" borderId="85" xfId="0" applyFont="1" applyFill="1" applyBorder="1" applyAlignment="1">
      <alignment horizontal="center" vertical="center"/>
    </xf>
    <xf numFmtId="0" fontId="6" fillId="0" borderId="15" xfId="0" applyFont="1" applyBorder="1" applyAlignment="1" applyProtection="1">
      <alignment horizontal="right" vertical="center"/>
      <protection locked="0"/>
    </xf>
    <xf numFmtId="0" fontId="6" fillId="0" borderId="21" xfId="0" applyFont="1" applyBorder="1" applyAlignment="1" applyProtection="1">
      <alignment horizontal="center" vertical="center"/>
      <protection locked="0"/>
    </xf>
    <xf numFmtId="0" fontId="6" fillId="0" borderId="18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left" vertical="center"/>
      <protection locked="0"/>
    </xf>
    <xf numFmtId="0" fontId="6" fillId="0" borderId="31" xfId="0" applyFont="1" applyBorder="1" applyAlignment="1" applyProtection="1">
      <alignment horizontal="center" vertical="center"/>
      <protection locked="0"/>
    </xf>
    <xf numFmtId="0" fontId="6" fillId="0" borderId="34" xfId="0" applyFont="1" applyBorder="1" applyAlignment="1" applyProtection="1">
      <alignment horizontal="center" vertical="center"/>
      <protection locked="0"/>
    </xf>
    <xf numFmtId="0" fontId="6" fillId="0" borderId="40" xfId="0" applyFont="1" applyBorder="1" applyAlignment="1" applyProtection="1">
      <alignment horizontal="center" vertical="center"/>
      <protection locked="0"/>
    </xf>
    <xf numFmtId="164" fontId="9" fillId="0" borderId="37" xfId="0" applyNumberFormat="1" applyFont="1" applyBorder="1" applyAlignment="1" applyProtection="1">
      <alignment horizontal="center" vertical="center"/>
      <protection locked="0"/>
    </xf>
    <xf numFmtId="165" fontId="9" fillId="0" borderId="25" xfId="0" applyNumberFormat="1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right" vertical="center"/>
      <protection locked="0"/>
    </xf>
    <xf numFmtId="0" fontId="6" fillId="0" borderId="22" xfId="0" applyFont="1" applyBorder="1" applyAlignment="1" applyProtection="1">
      <alignment horizontal="center" vertical="center"/>
      <protection locked="0"/>
    </xf>
    <xf numFmtId="0" fontId="6" fillId="0" borderId="19" xfId="0" applyFont="1" applyBorder="1" applyAlignment="1" applyProtection="1">
      <alignment horizontal="center" vertical="center"/>
      <protection locked="0"/>
    </xf>
    <xf numFmtId="0" fontId="6" fillId="0" borderId="28" xfId="0" applyFont="1" applyBorder="1" applyAlignment="1" applyProtection="1">
      <alignment horizontal="left" vertical="center"/>
      <protection locked="0"/>
    </xf>
    <xf numFmtId="0" fontId="6" fillId="0" borderId="32" xfId="0" applyFont="1" applyBorder="1" applyAlignment="1" applyProtection="1">
      <alignment horizontal="center" vertical="center"/>
      <protection locked="0"/>
    </xf>
    <xf numFmtId="0" fontId="6" fillId="0" borderId="35" xfId="0" applyFont="1" applyBorder="1" applyAlignment="1" applyProtection="1">
      <alignment horizontal="center" vertical="center"/>
      <protection locked="0"/>
    </xf>
    <xf numFmtId="0" fontId="6" fillId="0" borderId="41" xfId="0" applyFont="1" applyBorder="1" applyAlignment="1" applyProtection="1">
      <alignment horizontal="center" vertical="center"/>
      <protection locked="0"/>
    </xf>
    <xf numFmtId="164" fontId="9" fillId="0" borderId="38" xfId="0" applyNumberFormat="1" applyFont="1" applyBorder="1" applyAlignment="1" applyProtection="1">
      <alignment horizontal="center" vertical="center"/>
      <protection locked="0"/>
    </xf>
    <xf numFmtId="165" fontId="9" fillId="0" borderId="12" xfId="0" applyNumberFormat="1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right" vertical="center"/>
      <protection locked="0"/>
    </xf>
    <xf numFmtId="0" fontId="6" fillId="0" borderId="23" xfId="0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horizontal="center" vertical="center"/>
      <protection locked="0"/>
    </xf>
    <xf numFmtId="0" fontId="6" fillId="0" borderId="29" xfId="0" applyFont="1" applyBorder="1" applyAlignment="1" applyProtection="1">
      <alignment horizontal="left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6" fillId="0" borderId="36" xfId="0" applyFont="1" applyBorder="1" applyAlignment="1" applyProtection="1">
      <alignment horizontal="center" vertical="center"/>
      <protection locked="0"/>
    </xf>
    <xf numFmtId="0" fontId="6" fillId="0" borderId="42" xfId="0" applyFont="1" applyBorder="1" applyAlignment="1" applyProtection="1">
      <alignment horizontal="center" vertical="center"/>
      <protection locked="0"/>
    </xf>
    <xf numFmtId="164" fontId="9" fillId="0" borderId="39" xfId="0" applyNumberFormat="1" applyFont="1" applyBorder="1" applyAlignment="1" applyProtection="1">
      <alignment horizontal="center" vertical="center"/>
      <protection locked="0"/>
    </xf>
    <xf numFmtId="165" fontId="9" fillId="0" borderId="26" xfId="0" applyNumberFormat="1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6" fillId="0" borderId="3" xfId="0" applyNumberFormat="1" applyFont="1" applyBorder="1" applyAlignment="1" applyProtection="1">
      <alignment horizontal="left" vertical="center"/>
      <protection locked="0"/>
    </xf>
    <xf numFmtId="0" fontId="6" fillId="0" borderId="5" xfId="0" applyNumberFormat="1" applyFont="1" applyBorder="1" applyAlignment="1" applyProtection="1">
      <alignment horizontal="left" vertical="center"/>
      <protection locked="0"/>
    </xf>
    <xf numFmtId="0" fontId="6" fillId="0" borderId="4" xfId="0" applyNumberFormat="1" applyFont="1" applyBorder="1" applyAlignment="1" applyProtection="1">
      <alignment horizontal="left" vertical="center"/>
      <protection locked="0"/>
    </xf>
    <xf numFmtId="0" fontId="6" fillId="0" borderId="3" xfId="0" applyFont="1" applyBorder="1" applyAlignment="1" applyProtection="1">
      <alignment horizontal="left" vertical="center"/>
      <protection locked="0"/>
    </xf>
    <xf numFmtId="0" fontId="6" fillId="0" borderId="5" xfId="0" applyFont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horizontal="center" vertical="center"/>
      <protection locked="0"/>
    </xf>
    <xf numFmtId="0" fontId="7" fillId="3" borderId="8" xfId="0" applyFont="1" applyFill="1" applyBorder="1" applyAlignment="1" applyProtection="1">
      <alignment horizontal="center" vertical="center"/>
      <protection locked="0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7" fillId="3" borderId="10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  <protection locked="0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8" fillId="3" borderId="7" xfId="0" applyFont="1" applyFill="1" applyBorder="1" applyAlignment="1" applyProtection="1">
      <alignment horizontal="center" vertical="center"/>
      <protection locked="0"/>
    </xf>
    <xf numFmtId="0" fontId="8" fillId="3" borderId="8" xfId="0" applyFont="1" applyFill="1" applyBorder="1" applyAlignment="1" applyProtection="1">
      <alignment horizontal="center" vertical="center"/>
      <protection locked="0"/>
    </xf>
    <xf numFmtId="0" fontId="8" fillId="3" borderId="9" xfId="0" applyFont="1" applyFill="1" applyBorder="1" applyAlignment="1" applyProtection="1">
      <alignment horizontal="center" vertical="center"/>
      <protection locked="0"/>
    </xf>
    <xf numFmtId="0" fontId="8" fillId="3" borderId="10" xfId="0" applyFont="1" applyFill="1" applyBorder="1" applyAlignment="1" applyProtection="1">
      <alignment horizontal="center" vertical="center"/>
      <protection locked="0"/>
    </xf>
    <xf numFmtId="0" fontId="8" fillId="3" borderId="11" xfId="0" applyFont="1" applyFill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left" vertical="center"/>
      <protection locked="0"/>
    </xf>
    <xf numFmtId="0" fontId="6" fillId="0" borderId="14" xfId="0" applyFont="1" applyBorder="1" applyAlignment="1" applyProtection="1">
      <alignment horizontal="left" vertical="center"/>
      <protection locked="0"/>
    </xf>
    <xf numFmtId="0" fontId="6" fillId="0" borderId="87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left" vertical="center"/>
    </xf>
    <xf numFmtId="0" fontId="1" fillId="3" borderId="76" xfId="0" applyFont="1" applyFill="1" applyBorder="1" applyAlignment="1">
      <alignment horizontal="center" vertical="center"/>
    </xf>
    <xf numFmtId="0" fontId="1" fillId="3" borderId="77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left" vertical="center"/>
    </xf>
    <xf numFmtId="0" fontId="23" fillId="0" borderId="89" xfId="0" applyFont="1" applyFill="1" applyBorder="1" applyAlignment="1">
      <alignment horizontal="center" vertical="center"/>
    </xf>
    <xf numFmtId="0" fontId="23" fillId="0" borderId="16" xfId="0" applyFont="1" applyFill="1" applyBorder="1" applyAlignment="1">
      <alignment horizontal="center" vertical="center"/>
    </xf>
    <xf numFmtId="0" fontId="23" fillId="0" borderId="90" xfId="0" applyFont="1" applyFill="1" applyBorder="1" applyAlignment="1">
      <alignment horizontal="center" vertical="center"/>
    </xf>
    <xf numFmtId="0" fontId="6" fillId="0" borderId="86" xfId="0" applyFont="1" applyFill="1" applyBorder="1" applyAlignment="1">
      <alignment horizontal="right" vertical="center"/>
    </xf>
    <xf numFmtId="0" fontId="6" fillId="0" borderId="88" xfId="0" applyFont="1" applyFill="1" applyBorder="1" applyAlignment="1">
      <alignment horizontal="right" vertical="center"/>
    </xf>
    <xf numFmtId="0" fontId="6" fillId="0" borderId="9" xfId="0" applyFont="1" applyFill="1" applyBorder="1" applyAlignment="1">
      <alignment horizontal="right" vertical="center"/>
    </xf>
  </cellXfs>
  <cellStyles count="1">
    <cellStyle name="Normal" xfId="0" builtinId="0"/>
  </cellStyles>
  <dxfs count="28"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b/>
        <i val="0"/>
        <color rgb="FF009900"/>
      </font>
    </dxf>
    <dxf>
      <font>
        <b/>
        <i val="0"/>
        <color rgb="FF009900"/>
      </font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b/>
        <i val="0"/>
        <color rgb="FF009900"/>
      </font>
    </dxf>
    <dxf>
      <font>
        <b/>
        <i val="0"/>
        <color rgb="FF009900"/>
      </font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b/>
        <i val="0"/>
        <color rgb="FF009900"/>
      </font>
    </dxf>
    <dxf>
      <font>
        <b/>
        <i val="0"/>
        <color rgb="FF009900"/>
      </font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b/>
        <i val="0"/>
        <color rgb="FF009900"/>
      </font>
    </dxf>
    <dxf>
      <font>
        <b/>
        <i val="0"/>
        <color rgb="FF009900"/>
      </font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</dxfs>
  <tableStyles count="0" defaultTableStyle="TableStyleMedium2" defaultPivotStyle="PivotStyleLight16"/>
  <colors>
    <mruColors>
      <color rgb="FF0000FF"/>
      <color rgb="FF006600"/>
      <color rgb="FFFF9900"/>
      <color rgb="FFCCFFFF"/>
      <color rgb="FF009900"/>
      <color rgb="FF0080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fmlaLink="$Z$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14</xdr:row>
          <xdr:rowOff>28575</xdr:rowOff>
        </xdr:from>
        <xdr:to>
          <xdr:col>2</xdr:col>
          <xdr:colOff>0</xdr:colOff>
          <xdr:row>16</xdr:row>
          <xdr:rowOff>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3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4 pts - Nul : 2 pts - Défaite : 1 pt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28575</xdr:rowOff>
        </xdr:from>
        <xdr:to>
          <xdr:col>2</xdr:col>
          <xdr:colOff>0</xdr:colOff>
          <xdr:row>19</xdr:row>
          <xdr:rowOff>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CC" mc:Ignorable="a14" a14:legacySpreadsheetColorIndex="26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3 pts - Nul : 1 pt - Défaite : 0 pt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95EE9C-9C80-4AB8-BE4E-814CCF29F246}">
  <sheetPr>
    <tabColor rgb="FF0000FF"/>
  </sheetPr>
  <dimension ref="A1:AZ140"/>
  <sheetViews>
    <sheetView tabSelected="1" workbookViewId="0">
      <selection activeCell="A2" sqref="A2"/>
    </sheetView>
  </sheetViews>
  <sheetFormatPr baseColWidth="10" defaultRowHeight="15" x14ac:dyDescent="0.25"/>
  <cols>
    <col min="1" max="1" width="30.7109375" style="4" customWidth="1"/>
    <col min="2" max="2" width="1.7109375" style="4" customWidth="1"/>
    <col min="3" max="3" width="30.7109375" style="4" customWidth="1"/>
    <col min="4" max="4" width="1.7109375" style="4" customWidth="1"/>
    <col min="5" max="5" width="30.7109375" style="4" customWidth="1"/>
    <col min="6" max="6" width="1.7109375" style="4" customWidth="1"/>
    <col min="7" max="7" width="30.7109375" style="4" customWidth="1"/>
    <col min="8" max="8" width="1.7109375" style="4" customWidth="1"/>
    <col min="9" max="9" width="30.7109375" style="4" customWidth="1"/>
    <col min="10" max="10" width="1.7109375" style="4" customWidth="1"/>
    <col min="11" max="11" width="17.5703125" style="4" customWidth="1"/>
    <col min="12" max="12" width="7" style="4" bestFit="1" customWidth="1"/>
    <col min="13" max="13" width="17.5703125" style="4" customWidth="1"/>
    <col min="14" max="19" width="11.42578125" style="4" customWidth="1"/>
    <col min="20" max="25" width="11.42578125" style="1" customWidth="1"/>
    <col min="26" max="26" width="0" style="1" hidden="1" customWidth="1"/>
    <col min="27" max="28" width="11.42578125" style="1" hidden="1" customWidth="1"/>
    <col min="29" max="38" width="11.42578125" style="1"/>
  </cols>
  <sheetData>
    <row r="1" spans="1:52" s="3" customFormat="1" ht="20.100000000000001" customHeight="1" x14ac:dyDescent="0.25">
      <c r="A1" s="7" t="s">
        <v>0</v>
      </c>
      <c r="B1" s="5"/>
      <c r="C1" s="7" t="s">
        <v>1</v>
      </c>
      <c r="D1" s="5"/>
      <c r="E1" s="7" t="s">
        <v>2</v>
      </c>
      <c r="F1" s="5"/>
      <c r="G1" s="7" t="s">
        <v>3</v>
      </c>
      <c r="H1" s="5"/>
      <c r="I1" s="20" t="s">
        <v>27</v>
      </c>
      <c r="J1" s="5"/>
      <c r="K1" s="181" t="s">
        <v>126</v>
      </c>
      <c r="L1" s="182"/>
      <c r="M1" s="183"/>
      <c r="N1" s="5"/>
      <c r="O1" s="5"/>
      <c r="P1" s="5"/>
      <c r="Q1" s="5"/>
      <c r="R1" s="5"/>
      <c r="S1" s="5"/>
      <c r="T1" s="8"/>
      <c r="U1" s="8"/>
      <c r="V1" s="8"/>
      <c r="W1" s="8"/>
      <c r="X1" s="8"/>
      <c r="Y1" s="8"/>
      <c r="Z1" s="158">
        <v>1</v>
      </c>
      <c r="AA1" s="15" t="s">
        <v>26</v>
      </c>
      <c r="AB1" s="12" t="s">
        <v>25</v>
      </c>
      <c r="AC1" s="8"/>
      <c r="AD1" s="8"/>
      <c r="AE1" s="8"/>
      <c r="AF1" s="8"/>
      <c r="AG1" s="8"/>
      <c r="AH1" s="8"/>
      <c r="AI1" s="8"/>
      <c r="AJ1" s="8"/>
      <c r="AK1" s="8"/>
      <c r="AL1" s="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</row>
    <row r="2" spans="1:52" ht="20.100000000000001" customHeight="1" x14ac:dyDescent="0.25">
      <c r="A2" s="159" t="s">
        <v>4</v>
      </c>
      <c r="B2" s="6"/>
      <c r="C2" s="162" t="s">
        <v>9</v>
      </c>
      <c r="D2" s="6"/>
      <c r="E2" s="162" t="s">
        <v>10</v>
      </c>
      <c r="F2" s="6"/>
      <c r="G2" s="162" t="s">
        <v>11</v>
      </c>
      <c r="H2" s="6"/>
      <c r="I2" s="177" t="s">
        <v>28</v>
      </c>
      <c r="J2" s="6"/>
      <c r="K2" s="188" t="s">
        <v>121</v>
      </c>
      <c r="L2" s="185" t="s">
        <v>72</v>
      </c>
      <c r="M2" s="179" t="s">
        <v>122</v>
      </c>
      <c r="N2" s="6"/>
      <c r="O2" s="6"/>
      <c r="P2" s="6"/>
      <c r="Q2" s="6"/>
      <c r="R2" s="6"/>
      <c r="S2" s="6"/>
      <c r="T2" s="9"/>
      <c r="U2" s="9"/>
      <c r="V2" s="9"/>
      <c r="W2" s="9"/>
      <c r="X2" s="9"/>
      <c r="Y2" s="9"/>
      <c r="Z2" s="11"/>
      <c r="AA2" s="16">
        <v>2000</v>
      </c>
      <c r="AB2" s="14" t="str">
        <f>_xlfn.CONCAT($AA$1," ",AA2)</f>
        <v>Année 2000</v>
      </c>
      <c r="AC2" s="9"/>
      <c r="AD2" s="9"/>
      <c r="AE2" s="9"/>
      <c r="AF2" s="9"/>
      <c r="AG2" s="9"/>
      <c r="AH2" s="9"/>
      <c r="AI2" s="9"/>
      <c r="AJ2" s="9"/>
      <c r="AK2" s="9"/>
      <c r="AL2" s="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</row>
    <row r="3" spans="1:52" ht="20.100000000000001" customHeight="1" x14ac:dyDescent="0.25">
      <c r="A3" s="160" t="s">
        <v>5</v>
      </c>
      <c r="B3" s="6"/>
      <c r="C3" s="163" t="s">
        <v>20</v>
      </c>
      <c r="D3" s="6"/>
      <c r="E3" s="163" t="s">
        <v>16</v>
      </c>
      <c r="F3" s="6"/>
      <c r="G3" s="163" t="s">
        <v>12</v>
      </c>
      <c r="H3" s="6"/>
      <c r="I3" s="163" t="s">
        <v>29</v>
      </c>
      <c r="J3" s="6"/>
      <c r="K3" s="189" t="s">
        <v>123</v>
      </c>
      <c r="L3" s="186" t="s">
        <v>72</v>
      </c>
      <c r="M3" s="184" t="s">
        <v>124</v>
      </c>
      <c r="N3" s="6"/>
      <c r="O3" s="6"/>
      <c r="P3" s="6"/>
      <c r="Q3" s="6"/>
      <c r="R3" s="6"/>
      <c r="S3" s="6"/>
      <c r="T3" s="9"/>
      <c r="U3" s="9"/>
      <c r="V3" s="9"/>
      <c r="W3" s="9"/>
      <c r="X3" s="9"/>
      <c r="Y3" s="9"/>
      <c r="Z3" s="11"/>
      <c r="AA3" s="16">
        <v>2001</v>
      </c>
      <c r="AB3" s="14" t="str">
        <f t="shared" ref="AB3:AB66" si="0">_xlfn.CONCAT($AA$1," ",AA3)</f>
        <v>Année 2001</v>
      </c>
      <c r="AC3" s="9"/>
      <c r="AD3" s="9"/>
      <c r="AE3" s="9"/>
      <c r="AF3" s="9"/>
      <c r="AG3" s="9"/>
      <c r="AH3" s="9"/>
      <c r="AI3" s="9"/>
      <c r="AJ3" s="9"/>
      <c r="AK3" s="9"/>
      <c r="AL3" s="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</row>
    <row r="4" spans="1:52" ht="20.100000000000001" customHeight="1" x14ac:dyDescent="0.25">
      <c r="A4" s="160" t="s">
        <v>6</v>
      </c>
      <c r="B4" s="6"/>
      <c r="C4" s="163" t="s">
        <v>21</v>
      </c>
      <c r="D4" s="6"/>
      <c r="E4" s="163" t="s">
        <v>17</v>
      </c>
      <c r="F4" s="6"/>
      <c r="G4" s="163" t="s">
        <v>13</v>
      </c>
      <c r="H4" s="6"/>
      <c r="I4" s="163" t="s">
        <v>30</v>
      </c>
      <c r="J4" s="6"/>
      <c r="K4" s="189" t="s">
        <v>125</v>
      </c>
      <c r="L4" s="186" t="s">
        <v>72</v>
      </c>
      <c r="M4" s="184" t="s">
        <v>121</v>
      </c>
      <c r="N4" s="6"/>
      <c r="O4" s="6"/>
      <c r="P4" s="6"/>
      <c r="Q4" s="6"/>
      <c r="R4" s="6"/>
      <c r="S4" s="6"/>
      <c r="T4" s="9"/>
      <c r="U4" s="9"/>
      <c r="V4" s="9"/>
      <c r="W4" s="9"/>
      <c r="X4" s="9"/>
      <c r="Y4" s="9"/>
      <c r="Z4" s="11"/>
      <c r="AA4" s="16">
        <v>2002</v>
      </c>
      <c r="AB4" s="14" t="str">
        <f t="shared" si="0"/>
        <v>Année 2002</v>
      </c>
      <c r="AC4" s="9"/>
      <c r="AD4" s="9"/>
      <c r="AE4" s="9"/>
      <c r="AF4" s="9"/>
      <c r="AG4" s="9"/>
      <c r="AH4" s="9"/>
      <c r="AI4" s="9"/>
      <c r="AJ4" s="9"/>
      <c r="AK4" s="9"/>
      <c r="AL4" s="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</row>
    <row r="5" spans="1:52" ht="20.100000000000001" customHeight="1" x14ac:dyDescent="0.25">
      <c r="A5" s="160" t="s">
        <v>7</v>
      </c>
      <c r="B5" s="6"/>
      <c r="C5" s="163" t="s">
        <v>22</v>
      </c>
      <c r="D5" s="6"/>
      <c r="E5" s="163" t="s">
        <v>18</v>
      </c>
      <c r="F5" s="6"/>
      <c r="G5" s="163" t="s">
        <v>14</v>
      </c>
      <c r="H5" s="6"/>
      <c r="I5" s="163" t="s">
        <v>31</v>
      </c>
      <c r="J5" s="6"/>
      <c r="K5" s="189" t="s">
        <v>122</v>
      </c>
      <c r="L5" s="186" t="s">
        <v>72</v>
      </c>
      <c r="M5" s="184" t="s">
        <v>123</v>
      </c>
      <c r="N5" s="6"/>
      <c r="O5" s="6"/>
      <c r="P5" s="6"/>
      <c r="Q5" s="6"/>
      <c r="R5" s="6"/>
      <c r="S5" s="6"/>
      <c r="T5" s="9"/>
      <c r="U5" s="9"/>
      <c r="V5" s="9"/>
      <c r="W5" s="9"/>
      <c r="X5" s="9"/>
      <c r="Y5" s="9"/>
      <c r="Z5" s="11"/>
      <c r="AA5" s="16">
        <v>2003</v>
      </c>
      <c r="AB5" s="14" t="str">
        <f t="shared" si="0"/>
        <v>Année 2003</v>
      </c>
      <c r="AC5" s="9"/>
      <c r="AD5" s="9"/>
      <c r="AE5" s="9"/>
      <c r="AF5" s="9"/>
      <c r="AG5" s="9"/>
      <c r="AH5" s="9"/>
      <c r="AI5" s="9"/>
      <c r="AJ5" s="9"/>
      <c r="AK5" s="9"/>
      <c r="AL5" s="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</row>
    <row r="6" spans="1:52" ht="20.100000000000001" customHeight="1" x14ac:dyDescent="0.25">
      <c r="A6" s="161" t="s">
        <v>8</v>
      </c>
      <c r="B6" s="6"/>
      <c r="C6" s="164" t="s">
        <v>23</v>
      </c>
      <c r="D6" s="6"/>
      <c r="E6" s="164" t="s">
        <v>19</v>
      </c>
      <c r="F6" s="6"/>
      <c r="G6" s="164" t="s">
        <v>15</v>
      </c>
      <c r="H6" s="6"/>
      <c r="I6" s="163" t="s">
        <v>32</v>
      </c>
      <c r="J6" s="6"/>
      <c r="K6" s="189" t="s">
        <v>124</v>
      </c>
      <c r="L6" s="186" t="s">
        <v>72</v>
      </c>
      <c r="M6" s="184" t="s">
        <v>125</v>
      </c>
      <c r="N6" s="6"/>
      <c r="O6" s="6"/>
      <c r="P6" s="6"/>
      <c r="Q6" s="6"/>
      <c r="R6" s="6"/>
      <c r="S6" s="6"/>
      <c r="T6" s="9"/>
      <c r="U6" s="9"/>
      <c r="V6" s="9"/>
      <c r="W6" s="9"/>
      <c r="X6" s="9"/>
      <c r="Y6" s="9"/>
      <c r="Z6" s="11"/>
      <c r="AA6" s="16">
        <v>2004</v>
      </c>
      <c r="AB6" s="14" t="str">
        <f t="shared" si="0"/>
        <v>Année 2004</v>
      </c>
      <c r="AC6" s="9"/>
      <c r="AD6" s="9"/>
      <c r="AE6" s="9"/>
      <c r="AF6" s="9"/>
      <c r="AG6" s="9"/>
      <c r="AH6" s="9"/>
      <c r="AI6" s="9"/>
      <c r="AJ6" s="9"/>
      <c r="AK6" s="9"/>
      <c r="AL6" s="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</row>
    <row r="7" spans="1:52" ht="20.100000000000001" customHeight="1" x14ac:dyDescent="0.25">
      <c r="A7" s="6"/>
      <c r="B7" s="6"/>
      <c r="C7" s="6"/>
      <c r="D7" s="6"/>
      <c r="E7" s="6"/>
      <c r="F7" s="6"/>
      <c r="G7" s="6"/>
      <c r="H7" s="6"/>
      <c r="I7" s="163" t="s">
        <v>33</v>
      </c>
      <c r="J7" s="6"/>
      <c r="K7" s="189" t="s">
        <v>121</v>
      </c>
      <c r="L7" s="186" t="s">
        <v>72</v>
      </c>
      <c r="M7" s="184" t="s">
        <v>123</v>
      </c>
      <c r="N7" s="6"/>
      <c r="O7" s="6"/>
      <c r="P7" s="6"/>
      <c r="Q7" s="6"/>
      <c r="R7" s="6"/>
      <c r="S7" s="6"/>
      <c r="T7" s="9"/>
      <c r="U7" s="9"/>
      <c r="V7" s="9"/>
      <c r="W7" s="9"/>
      <c r="X7" s="9"/>
      <c r="Y7" s="9"/>
      <c r="Z7" s="11"/>
      <c r="AA7" s="16">
        <v>2005</v>
      </c>
      <c r="AB7" s="14" t="str">
        <f t="shared" si="0"/>
        <v>Année 2005</v>
      </c>
      <c r="AC7" s="9"/>
      <c r="AD7" s="9"/>
      <c r="AE7" s="9"/>
      <c r="AF7" s="9"/>
      <c r="AG7" s="9"/>
      <c r="AH7" s="9"/>
      <c r="AI7" s="9"/>
      <c r="AJ7" s="9"/>
      <c r="AK7" s="9"/>
      <c r="AL7" s="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</row>
    <row r="8" spans="1:52" ht="20.100000000000001" customHeight="1" x14ac:dyDescent="0.25">
      <c r="A8" s="6"/>
      <c r="B8" s="6"/>
      <c r="C8" s="6"/>
      <c r="D8" s="6"/>
      <c r="E8" s="6"/>
      <c r="F8" s="6"/>
      <c r="G8" s="6"/>
      <c r="H8" s="6"/>
      <c r="I8" s="163" t="s">
        <v>34</v>
      </c>
      <c r="J8" s="6"/>
      <c r="K8" s="189" t="s">
        <v>122</v>
      </c>
      <c r="L8" s="186" t="s">
        <v>72</v>
      </c>
      <c r="M8" s="184" t="s">
        <v>124</v>
      </c>
      <c r="N8" s="6"/>
      <c r="O8" s="6"/>
      <c r="P8" s="6"/>
      <c r="Q8" s="6"/>
      <c r="R8" s="6"/>
      <c r="S8" s="6"/>
      <c r="T8" s="9"/>
      <c r="U8" s="9"/>
      <c r="V8" s="9"/>
      <c r="W8" s="9"/>
      <c r="X8" s="9"/>
      <c r="Y8" s="9"/>
      <c r="Z8" s="11"/>
      <c r="AA8" s="16">
        <v>2006</v>
      </c>
      <c r="AB8" s="14" t="str">
        <f t="shared" si="0"/>
        <v>Année 2006</v>
      </c>
      <c r="AC8" s="9"/>
      <c r="AD8" s="9"/>
      <c r="AE8" s="9"/>
      <c r="AF8" s="9"/>
      <c r="AG8" s="9"/>
      <c r="AH8" s="9"/>
      <c r="AI8" s="9"/>
      <c r="AJ8" s="9"/>
      <c r="AK8" s="9"/>
      <c r="AL8" s="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</row>
    <row r="9" spans="1:52" ht="20.100000000000001" customHeight="1" x14ac:dyDescent="0.25">
      <c r="A9" s="165" t="s">
        <v>24</v>
      </c>
      <c r="B9" s="166"/>
      <c r="C9" s="166"/>
      <c r="D9" s="166"/>
      <c r="E9" s="166"/>
      <c r="F9" s="166"/>
      <c r="G9" s="167"/>
      <c r="H9" s="6"/>
      <c r="I9" s="163" t="s">
        <v>35</v>
      </c>
      <c r="J9" s="6"/>
      <c r="K9" s="189" t="s">
        <v>123</v>
      </c>
      <c r="L9" s="186" t="s">
        <v>72</v>
      </c>
      <c r="M9" s="184" t="s">
        <v>125</v>
      </c>
      <c r="N9" s="6"/>
      <c r="O9" s="6"/>
      <c r="P9" s="6"/>
      <c r="Q9" s="6"/>
      <c r="R9" s="6"/>
      <c r="S9" s="6"/>
      <c r="T9" s="9"/>
      <c r="U9" s="9"/>
      <c r="V9" s="9"/>
      <c r="W9" s="9"/>
      <c r="X9" s="9"/>
      <c r="Y9" s="9"/>
      <c r="Z9" s="11"/>
      <c r="AA9" s="16">
        <v>2007</v>
      </c>
      <c r="AB9" s="14" t="str">
        <f t="shared" si="0"/>
        <v>Année 2007</v>
      </c>
      <c r="AC9" s="9"/>
      <c r="AD9" s="9"/>
      <c r="AE9" s="9"/>
      <c r="AF9" s="9"/>
      <c r="AG9" s="9"/>
      <c r="AH9" s="9"/>
      <c r="AI9" s="9"/>
      <c r="AJ9" s="9"/>
      <c r="AK9" s="9"/>
      <c r="AL9" s="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</row>
    <row r="10" spans="1:52" ht="20.100000000000001" customHeight="1" x14ac:dyDescent="0.25">
      <c r="A10" s="168"/>
      <c r="B10" s="169"/>
      <c r="C10" s="169"/>
      <c r="D10" s="169"/>
      <c r="E10" s="169"/>
      <c r="F10" s="169"/>
      <c r="G10" s="170"/>
      <c r="H10" s="6"/>
      <c r="I10" s="163" t="s">
        <v>36</v>
      </c>
      <c r="J10" s="6"/>
      <c r="K10" s="189" t="s">
        <v>121</v>
      </c>
      <c r="L10" s="186" t="s">
        <v>72</v>
      </c>
      <c r="M10" s="184" t="s">
        <v>124</v>
      </c>
      <c r="N10" s="6"/>
      <c r="O10" s="6"/>
      <c r="P10" s="6"/>
      <c r="Q10" s="6"/>
      <c r="R10" s="6"/>
      <c r="S10" s="6"/>
      <c r="T10" s="9"/>
      <c r="U10" s="9"/>
      <c r="V10" s="9"/>
      <c r="W10" s="9"/>
      <c r="X10" s="9"/>
      <c r="Y10" s="9"/>
      <c r="Z10" s="11"/>
      <c r="AA10" s="16">
        <v>2008</v>
      </c>
      <c r="AB10" s="14" t="str">
        <f t="shared" si="0"/>
        <v>Année 2008</v>
      </c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</row>
    <row r="11" spans="1:52" ht="20.100000000000001" customHeight="1" x14ac:dyDescent="0.25">
      <c r="A11" s="6"/>
      <c r="B11" s="6"/>
      <c r="C11" s="6"/>
      <c r="D11" s="6"/>
      <c r="E11" s="6"/>
      <c r="F11" s="6"/>
      <c r="G11" s="6"/>
      <c r="H11" s="6"/>
      <c r="I11" s="163" t="s">
        <v>37</v>
      </c>
      <c r="J11" s="6"/>
      <c r="K11" s="190" t="s">
        <v>122</v>
      </c>
      <c r="L11" s="187" t="s">
        <v>72</v>
      </c>
      <c r="M11" s="180" t="s">
        <v>125</v>
      </c>
      <c r="N11" s="6"/>
      <c r="O11" s="6"/>
      <c r="P11" s="6"/>
      <c r="Q11" s="6"/>
      <c r="R11" s="6"/>
      <c r="S11" s="6"/>
      <c r="T11" s="9"/>
      <c r="U11" s="9"/>
      <c r="V11" s="9"/>
      <c r="W11" s="9"/>
      <c r="X11" s="9"/>
      <c r="Y11" s="9"/>
      <c r="Z11" s="11"/>
      <c r="AA11" s="16">
        <v>2009</v>
      </c>
      <c r="AB11" s="14" t="str">
        <f t="shared" si="0"/>
        <v>Année 2009</v>
      </c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</row>
    <row r="12" spans="1:52" ht="20.100000000000001" customHeight="1" x14ac:dyDescent="0.25">
      <c r="A12" s="6"/>
      <c r="B12" s="6"/>
      <c r="C12" s="171" t="s">
        <v>25</v>
      </c>
      <c r="D12" s="172"/>
      <c r="E12" s="173"/>
      <c r="F12" s="6"/>
      <c r="G12" s="6"/>
      <c r="H12" s="6"/>
      <c r="I12" s="163" t="s">
        <v>38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9"/>
      <c r="U12" s="9"/>
      <c r="V12" s="9"/>
      <c r="W12" s="9"/>
      <c r="X12" s="9"/>
      <c r="Y12" s="9"/>
      <c r="Z12" s="11"/>
      <c r="AA12" s="16">
        <v>2010</v>
      </c>
      <c r="AB12" s="14" t="str">
        <f t="shared" si="0"/>
        <v>Année 2010</v>
      </c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</row>
    <row r="13" spans="1:52" ht="20.100000000000001" customHeight="1" x14ac:dyDescent="0.25">
      <c r="A13" s="6"/>
      <c r="B13" s="6"/>
      <c r="C13" s="174"/>
      <c r="D13" s="175"/>
      <c r="E13" s="176"/>
      <c r="F13" s="6"/>
      <c r="G13" s="6"/>
      <c r="H13" s="6"/>
      <c r="I13" s="163" t="s">
        <v>39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9"/>
      <c r="U13" s="9"/>
      <c r="V13" s="9"/>
      <c r="W13" s="9"/>
      <c r="X13" s="9"/>
      <c r="Y13" s="9"/>
      <c r="Z13" s="11"/>
      <c r="AA13" s="16">
        <v>2011</v>
      </c>
      <c r="AB13" s="14" t="str">
        <f t="shared" si="0"/>
        <v>Année 2011</v>
      </c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</row>
    <row r="14" spans="1:52" ht="20.100000000000001" customHeight="1" x14ac:dyDescent="0.25">
      <c r="A14" s="6"/>
      <c r="B14" s="6"/>
      <c r="C14" s="6"/>
      <c r="D14" s="6"/>
      <c r="E14" s="6"/>
      <c r="F14" s="6"/>
      <c r="G14" s="6"/>
      <c r="H14" s="6"/>
      <c r="I14" s="163" t="s">
        <v>40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9"/>
      <c r="U14" s="9"/>
      <c r="V14" s="9"/>
      <c r="W14" s="9"/>
      <c r="X14" s="9"/>
      <c r="Y14" s="9"/>
      <c r="Z14" s="11"/>
      <c r="AA14" s="16">
        <v>2012</v>
      </c>
      <c r="AB14" s="14" t="str">
        <f t="shared" si="0"/>
        <v>Année 2012</v>
      </c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</row>
    <row r="15" spans="1:52" ht="20.100000000000001" customHeight="1" x14ac:dyDescent="0.25">
      <c r="A15" s="6"/>
      <c r="B15" s="6"/>
      <c r="C15" s="6"/>
      <c r="D15" s="6"/>
      <c r="E15" s="6"/>
      <c r="F15" s="6"/>
      <c r="G15" s="6"/>
      <c r="H15" s="6"/>
      <c r="I15" s="163" t="s">
        <v>41</v>
      </c>
      <c r="J15" s="6"/>
      <c r="K15" s="6"/>
      <c r="L15" s="6"/>
      <c r="M15" s="6"/>
      <c r="N15" s="6"/>
      <c r="O15" s="6"/>
      <c r="P15" s="6"/>
      <c r="Q15" s="6"/>
      <c r="R15" s="6"/>
      <c r="S15" s="6"/>
      <c r="T15" s="9"/>
      <c r="U15" s="9"/>
      <c r="V15" s="9"/>
      <c r="W15" s="9"/>
      <c r="X15" s="9"/>
      <c r="Y15" s="9"/>
      <c r="Z15" s="11"/>
      <c r="AA15" s="16">
        <v>2013</v>
      </c>
      <c r="AB15" s="14" t="str">
        <f t="shared" si="0"/>
        <v>Année 2013</v>
      </c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</row>
    <row r="16" spans="1:52" ht="20.100000000000001" customHeight="1" x14ac:dyDescent="0.25">
      <c r="A16" s="6"/>
      <c r="B16" s="6"/>
      <c r="C16" s="6"/>
      <c r="D16" s="6"/>
      <c r="E16" s="6"/>
      <c r="F16" s="6"/>
      <c r="G16" s="6"/>
      <c r="H16" s="6"/>
      <c r="I16" s="163" t="s">
        <v>42</v>
      </c>
      <c r="J16" s="6"/>
      <c r="K16" s="6"/>
      <c r="L16" s="6"/>
      <c r="M16" s="6"/>
      <c r="N16" s="6"/>
      <c r="O16" s="6"/>
      <c r="P16" s="6"/>
      <c r="Q16" s="6"/>
      <c r="R16" s="6"/>
      <c r="S16" s="6"/>
      <c r="T16" s="9"/>
      <c r="U16" s="9"/>
      <c r="V16" s="9"/>
      <c r="W16" s="9"/>
      <c r="X16" s="9"/>
      <c r="Y16" s="9"/>
      <c r="Z16" s="11"/>
      <c r="AA16" s="16">
        <v>2014</v>
      </c>
      <c r="AB16" s="14" t="str">
        <f t="shared" si="0"/>
        <v>Année 2014</v>
      </c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</row>
    <row r="17" spans="1:52" ht="20.100000000000001" customHeight="1" x14ac:dyDescent="0.25">
      <c r="A17" s="6"/>
      <c r="B17" s="6"/>
      <c r="C17" s="6"/>
      <c r="D17" s="6"/>
      <c r="E17" s="6"/>
      <c r="F17" s="6"/>
      <c r="G17" s="6"/>
      <c r="H17" s="6"/>
      <c r="I17" s="163" t="s">
        <v>43</v>
      </c>
      <c r="J17" s="6"/>
      <c r="K17" s="6"/>
      <c r="L17" s="6"/>
      <c r="M17" s="6"/>
      <c r="N17" s="6"/>
      <c r="O17" s="6"/>
      <c r="P17" s="6"/>
      <c r="Q17" s="6"/>
      <c r="R17" s="6"/>
      <c r="S17" s="6"/>
      <c r="T17" s="9"/>
      <c r="U17" s="9"/>
      <c r="V17" s="9"/>
      <c r="W17" s="9"/>
      <c r="X17" s="9"/>
      <c r="Y17" s="9"/>
      <c r="Z17" s="11"/>
      <c r="AA17" s="16">
        <v>2015</v>
      </c>
      <c r="AB17" s="14" t="str">
        <f t="shared" si="0"/>
        <v>Année 2015</v>
      </c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</row>
    <row r="18" spans="1:52" ht="20.100000000000001" customHeight="1" x14ac:dyDescent="0.25">
      <c r="A18" s="6"/>
      <c r="B18" s="6"/>
      <c r="C18" s="6"/>
      <c r="D18" s="6"/>
      <c r="E18" s="6"/>
      <c r="F18" s="6"/>
      <c r="G18" s="6"/>
      <c r="H18" s="6"/>
      <c r="I18" s="163" t="s">
        <v>44</v>
      </c>
      <c r="J18" s="6"/>
      <c r="K18" s="6"/>
      <c r="L18" s="6"/>
      <c r="M18" s="6"/>
      <c r="N18" s="6"/>
      <c r="O18" s="6"/>
      <c r="P18" s="6"/>
      <c r="Q18" s="6"/>
      <c r="R18" s="6"/>
      <c r="S18" s="6"/>
      <c r="T18" s="9"/>
      <c r="U18" s="9"/>
      <c r="V18" s="9"/>
      <c r="W18" s="9"/>
      <c r="X18" s="9"/>
      <c r="Y18" s="9"/>
      <c r="Z18" s="11"/>
      <c r="AA18" s="16">
        <v>2016</v>
      </c>
      <c r="AB18" s="14" t="str">
        <f t="shared" si="0"/>
        <v>Année 2016</v>
      </c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</row>
    <row r="19" spans="1:52" ht="20.100000000000001" customHeight="1" x14ac:dyDescent="0.25">
      <c r="A19" s="6"/>
      <c r="B19" s="6"/>
      <c r="C19" s="6"/>
      <c r="D19" s="6"/>
      <c r="E19" s="6"/>
      <c r="F19" s="6"/>
      <c r="G19" s="6"/>
      <c r="H19" s="6"/>
      <c r="I19" s="163" t="s">
        <v>45</v>
      </c>
      <c r="J19" s="6"/>
      <c r="K19" s="6"/>
      <c r="L19" s="6"/>
      <c r="M19" s="6"/>
      <c r="N19" s="6"/>
      <c r="O19" s="6"/>
      <c r="P19" s="6"/>
      <c r="Q19" s="6"/>
      <c r="R19" s="6"/>
      <c r="S19" s="6"/>
      <c r="T19" s="9"/>
      <c r="U19" s="9"/>
      <c r="V19" s="9"/>
      <c r="W19" s="9"/>
      <c r="X19" s="9"/>
      <c r="Y19" s="9"/>
      <c r="Z19" s="11"/>
      <c r="AA19" s="16">
        <v>2017</v>
      </c>
      <c r="AB19" s="14" t="str">
        <f t="shared" si="0"/>
        <v>Année 2017</v>
      </c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</row>
    <row r="20" spans="1:52" ht="20.100000000000001" customHeight="1" x14ac:dyDescent="0.25">
      <c r="A20" s="6"/>
      <c r="B20" s="6"/>
      <c r="C20" s="6"/>
      <c r="D20" s="6"/>
      <c r="E20" s="6"/>
      <c r="F20" s="6"/>
      <c r="G20" s="6"/>
      <c r="H20" s="6"/>
      <c r="I20" s="163" t="s">
        <v>46</v>
      </c>
      <c r="J20" s="6"/>
      <c r="K20" s="6"/>
      <c r="L20" s="6"/>
      <c r="M20" s="6"/>
      <c r="N20" s="6"/>
      <c r="O20" s="6"/>
      <c r="P20" s="6"/>
      <c r="Q20" s="6"/>
      <c r="R20" s="6"/>
      <c r="S20" s="6"/>
      <c r="T20" s="9"/>
      <c r="U20" s="9"/>
      <c r="V20" s="9"/>
      <c r="W20" s="9"/>
      <c r="X20" s="9"/>
      <c r="Y20" s="9"/>
      <c r="Z20" s="11"/>
      <c r="AA20" s="16">
        <v>2018</v>
      </c>
      <c r="AB20" s="14" t="str">
        <f t="shared" si="0"/>
        <v>Année 2018</v>
      </c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</row>
    <row r="21" spans="1:52" ht="20.100000000000001" customHeight="1" x14ac:dyDescent="0.25">
      <c r="A21" s="6"/>
      <c r="B21" s="6"/>
      <c r="C21" s="6"/>
      <c r="D21" s="6"/>
      <c r="E21" s="6"/>
      <c r="F21" s="6"/>
      <c r="G21" s="6"/>
      <c r="H21" s="6"/>
      <c r="I21" s="163" t="s">
        <v>47</v>
      </c>
      <c r="J21" s="6"/>
      <c r="K21" s="6"/>
      <c r="L21" s="6"/>
      <c r="M21" s="6"/>
      <c r="N21" s="6"/>
      <c r="O21" s="6"/>
      <c r="P21" s="6"/>
      <c r="Q21" s="6"/>
      <c r="R21" s="6"/>
      <c r="S21" s="6"/>
      <c r="T21" s="9"/>
      <c r="U21" s="9"/>
      <c r="V21" s="9"/>
      <c r="W21" s="9"/>
      <c r="X21" s="9"/>
      <c r="Y21" s="9"/>
      <c r="Z21" s="11"/>
      <c r="AA21" s="16">
        <v>2019</v>
      </c>
      <c r="AB21" s="14" t="str">
        <f t="shared" si="0"/>
        <v>Année 2019</v>
      </c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</row>
    <row r="22" spans="1:52" ht="20.100000000000001" customHeight="1" x14ac:dyDescent="0.25">
      <c r="A22" s="6"/>
      <c r="B22" s="6"/>
      <c r="C22" s="6"/>
      <c r="D22" s="6"/>
      <c r="E22" s="6"/>
      <c r="F22" s="6"/>
      <c r="G22" s="6"/>
      <c r="H22" s="6"/>
      <c r="I22" s="163" t="s">
        <v>48</v>
      </c>
      <c r="J22" s="6"/>
      <c r="K22" s="6"/>
      <c r="L22" s="6"/>
      <c r="M22" s="6"/>
      <c r="N22" s="6"/>
      <c r="O22" s="6"/>
      <c r="P22" s="6"/>
      <c r="Q22" s="6"/>
      <c r="R22" s="6"/>
      <c r="S22" s="6"/>
      <c r="T22" s="9"/>
      <c r="U22" s="9"/>
      <c r="V22" s="9"/>
      <c r="W22" s="9"/>
      <c r="X22" s="9"/>
      <c r="Y22" s="9"/>
      <c r="Z22" s="11"/>
      <c r="AA22" s="16">
        <v>2020</v>
      </c>
      <c r="AB22" s="14" t="str">
        <f t="shared" si="0"/>
        <v>Année 2020</v>
      </c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</row>
    <row r="23" spans="1:52" ht="20.100000000000001" customHeight="1" x14ac:dyDescent="0.25">
      <c r="A23" s="6"/>
      <c r="B23" s="6"/>
      <c r="C23" s="6"/>
      <c r="D23" s="6"/>
      <c r="E23" s="6"/>
      <c r="F23" s="6"/>
      <c r="G23" s="6"/>
      <c r="H23" s="6"/>
      <c r="I23" s="163" t="s">
        <v>49</v>
      </c>
      <c r="J23" s="6"/>
      <c r="K23" s="6"/>
      <c r="L23" s="6"/>
      <c r="M23" s="6"/>
      <c r="N23" s="6"/>
      <c r="O23" s="6"/>
      <c r="P23" s="6"/>
      <c r="Q23" s="6"/>
      <c r="R23" s="6"/>
      <c r="S23" s="6"/>
      <c r="T23" s="9"/>
      <c r="U23" s="9"/>
      <c r="V23" s="9"/>
      <c r="W23" s="9"/>
      <c r="X23" s="9"/>
      <c r="Y23" s="9"/>
      <c r="Z23" s="11"/>
      <c r="AA23" s="16">
        <v>2021</v>
      </c>
      <c r="AB23" s="14" t="str">
        <f t="shared" si="0"/>
        <v>Année 2021</v>
      </c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</row>
    <row r="24" spans="1:52" ht="20.100000000000001" customHeight="1" x14ac:dyDescent="0.25">
      <c r="A24" s="6"/>
      <c r="B24" s="6"/>
      <c r="C24" s="6"/>
      <c r="D24" s="6"/>
      <c r="E24" s="6"/>
      <c r="F24" s="6"/>
      <c r="G24" s="6"/>
      <c r="H24" s="6"/>
      <c r="I24" s="163" t="s">
        <v>50</v>
      </c>
      <c r="J24" s="6"/>
      <c r="K24" s="6"/>
      <c r="L24" s="6"/>
      <c r="M24" s="6"/>
      <c r="N24" s="6"/>
      <c r="O24" s="6"/>
      <c r="P24" s="6"/>
      <c r="Q24" s="6"/>
      <c r="R24" s="6"/>
      <c r="S24" s="6"/>
      <c r="T24" s="9"/>
      <c r="U24" s="9"/>
      <c r="V24" s="9"/>
      <c r="W24" s="9"/>
      <c r="X24" s="9"/>
      <c r="Y24" s="9"/>
      <c r="Z24" s="11"/>
      <c r="AA24" s="16">
        <v>2022</v>
      </c>
      <c r="AB24" s="14" t="str">
        <f t="shared" si="0"/>
        <v>Année 2022</v>
      </c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</row>
    <row r="25" spans="1:52" ht="20.100000000000001" customHeight="1" x14ac:dyDescent="0.25">
      <c r="A25" s="6"/>
      <c r="B25" s="6"/>
      <c r="C25" s="6"/>
      <c r="D25" s="6"/>
      <c r="E25" s="6"/>
      <c r="F25" s="6"/>
      <c r="G25" s="6"/>
      <c r="H25" s="6"/>
      <c r="I25" s="163" t="s">
        <v>51</v>
      </c>
      <c r="J25" s="6"/>
      <c r="K25" s="6"/>
      <c r="L25" s="6"/>
      <c r="M25" s="6"/>
      <c r="N25" s="6"/>
      <c r="O25" s="6"/>
      <c r="P25" s="6"/>
      <c r="Q25" s="6"/>
      <c r="R25" s="6"/>
      <c r="S25" s="6"/>
      <c r="T25" s="9"/>
      <c r="U25" s="9"/>
      <c r="V25" s="9"/>
      <c r="W25" s="9"/>
      <c r="X25" s="9"/>
      <c r="Y25" s="9"/>
      <c r="Z25" s="11"/>
      <c r="AA25" s="16">
        <v>2023</v>
      </c>
      <c r="AB25" s="14" t="str">
        <f t="shared" si="0"/>
        <v>Année 2023</v>
      </c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</row>
    <row r="26" spans="1:52" ht="20.100000000000001" customHeight="1" x14ac:dyDescent="0.25">
      <c r="A26" s="6"/>
      <c r="B26" s="6"/>
      <c r="C26" s="6"/>
      <c r="D26" s="6"/>
      <c r="E26" s="6"/>
      <c r="F26" s="6"/>
      <c r="G26" s="6"/>
      <c r="H26" s="6"/>
      <c r="I26" s="163" t="s">
        <v>52</v>
      </c>
      <c r="J26" s="6"/>
      <c r="K26" s="6"/>
      <c r="L26" s="6"/>
      <c r="M26" s="6"/>
      <c r="N26" s="6"/>
      <c r="O26" s="6"/>
      <c r="P26" s="6"/>
      <c r="Q26" s="6"/>
      <c r="R26" s="6"/>
      <c r="S26" s="6"/>
      <c r="T26" s="9"/>
      <c r="U26" s="9"/>
      <c r="V26" s="9"/>
      <c r="W26" s="9"/>
      <c r="X26" s="9"/>
      <c r="Y26" s="9"/>
      <c r="Z26" s="11"/>
      <c r="AA26" s="16">
        <v>2024</v>
      </c>
      <c r="AB26" s="14" t="str">
        <f t="shared" si="0"/>
        <v>Année 2024</v>
      </c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</row>
    <row r="27" spans="1:52" ht="20.100000000000001" customHeight="1" x14ac:dyDescent="0.25">
      <c r="A27" s="6"/>
      <c r="B27" s="6"/>
      <c r="C27" s="6"/>
      <c r="D27" s="6"/>
      <c r="E27" s="6"/>
      <c r="F27" s="6"/>
      <c r="G27" s="6"/>
      <c r="H27" s="6"/>
      <c r="I27" s="163" t="s">
        <v>53</v>
      </c>
      <c r="J27" s="6"/>
      <c r="K27" s="6"/>
      <c r="L27" s="6"/>
      <c r="M27" s="6"/>
      <c r="N27" s="6"/>
      <c r="O27" s="6"/>
      <c r="P27" s="6"/>
      <c r="Q27" s="6"/>
      <c r="R27" s="6"/>
      <c r="S27" s="6"/>
      <c r="T27" s="9"/>
      <c r="U27" s="9"/>
      <c r="V27" s="9"/>
      <c r="W27" s="9"/>
      <c r="X27" s="9"/>
      <c r="Y27" s="9"/>
      <c r="Z27" s="11"/>
      <c r="AA27" s="16">
        <v>2025</v>
      </c>
      <c r="AB27" s="14" t="str">
        <f t="shared" si="0"/>
        <v>Année 2025</v>
      </c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</row>
    <row r="28" spans="1:52" ht="20.100000000000001" customHeight="1" x14ac:dyDescent="0.25">
      <c r="A28" s="6"/>
      <c r="B28" s="6"/>
      <c r="C28" s="6"/>
      <c r="D28" s="6"/>
      <c r="E28" s="6"/>
      <c r="F28" s="6"/>
      <c r="G28" s="6"/>
      <c r="H28" s="6"/>
      <c r="I28" s="163" t="s">
        <v>54</v>
      </c>
      <c r="J28" s="6"/>
      <c r="K28" s="6"/>
      <c r="L28" s="6"/>
      <c r="M28" s="6"/>
      <c r="N28" s="6"/>
      <c r="O28" s="6"/>
      <c r="P28" s="6"/>
      <c r="Q28" s="6"/>
      <c r="R28" s="6"/>
      <c r="S28" s="6"/>
      <c r="T28" s="9"/>
      <c r="U28" s="9"/>
      <c r="V28" s="9"/>
      <c r="W28" s="9"/>
      <c r="X28" s="9"/>
      <c r="Y28" s="9"/>
      <c r="Z28" s="11"/>
      <c r="AA28" s="16">
        <v>2026</v>
      </c>
      <c r="AB28" s="14" t="str">
        <f t="shared" si="0"/>
        <v>Année 2026</v>
      </c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</row>
    <row r="29" spans="1:52" ht="20.100000000000001" customHeight="1" x14ac:dyDescent="0.25">
      <c r="A29" s="6"/>
      <c r="B29" s="6"/>
      <c r="C29" s="6"/>
      <c r="D29" s="6"/>
      <c r="E29" s="6"/>
      <c r="F29" s="6"/>
      <c r="G29" s="6"/>
      <c r="H29" s="6"/>
      <c r="I29" s="163" t="s">
        <v>55</v>
      </c>
      <c r="J29" s="6"/>
      <c r="K29" s="6"/>
      <c r="L29" s="6"/>
      <c r="M29" s="6"/>
      <c r="N29" s="6"/>
      <c r="O29" s="6"/>
      <c r="P29" s="6"/>
      <c r="Q29" s="6"/>
      <c r="R29" s="6"/>
      <c r="S29" s="6"/>
      <c r="T29" s="9"/>
      <c r="U29" s="9"/>
      <c r="V29" s="9"/>
      <c r="W29" s="9"/>
      <c r="X29" s="9"/>
      <c r="Y29" s="9"/>
      <c r="Z29" s="11"/>
      <c r="AA29" s="16">
        <v>2027</v>
      </c>
      <c r="AB29" s="14" t="str">
        <f t="shared" si="0"/>
        <v>Année 2027</v>
      </c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</row>
    <row r="30" spans="1:52" ht="20.100000000000001" customHeight="1" x14ac:dyDescent="0.25">
      <c r="A30" s="6"/>
      <c r="B30" s="6"/>
      <c r="C30" s="6"/>
      <c r="D30" s="6"/>
      <c r="E30" s="6"/>
      <c r="F30" s="6"/>
      <c r="G30" s="6"/>
      <c r="H30" s="6"/>
      <c r="I30" s="163" t="s">
        <v>56</v>
      </c>
      <c r="J30" s="6"/>
      <c r="K30" s="6"/>
      <c r="L30" s="6"/>
      <c r="M30" s="6"/>
      <c r="N30" s="6"/>
      <c r="O30" s="6"/>
      <c r="P30" s="6"/>
      <c r="Q30" s="6"/>
      <c r="R30" s="6"/>
      <c r="S30" s="6"/>
      <c r="T30" s="9"/>
      <c r="U30" s="9"/>
      <c r="V30" s="9"/>
      <c r="W30" s="9"/>
      <c r="X30" s="9"/>
      <c r="Y30" s="9"/>
      <c r="Z30" s="11"/>
      <c r="AA30" s="16">
        <v>2028</v>
      </c>
      <c r="AB30" s="14" t="str">
        <f t="shared" si="0"/>
        <v>Année 2028</v>
      </c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</row>
    <row r="31" spans="1:52" ht="20.100000000000001" customHeight="1" x14ac:dyDescent="0.25">
      <c r="A31" s="6"/>
      <c r="B31" s="6"/>
      <c r="C31" s="6"/>
      <c r="D31" s="6"/>
      <c r="E31" s="6"/>
      <c r="F31" s="6"/>
      <c r="G31" s="6"/>
      <c r="H31" s="6"/>
      <c r="I31" s="178" t="s">
        <v>57</v>
      </c>
      <c r="J31" s="6"/>
      <c r="K31" s="6"/>
      <c r="L31" s="6"/>
      <c r="M31" s="6"/>
      <c r="N31" s="6"/>
      <c r="O31" s="6"/>
      <c r="P31" s="6"/>
      <c r="Q31" s="6"/>
      <c r="R31" s="6"/>
      <c r="S31" s="6"/>
      <c r="T31" s="9"/>
      <c r="U31" s="9"/>
      <c r="V31" s="9"/>
      <c r="W31" s="9"/>
      <c r="X31" s="9"/>
      <c r="Y31" s="9"/>
      <c r="Z31" s="11"/>
      <c r="AA31" s="16">
        <v>2029</v>
      </c>
      <c r="AB31" s="14" t="str">
        <f t="shared" si="0"/>
        <v>Année 2029</v>
      </c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</row>
    <row r="32" spans="1:52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9"/>
      <c r="U32" s="9"/>
      <c r="V32" s="9"/>
      <c r="W32" s="9"/>
      <c r="X32" s="9"/>
      <c r="Y32" s="9"/>
      <c r="Z32" s="11"/>
      <c r="AA32" s="16">
        <v>2030</v>
      </c>
      <c r="AB32" s="14" t="str">
        <f t="shared" si="0"/>
        <v>Année 2030</v>
      </c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</row>
    <row r="33" spans="1:52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9"/>
      <c r="U33" s="9"/>
      <c r="V33" s="9"/>
      <c r="W33" s="9"/>
      <c r="X33" s="9"/>
      <c r="Y33" s="9"/>
      <c r="Z33" s="11"/>
      <c r="AA33" s="16">
        <v>2031</v>
      </c>
      <c r="AB33" s="14" t="str">
        <f t="shared" si="0"/>
        <v>Année 2031</v>
      </c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</row>
    <row r="34" spans="1:52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9"/>
      <c r="U34" s="9"/>
      <c r="V34" s="9"/>
      <c r="W34" s="9"/>
      <c r="X34" s="9"/>
      <c r="Y34" s="9"/>
      <c r="Z34" s="11"/>
      <c r="AA34" s="16">
        <v>2032</v>
      </c>
      <c r="AB34" s="14" t="str">
        <f t="shared" si="0"/>
        <v>Année 2032</v>
      </c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</row>
    <row r="35" spans="1:52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9"/>
      <c r="U35" s="9"/>
      <c r="V35" s="9"/>
      <c r="W35" s="9"/>
      <c r="X35" s="9"/>
      <c r="Y35" s="9"/>
      <c r="Z35" s="11"/>
      <c r="AA35" s="16">
        <v>2033</v>
      </c>
      <c r="AB35" s="14" t="str">
        <f t="shared" si="0"/>
        <v>Année 2033</v>
      </c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</row>
    <row r="36" spans="1:52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9"/>
      <c r="U36" s="9"/>
      <c r="V36" s="9"/>
      <c r="W36" s="9"/>
      <c r="X36" s="9"/>
      <c r="Y36" s="9"/>
      <c r="Z36" s="11"/>
      <c r="AA36" s="16">
        <v>2034</v>
      </c>
      <c r="AB36" s="14" t="str">
        <f t="shared" si="0"/>
        <v>Année 2034</v>
      </c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</row>
    <row r="37" spans="1:52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9"/>
      <c r="U37" s="9"/>
      <c r="V37" s="9"/>
      <c r="W37" s="9"/>
      <c r="X37" s="9"/>
      <c r="Y37" s="9"/>
      <c r="Z37" s="11"/>
      <c r="AA37" s="16">
        <v>2035</v>
      </c>
      <c r="AB37" s="14" t="str">
        <f t="shared" si="0"/>
        <v>Année 2035</v>
      </c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</row>
    <row r="38" spans="1:52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9"/>
      <c r="U38" s="9"/>
      <c r="V38" s="9"/>
      <c r="W38" s="9"/>
      <c r="X38" s="9"/>
      <c r="Y38" s="9"/>
      <c r="Z38" s="11"/>
      <c r="AA38" s="16">
        <v>2036</v>
      </c>
      <c r="AB38" s="14" t="str">
        <f t="shared" si="0"/>
        <v>Année 2036</v>
      </c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</row>
    <row r="39" spans="1:52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9"/>
      <c r="U39" s="9"/>
      <c r="V39" s="9"/>
      <c r="W39" s="9"/>
      <c r="X39" s="9"/>
      <c r="Y39" s="9"/>
      <c r="Z39" s="11"/>
      <c r="AA39" s="16">
        <v>2037</v>
      </c>
      <c r="AB39" s="14" t="str">
        <f t="shared" si="0"/>
        <v>Année 2037</v>
      </c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</row>
    <row r="40" spans="1:52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9"/>
      <c r="U40" s="9"/>
      <c r="V40" s="9"/>
      <c r="W40" s="9"/>
      <c r="X40" s="9"/>
      <c r="Y40" s="9"/>
      <c r="Z40" s="11"/>
      <c r="AA40" s="16">
        <v>2038</v>
      </c>
      <c r="AB40" s="14" t="str">
        <f t="shared" si="0"/>
        <v>Année 2038</v>
      </c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</row>
    <row r="41" spans="1:52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9"/>
      <c r="U41" s="9"/>
      <c r="V41" s="9"/>
      <c r="W41" s="9"/>
      <c r="X41" s="9"/>
      <c r="Y41" s="9"/>
      <c r="Z41" s="11"/>
      <c r="AA41" s="16">
        <v>2039</v>
      </c>
      <c r="AB41" s="14" t="str">
        <f t="shared" si="0"/>
        <v>Année 2039</v>
      </c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</row>
    <row r="42" spans="1:52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9"/>
      <c r="U42" s="9"/>
      <c r="V42" s="9"/>
      <c r="W42" s="9"/>
      <c r="X42" s="9"/>
      <c r="Y42" s="9"/>
      <c r="Z42" s="11"/>
      <c r="AA42" s="16">
        <v>2040</v>
      </c>
      <c r="AB42" s="14" t="str">
        <f t="shared" si="0"/>
        <v>Année 2040</v>
      </c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</row>
    <row r="43" spans="1:52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9"/>
      <c r="U43" s="9"/>
      <c r="V43" s="9"/>
      <c r="W43" s="9"/>
      <c r="X43" s="9"/>
      <c r="Y43" s="9"/>
      <c r="Z43" s="11"/>
      <c r="AA43" s="16">
        <v>2041</v>
      </c>
      <c r="AB43" s="14" t="str">
        <f t="shared" si="0"/>
        <v>Année 2041</v>
      </c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</row>
    <row r="44" spans="1:52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9"/>
      <c r="U44" s="9"/>
      <c r="V44" s="9"/>
      <c r="W44" s="9"/>
      <c r="X44" s="9"/>
      <c r="Y44" s="9"/>
      <c r="Z44" s="11"/>
      <c r="AA44" s="16">
        <v>2042</v>
      </c>
      <c r="AB44" s="14" t="str">
        <f t="shared" si="0"/>
        <v>Année 2042</v>
      </c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</row>
    <row r="45" spans="1:52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9"/>
      <c r="U45" s="9"/>
      <c r="V45" s="9"/>
      <c r="W45" s="9"/>
      <c r="X45" s="9"/>
      <c r="Y45" s="9"/>
      <c r="Z45" s="11"/>
      <c r="AA45" s="16">
        <v>2043</v>
      </c>
      <c r="AB45" s="14" t="str">
        <f t="shared" si="0"/>
        <v>Année 2043</v>
      </c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</row>
    <row r="46" spans="1:52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9"/>
      <c r="U46" s="9"/>
      <c r="V46" s="9"/>
      <c r="W46" s="9"/>
      <c r="X46" s="9"/>
      <c r="Y46" s="9"/>
      <c r="Z46" s="11"/>
      <c r="AA46" s="16">
        <v>2044</v>
      </c>
      <c r="AB46" s="14" t="str">
        <f t="shared" si="0"/>
        <v>Année 2044</v>
      </c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</row>
    <row r="47" spans="1:52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9"/>
      <c r="U47" s="9"/>
      <c r="V47" s="9"/>
      <c r="W47" s="9"/>
      <c r="X47" s="9"/>
      <c r="Y47" s="9"/>
      <c r="Z47" s="11"/>
      <c r="AA47" s="16">
        <v>2045</v>
      </c>
      <c r="AB47" s="14" t="str">
        <f t="shared" si="0"/>
        <v>Année 2045</v>
      </c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</row>
    <row r="48" spans="1:52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9"/>
      <c r="U48" s="9"/>
      <c r="V48" s="9"/>
      <c r="W48" s="9"/>
      <c r="X48" s="9"/>
      <c r="Y48" s="9"/>
      <c r="Z48" s="11"/>
      <c r="AA48" s="16">
        <v>2046</v>
      </c>
      <c r="AB48" s="14" t="str">
        <f t="shared" si="0"/>
        <v>Année 2046</v>
      </c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</row>
    <row r="49" spans="1:52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9"/>
      <c r="U49" s="9"/>
      <c r="V49" s="9"/>
      <c r="W49" s="9"/>
      <c r="X49" s="9"/>
      <c r="Y49" s="9"/>
      <c r="Z49" s="11"/>
      <c r="AA49" s="16">
        <v>2047</v>
      </c>
      <c r="AB49" s="14" t="str">
        <f t="shared" si="0"/>
        <v>Année 2047</v>
      </c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</row>
    <row r="50" spans="1:52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9"/>
      <c r="U50" s="9"/>
      <c r="V50" s="9"/>
      <c r="W50" s="9"/>
      <c r="X50" s="9"/>
      <c r="Y50" s="9"/>
      <c r="Z50" s="11"/>
      <c r="AA50" s="16">
        <v>2048</v>
      </c>
      <c r="AB50" s="14" t="str">
        <f t="shared" si="0"/>
        <v>Année 2048</v>
      </c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</row>
    <row r="51" spans="1:52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9"/>
      <c r="U51" s="9"/>
      <c r="V51" s="9"/>
      <c r="W51" s="9"/>
      <c r="X51" s="9"/>
      <c r="Y51" s="9"/>
      <c r="Z51" s="11"/>
      <c r="AA51" s="16">
        <v>2049</v>
      </c>
      <c r="AB51" s="14" t="str">
        <f t="shared" si="0"/>
        <v>Année 2049</v>
      </c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</row>
    <row r="52" spans="1:52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9"/>
      <c r="U52" s="9"/>
      <c r="V52" s="9"/>
      <c r="W52" s="9"/>
      <c r="X52" s="9"/>
      <c r="Y52" s="9"/>
      <c r="Z52" s="11"/>
      <c r="AA52" s="16">
        <v>2050</v>
      </c>
      <c r="AB52" s="14" t="str">
        <f t="shared" si="0"/>
        <v>Année 2050</v>
      </c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</row>
    <row r="53" spans="1:52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9"/>
      <c r="U53" s="9"/>
      <c r="V53" s="9"/>
      <c r="W53" s="9"/>
      <c r="X53" s="9"/>
      <c r="Y53" s="9"/>
      <c r="Z53" s="11"/>
      <c r="AA53" s="16">
        <v>2051</v>
      </c>
      <c r="AB53" s="14" t="str">
        <f t="shared" si="0"/>
        <v>Année 2051</v>
      </c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</row>
    <row r="54" spans="1:52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9"/>
      <c r="U54" s="9"/>
      <c r="V54" s="9"/>
      <c r="W54" s="9"/>
      <c r="X54" s="9"/>
      <c r="Y54" s="9"/>
      <c r="Z54" s="11"/>
      <c r="AA54" s="16">
        <v>2052</v>
      </c>
      <c r="AB54" s="14" t="str">
        <f t="shared" si="0"/>
        <v>Année 2052</v>
      </c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</row>
    <row r="55" spans="1:52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9"/>
      <c r="U55" s="9"/>
      <c r="V55" s="9"/>
      <c r="W55" s="9"/>
      <c r="X55" s="9"/>
      <c r="Y55" s="9"/>
      <c r="Z55" s="11"/>
      <c r="AA55" s="16">
        <v>2053</v>
      </c>
      <c r="AB55" s="14" t="str">
        <f t="shared" si="0"/>
        <v>Année 2053</v>
      </c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</row>
    <row r="56" spans="1:52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9"/>
      <c r="U56" s="9"/>
      <c r="V56" s="9"/>
      <c r="W56" s="9"/>
      <c r="X56" s="9"/>
      <c r="Y56" s="9"/>
      <c r="Z56" s="11"/>
      <c r="AA56" s="16">
        <v>2054</v>
      </c>
      <c r="AB56" s="14" t="str">
        <f t="shared" si="0"/>
        <v>Année 2054</v>
      </c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</row>
    <row r="57" spans="1:52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9"/>
      <c r="U57" s="9"/>
      <c r="V57" s="9"/>
      <c r="W57" s="9"/>
      <c r="X57" s="9"/>
      <c r="Y57" s="9"/>
      <c r="Z57" s="11"/>
      <c r="AA57" s="16">
        <v>2055</v>
      </c>
      <c r="AB57" s="14" t="str">
        <f t="shared" si="0"/>
        <v>Année 2055</v>
      </c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</row>
    <row r="58" spans="1:52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9"/>
      <c r="U58" s="9"/>
      <c r="V58" s="9"/>
      <c r="W58" s="9"/>
      <c r="X58" s="9"/>
      <c r="Y58" s="9"/>
      <c r="Z58" s="11"/>
      <c r="AA58" s="16">
        <v>2056</v>
      </c>
      <c r="AB58" s="14" t="str">
        <f t="shared" si="0"/>
        <v>Année 2056</v>
      </c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</row>
    <row r="59" spans="1:52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9"/>
      <c r="U59" s="9"/>
      <c r="V59" s="9"/>
      <c r="W59" s="9"/>
      <c r="X59" s="9"/>
      <c r="Y59" s="9"/>
      <c r="Z59" s="11"/>
      <c r="AA59" s="16">
        <v>2057</v>
      </c>
      <c r="AB59" s="14" t="str">
        <f t="shared" si="0"/>
        <v>Année 2057</v>
      </c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</row>
    <row r="60" spans="1:52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9"/>
      <c r="U60" s="9"/>
      <c r="V60" s="9"/>
      <c r="W60" s="9"/>
      <c r="X60" s="9"/>
      <c r="Y60" s="9"/>
      <c r="Z60" s="11"/>
      <c r="AA60" s="16">
        <v>2058</v>
      </c>
      <c r="AB60" s="14" t="str">
        <f t="shared" si="0"/>
        <v>Année 2058</v>
      </c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</row>
    <row r="61" spans="1:52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9"/>
      <c r="U61" s="9"/>
      <c r="V61" s="9"/>
      <c r="W61" s="9"/>
      <c r="X61" s="9"/>
      <c r="Y61" s="9"/>
      <c r="Z61" s="11"/>
      <c r="AA61" s="16">
        <v>2059</v>
      </c>
      <c r="AB61" s="14" t="str">
        <f t="shared" si="0"/>
        <v>Année 2059</v>
      </c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</row>
    <row r="62" spans="1:52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9"/>
      <c r="U62" s="9"/>
      <c r="V62" s="9"/>
      <c r="W62" s="9"/>
      <c r="X62" s="9"/>
      <c r="Y62" s="9"/>
      <c r="Z62" s="11"/>
      <c r="AA62" s="16">
        <v>2060</v>
      </c>
      <c r="AB62" s="14" t="str">
        <f t="shared" si="0"/>
        <v>Année 2060</v>
      </c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</row>
    <row r="63" spans="1:52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9"/>
      <c r="U63" s="9"/>
      <c r="V63" s="9"/>
      <c r="W63" s="9"/>
      <c r="X63" s="9"/>
      <c r="Y63" s="9"/>
      <c r="Z63" s="11"/>
      <c r="AA63" s="16">
        <v>2061</v>
      </c>
      <c r="AB63" s="14" t="str">
        <f t="shared" si="0"/>
        <v>Année 2061</v>
      </c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</row>
    <row r="64" spans="1:52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9"/>
      <c r="U64" s="9"/>
      <c r="V64" s="9"/>
      <c r="W64" s="9"/>
      <c r="X64" s="9"/>
      <c r="Y64" s="9"/>
      <c r="Z64" s="11"/>
      <c r="AA64" s="16">
        <v>2062</v>
      </c>
      <c r="AB64" s="14" t="str">
        <f t="shared" si="0"/>
        <v>Année 2062</v>
      </c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</row>
    <row r="65" spans="1:52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9"/>
      <c r="U65" s="9"/>
      <c r="V65" s="9"/>
      <c r="W65" s="9"/>
      <c r="X65" s="9"/>
      <c r="Y65" s="9"/>
      <c r="Z65" s="11"/>
      <c r="AA65" s="16">
        <v>2063</v>
      </c>
      <c r="AB65" s="14" t="str">
        <f t="shared" si="0"/>
        <v>Année 2063</v>
      </c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</row>
    <row r="66" spans="1:52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9"/>
      <c r="U66" s="9"/>
      <c r="V66" s="9"/>
      <c r="W66" s="9"/>
      <c r="X66" s="9"/>
      <c r="Y66" s="9"/>
      <c r="Z66" s="11"/>
      <c r="AA66" s="16">
        <v>2064</v>
      </c>
      <c r="AB66" s="14" t="str">
        <f t="shared" si="0"/>
        <v>Année 2064</v>
      </c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</row>
    <row r="67" spans="1:52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9"/>
      <c r="U67" s="9"/>
      <c r="V67" s="9"/>
      <c r="W67" s="9"/>
      <c r="X67" s="9"/>
      <c r="Y67" s="9"/>
      <c r="Z67" s="11"/>
      <c r="AA67" s="16">
        <v>2065</v>
      </c>
      <c r="AB67" s="14" t="str">
        <f t="shared" ref="AB67:AB102" si="1">_xlfn.CONCAT($AA$1," ",AA67)</f>
        <v>Année 2065</v>
      </c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</row>
    <row r="68" spans="1:52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9"/>
      <c r="U68" s="9"/>
      <c r="V68" s="9"/>
      <c r="W68" s="9"/>
      <c r="X68" s="9"/>
      <c r="Y68" s="9"/>
      <c r="Z68" s="11"/>
      <c r="AA68" s="16">
        <v>2066</v>
      </c>
      <c r="AB68" s="14" t="str">
        <f t="shared" si="1"/>
        <v>Année 2066</v>
      </c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</row>
    <row r="69" spans="1:52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9"/>
      <c r="U69" s="9"/>
      <c r="V69" s="9"/>
      <c r="W69" s="9"/>
      <c r="X69" s="9"/>
      <c r="Y69" s="9"/>
      <c r="Z69" s="11"/>
      <c r="AA69" s="16">
        <v>2067</v>
      </c>
      <c r="AB69" s="14" t="str">
        <f t="shared" si="1"/>
        <v>Année 2067</v>
      </c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</row>
    <row r="70" spans="1:52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9"/>
      <c r="U70" s="9"/>
      <c r="V70" s="9"/>
      <c r="W70" s="9"/>
      <c r="X70" s="9"/>
      <c r="Y70" s="9"/>
      <c r="Z70" s="11"/>
      <c r="AA70" s="16">
        <v>2068</v>
      </c>
      <c r="AB70" s="14" t="str">
        <f t="shared" si="1"/>
        <v>Année 2068</v>
      </c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</row>
    <row r="71" spans="1:52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9"/>
      <c r="U71" s="9"/>
      <c r="V71" s="9"/>
      <c r="W71" s="9"/>
      <c r="X71" s="9"/>
      <c r="Y71" s="9"/>
      <c r="Z71" s="11"/>
      <c r="AA71" s="16">
        <v>2069</v>
      </c>
      <c r="AB71" s="14" t="str">
        <f t="shared" si="1"/>
        <v>Année 2069</v>
      </c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</row>
    <row r="72" spans="1:52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9"/>
      <c r="U72" s="9"/>
      <c r="V72" s="9"/>
      <c r="W72" s="9"/>
      <c r="X72" s="9"/>
      <c r="Y72" s="9"/>
      <c r="Z72" s="11"/>
      <c r="AA72" s="16">
        <v>2070</v>
      </c>
      <c r="AB72" s="14" t="str">
        <f t="shared" si="1"/>
        <v>Année 2070</v>
      </c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</row>
    <row r="73" spans="1:52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9"/>
      <c r="U73" s="9"/>
      <c r="V73" s="9"/>
      <c r="W73" s="9"/>
      <c r="X73" s="9"/>
      <c r="Y73" s="9"/>
      <c r="Z73" s="11"/>
      <c r="AA73" s="16">
        <v>2071</v>
      </c>
      <c r="AB73" s="14" t="str">
        <f t="shared" si="1"/>
        <v>Année 2071</v>
      </c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</row>
    <row r="74" spans="1:52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9"/>
      <c r="U74" s="9"/>
      <c r="V74" s="9"/>
      <c r="W74" s="9"/>
      <c r="X74" s="9"/>
      <c r="Y74" s="9"/>
      <c r="Z74" s="11"/>
      <c r="AA74" s="16">
        <v>2072</v>
      </c>
      <c r="AB74" s="14" t="str">
        <f t="shared" si="1"/>
        <v>Année 2072</v>
      </c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</row>
    <row r="75" spans="1:52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9"/>
      <c r="U75" s="9"/>
      <c r="V75" s="9"/>
      <c r="W75" s="9"/>
      <c r="X75" s="9"/>
      <c r="Y75" s="9"/>
      <c r="Z75" s="11"/>
      <c r="AA75" s="16">
        <v>2073</v>
      </c>
      <c r="AB75" s="14" t="str">
        <f t="shared" si="1"/>
        <v>Année 2073</v>
      </c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</row>
    <row r="76" spans="1:52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9"/>
      <c r="U76" s="9"/>
      <c r="V76" s="9"/>
      <c r="W76" s="9"/>
      <c r="X76" s="9"/>
      <c r="Y76" s="9"/>
      <c r="Z76" s="11"/>
      <c r="AA76" s="16">
        <v>2074</v>
      </c>
      <c r="AB76" s="14" t="str">
        <f t="shared" si="1"/>
        <v>Année 2074</v>
      </c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</row>
    <row r="77" spans="1:52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9"/>
      <c r="U77" s="9"/>
      <c r="V77" s="9"/>
      <c r="W77" s="9"/>
      <c r="X77" s="9"/>
      <c r="Y77" s="9"/>
      <c r="Z77" s="11"/>
      <c r="AA77" s="16">
        <v>2075</v>
      </c>
      <c r="AB77" s="14" t="str">
        <f t="shared" si="1"/>
        <v>Année 2075</v>
      </c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</row>
    <row r="78" spans="1:52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9"/>
      <c r="U78" s="9"/>
      <c r="V78" s="9"/>
      <c r="W78" s="9"/>
      <c r="X78" s="9"/>
      <c r="Y78" s="9"/>
      <c r="Z78" s="11"/>
      <c r="AA78" s="16">
        <v>2076</v>
      </c>
      <c r="AB78" s="14" t="str">
        <f t="shared" si="1"/>
        <v>Année 2076</v>
      </c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</row>
    <row r="79" spans="1:52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9"/>
      <c r="U79" s="9"/>
      <c r="V79" s="9"/>
      <c r="W79" s="9"/>
      <c r="X79" s="9"/>
      <c r="Y79" s="9"/>
      <c r="Z79" s="11"/>
      <c r="AA79" s="16">
        <v>2077</v>
      </c>
      <c r="AB79" s="14" t="str">
        <f t="shared" si="1"/>
        <v>Année 2077</v>
      </c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</row>
    <row r="80" spans="1:52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9"/>
      <c r="U80" s="9"/>
      <c r="V80" s="9"/>
      <c r="W80" s="9"/>
      <c r="X80" s="9"/>
      <c r="Y80" s="9"/>
      <c r="Z80" s="11"/>
      <c r="AA80" s="16">
        <v>2078</v>
      </c>
      <c r="AB80" s="14" t="str">
        <f t="shared" si="1"/>
        <v>Année 2078</v>
      </c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</row>
    <row r="81" spans="1:52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9"/>
      <c r="U81" s="9"/>
      <c r="V81" s="9"/>
      <c r="W81" s="9"/>
      <c r="X81" s="9"/>
      <c r="Y81" s="9"/>
      <c r="Z81" s="11"/>
      <c r="AA81" s="16">
        <v>2079</v>
      </c>
      <c r="AB81" s="14" t="str">
        <f t="shared" si="1"/>
        <v>Année 2079</v>
      </c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</row>
    <row r="82" spans="1:52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9"/>
      <c r="U82" s="9"/>
      <c r="V82" s="9"/>
      <c r="W82" s="9"/>
      <c r="X82" s="9"/>
      <c r="Y82" s="9"/>
      <c r="Z82" s="11"/>
      <c r="AA82" s="16">
        <v>2080</v>
      </c>
      <c r="AB82" s="14" t="str">
        <f t="shared" si="1"/>
        <v>Année 2080</v>
      </c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</row>
    <row r="83" spans="1:52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9"/>
      <c r="U83" s="9"/>
      <c r="V83" s="9"/>
      <c r="W83" s="9"/>
      <c r="X83" s="9"/>
      <c r="Y83" s="9"/>
      <c r="Z83" s="11"/>
      <c r="AA83" s="16">
        <v>2081</v>
      </c>
      <c r="AB83" s="14" t="str">
        <f t="shared" si="1"/>
        <v>Année 2081</v>
      </c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</row>
    <row r="84" spans="1:52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9"/>
      <c r="U84" s="9"/>
      <c r="V84" s="9"/>
      <c r="W84" s="9"/>
      <c r="X84" s="9"/>
      <c r="Y84" s="9"/>
      <c r="Z84" s="11"/>
      <c r="AA84" s="16">
        <v>2082</v>
      </c>
      <c r="AB84" s="14" t="str">
        <f t="shared" si="1"/>
        <v>Année 2082</v>
      </c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</row>
    <row r="85" spans="1:52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9"/>
      <c r="U85" s="9"/>
      <c r="V85" s="9"/>
      <c r="W85" s="9"/>
      <c r="X85" s="9"/>
      <c r="Y85" s="9"/>
      <c r="Z85" s="11"/>
      <c r="AA85" s="16">
        <v>2083</v>
      </c>
      <c r="AB85" s="14" t="str">
        <f t="shared" si="1"/>
        <v>Année 2083</v>
      </c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</row>
    <row r="86" spans="1:52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9"/>
      <c r="U86" s="9"/>
      <c r="V86" s="9"/>
      <c r="W86" s="9"/>
      <c r="X86" s="9"/>
      <c r="Y86" s="9"/>
      <c r="Z86" s="11"/>
      <c r="AA86" s="16">
        <v>2084</v>
      </c>
      <c r="AB86" s="14" t="str">
        <f t="shared" si="1"/>
        <v>Année 2084</v>
      </c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</row>
    <row r="87" spans="1:52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9"/>
      <c r="U87" s="9"/>
      <c r="V87" s="9"/>
      <c r="W87" s="9"/>
      <c r="X87" s="9"/>
      <c r="Y87" s="9"/>
      <c r="Z87" s="11"/>
      <c r="AA87" s="16">
        <v>2085</v>
      </c>
      <c r="AB87" s="14" t="str">
        <f t="shared" si="1"/>
        <v>Année 2085</v>
      </c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</row>
    <row r="88" spans="1:52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9"/>
      <c r="U88" s="9"/>
      <c r="V88" s="9"/>
      <c r="W88" s="9"/>
      <c r="X88" s="9"/>
      <c r="Y88" s="9"/>
      <c r="Z88" s="11"/>
      <c r="AA88" s="16">
        <v>2086</v>
      </c>
      <c r="AB88" s="14" t="str">
        <f t="shared" si="1"/>
        <v>Année 2086</v>
      </c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</row>
    <row r="89" spans="1:52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9"/>
      <c r="U89" s="9"/>
      <c r="V89" s="9"/>
      <c r="W89" s="9"/>
      <c r="X89" s="9"/>
      <c r="Y89" s="9"/>
      <c r="Z89" s="11"/>
      <c r="AA89" s="16">
        <v>2087</v>
      </c>
      <c r="AB89" s="14" t="str">
        <f t="shared" si="1"/>
        <v>Année 2087</v>
      </c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</row>
    <row r="90" spans="1:52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9"/>
      <c r="U90" s="9"/>
      <c r="V90" s="9"/>
      <c r="W90" s="9"/>
      <c r="X90" s="9"/>
      <c r="Y90" s="9"/>
      <c r="Z90" s="11"/>
      <c r="AA90" s="16">
        <v>2088</v>
      </c>
      <c r="AB90" s="14" t="str">
        <f t="shared" si="1"/>
        <v>Année 2088</v>
      </c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</row>
    <row r="91" spans="1:52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9"/>
      <c r="U91" s="9"/>
      <c r="V91" s="9"/>
      <c r="W91" s="9"/>
      <c r="X91" s="9"/>
      <c r="Y91" s="9"/>
      <c r="Z91" s="11"/>
      <c r="AA91" s="16">
        <v>2089</v>
      </c>
      <c r="AB91" s="14" t="str">
        <f t="shared" si="1"/>
        <v>Année 2089</v>
      </c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</row>
    <row r="92" spans="1:52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9"/>
      <c r="U92" s="9"/>
      <c r="V92" s="9"/>
      <c r="W92" s="9"/>
      <c r="X92" s="9"/>
      <c r="Y92" s="9"/>
      <c r="Z92" s="11"/>
      <c r="AA92" s="16">
        <v>2090</v>
      </c>
      <c r="AB92" s="14" t="str">
        <f t="shared" si="1"/>
        <v>Année 2090</v>
      </c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</row>
    <row r="93" spans="1:52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9"/>
      <c r="U93" s="9"/>
      <c r="V93" s="9"/>
      <c r="W93" s="9"/>
      <c r="X93" s="9"/>
      <c r="Y93" s="9"/>
      <c r="Z93" s="11"/>
      <c r="AA93" s="16">
        <v>2091</v>
      </c>
      <c r="AB93" s="14" t="str">
        <f t="shared" si="1"/>
        <v>Année 2091</v>
      </c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</row>
    <row r="94" spans="1:52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9"/>
      <c r="U94" s="9"/>
      <c r="V94" s="9"/>
      <c r="W94" s="9"/>
      <c r="X94" s="9"/>
      <c r="Y94" s="9"/>
      <c r="Z94" s="11"/>
      <c r="AA94" s="16">
        <v>2092</v>
      </c>
      <c r="AB94" s="14" t="str">
        <f t="shared" si="1"/>
        <v>Année 2092</v>
      </c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</row>
    <row r="95" spans="1:52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9"/>
      <c r="U95" s="9"/>
      <c r="V95" s="9"/>
      <c r="W95" s="9"/>
      <c r="X95" s="9"/>
      <c r="Y95" s="9"/>
      <c r="Z95" s="11"/>
      <c r="AA95" s="16">
        <v>2093</v>
      </c>
      <c r="AB95" s="14" t="str">
        <f t="shared" si="1"/>
        <v>Année 2093</v>
      </c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</row>
    <row r="96" spans="1:52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9"/>
      <c r="U96" s="9"/>
      <c r="V96" s="9"/>
      <c r="W96" s="9"/>
      <c r="X96" s="9"/>
      <c r="Y96" s="9"/>
      <c r="Z96" s="11"/>
      <c r="AA96" s="16">
        <v>2094</v>
      </c>
      <c r="AB96" s="14" t="str">
        <f t="shared" si="1"/>
        <v>Année 2094</v>
      </c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</row>
    <row r="97" spans="1:52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9"/>
      <c r="U97" s="9"/>
      <c r="V97" s="9"/>
      <c r="W97" s="9"/>
      <c r="X97" s="9"/>
      <c r="Y97" s="9"/>
      <c r="Z97" s="11"/>
      <c r="AA97" s="16">
        <v>2095</v>
      </c>
      <c r="AB97" s="14" t="str">
        <f t="shared" si="1"/>
        <v>Année 2095</v>
      </c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</row>
    <row r="98" spans="1:52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9"/>
      <c r="U98" s="9"/>
      <c r="V98" s="9"/>
      <c r="W98" s="9"/>
      <c r="X98" s="9"/>
      <c r="Y98" s="9"/>
      <c r="Z98" s="11"/>
      <c r="AA98" s="16">
        <v>2096</v>
      </c>
      <c r="AB98" s="14" t="str">
        <f t="shared" si="1"/>
        <v>Année 2096</v>
      </c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</row>
    <row r="99" spans="1:52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9"/>
      <c r="U99" s="9"/>
      <c r="V99" s="9"/>
      <c r="W99" s="9"/>
      <c r="X99" s="9"/>
      <c r="Y99" s="9"/>
      <c r="Z99" s="11"/>
      <c r="AA99" s="16">
        <v>2097</v>
      </c>
      <c r="AB99" s="14" t="str">
        <f t="shared" si="1"/>
        <v>Année 2097</v>
      </c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</row>
    <row r="100" spans="1:52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9"/>
      <c r="U100" s="9"/>
      <c r="V100" s="9"/>
      <c r="W100" s="9"/>
      <c r="X100" s="9"/>
      <c r="Y100" s="9"/>
      <c r="Z100" s="11"/>
      <c r="AA100" s="16">
        <v>2098</v>
      </c>
      <c r="AB100" s="14" t="str">
        <f t="shared" si="1"/>
        <v>Année 2098</v>
      </c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</row>
    <row r="101" spans="1:52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9"/>
      <c r="U101" s="9"/>
      <c r="V101" s="9"/>
      <c r="W101" s="9"/>
      <c r="X101" s="9"/>
      <c r="Y101" s="9"/>
      <c r="Z101" s="11"/>
      <c r="AA101" s="16">
        <v>2099</v>
      </c>
      <c r="AB101" s="14" t="str">
        <f t="shared" si="1"/>
        <v>Année 2099</v>
      </c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</row>
    <row r="102" spans="1:52" x14ac:dyDescent="0.25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9"/>
      <c r="U102" s="9"/>
      <c r="V102" s="9"/>
      <c r="W102" s="9"/>
      <c r="X102" s="9"/>
      <c r="Y102" s="9"/>
      <c r="Z102" s="11"/>
      <c r="AA102" s="17">
        <v>2100</v>
      </c>
      <c r="AB102" s="13" t="str">
        <f t="shared" si="1"/>
        <v>Année 2100</v>
      </c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</row>
    <row r="103" spans="1:52" x14ac:dyDescent="0.25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</row>
    <row r="104" spans="1:52" x14ac:dyDescent="0.25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</row>
    <row r="105" spans="1:52" x14ac:dyDescent="0.2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</row>
    <row r="106" spans="1:52" x14ac:dyDescent="0.25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</row>
    <row r="107" spans="1:52" x14ac:dyDescent="0.25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</row>
    <row r="108" spans="1:52" x14ac:dyDescent="0.25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</row>
    <row r="109" spans="1:52" x14ac:dyDescent="0.25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</row>
    <row r="110" spans="1:52" x14ac:dyDescent="0.25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</row>
    <row r="111" spans="1:52" x14ac:dyDescent="0.25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</row>
    <row r="112" spans="1:52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</row>
    <row r="113" spans="1:52" x14ac:dyDescent="0.25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</row>
    <row r="114" spans="1:52" x14ac:dyDescent="0.25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</row>
    <row r="115" spans="1:52" x14ac:dyDescent="0.2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</row>
    <row r="116" spans="1:52" x14ac:dyDescent="0.25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</row>
    <row r="117" spans="1:52" x14ac:dyDescent="0.25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</row>
    <row r="118" spans="1:52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</row>
    <row r="119" spans="1:52" x14ac:dyDescent="0.25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</row>
    <row r="120" spans="1:52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</row>
    <row r="121" spans="1:52" x14ac:dyDescent="0.25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</row>
    <row r="122" spans="1:52" x14ac:dyDescent="0.25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</row>
    <row r="123" spans="1:52" x14ac:dyDescent="0.25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</row>
    <row r="124" spans="1:52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</row>
    <row r="125" spans="1:52" x14ac:dyDescent="0.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</row>
    <row r="126" spans="1:52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</row>
    <row r="127" spans="1:52" x14ac:dyDescent="0.25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</row>
    <row r="128" spans="1:52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</row>
    <row r="129" spans="1:52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</row>
    <row r="130" spans="1:52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</row>
    <row r="131" spans="1:52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</row>
    <row r="132" spans="1:52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</row>
    <row r="133" spans="1:52" x14ac:dyDescent="0.25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</row>
    <row r="134" spans="1:52" x14ac:dyDescent="0.25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</row>
    <row r="135" spans="1:52" x14ac:dyDescent="0.2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</row>
    <row r="136" spans="1:52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</row>
    <row r="137" spans="1:52" x14ac:dyDescent="0.25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</row>
    <row r="138" spans="1:52" x14ac:dyDescent="0.25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</row>
    <row r="139" spans="1:52" x14ac:dyDescent="0.25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</row>
    <row r="140" spans="1:52" x14ac:dyDescent="0.25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</row>
  </sheetData>
  <sheetProtection sheet="1" objects="1" scenarios="1"/>
  <mergeCells count="3">
    <mergeCell ref="A9:G10"/>
    <mergeCell ref="C12:E13"/>
    <mergeCell ref="K1:M1"/>
  </mergeCells>
  <phoneticPr fontId="4" type="noConversion"/>
  <conditionalFormatting sqref="A2:A6 C2:C6 E2:E6 G2:G6">
    <cfRule type="expression" dxfId="27" priority="3">
      <formula>NOT(MOD(ROW(),2))</formula>
    </cfRule>
  </conditionalFormatting>
  <conditionalFormatting sqref="I2:I31">
    <cfRule type="expression" dxfId="26" priority="1">
      <formula>NOT(MOD(ROW(),2))</formula>
    </cfRule>
  </conditionalFormatting>
  <dataValidations count="1">
    <dataValidation type="list" allowBlank="1" showInputMessage="1" showErrorMessage="1" sqref="C12:E13" xr:uid="{698B6B7D-0107-4607-BF56-9DD3E4A8F6C5}">
      <formula1>Année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0</xdr:col>
                    <xdr:colOff>9525</xdr:colOff>
                    <xdr:row>14</xdr:row>
                    <xdr:rowOff>28575</xdr:rowOff>
                  </from>
                  <to>
                    <xdr:col>2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0</xdr:col>
                    <xdr:colOff>9525</xdr:colOff>
                    <xdr:row>17</xdr:row>
                    <xdr:rowOff>28575</xdr:rowOff>
                  </from>
                  <to>
                    <xdr:col>2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0CDDD-AAFF-4D24-92E2-163F99C1D60B}">
  <sheetPr>
    <tabColor rgb="FFFF9900"/>
  </sheetPr>
  <dimension ref="A1:BFB100"/>
  <sheetViews>
    <sheetView workbookViewId="0">
      <selection activeCell="H6" sqref="H6"/>
    </sheetView>
  </sheetViews>
  <sheetFormatPr baseColWidth="10" defaultRowHeight="15" x14ac:dyDescent="0.25"/>
  <cols>
    <col min="1" max="1" width="30.7109375" style="2" customWidth="1"/>
    <col min="2" max="3" width="5.7109375" style="2" customWidth="1"/>
    <col min="4" max="7" width="30.7109375" style="2" customWidth="1"/>
    <col min="8" max="8" width="25.7109375" style="2" customWidth="1"/>
    <col min="9" max="9" width="10.7109375" style="2" customWidth="1"/>
    <col min="10" max="10" width="1.7109375" style="2" customWidth="1"/>
    <col min="11" max="11" width="5.7109375" style="2" customWidth="1"/>
    <col min="12" max="12" width="30.7109375" style="1" customWidth="1"/>
    <col min="13" max="20" width="6.7109375" style="2" customWidth="1"/>
    <col min="21" max="22" width="5.7109375" style="21" hidden="1" customWidth="1"/>
    <col min="23" max="23" width="30.7109375" style="27" hidden="1" customWidth="1"/>
    <col min="24" max="33" width="5.7109375" style="21" hidden="1" customWidth="1"/>
    <col min="34" max="35" width="15.7109375" style="21" hidden="1" customWidth="1"/>
    <col min="36" max="55" width="5.7109375" style="21" hidden="1" customWidth="1"/>
    <col min="56" max="56" width="30.7109375" style="27" hidden="1" customWidth="1"/>
    <col min="57" max="57" width="15.7109375" style="21" hidden="1" customWidth="1"/>
    <col min="58" max="58" width="5.7109375" style="21" hidden="1" customWidth="1"/>
    <col min="59" max="59" width="30.7109375" style="27" hidden="1" customWidth="1"/>
    <col min="60" max="154" width="11.42578125" style="21"/>
    <col min="155" max="1510" width="11.42578125" style="2"/>
  </cols>
  <sheetData>
    <row r="1" spans="1:104" x14ac:dyDescent="0.25">
      <c r="A1" s="71" t="s">
        <v>64</v>
      </c>
      <c r="B1" s="72"/>
      <c r="C1" s="72"/>
      <c r="D1" s="73"/>
      <c r="E1" s="77" t="str">
        <f>IF(Equipes!$A$9="","",Equipes!$A$9)</f>
        <v>Nom du Tournoi</v>
      </c>
      <c r="F1" s="78"/>
      <c r="G1" s="79"/>
      <c r="H1" s="83" t="str">
        <f>IF(Equipes!$C$12="","",Equipes!$C$12)</f>
        <v>Choix année</v>
      </c>
      <c r="I1" s="84"/>
      <c r="J1" s="10"/>
      <c r="K1" s="87" t="str">
        <f>A1</f>
        <v>Poule 1</v>
      </c>
      <c r="L1" s="87"/>
      <c r="M1" s="87"/>
      <c r="N1" s="87"/>
      <c r="O1" s="87"/>
      <c r="P1" s="87"/>
      <c r="Q1" s="87"/>
      <c r="R1" s="87"/>
      <c r="S1" s="87"/>
      <c r="T1" s="87"/>
      <c r="U1" s="70"/>
      <c r="V1" s="70"/>
      <c r="W1" s="89" t="str">
        <f>A1</f>
        <v>Poule 1</v>
      </c>
      <c r="X1" s="89"/>
      <c r="Y1" s="89"/>
      <c r="Z1" s="89"/>
      <c r="AA1" s="89"/>
      <c r="AB1" s="89"/>
      <c r="AC1" s="89"/>
      <c r="AD1" s="89"/>
      <c r="AE1" s="89"/>
      <c r="AF1" s="89"/>
      <c r="AG1" s="89"/>
      <c r="AH1" s="69"/>
      <c r="AI1" s="70"/>
      <c r="AJ1" s="68" t="s">
        <v>82</v>
      </c>
      <c r="AK1" s="68" t="s">
        <v>83</v>
      </c>
      <c r="AL1" s="68" t="s">
        <v>82</v>
      </c>
      <c r="AM1" s="68" t="s">
        <v>83</v>
      </c>
      <c r="AN1" s="68" t="s">
        <v>82</v>
      </c>
      <c r="AO1" s="68" t="s">
        <v>83</v>
      </c>
      <c r="AP1" s="68" t="s">
        <v>82</v>
      </c>
      <c r="AQ1" s="68" t="s">
        <v>83</v>
      </c>
      <c r="AR1" s="68" t="s">
        <v>82</v>
      </c>
      <c r="AS1" s="68" t="s">
        <v>83</v>
      </c>
      <c r="AT1" s="68" t="s">
        <v>82</v>
      </c>
      <c r="AU1" s="68" t="s">
        <v>83</v>
      </c>
      <c r="AV1" s="68" t="s">
        <v>82</v>
      </c>
      <c r="AW1" s="68" t="s">
        <v>83</v>
      </c>
      <c r="AX1" s="68" t="s">
        <v>82</v>
      </c>
      <c r="AY1" s="68" t="s">
        <v>83</v>
      </c>
      <c r="AZ1" s="68" t="s">
        <v>82</v>
      </c>
      <c r="BA1" s="68" t="s">
        <v>83</v>
      </c>
      <c r="BB1" s="68" t="s">
        <v>82</v>
      </c>
      <c r="BC1" s="68" t="s">
        <v>83</v>
      </c>
      <c r="BD1" s="66" t="str">
        <f>A1</f>
        <v>Poule 1</v>
      </c>
      <c r="BE1" s="66"/>
      <c r="BF1" s="66"/>
      <c r="BG1" s="66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  <c r="CF1" s="29"/>
      <c r="CG1" s="29"/>
      <c r="CH1" s="29"/>
      <c r="CI1" s="29"/>
      <c r="CJ1" s="29"/>
      <c r="CK1" s="29"/>
      <c r="CL1" s="29"/>
      <c r="CM1" s="29"/>
      <c r="CN1" s="29"/>
      <c r="CO1" s="29"/>
      <c r="CP1" s="29"/>
      <c r="CQ1" s="29"/>
      <c r="CR1" s="29"/>
      <c r="CS1" s="29"/>
      <c r="CT1" s="29"/>
      <c r="CU1" s="29"/>
      <c r="CV1" s="29"/>
      <c r="CW1" s="29"/>
      <c r="CX1" s="29"/>
      <c r="CY1" s="29"/>
      <c r="CZ1" s="29"/>
    </row>
    <row r="2" spans="1:104" x14ac:dyDescent="0.25">
      <c r="A2" s="74"/>
      <c r="B2" s="75"/>
      <c r="C2" s="75"/>
      <c r="D2" s="76"/>
      <c r="E2" s="80"/>
      <c r="F2" s="81"/>
      <c r="G2" s="82"/>
      <c r="H2" s="85"/>
      <c r="I2" s="86"/>
      <c r="J2" s="10"/>
      <c r="K2" s="88"/>
      <c r="L2" s="88"/>
      <c r="M2" s="88"/>
      <c r="N2" s="88"/>
      <c r="O2" s="88"/>
      <c r="P2" s="88"/>
      <c r="Q2" s="88"/>
      <c r="R2" s="88"/>
      <c r="S2" s="88"/>
      <c r="T2" s="88"/>
      <c r="U2" s="70"/>
      <c r="V2" s="70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69"/>
      <c r="AI2" s="70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  <c r="BB2" s="68"/>
      <c r="BC2" s="68"/>
      <c r="BD2" s="66"/>
      <c r="BE2" s="66"/>
      <c r="BF2" s="66"/>
      <c r="BG2" s="66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</row>
    <row r="3" spans="1:104" x14ac:dyDescent="0.25">
      <c r="A3" s="55" t="s">
        <v>58</v>
      </c>
      <c r="B3" s="67" t="s">
        <v>59</v>
      </c>
      <c r="C3" s="67"/>
      <c r="D3" s="56" t="s">
        <v>58</v>
      </c>
      <c r="E3" s="57" t="s">
        <v>60</v>
      </c>
      <c r="F3" s="58" t="s">
        <v>63</v>
      </c>
      <c r="G3" s="59" t="s">
        <v>63</v>
      </c>
      <c r="H3" s="60" t="s">
        <v>61</v>
      </c>
      <c r="I3" s="61" t="s">
        <v>62</v>
      </c>
      <c r="J3" s="10"/>
      <c r="K3" s="33" t="s">
        <v>65</v>
      </c>
      <c r="L3" s="34" t="s">
        <v>58</v>
      </c>
      <c r="M3" s="35" t="s">
        <v>66</v>
      </c>
      <c r="N3" s="36" t="s">
        <v>67</v>
      </c>
      <c r="O3" s="37" t="s">
        <v>68</v>
      </c>
      <c r="P3" s="37" t="s">
        <v>70</v>
      </c>
      <c r="Q3" s="37" t="s">
        <v>69</v>
      </c>
      <c r="R3" s="37" t="s">
        <v>71</v>
      </c>
      <c r="S3" s="37" t="s">
        <v>72</v>
      </c>
      <c r="T3" s="37" t="s">
        <v>73</v>
      </c>
      <c r="U3" s="22" t="s">
        <v>74</v>
      </c>
      <c r="V3" s="23" t="s">
        <v>65</v>
      </c>
      <c r="W3" s="24" t="s">
        <v>58</v>
      </c>
      <c r="X3" s="24" t="s">
        <v>74</v>
      </c>
      <c r="Y3" s="24" t="s">
        <v>65</v>
      </c>
      <c r="Z3" s="24" t="s">
        <v>75</v>
      </c>
      <c r="AA3" s="24" t="s">
        <v>76</v>
      </c>
      <c r="AB3" s="24" t="s">
        <v>77</v>
      </c>
      <c r="AC3" s="24" t="s">
        <v>78</v>
      </c>
      <c r="AD3" s="24" t="s">
        <v>79</v>
      </c>
      <c r="AE3" s="24" t="s">
        <v>80</v>
      </c>
      <c r="AF3" s="24" t="s">
        <v>81</v>
      </c>
      <c r="AG3" s="24" t="s">
        <v>73</v>
      </c>
      <c r="AH3" s="24" t="s">
        <v>74</v>
      </c>
      <c r="AI3" s="23" t="s">
        <v>65</v>
      </c>
      <c r="AJ3" s="24" t="s">
        <v>84</v>
      </c>
      <c r="AK3" s="24" t="s">
        <v>85</v>
      </c>
      <c r="AL3" s="24" t="s">
        <v>86</v>
      </c>
      <c r="AM3" s="24" t="s">
        <v>86</v>
      </c>
      <c r="AN3" s="24" t="s">
        <v>87</v>
      </c>
      <c r="AO3" s="24" t="s">
        <v>87</v>
      </c>
      <c r="AP3" s="24" t="s">
        <v>88</v>
      </c>
      <c r="AQ3" s="24" t="s">
        <v>88</v>
      </c>
      <c r="AR3" s="24" t="s">
        <v>76</v>
      </c>
      <c r="AS3" s="24" t="s">
        <v>76</v>
      </c>
      <c r="AT3" s="24" t="s">
        <v>77</v>
      </c>
      <c r="AU3" s="24" t="s">
        <v>77</v>
      </c>
      <c r="AV3" s="24" t="s">
        <v>78</v>
      </c>
      <c r="AW3" s="24" t="s">
        <v>78</v>
      </c>
      <c r="AX3" s="24" t="s">
        <v>79</v>
      </c>
      <c r="AY3" s="24" t="s">
        <v>79</v>
      </c>
      <c r="AZ3" s="24" t="s">
        <v>80</v>
      </c>
      <c r="BA3" s="24" t="s">
        <v>80</v>
      </c>
      <c r="BB3" s="24" t="s">
        <v>81</v>
      </c>
      <c r="BC3" s="24" t="s">
        <v>81</v>
      </c>
      <c r="BD3" s="24" t="s">
        <v>58</v>
      </c>
      <c r="BE3" s="24" t="s">
        <v>74</v>
      </c>
      <c r="BF3" s="24" t="s">
        <v>65</v>
      </c>
      <c r="BG3" s="24" t="s">
        <v>58</v>
      </c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</row>
    <row r="4" spans="1:104" x14ac:dyDescent="0.25">
      <c r="A4" s="131" t="s">
        <v>4</v>
      </c>
      <c r="B4" s="132">
        <v>0</v>
      </c>
      <c r="C4" s="133">
        <v>1</v>
      </c>
      <c r="D4" s="134" t="s">
        <v>5</v>
      </c>
      <c r="E4" s="135"/>
      <c r="F4" s="136"/>
      <c r="G4" s="137"/>
      <c r="H4" s="138"/>
      <c r="I4" s="139"/>
      <c r="J4" s="10"/>
      <c r="K4" s="109">
        <v>1</v>
      </c>
      <c r="L4" s="38" t="str">
        <f>VLOOKUP(U4,V4:W8,2,0)</f>
        <v>Equipe 03</v>
      </c>
      <c r="M4" s="39">
        <f>VLOOKUP(L4,W4:AG8,4,0)</f>
        <v>13</v>
      </c>
      <c r="N4" s="40">
        <f>VLOOKUP(L4,W4:AG8,5,0)</f>
        <v>4</v>
      </c>
      <c r="O4" s="41">
        <f>VLOOKUP(L4,W4:AG8,6,0)</f>
        <v>3</v>
      </c>
      <c r="P4" s="41">
        <f>VLOOKUP(L4,W4:AG8,7,0)</f>
        <v>0</v>
      </c>
      <c r="Q4" s="41">
        <f>VLOOKUP(L4,W4:AG8,8,0)</f>
        <v>1</v>
      </c>
      <c r="R4" s="41">
        <f>VLOOKUP(L4,W4:AG8,9,0)</f>
        <v>12</v>
      </c>
      <c r="S4" s="41">
        <f>VLOOKUP(L4,W4:AG8,10,0)</f>
        <v>6</v>
      </c>
      <c r="T4" s="42">
        <f>VLOOKUP(L4,W4:AG8,11,0)</f>
        <v>6</v>
      </c>
      <c r="U4" s="22">
        <v>1</v>
      </c>
      <c r="V4" s="23">
        <f>Y4</f>
        <v>5</v>
      </c>
      <c r="W4" s="25" t="str">
        <f>Equipes!A2</f>
        <v>Equipe 01</v>
      </c>
      <c r="X4" s="24">
        <f>RANK(AH4,AH4:AH8)</f>
        <v>5</v>
      </c>
      <c r="Y4" s="24">
        <f>RANK(AI4,AI4:AI8)</f>
        <v>5</v>
      </c>
      <c r="Z4" s="24">
        <f>SUMPRODUCT((A4:A13=W4)*(AP4:AP13))+SUMPRODUCT((D4:D13=W4)*(AQ4:AQ13))</f>
        <v>7</v>
      </c>
      <c r="AA4" s="24">
        <f>SUMPRODUCT((A4:A13=W4)*(AR4:AR13))+SUMPRODUCT((D4:D13=W4)*(AS4:AS13))</f>
        <v>4</v>
      </c>
      <c r="AB4" s="24">
        <f>SUMPRODUCT((A4:A13=W4)*(AT4:AT13))+SUMPRODUCT((D4:D13=W4)*(AU4:AU13))</f>
        <v>1</v>
      </c>
      <c r="AC4" s="24">
        <f>SUMPRODUCT((A4:A13=W4)*(AV4:AV13))+SUMPRODUCT((D4:D13=W4)*(AW4:AW13))</f>
        <v>0</v>
      </c>
      <c r="AD4" s="24">
        <f>SUMPRODUCT((A4:A13=W4)*(AX4:AX13))+SUMPRODUCT((D4:D13=W4)*(AY4:AY13))</f>
        <v>3</v>
      </c>
      <c r="AE4" s="24">
        <f>SUMPRODUCT((A4:A13=W4)*(AZ4:AZ13))+SUMPRODUCT((D4:D13=W4)*(BA4:BA13))</f>
        <v>5</v>
      </c>
      <c r="AF4" s="24">
        <f>SUMPRODUCT((A4:A13=W4)*(BB4:BB13))+SUMPRODUCT((D4:D13=W4)*(BC4:BC13))</f>
        <v>10</v>
      </c>
      <c r="AG4" s="24">
        <f>AE4-AF4</f>
        <v>-5</v>
      </c>
      <c r="AH4" s="26">
        <f>SUM(Z4*1000+(AG4)/100+(AE4)/10000)</f>
        <v>6999.9504999999999</v>
      </c>
      <c r="AI4" s="28">
        <f>AH4+0.0000005</f>
        <v>6999.9505005000001</v>
      </c>
      <c r="AJ4" s="24">
        <f>IF(B4="",0,IF(B4=C4,0,IF(B4&lt;C4,0,IF(Equipes!$Z$1=1,IF('Matchs de poules'!B4&gt;'Matchs de poules'!C4,4),IF(Equipes!$Z$1=2,IF(B4&gt;C4,3))))))</f>
        <v>0</v>
      </c>
      <c r="AK4" s="24">
        <f>IF(C4="",0,IF(C4=B4,0,IF(C4&lt;B4,0,IF(Equipes!$Z$1=1,IF('Matchs de poules'!C4&gt;'Matchs de poules'!B4,4),IF(Equipes!$Z$1=2,IF(C4&gt;B4,3))))))</f>
        <v>4</v>
      </c>
      <c r="AL4" s="24">
        <f>IF(B4="",0,IF(B4&gt;C4,0,IF(B4&lt;C4,0,IF(Equipes!$Z$1=1,IF('Matchs de poules'!B4='Matchs de poules'!C4,2),IF(Equipes!$Z$1=2,IF('Matchs de poules'!B4=C4,1))))))</f>
        <v>0</v>
      </c>
      <c r="AM4" s="24">
        <f>IF(C4="",0,IF(C4&gt;B4,0,IF(C4&lt;B4,0,IF(Equipes!$Z$1=1,IF('Matchs de poules'!C4='Matchs de poules'!B4,2),IF(Equipes!$Z$1=2,IF('Matchs de poules'!C4=B4,1))))))</f>
        <v>0</v>
      </c>
      <c r="AN4" s="24">
        <f>IF(B4="",0,IF(B4&gt;C4,0,IF(B4=C4,0,IF(Equipes!$Z$1=1,IF('Matchs de poules'!B4&lt;'Matchs de poules'!C4,1),IF(Equipes!$Z$1=2,IF('Matchs de poules'!B4&lt;'Matchs de poules'!C4,0))))))</f>
        <v>1</v>
      </c>
      <c r="AO4" s="24">
        <f>IF(C4="",0,IF(C4&gt;B4,0,IF(C4=B4,0,IF(Equipes!$Z$1=1,IF('Matchs de poules'!C4&lt;'Matchs de poules'!B4,1),IF(Equipes!$Z$1=2,IF('Matchs de poules'!C4&lt;'Matchs de poules'!B4,0))))))</f>
        <v>0</v>
      </c>
      <c r="AP4" s="24">
        <f>SUM(AJ4,AL4,AN4)</f>
        <v>1</v>
      </c>
      <c r="AQ4" s="24">
        <f>SUM(AK4,AM4,AO4)</f>
        <v>4</v>
      </c>
      <c r="AR4" s="24">
        <f>IF(B4="",0,1)</f>
        <v>1</v>
      </c>
      <c r="AS4" s="24">
        <f>IF(C4="",0,1)</f>
        <v>1</v>
      </c>
      <c r="AT4" s="24" t="b">
        <f>IF(B4&lt;&gt;"",IF(B4&gt;C4,1))</f>
        <v>0</v>
      </c>
      <c r="AU4" s="24">
        <f>IF(C4&lt;&gt;"",IF(C4&gt;B4,1))</f>
        <v>1</v>
      </c>
      <c r="AV4" s="24" t="b">
        <f>IF(B4&lt;&gt;"",IF(B4=C4,1))</f>
        <v>0</v>
      </c>
      <c r="AW4" s="24" t="b">
        <f>IF(C4&lt;&gt;"",IF(C4=B4,1))</f>
        <v>0</v>
      </c>
      <c r="AX4" s="24">
        <f>IF(B4&lt;&gt;"",IF(B4&lt;C4,1))</f>
        <v>1</v>
      </c>
      <c r="AY4" s="24" t="b">
        <f>IF(C4&lt;&gt;"",IF(C4&lt;B4,1))</f>
        <v>0</v>
      </c>
      <c r="AZ4" s="24">
        <f>B4</f>
        <v>0</v>
      </c>
      <c r="BA4" s="24">
        <f>C4</f>
        <v>1</v>
      </c>
      <c r="BB4" s="24">
        <f>C4</f>
        <v>1</v>
      </c>
      <c r="BC4" s="24">
        <f>B4</f>
        <v>0</v>
      </c>
      <c r="BD4" s="25" t="str">
        <f>VLOOKUP(U4,V4:W8,2,0)</f>
        <v>Equipe 03</v>
      </c>
      <c r="BE4" s="26">
        <f>VLOOKUP(BD4,W4:AH8,12,0)</f>
        <v>13000.0612</v>
      </c>
      <c r="BF4" s="24">
        <f>IF(BE4="","",RANK(BE4,BE4:BE8))</f>
        <v>1</v>
      </c>
      <c r="BG4" s="25" t="str">
        <f>W4</f>
        <v>Equipe 01</v>
      </c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  <c r="CY4" s="29"/>
      <c r="CZ4" s="29"/>
    </row>
    <row r="5" spans="1:104" x14ac:dyDescent="0.25">
      <c r="A5" s="140" t="s">
        <v>6</v>
      </c>
      <c r="B5" s="141">
        <v>3</v>
      </c>
      <c r="C5" s="142">
        <v>1</v>
      </c>
      <c r="D5" s="143" t="s">
        <v>7</v>
      </c>
      <c r="E5" s="144"/>
      <c r="F5" s="145"/>
      <c r="G5" s="146"/>
      <c r="H5" s="147"/>
      <c r="I5" s="148"/>
      <c r="J5" s="10"/>
      <c r="K5" s="110">
        <f>IF(BE5=BE4,BF4,BF5)</f>
        <v>2</v>
      </c>
      <c r="L5" s="44" t="str">
        <f>VLOOKUP(U5,V4:W8,2,0)</f>
        <v>Equipe 02</v>
      </c>
      <c r="M5" s="45">
        <f>VLOOKUP(L5,W4:AG8,4,0)</f>
        <v>12</v>
      </c>
      <c r="N5" s="46">
        <f>VLOOKUP(L5,W4:AG8,5,0)</f>
        <v>4</v>
      </c>
      <c r="O5" s="47">
        <f>VLOOKUP(L5,W4:AG8,6,0)</f>
        <v>2</v>
      </c>
      <c r="P5" s="47">
        <f>VLOOKUP(L5,W4:AG8,7,0)</f>
        <v>2</v>
      </c>
      <c r="Q5" s="47">
        <f>VLOOKUP(L5,W4:AG8,8,0)</f>
        <v>0</v>
      </c>
      <c r="R5" s="47">
        <f>VLOOKUP(L5,W4:AG8,9,0)</f>
        <v>9</v>
      </c>
      <c r="S5" s="47">
        <f>VLOOKUP(L5,W4:AG8,10,0)</f>
        <v>6</v>
      </c>
      <c r="T5" s="48">
        <f>VLOOKUP(L5,W4:AG8,11,0)</f>
        <v>3</v>
      </c>
      <c r="U5" s="22">
        <v>2</v>
      </c>
      <c r="V5" s="23">
        <f t="shared" ref="V5:V8" si="0">Y5</f>
        <v>2</v>
      </c>
      <c r="W5" s="25" t="str">
        <f>Equipes!A3</f>
        <v>Equipe 02</v>
      </c>
      <c r="X5" s="24">
        <f>RANK(AH5,AH4:AH8)</f>
        <v>2</v>
      </c>
      <c r="Y5" s="24">
        <f>RANK(AI5,AI4:AI8)</f>
        <v>2</v>
      </c>
      <c r="Z5" s="24">
        <f>SUMPRODUCT((A4:A13=W5)*(AP4:AP13))+SUMPRODUCT((D4:D13=W5)*(AQ4:AQ13))</f>
        <v>12</v>
      </c>
      <c r="AA5" s="24">
        <f>SUMPRODUCT((A4:A13=W5)*(AR4:AR13))+SUMPRODUCT((D4:D13=W5)*(AS4:AS13))</f>
        <v>4</v>
      </c>
      <c r="AB5" s="24">
        <f>SUMPRODUCT((A4:A13=W5)*(AT4:AT13))+SUMPRODUCT((D4:D13=W5)*(AU4:AU13))</f>
        <v>2</v>
      </c>
      <c r="AC5" s="24">
        <f>SUMPRODUCT((A4:A13=W5)*(AV4:AV13))+SUMPRODUCT((D4:D13=W5)*(AW4:AW13))</f>
        <v>2</v>
      </c>
      <c r="AD5" s="24">
        <f>SUMPRODUCT((A4:A13=W5)*(AX4:AX13))+SUMPRODUCT((D4:D13=W5)*(AY4:AY13))</f>
        <v>0</v>
      </c>
      <c r="AE5" s="24">
        <f>SUMPRODUCT((A4:A13=W5)*(AZ4:AZ13))+SUMPRODUCT((D4:D13=W5)*(BA4:BA13))</f>
        <v>9</v>
      </c>
      <c r="AF5" s="24">
        <f>SUMPRODUCT((A4:A13=W5)*(BB4:BB13))+SUMPRODUCT((D4:D13=W5)*(BC4:BC13))</f>
        <v>6</v>
      </c>
      <c r="AG5" s="24">
        <f t="shared" ref="AG5:AG8" si="1">AE5-AF5</f>
        <v>3</v>
      </c>
      <c r="AH5" s="26">
        <f t="shared" ref="AH5:AH8" si="2">SUM(Z5*1000+(AG5)/100+(AE5)/10000)</f>
        <v>12000.0309</v>
      </c>
      <c r="AI5" s="28">
        <f>AH5+0.0000004</f>
        <v>12000.030900399999</v>
      </c>
      <c r="AJ5" s="24">
        <f>IF(B5="",0,IF(B5=C5,0,IF(B5&lt;C5,0,IF(Equipes!$Z$1=1,IF('Matchs de poules'!B5&gt;'Matchs de poules'!C5,4),IF(Equipes!$Z$1=2,IF(B5&gt;C5,3))))))</f>
        <v>4</v>
      </c>
      <c r="AK5" s="24">
        <f>IF(C5="",0,IF(C5=B5,0,IF(C5&lt;B5,0,IF(Equipes!$Z$1=1,IF('Matchs de poules'!C5&gt;'Matchs de poules'!B5,4),IF(Equipes!$Z$1=2,IF(C5&gt;B5,3))))))</f>
        <v>0</v>
      </c>
      <c r="AL5" s="24">
        <f>IF(B5="",0,IF(B5&gt;C5,0,IF(B5&lt;C5,0,IF(Equipes!$Z$1=1,IF('Matchs de poules'!B5='Matchs de poules'!C5,2),IF(Equipes!$Z$1=2,IF('Matchs de poules'!B5=C5,1))))))</f>
        <v>0</v>
      </c>
      <c r="AM5" s="24">
        <f>IF(C5="",0,IF(C5&gt;B5,0,IF(C5&lt;B5,0,IF(Equipes!$Z$1=1,IF('Matchs de poules'!C5='Matchs de poules'!B5,2),IF(Equipes!$Z$1=2,IF('Matchs de poules'!C5=B5,1))))))</f>
        <v>0</v>
      </c>
      <c r="AN5" s="24">
        <f>IF(B5="",0,IF(B5&gt;C5,0,IF(B5=C5,0,IF(Equipes!$Z$1=1,IF('Matchs de poules'!B5&lt;'Matchs de poules'!C5,1),IF(Equipes!$Z$1=2,IF('Matchs de poules'!B5&lt;'Matchs de poules'!C5,0))))))</f>
        <v>0</v>
      </c>
      <c r="AO5" s="24">
        <f>IF(C5="",0,IF(C5&gt;B5,0,IF(C5=B5,0,IF(Equipes!$Z$1=1,IF('Matchs de poules'!C5&lt;'Matchs de poules'!B5,1),IF(Equipes!$Z$1=2,IF('Matchs de poules'!C5&lt;'Matchs de poules'!B5,0))))))</f>
        <v>1</v>
      </c>
      <c r="AP5" s="24">
        <f t="shared" ref="AP5:AP13" si="3">SUM(AJ5,AL5,AN5)</f>
        <v>4</v>
      </c>
      <c r="AQ5" s="24">
        <f t="shared" ref="AQ5:AQ13" si="4">SUM(AK5,AM5,AO5)</f>
        <v>1</v>
      </c>
      <c r="AR5" s="24">
        <f t="shared" ref="AR5:AR13" si="5">IF(B5="",0,1)</f>
        <v>1</v>
      </c>
      <c r="AS5" s="24">
        <f t="shared" ref="AS5:AS13" si="6">IF(C5="",0,1)</f>
        <v>1</v>
      </c>
      <c r="AT5" s="24">
        <f t="shared" ref="AT5:AT13" si="7">IF(B5&lt;&gt;"",IF(B5&gt;C5,1))</f>
        <v>1</v>
      </c>
      <c r="AU5" s="24" t="b">
        <f t="shared" ref="AU5:AU13" si="8">IF(C5&lt;&gt;"",IF(C5&gt;B5,1))</f>
        <v>0</v>
      </c>
      <c r="AV5" s="24" t="b">
        <f t="shared" ref="AV5:AV13" si="9">IF(B5&lt;&gt;"",IF(B5=C5,1))</f>
        <v>0</v>
      </c>
      <c r="AW5" s="24" t="b">
        <f t="shared" ref="AW5:AW13" si="10">IF(C5&lt;&gt;"",IF(C5=B5,1))</f>
        <v>0</v>
      </c>
      <c r="AX5" s="24" t="b">
        <f t="shared" ref="AX5:AX13" si="11">IF(B5&lt;&gt;"",IF(B5&lt;C5,1))</f>
        <v>0</v>
      </c>
      <c r="AY5" s="24">
        <f t="shared" ref="AY5:AY13" si="12">IF(C5&lt;&gt;"",IF(C5&lt;B5,1))</f>
        <v>1</v>
      </c>
      <c r="AZ5" s="24">
        <f t="shared" ref="AZ5:AZ13" si="13">B5</f>
        <v>3</v>
      </c>
      <c r="BA5" s="24">
        <f t="shared" ref="BA5:BA13" si="14">C5</f>
        <v>1</v>
      </c>
      <c r="BB5" s="24">
        <f t="shared" ref="BB5:BB13" si="15">C5</f>
        <v>1</v>
      </c>
      <c r="BC5" s="24">
        <f t="shared" ref="BC5:BC13" si="16">B5</f>
        <v>3</v>
      </c>
      <c r="BD5" s="25" t="str">
        <f>VLOOKUP(U5,V4:W8,2,0)</f>
        <v>Equipe 02</v>
      </c>
      <c r="BE5" s="26">
        <f>VLOOKUP(BD5,W4:AH8,12,0)</f>
        <v>12000.0309</v>
      </c>
      <c r="BF5" s="24">
        <f>IF(BE5="","",RANK(BE5,BE4:BE8))</f>
        <v>2</v>
      </c>
      <c r="BG5" s="25" t="str">
        <f t="shared" ref="BG5:BG8" si="17">W5</f>
        <v>Equipe 02</v>
      </c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</row>
    <row r="6" spans="1:104" x14ac:dyDescent="0.25">
      <c r="A6" s="140" t="s">
        <v>8</v>
      </c>
      <c r="B6" s="141">
        <v>2</v>
      </c>
      <c r="C6" s="142">
        <v>3</v>
      </c>
      <c r="D6" s="143" t="s">
        <v>4</v>
      </c>
      <c r="E6" s="144"/>
      <c r="F6" s="145"/>
      <c r="G6" s="146"/>
      <c r="H6" s="147"/>
      <c r="I6" s="148"/>
      <c r="J6" s="10"/>
      <c r="K6" s="43">
        <f t="shared" ref="K6:K8" si="18">IF(BE6=BE5,BF5,BF6)</f>
        <v>3</v>
      </c>
      <c r="L6" s="44" t="str">
        <f>VLOOKUP(U6,V4:W8,2,0)</f>
        <v>Equipe 05</v>
      </c>
      <c r="M6" s="45">
        <f>VLOOKUP(L6,W4:AG8,4,0)</f>
        <v>8</v>
      </c>
      <c r="N6" s="46">
        <f>VLOOKUP(L6,W4:AG8,5,0)</f>
        <v>4</v>
      </c>
      <c r="O6" s="47">
        <f>VLOOKUP(L6,W4:AG8,6,0)</f>
        <v>1</v>
      </c>
      <c r="P6" s="47">
        <f>VLOOKUP(L6,W4:AG8,7,0)</f>
        <v>1</v>
      </c>
      <c r="Q6" s="47">
        <f>VLOOKUP(L6,W4:AG8,8,0)</f>
        <v>2</v>
      </c>
      <c r="R6" s="47">
        <f>VLOOKUP(L6,W4:AG8,9,0)</f>
        <v>9</v>
      </c>
      <c r="S6" s="47">
        <f>VLOOKUP(L6,W4:AG8,10,0)</f>
        <v>10</v>
      </c>
      <c r="T6" s="48">
        <f>VLOOKUP(L6,W4:AG8,11,0)</f>
        <v>-1</v>
      </c>
      <c r="U6" s="22">
        <v>3</v>
      </c>
      <c r="V6" s="23">
        <f t="shared" si="0"/>
        <v>1</v>
      </c>
      <c r="W6" s="25" t="str">
        <f>Equipes!A4</f>
        <v>Equipe 03</v>
      </c>
      <c r="X6" s="24">
        <f>RANK(AH6,AH4:AH8)</f>
        <v>1</v>
      </c>
      <c r="Y6" s="24">
        <f>RANK(AI6,AI4:AI8)</f>
        <v>1</v>
      </c>
      <c r="Z6" s="24">
        <f>SUMPRODUCT((A4:A13=W6)*(AP4:AP13))+SUMPRODUCT((D4:D13=W6)*(AQ4:AQ13))</f>
        <v>13</v>
      </c>
      <c r="AA6" s="24">
        <f>SUMPRODUCT((A4:A13=W6)*(AR4:AR13))+SUMPRODUCT((D4:D13=W6)*(AS4:AS13))</f>
        <v>4</v>
      </c>
      <c r="AB6" s="24">
        <f>SUMPRODUCT((A4:A13=W6)*(AT4:AT13))+SUMPRODUCT((D4:D13=W6)*(AU4:AU13))</f>
        <v>3</v>
      </c>
      <c r="AC6" s="24">
        <f>SUMPRODUCT((A4:A13=W6)*(AV4:AV13))+SUMPRODUCT((D4:D13=W6)*(AW4:AW13))</f>
        <v>0</v>
      </c>
      <c r="AD6" s="24">
        <f>SUMPRODUCT((A4:A13=W6)*(AX4:AX13))+SUMPRODUCT((D4:D13=W6)*(AY4:AY13))</f>
        <v>1</v>
      </c>
      <c r="AE6" s="24">
        <f>SUMPRODUCT((A4:A13=W6)*(AZ4:AZ13))+SUMPRODUCT((D4:D13=W6)*(BA4:BA13))</f>
        <v>12</v>
      </c>
      <c r="AF6" s="24">
        <f>SUMPRODUCT((A4:A13=W6)*(BB4:BB13))+SUMPRODUCT((D4:D13=W6)*(BC4:BC13))</f>
        <v>6</v>
      </c>
      <c r="AG6" s="24">
        <f t="shared" si="1"/>
        <v>6</v>
      </c>
      <c r="AH6" s="26">
        <f t="shared" si="2"/>
        <v>13000.0612</v>
      </c>
      <c r="AI6" s="28">
        <f>AH6+0.0000003</f>
        <v>13000.061200300001</v>
      </c>
      <c r="AJ6" s="24">
        <f>IF(B6="",0,IF(B6=C6,0,IF(B6&lt;C6,0,IF(Equipes!$Z$1=1,IF('Matchs de poules'!B6&gt;'Matchs de poules'!C6,4),IF(Equipes!$Z$1=2,IF(B6&gt;C6,3))))))</f>
        <v>0</v>
      </c>
      <c r="AK6" s="24">
        <f>IF(C6="",0,IF(C6=B6,0,IF(C6&lt;B6,0,IF(Equipes!$Z$1=1,IF('Matchs de poules'!C6&gt;'Matchs de poules'!B6,4),IF(Equipes!$Z$1=2,IF(C6&gt;B6,3))))))</f>
        <v>4</v>
      </c>
      <c r="AL6" s="24">
        <f>IF(B6="",0,IF(B6&gt;C6,0,IF(B6&lt;C6,0,IF(Equipes!$Z$1=1,IF('Matchs de poules'!B6='Matchs de poules'!C6,2),IF(Equipes!$Z$1=2,IF('Matchs de poules'!B6=C6,1))))))</f>
        <v>0</v>
      </c>
      <c r="AM6" s="24">
        <f>IF(C6="",0,IF(C6&gt;B6,0,IF(C6&lt;B6,0,IF(Equipes!$Z$1=1,IF('Matchs de poules'!C6='Matchs de poules'!B6,2),IF(Equipes!$Z$1=2,IF('Matchs de poules'!C6=B6,1))))))</f>
        <v>0</v>
      </c>
      <c r="AN6" s="24">
        <f>IF(B6="",0,IF(B6&gt;C6,0,IF(B6=C6,0,IF(Equipes!$Z$1=1,IF('Matchs de poules'!B6&lt;'Matchs de poules'!C6,1),IF(Equipes!$Z$1=2,IF('Matchs de poules'!B6&lt;'Matchs de poules'!C6,0))))))</f>
        <v>1</v>
      </c>
      <c r="AO6" s="24">
        <f>IF(C6="",0,IF(C6&gt;B6,0,IF(C6=B6,0,IF(Equipes!$Z$1=1,IF('Matchs de poules'!C6&lt;'Matchs de poules'!B6,1),IF(Equipes!$Z$1=2,IF('Matchs de poules'!C6&lt;'Matchs de poules'!B6,0))))))</f>
        <v>0</v>
      </c>
      <c r="AP6" s="24">
        <f t="shared" si="3"/>
        <v>1</v>
      </c>
      <c r="AQ6" s="24">
        <f t="shared" si="4"/>
        <v>4</v>
      </c>
      <c r="AR6" s="24">
        <f t="shared" si="5"/>
        <v>1</v>
      </c>
      <c r="AS6" s="24">
        <f t="shared" si="6"/>
        <v>1</v>
      </c>
      <c r="AT6" s="24" t="b">
        <f t="shared" si="7"/>
        <v>0</v>
      </c>
      <c r="AU6" s="24">
        <f t="shared" si="8"/>
        <v>1</v>
      </c>
      <c r="AV6" s="24" t="b">
        <f t="shared" si="9"/>
        <v>0</v>
      </c>
      <c r="AW6" s="24" t="b">
        <f t="shared" si="10"/>
        <v>0</v>
      </c>
      <c r="AX6" s="24">
        <f t="shared" si="11"/>
        <v>1</v>
      </c>
      <c r="AY6" s="24" t="b">
        <f t="shared" si="12"/>
        <v>0</v>
      </c>
      <c r="AZ6" s="24">
        <f t="shared" si="13"/>
        <v>2</v>
      </c>
      <c r="BA6" s="24">
        <f t="shared" si="14"/>
        <v>3</v>
      </c>
      <c r="BB6" s="24">
        <f t="shared" si="15"/>
        <v>3</v>
      </c>
      <c r="BC6" s="24">
        <f t="shared" si="16"/>
        <v>2</v>
      </c>
      <c r="BD6" s="25" t="str">
        <f>VLOOKUP(U6,V4:W8,2,0)</f>
        <v>Equipe 05</v>
      </c>
      <c r="BE6" s="26">
        <f>VLOOKUP(BD6,W4:AH8,12,0)</f>
        <v>7999.9908999999998</v>
      </c>
      <c r="BF6" s="24">
        <f>IF(BE6="","",RANK(BE6,BE4:BE8))</f>
        <v>3</v>
      </c>
      <c r="BG6" s="25" t="str">
        <f t="shared" si="17"/>
        <v>Equipe 03</v>
      </c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</row>
    <row r="7" spans="1:104" x14ac:dyDescent="0.25">
      <c r="A7" s="140" t="s">
        <v>5</v>
      </c>
      <c r="B7" s="141">
        <v>4</v>
      </c>
      <c r="C7" s="142">
        <v>2</v>
      </c>
      <c r="D7" s="143" t="s">
        <v>6</v>
      </c>
      <c r="E7" s="144"/>
      <c r="F7" s="145"/>
      <c r="G7" s="146"/>
      <c r="H7" s="147"/>
      <c r="I7" s="148"/>
      <c r="J7" s="10"/>
      <c r="K7" s="43">
        <f t="shared" si="18"/>
        <v>4</v>
      </c>
      <c r="L7" s="44" t="str">
        <f>VLOOKUP(U7,V4:W8,2,0)</f>
        <v>Equipe 04</v>
      </c>
      <c r="M7" s="45">
        <f>VLOOKUP(L7,W4:AG8,4,0)</f>
        <v>8</v>
      </c>
      <c r="N7" s="46">
        <f>VLOOKUP(L7,W4:AG8,5,0)</f>
        <v>4</v>
      </c>
      <c r="O7" s="47">
        <f>VLOOKUP(L7,W4:AG8,6,0)</f>
        <v>1</v>
      </c>
      <c r="P7" s="47">
        <f>VLOOKUP(L7,W4:AG8,7,0)</f>
        <v>1</v>
      </c>
      <c r="Q7" s="47">
        <f>VLOOKUP(L7,W4:AG8,8,0)</f>
        <v>2</v>
      </c>
      <c r="R7" s="47">
        <f>VLOOKUP(L7,W4:AG8,9,0)</f>
        <v>8</v>
      </c>
      <c r="S7" s="47">
        <f>VLOOKUP(L7,W4:AG8,10,0)</f>
        <v>11</v>
      </c>
      <c r="T7" s="48">
        <f>VLOOKUP(L7,W4:AG8,11,0)</f>
        <v>-3</v>
      </c>
      <c r="U7" s="22">
        <v>4</v>
      </c>
      <c r="V7" s="23">
        <f t="shared" si="0"/>
        <v>4</v>
      </c>
      <c r="W7" s="25" t="str">
        <f>Equipes!A5</f>
        <v>Equipe 04</v>
      </c>
      <c r="X7" s="24">
        <f>RANK(AH7,AH4:AH8)</f>
        <v>4</v>
      </c>
      <c r="Y7" s="24">
        <f>RANK(AI7,AI4:AI8)</f>
        <v>4</v>
      </c>
      <c r="Z7" s="24">
        <f>SUMPRODUCT((A4:A13=W7)*(AP4:AP13))+SUMPRODUCT((D4:D13=W7)*(AQ4:AQ13))</f>
        <v>8</v>
      </c>
      <c r="AA7" s="24">
        <f>SUMPRODUCT((A4:A13=W7)*(AR4:AR13))+SUMPRODUCT((D4:D13=W7)*(AS4:AS13))</f>
        <v>4</v>
      </c>
      <c r="AB7" s="24">
        <f>SUMPRODUCT((A4:A13=W7)*(AT4:AT13))+SUMPRODUCT((D4:D13=W7)*(AU4:AU13))</f>
        <v>1</v>
      </c>
      <c r="AC7" s="24">
        <f>SUMPRODUCT((A4:A13=W7)*(AV4:AV13))+SUMPRODUCT((D4:D13=W7)*(AW4:AW13))</f>
        <v>1</v>
      </c>
      <c r="AD7" s="24">
        <f>SUMPRODUCT((A4:A13=W7)*(AX4:AX13))+SUMPRODUCT((D4:D13=W7)*(AY4:AY13))</f>
        <v>2</v>
      </c>
      <c r="AE7" s="24">
        <f>SUMPRODUCT((A4:A13=W7)*(AZ4:AZ13))+SUMPRODUCT((D4:D13=W7)*(BA4:BA13))</f>
        <v>8</v>
      </c>
      <c r="AF7" s="24">
        <f>SUMPRODUCT((A4:A13=W7)*(BB4:BB13))+SUMPRODUCT((D4:D13=W7)*(BC4:BC13))</f>
        <v>11</v>
      </c>
      <c r="AG7" s="24">
        <f t="shared" si="1"/>
        <v>-3</v>
      </c>
      <c r="AH7" s="26">
        <f t="shared" si="2"/>
        <v>7999.9708000000001</v>
      </c>
      <c r="AI7" s="28">
        <f>AH7+0.0000002</f>
        <v>7999.9708001999998</v>
      </c>
      <c r="AJ7" s="24">
        <f>IF(B7="",0,IF(B7=C7,0,IF(B7&lt;C7,0,IF(Equipes!$Z$1=1,IF('Matchs de poules'!B7&gt;'Matchs de poules'!C7,4),IF(Equipes!$Z$1=2,IF(B7&gt;C7,3))))))</f>
        <v>4</v>
      </c>
      <c r="AK7" s="24">
        <f>IF(C7="",0,IF(C7=B7,0,IF(C7&lt;B7,0,IF(Equipes!$Z$1=1,IF('Matchs de poules'!C7&gt;'Matchs de poules'!B7,4),IF(Equipes!$Z$1=2,IF(C7&gt;B7,3))))))</f>
        <v>0</v>
      </c>
      <c r="AL7" s="24">
        <f>IF(B7="",0,IF(B7&gt;C7,0,IF(B7&lt;C7,0,IF(Equipes!$Z$1=1,IF('Matchs de poules'!B7='Matchs de poules'!C7,2),IF(Equipes!$Z$1=2,IF('Matchs de poules'!B7=C7,1))))))</f>
        <v>0</v>
      </c>
      <c r="AM7" s="24">
        <f>IF(C7="",0,IF(C7&gt;B7,0,IF(C7&lt;B7,0,IF(Equipes!$Z$1=1,IF('Matchs de poules'!C7='Matchs de poules'!B7,2),IF(Equipes!$Z$1=2,IF('Matchs de poules'!C7=B7,1))))))</f>
        <v>0</v>
      </c>
      <c r="AN7" s="24">
        <f>IF(B7="",0,IF(B7&gt;C7,0,IF(B7=C7,0,IF(Equipes!$Z$1=1,IF('Matchs de poules'!B7&lt;'Matchs de poules'!C7,1),IF(Equipes!$Z$1=2,IF('Matchs de poules'!B7&lt;'Matchs de poules'!C7,0))))))</f>
        <v>0</v>
      </c>
      <c r="AO7" s="24">
        <f>IF(C7="",0,IF(C7&gt;B7,0,IF(C7=B7,0,IF(Equipes!$Z$1=1,IF('Matchs de poules'!C7&lt;'Matchs de poules'!B7,1),IF(Equipes!$Z$1=2,IF('Matchs de poules'!C7&lt;'Matchs de poules'!B7,0))))))</f>
        <v>1</v>
      </c>
      <c r="AP7" s="24">
        <f t="shared" si="3"/>
        <v>4</v>
      </c>
      <c r="AQ7" s="24">
        <f t="shared" si="4"/>
        <v>1</v>
      </c>
      <c r="AR7" s="24">
        <f t="shared" si="5"/>
        <v>1</v>
      </c>
      <c r="AS7" s="24">
        <f t="shared" si="6"/>
        <v>1</v>
      </c>
      <c r="AT7" s="24">
        <f t="shared" si="7"/>
        <v>1</v>
      </c>
      <c r="AU7" s="24" t="b">
        <f t="shared" si="8"/>
        <v>0</v>
      </c>
      <c r="AV7" s="24" t="b">
        <f t="shared" si="9"/>
        <v>0</v>
      </c>
      <c r="AW7" s="24" t="b">
        <f t="shared" si="10"/>
        <v>0</v>
      </c>
      <c r="AX7" s="24" t="b">
        <f t="shared" si="11"/>
        <v>0</v>
      </c>
      <c r="AY7" s="24">
        <f t="shared" si="12"/>
        <v>1</v>
      </c>
      <c r="AZ7" s="24">
        <f t="shared" si="13"/>
        <v>4</v>
      </c>
      <c r="BA7" s="24">
        <f t="shared" si="14"/>
        <v>2</v>
      </c>
      <c r="BB7" s="24">
        <f t="shared" si="15"/>
        <v>2</v>
      </c>
      <c r="BC7" s="24">
        <f t="shared" si="16"/>
        <v>4</v>
      </c>
      <c r="BD7" s="25" t="str">
        <f>VLOOKUP(U7,V4:W8,2,0)</f>
        <v>Equipe 04</v>
      </c>
      <c r="BE7" s="26">
        <f>VLOOKUP(BD7,W4:AH8,12,0)</f>
        <v>7999.9708000000001</v>
      </c>
      <c r="BF7" s="24">
        <f>IF(BE7="","",RANK(BE7,BE4:BE8))</f>
        <v>4</v>
      </c>
      <c r="BG7" s="25" t="str">
        <f t="shared" si="17"/>
        <v>Equipe 04</v>
      </c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</row>
    <row r="8" spans="1:104" x14ac:dyDescent="0.25">
      <c r="A8" s="140" t="s">
        <v>7</v>
      </c>
      <c r="B8" s="141">
        <v>1</v>
      </c>
      <c r="C8" s="142">
        <v>4</v>
      </c>
      <c r="D8" s="143" t="s">
        <v>8</v>
      </c>
      <c r="E8" s="144"/>
      <c r="F8" s="145"/>
      <c r="G8" s="146"/>
      <c r="H8" s="147"/>
      <c r="I8" s="148"/>
      <c r="J8" s="10"/>
      <c r="K8" s="49">
        <f t="shared" si="18"/>
        <v>5</v>
      </c>
      <c r="L8" s="50" t="str">
        <f>VLOOKUP(U8,V4:W8,2,0)</f>
        <v>Equipe 01</v>
      </c>
      <c r="M8" s="51">
        <f>VLOOKUP(L8,W4:AG8,4,0)</f>
        <v>7</v>
      </c>
      <c r="N8" s="52">
        <f>VLOOKUP(L8,W4:AG8,5,0)</f>
        <v>4</v>
      </c>
      <c r="O8" s="53">
        <f>VLOOKUP(L8,W4:AG8,6,0)</f>
        <v>1</v>
      </c>
      <c r="P8" s="53">
        <f>VLOOKUP(L8,W4:AG8,7,0)</f>
        <v>0</v>
      </c>
      <c r="Q8" s="53">
        <f>VLOOKUP(L8,W4:AG8,8,0)</f>
        <v>3</v>
      </c>
      <c r="R8" s="53">
        <f>VLOOKUP(L8,W4:AG8,9,0)</f>
        <v>5</v>
      </c>
      <c r="S8" s="53">
        <f>VLOOKUP(L8,W4:AG8,10,0)</f>
        <v>10</v>
      </c>
      <c r="T8" s="54">
        <f>VLOOKUP(L8,W4:AG8,11,0)</f>
        <v>-5</v>
      </c>
      <c r="U8" s="22">
        <v>5</v>
      </c>
      <c r="V8" s="23">
        <f t="shared" si="0"/>
        <v>3</v>
      </c>
      <c r="W8" s="25" t="str">
        <f>Equipes!A6</f>
        <v>Equipe 05</v>
      </c>
      <c r="X8" s="24">
        <f>RANK(AH8,AH4:AH8)</f>
        <v>3</v>
      </c>
      <c r="Y8" s="24">
        <f>RANK(AI8,AI4:AI8)</f>
        <v>3</v>
      </c>
      <c r="Z8" s="24">
        <f>SUMPRODUCT((A4:A13=W8)*(AP4:AP13))+SUMPRODUCT((D4:D13=W8)*(AQ4:AQ13))</f>
        <v>8</v>
      </c>
      <c r="AA8" s="24">
        <f>SUMPRODUCT((A4:A13=W8)*(AR4:AR13))+SUMPRODUCT((D4:D13=W8)*(AS4:AS13))</f>
        <v>4</v>
      </c>
      <c r="AB8" s="24">
        <f>SUMPRODUCT((A4:A13=W8)*(AT4:AT13))+SUMPRODUCT((D4:D13=W8)*(AU4:AU13))</f>
        <v>1</v>
      </c>
      <c r="AC8" s="24">
        <f>SUMPRODUCT((A4:A13=W8)*(AV4:AV13))+SUMPRODUCT((D4:D13=W8)*(AW4:AW13))</f>
        <v>1</v>
      </c>
      <c r="AD8" s="24">
        <f>SUMPRODUCT((A4:A13=W8)*(AX4:AX13))+SUMPRODUCT((D4:D13=W8)*(AY4:AY13))</f>
        <v>2</v>
      </c>
      <c r="AE8" s="24">
        <f>SUMPRODUCT((A4:A13=W8)*(AZ4:AZ13))+SUMPRODUCT((D4:D13=W8)*(BA4:BA13))</f>
        <v>9</v>
      </c>
      <c r="AF8" s="24">
        <f>SUMPRODUCT((A4:A13=W8)*(BB4:BB13))+SUMPRODUCT((D4:D13=W8)*(BC4:BC13))</f>
        <v>10</v>
      </c>
      <c r="AG8" s="24">
        <f t="shared" si="1"/>
        <v>-1</v>
      </c>
      <c r="AH8" s="26">
        <f t="shared" si="2"/>
        <v>7999.9908999999998</v>
      </c>
      <c r="AI8" s="28">
        <f>AH8+0.0000001</f>
        <v>7999.9909000999996</v>
      </c>
      <c r="AJ8" s="24">
        <f>IF(B8="",0,IF(B8=C8,0,IF(B8&lt;C8,0,IF(Equipes!$Z$1=1,IF('Matchs de poules'!B8&gt;'Matchs de poules'!C8,4),IF(Equipes!$Z$1=2,IF(B8&gt;C8,3))))))</f>
        <v>0</v>
      </c>
      <c r="AK8" s="24">
        <f>IF(C8="",0,IF(C8=B8,0,IF(C8&lt;B8,0,IF(Equipes!$Z$1=1,IF('Matchs de poules'!C8&gt;'Matchs de poules'!B8,4),IF(Equipes!$Z$1=2,IF(C8&gt;B8,3))))))</f>
        <v>4</v>
      </c>
      <c r="AL8" s="24">
        <f>IF(B8="",0,IF(B8&gt;C8,0,IF(B8&lt;C8,0,IF(Equipes!$Z$1=1,IF('Matchs de poules'!B8='Matchs de poules'!C8,2),IF(Equipes!$Z$1=2,IF('Matchs de poules'!B8=C8,1))))))</f>
        <v>0</v>
      </c>
      <c r="AM8" s="24">
        <f>IF(C8="",0,IF(C8&gt;B8,0,IF(C8&lt;B8,0,IF(Equipes!$Z$1=1,IF('Matchs de poules'!C8='Matchs de poules'!B8,2),IF(Equipes!$Z$1=2,IF('Matchs de poules'!C8=B8,1))))))</f>
        <v>0</v>
      </c>
      <c r="AN8" s="24">
        <f>IF(B8="",0,IF(B8&gt;C8,0,IF(B8=C8,0,IF(Equipes!$Z$1=1,IF('Matchs de poules'!B8&lt;'Matchs de poules'!C8,1),IF(Equipes!$Z$1=2,IF('Matchs de poules'!B8&lt;'Matchs de poules'!C8,0))))))</f>
        <v>1</v>
      </c>
      <c r="AO8" s="24">
        <f>IF(C8="",0,IF(C8&gt;B8,0,IF(C8=B8,0,IF(Equipes!$Z$1=1,IF('Matchs de poules'!C8&lt;'Matchs de poules'!B8,1),IF(Equipes!$Z$1=2,IF('Matchs de poules'!C8&lt;'Matchs de poules'!B8,0))))))</f>
        <v>0</v>
      </c>
      <c r="AP8" s="24">
        <f t="shared" si="3"/>
        <v>1</v>
      </c>
      <c r="AQ8" s="24">
        <f t="shared" si="4"/>
        <v>4</v>
      </c>
      <c r="AR8" s="24">
        <f t="shared" si="5"/>
        <v>1</v>
      </c>
      <c r="AS8" s="24">
        <f t="shared" si="6"/>
        <v>1</v>
      </c>
      <c r="AT8" s="24" t="b">
        <f t="shared" si="7"/>
        <v>0</v>
      </c>
      <c r="AU8" s="24">
        <f t="shared" si="8"/>
        <v>1</v>
      </c>
      <c r="AV8" s="24" t="b">
        <f t="shared" si="9"/>
        <v>0</v>
      </c>
      <c r="AW8" s="24" t="b">
        <f t="shared" si="10"/>
        <v>0</v>
      </c>
      <c r="AX8" s="24">
        <f t="shared" si="11"/>
        <v>1</v>
      </c>
      <c r="AY8" s="24" t="b">
        <f t="shared" si="12"/>
        <v>0</v>
      </c>
      <c r="AZ8" s="24">
        <f t="shared" si="13"/>
        <v>1</v>
      </c>
      <c r="BA8" s="24">
        <f t="shared" si="14"/>
        <v>4</v>
      </c>
      <c r="BB8" s="24">
        <f t="shared" si="15"/>
        <v>4</v>
      </c>
      <c r="BC8" s="24">
        <f t="shared" si="16"/>
        <v>1</v>
      </c>
      <c r="BD8" s="25" t="str">
        <f>VLOOKUP(U8,V4:W8,2,0)</f>
        <v>Equipe 01</v>
      </c>
      <c r="BE8" s="26">
        <f>VLOOKUP(BD8,W4:AH8,12,0)</f>
        <v>6999.9504999999999</v>
      </c>
      <c r="BF8" s="24">
        <f>IF(BE8="","",RANK(BE8,BE4:BE8))</f>
        <v>5</v>
      </c>
      <c r="BG8" s="25" t="str">
        <f t="shared" si="17"/>
        <v>Equipe 05</v>
      </c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</row>
    <row r="9" spans="1:104" x14ac:dyDescent="0.25">
      <c r="A9" s="140" t="s">
        <v>4</v>
      </c>
      <c r="B9" s="141">
        <v>0</v>
      </c>
      <c r="C9" s="142">
        <v>3</v>
      </c>
      <c r="D9" s="143" t="s">
        <v>6</v>
      </c>
      <c r="E9" s="144"/>
      <c r="F9" s="145"/>
      <c r="G9" s="146"/>
      <c r="H9" s="147"/>
      <c r="I9" s="148"/>
      <c r="J9" s="10"/>
      <c r="K9" s="10"/>
      <c r="L9" s="9"/>
      <c r="M9" s="10"/>
      <c r="N9" s="10"/>
      <c r="O9" s="10"/>
      <c r="P9" s="10"/>
      <c r="Q9" s="10"/>
      <c r="R9" s="10"/>
      <c r="S9" s="10"/>
      <c r="T9" s="10"/>
      <c r="U9" s="29"/>
      <c r="V9" s="29"/>
      <c r="W9" s="30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4">
        <f>IF(B9="",0,IF(B9=C9,0,IF(B9&lt;C9,0,IF(Equipes!$Z$1=1,IF('Matchs de poules'!B9&gt;'Matchs de poules'!C9,4),IF(Equipes!$Z$1=2,IF(B9&gt;C9,3))))))</f>
        <v>0</v>
      </c>
      <c r="AK9" s="24">
        <f>IF(C9="",0,IF(C9=B9,0,IF(C9&lt;B9,0,IF(Equipes!$Z$1=1,IF('Matchs de poules'!C9&gt;'Matchs de poules'!B9,4),IF(Equipes!$Z$1=2,IF(C9&gt;B9,3))))))</f>
        <v>4</v>
      </c>
      <c r="AL9" s="24">
        <f>IF(B9="",0,IF(B9&gt;C9,0,IF(B9&lt;C9,0,IF(Equipes!$Z$1=1,IF('Matchs de poules'!B9='Matchs de poules'!C9,2),IF(Equipes!$Z$1=2,IF('Matchs de poules'!B9=C9,1))))))</f>
        <v>0</v>
      </c>
      <c r="AM9" s="24">
        <f>IF(C9="",0,IF(C9&gt;B9,0,IF(C9&lt;B9,0,IF(Equipes!$Z$1=1,IF('Matchs de poules'!C9='Matchs de poules'!B9,2),IF(Equipes!$Z$1=2,IF('Matchs de poules'!C9=B9,1))))))</f>
        <v>0</v>
      </c>
      <c r="AN9" s="24">
        <f>IF(B9="",0,IF(B9&gt;C9,0,IF(B9=C9,0,IF(Equipes!$Z$1=1,IF('Matchs de poules'!B9&lt;'Matchs de poules'!C9,1),IF(Equipes!$Z$1=2,IF('Matchs de poules'!B9&lt;'Matchs de poules'!C9,0))))))</f>
        <v>1</v>
      </c>
      <c r="AO9" s="24">
        <f>IF(C9="",0,IF(C9&gt;B9,0,IF(C9=B9,0,IF(Equipes!$Z$1=1,IF('Matchs de poules'!C9&lt;'Matchs de poules'!B9,1),IF(Equipes!$Z$1=2,IF('Matchs de poules'!C9&lt;'Matchs de poules'!B9,0))))))</f>
        <v>0</v>
      </c>
      <c r="AP9" s="24">
        <f t="shared" si="3"/>
        <v>1</v>
      </c>
      <c r="AQ9" s="24">
        <f t="shared" si="4"/>
        <v>4</v>
      </c>
      <c r="AR9" s="24">
        <f t="shared" si="5"/>
        <v>1</v>
      </c>
      <c r="AS9" s="24">
        <f t="shared" si="6"/>
        <v>1</v>
      </c>
      <c r="AT9" s="24" t="b">
        <f t="shared" si="7"/>
        <v>0</v>
      </c>
      <c r="AU9" s="24">
        <f t="shared" si="8"/>
        <v>1</v>
      </c>
      <c r="AV9" s="24" t="b">
        <f t="shared" si="9"/>
        <v>0</v>
      </c>
      <c r="AW9" s="24" t="b">
        <f t="shared" si="10"/>
        <v>0</v>
      </c>
      <c r="AX9" s="24">
        <f t="shared" si="11"/>
        <v>1</v>
      </c>
      <c r="AY9" s="24" t="b">
        <f t="shared" si="12"/>
        <v>0</v>
      </c>
      <c r="AZ9" s="24">
        <f t="shared" si="13"/>
        <v>0</v>
      </c>
      <c r="BA9" s="24">
        <f t="shared" si="14"/>
        <v>3</v>
      </c>
      <c r="BB9" s="24">
        <f t="shared" si="15"/>
        <v>3</v>
      </c>
      <c r="BC9" s="24">
        <f t="shared" si="16"/>
        <v>0</v>
      </c>
      <c r="BD9" s="31"/>
      <c r="BE9" s="32"/>
      <c r="BF9" s="29"/>
      <c r="BG9" s="30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</row>
    <row r="10" spans="1:104" x14ac:dyDescent="0.25">
      <c r="A10" s="140" t="s">
        <v>5</v>
      </c>
      <c r="B10" s="141">
        <v>2</v>
      </c>
      <c r="C10" s="142">
        <v>2</v>
      </c>
      <c r="D10" s="143" t="s">
        <v>7</v>
      </c>
      <c r="E10" s="144"/>
      <c r="F10" s="145"/>
      <c r="G10" s="146"/>
      <c r="H10" s="147"/>
      <c r="I10" s="148"/>
      <c r="J10" s="10"/>
      <c r="K10" s="90"/>
      <c r="L10" s="111" t="s">
        <v>115</v>
      </c>
      <c r="M10" s="111"/>
      <c r="N10" s="10"/>
      <c r="O10" s="10"/>
      <c r="P10" s="10"/>
      <c r="Q10" s="10"/>
      <c r="R10" s="10"/>
      <c r="S10" s="10"/>
      <c r="T10" s="10"/>
      <c r="U10" s="29"/>
      <c r="V10" s="29"/>
      <c r="W10" s="30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4">
        <f>IF(B10="",0,IF(B10=C10,0,IF(B10&lt;C10,0,IF(Equipes!$Z$1=1,IF('Matchs de poules'!B10&gt;'Matchs de poules'!C10,4),IF(Equipes!$Z$1=2,IF(B10&gt;C10,3))))))</f>
        <v>0</v>
      </c>
      <c r="AK10" s="24">
        <f>IF(C10="",0,IF(C10=B10,0,IF(C10&lt;B10,0,IF(Equipes!$Z$1=1,IF('Matchs de poules'!C10&gt;'Matchs de poules'!B10,4),IF(Equipes!$Z$1=2,IF(C10&gt;B10,3))))))</f>
        <v>0</v>
      </c>
      <c r="AL10" s="24">
        <f>IF(B10="",0,IF(B10&gt;C10,0,IF(B10&lt;C10,0,IF(Equipes!$Z$1=1,IF('Matchs de poules'!B10='Matchs de poules'!C10,2),IF(Equipes!$Z$1=2,IF('Matchs de poules'!B10=C10,1))))))</f>
        <v>2</v>
      </c>
      <c r="AM10" s="24">
        <f>IF(C10="",0,IF(C10&gt;B10,0,IF(C10&lt;B10,0,IF(Equipes!$Z$1=1,IF('Matchs de poules'!C10='Matchs de poules'!B10,2),IF(Equipes!$Z$1=2,IF('Matchs de poules'!C10=B10,1))))))</f>
        <v>2</v>
      </c>
      <c r="AN10" s="24">
        <f>IF(B10="",0,IF(B10&gt;C10,0,IF(B10=C10,0,IF(Equipes!$Z$1=1,IF('Matchs de poules'!B10&lt;'Matchs de poules'!C10,1),IF(Equipes!$Z$1=2,IF('Matchs de poules'!B10&lt;'Matchs de poules'!C10,0))))))</f>
        <v>0</v>
      </c>
      <c r="AO10" s="24">
        <f>IF(C10="",0,IF(C10&gt;B10,0,IF(C10=B10,0,IF(Equipes!$Z$1=1,IF('Matchs de poules'!C10&lt;'Matchs de poules'!B10,1),IF(Equipes!$Z$1=2,IF('Matchs de poules'!C10&lt;'Matchs de poules'!B10,0))))))</f>
        <v>0</v>
      </c>
      <c r="AP10" s="24">
        <f t="shared" si="3"/>
        <v>2</v>
      </c>
      <c r="AQ10" s="24">
        <f t="shared" si="4"/>
        <v>2</v>
      </c>
      <c r="AR10" s="24">
        <f t="shared" si="5"/>
        <v>1</v>
      </c>
      <c r="AS10" s="24">
        <f t="shared" si="6"/>
        <v>1</v>
      </c>
      <c r="AT10" s="24" t="b">
        <f t="shared" si="7"/>
        <v>0</v>
      </c>
      <c r="AU10" s="24" t="b">
        <f t="shared" si="8"/>
        <v>0</v>
      </c>
      <c r="AV10" s="24">
        <f t="shared" si="9"/>
        <v>1</v>
      </c>
      <c r="AW10" s="24">
        <f t="shared" si="10"/>
        <v>1</v>
      </c>
      <c r="AX10" s="24" t="b">
        <f t="shared" si="11"/>
        <v>0</v>
      </c>
      <c r="AY10" s="24" t="b">
        <f t="shared" si="12"/>
        <v>0</v>
      </c>
      <c r="AZ10" s="24">
        <f t="shared" si="13"/>
        <v>2</v>
      </c>
      <c r="BA10" s="24">
        <f t="shared" si="14"/>
        <v>2</v>
      </c>
      <c r="BB10" s="24">
        <f t="shared" si="15"/>
        <v>2</v>
      </c>
      <c r="BC10" s="24">
        <f t="shared" si="16"/>
        <v>2</v>
      </c>
      <c r="BD10" s="31"/>
      <c r="BE10" s="32"/>
      <c r="BF10" s="29"/>
      <c r="BG10" s="30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</row>
    <row r="11" spans="1:104" x14ac:dyDescent="0.25">
      <c r="A11" s="140" t="s">
        <v>6</v>
      </c>
      <c r="B11" s="141">
        <v>4</v>
      </c>
      <c r="C11" s="142">
        <v>1</v>
      </c>
      <c r="D11" s="143" t="s">
        <v>8</v>
      </c>
      <c r="E11" s="144"/>
      <c r="F11" s="145"/>
      <c r="G11" s="146"/>
      <c r="H11" s="147"/>
      <c r="I11" s="148"/>
      <c r="J11" s="10"/>
      <c r="K11" s="90"/>
      <c r="L11" s="111"/>
      <c r="M11" s="111"/>
      <c r="N11" s="10"/>
      <c r="O11" s="10"/>
      <c r="P11" s="10"/>
      <c r="Q11" s="10"/>
      <c r="R11" s="10"/>
      <c r="S11" s="10"/>
      <c r="T11" s="10"/>
      <c r="U11" s="29"/>
      <c r="V11" s="29"/>
      <c r="W11" s="30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4">
        <f>IF(B11="",0,IF(B11=C11,0,IF(B11&lt;C11,0,IF(Equipes!$Z$1=1,IF('Matchs de poules'!B11&gt;'Matchs de poules'!C11,4),IF(Equipes!$Z$1=2,IF(B11&gt;C11,3))))))</f>
        <v>4</v>
      </c>
      <c r="AK11" s="24">
        <f>IF(C11="",0,IF(C11=B11,0,IF(C11&lt;B11,0,IF(Equipes!$Z$1=1,IF('Matchs de poules'!C11&gt;'Matchs de poules'!B11,4),IF(Equipes!$Z$1=2,IF(C11&gt;B11,3))))))</f>
        <v>0</v>
      </c>
      <c r="AL11" s="24">
        <f>IF(B11="",0,IF(B11&gt;C11,0,IF(B11&lt;C11,0,IF(Equipes!$Z$1=1,IF('Matchs de poules'!B11='Matchs de poules'!C11,2),IF(Equipes!$Z$1=2,IF('Matchs de poules'!B11=C11,1))))))</f>
        <v>0</v>
      </c>
      <c r="AM11" s="24">
        <f>IF(C11="",0,IF(C11&gt;B11,0,IF(C11&lt;B11,0,IF(Equipes!$Z$1=1,IF('Matchs de poules'!C11='Matchs de poules'!B11,2),IF(Equipes!$Z$1=2,IF('Matchs de poules'!C11=B11,1))))))</f>
        <v>0</v>
      </c>
      <c r="AN11" s="24">
        <f>IF(B11="",0,IF(B11&gt;C11,0,IF(B11=C11,0,IF(Equipes!$Z$1=1,IF('Matchs de poules'!B11&lt;'Matchs de poules'!C11,1),IF(Equipes!$Z$1=2,IF('Matchs de poules'!B11&lt;'Matchs de poules'!C11,0))))))</f>
        <v>0</v>
      </c>
      <c r="AO11" s="24">
        <f>IF(C11="",0,IF(C11&gt;B11,0,IF(C11=B11,0,IF(Equipes!$Z$1=1,IF('Matchs de poules'!C11&lt;'Matchs de poules'!B11,1),IF(Equipes!$Z$1=2,IF('Matchs de poules'!C11&lt;'Matchs de poules'!B11,0))))))</f>
        <v>1</v>
      </c>
      <c r="AP11" s="24">
        <f t="shared" si="3"/>
        <v>4</v>
      </c>
      <c r="AQ11" s="24">
        <f t="shared" si="4"/>
        <v>1</v>
      </c>
      <c r="AR11" s="24">
        <f t="shared" si="5"/>
        <v>1</v>
      </c>
      <c r="AS11" s="24">
        <f t="shared" si="6"/>
        <v>1</v>
      </c>
      <c r="AT11" s="24">
        <f t="shared" si="7"/>
        <v>1</v>
      </c>
      <c r="AU11" s="24" t="b">
        <f t="shared" si="8"/>
        <v>0</v>
      </c>
      <c r="AV11" s="24" t="b">
        <f t="shared" si="9"/>
        <v>0</v>
      </c>
      <c r="AW11" s="24" t="b">
        <f t="shared" si="10"/>
        <v>0</v>
      </c>
      <c r="AX11" s="24" t="b">
        <f t="shared" si="11"/>
        <v>0</v>
      </c>
      <c r="AY11" s="24">
        <f t="shared" si="12"/>
        <v>1</v>
      </c>
      <c r="AZ11" s="24">
        <f t="shared" si="13"/>
        <v>4</v>
      </c>
      <c r="BA11" s="24">
        <f t="shared" si="14"/>
        <v>1</v>
      </c>
      <c r="BB11" s="24">
        <f t="shared" si="15"/>
        <v>1</v>
      </c>
      <c r="BC11" s="24">
        <f t="shared" si="16"/>
        <v>4</v>
      </c>
      <c r="BD11" s="31"/>
      <c r="BE11" s="32"/>
      <c r="BF11" s="29"/>
      <c r="BG11" s="30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</row>
    <row r="12" spans="1:104" x14ac:dyDescent="0.25">
      <c r="A12" s="140" t="s">
        <v>4</v>
      </c>
      <c r="B12" s="141">
        <v>2</v>
      </c>
      <c r="C12" s="142">
        <v>4</v>
      </c>
      <c r="D12" s="143" t="s">
        <v>7</v>
      </c>
      <c r="E12" s="144"/>
      <c r="F12" s="145"/>
      <c r="G12" s="146"/>
      <c r="H12" s="147"/>
      <c r="I12" s="148"/>
      <c r="J12" s="10"/>
      <c r="K12" s="10"/>
      <c r="L12" s="9"/>
      <c r="M12" s="10"/>
      <c r="N12" s="10"/>
      <c r="O12" s="10"/>
      <c r="P12" s="10"/>
      <c r="Q12" s="10"/>
      <c r="R12" s="10"/>
      <c r="S12" s="10"/>
      <c r="T12" s="10"/>
      <c r="U12" s="29"/>
      <c r="V12" s="29"/>
      <c r="W12" s="30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4">
        <f>IF(B12="",0,IF(B12=C12,0,IF(B12&lt;C12,0,IF(Equipes!$Z$1=1,IF('Matchs de poules'!B12&gt;'Matchs de poules'!C12,4),IF(Equipes!$Z$1=2,IF(B12&gt;C12,3))))))</f>
        <v>0</v>
      </c>
      <c r="AK12" s="24">
        <f>IF(C12="",0,IF(C12=B12,0,IF(C12&lt;B12,0,IF(Equipes!$Z$1=1,IF('Matchs de poules'!C12&gt;'Matchs de poules'!B12,4),IF(Equipes!$Z$1=2,IF(C12&gt;B12,3))))))</f>
        <v>4</v>
      </c>
      <c r="AL12" s="24">
        <f>IF(B12="",0,IF(B12&gt;C12,0,IF(B12&lt;C12,0,IF(Equipes!$Z$1=1,IF('Matchs de poules'!B12='Matchs de poules'!C12,2),IF(Equipes!$Z$1=2,IF('Matchs de poules'!B12=C12,1))))))</f>
        <v>0</v>
      </c>
      <c r="AM12" s="24">
        <f>IF(C12="",0,IF(C12&gt;B12,0,IF(C12&lt;B12,0,IF(Equipes!$Z$1=1,IF('Matchs de poules'!C12='Matchs de poules'!B12,2),IF(Equipes!$Z$1=2,IF('Matchs de poules'!C12=B12,1))))))</f>
        <v>0</v>
      </c>
      <c r="AN12" s="24">
        <f>IF(B12="",0,IF(B12&gt;C12,0,IF(B12=C12,0,IF(Equipes!$Z$1=1,IF('Matchs de poules'!B12&lt;'Matchs de poules'!C12,1),IF(Equipes!$Z$1=2,IF('Matchs de poules'!B12&lt;'Matchs de poules'!C12,0))))))</f>
        <v>1</v>
      </c>
      <c r="AO12" s="24">
        <f>IF(C12="",0,IF(C12&gt;B12,0,IF(C12=B12,0,IF(Equipes!$Z$1=1,IF('Matchs de poules'!C12&lt;'Matchs de poules'!B12,1),IF(Equipes!$Z$1=2,IF('Matchs de poules'!C12&lt;'Matchs de poules'!B12,0))))))</f>
        <v>0</v>
      </c>
      <c r="AP12" s="24">
        <f t="shared" si="3"/>
        <v>1</v>
      </c>
      <c r="AQ12" s="24">
        <f t="shared" si="4"/>
        <v>4</v>
      </c>
      <c r="AR12" s="24">
        <f t="shared" si="5"/>
        <v>1</v>
      </c>
      <c r="AS12" s="24">
        <f t="shared" si="6"/>
        <v>1</v>
      </c>
      <c r="AT12" s="24" t="b">
        <f t="shared" si="7"/>
        <v>0</v>
      </c>
      <c r="AU12" s="24">
        <f t="shared" si="8"/>
        <v>1</v>
      </c>
      <c r="AV12" s="24" t="b">
        <f t="shared" si="9"/>
        <v>0</v>
      </c>
      <c r="AW12" s="24" t="b">
        <f t="shared" si="10"/>
        <v>0</v>
      </c>
      <c r="AX12" s="24">
        <f t="shared" si="11"/>
        <v>1</v>
      </c>
      <c r="AY12" s="24" t="b">
        <f t="shared" si="12"/>
        <v>0</v>
      </c>
      <c r="AZ12" s="24">
        <f t="shared" si="13"/>
        <v>2</v>
      </c>
      <c r="BA12" s="24">
        <f t="shared" si="14"/>
        <v>4</v>
      </c>
      <c r="BB12" s="24">
        <f t="shared" si="15"/>
        <v>4</v>
      </c>
      <c r="BC12" s="24">
        <f t="shared" si="16"/>
        <v>2</v>
      </c>
      <c r="BD12" s="31"/>
      <c r="BE12" s="32"/>
      <c r="BF12" s="29"/>
      <c r="BG12" s="30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</row>
    <row r="13" spans="1:104" x14ac:dyDescent="0.25">
      <c r="A13" s="149" t="s">
        <v>5</v>
      </c>
      <c r="B13" s="150">
        <v>2</v>
      </c>
      <c r="C13" s="151">
        <v>2</v>
      </c>
      <c r="D13" s="152" t="s">
        <v>8</v>
      </c>
      <c r="E13" s="153"/>
      <c r="F13" s="154"/>
      <c r="G13" s="155"/>
      <c r="H13" s="156"/>
      <c r="I13" s="157"/>
      <c r="J13" s="10"/>
      <c r="K13" s="10"/>
      <c r="L13" s="9"/>
      <c r="M13" s="10"/>
      <c r="N13" s="10"/>
      <c r="O13" s="10"/>
      <c r="P13" s="10"/>
      <c r="Q13" s="10"/>
      <c r="R13" s="10"/>
      <c r="S13" s="10"/>
      <c r="T13" s="10"/>
      <c r="U13" s="29"/>
      <c r="V13" s="29"/>
      <c r="W13" s="30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4">
        <f>IF(B13="",0,IF(B13=C13,0,IF(B13&lt;C13,0,IF(Equipes!$Z$1=1,IF('Matchs de poules'!B13&gt;'Matchs de poules'!C13,4),IF(Equipes!$Z$1=2,IF(B13&gt;C13,3))))))</f>
        <v>0</v>
      </c>
      <c r="AK13" s="24">
        <f>IF(C13="",0,IF(C13=B13,0,IF(C13&lt;B13,0,IF(Equipes!$Z$1=1,IF('Matchs de poules'!C13&gt;'Matchs de poules'!B13,4),IF(Equipes!$Z$1=2,IF(C13&gt;B13,3))))))</f>
        <v>0</v>
      </c>
      <c r="AL13" s="24">
        <f>IF(B13="",0,IF(B13&gt;C13,0,IF(B13&lt;C13,0,IF(Equipes!$Z$1=1,IF('Matchs de poules'!B13='Matchs de poules'!C13,2),IF(Equipes!$Z$1=2,IF('Matchs de poules'!B13=C13,1))))))</f>
        <v>2</v>
      </c>
      <c r="AM13" s="24">
        <f>IF(C13="",0,IF(C13&gt;B13,0,IF(C13&lt;B13,0,IF(Equipes!$Z$1=1,IF('Matchs de poules'!C13='Matchs de poules'!B13,2),IF(Equipes!$Z$1=2,IF('Matchs de poules'!C13=B13,1))))))</f>
        <v>2</v>
      </c>
      <c r="AN13" s="24">
        <f>IF(B13="",0,IF(B13&gt;C13,0,IF(B13=C13,0,IF(Equipes!$Z$1=1,IF('Matchs de poules'!B13&lt;'Matchs de poules'!C13,1),IF(Equipes!$Z$1=2,IF('Matchs de poules'!B13&lt;'Matchs de poules'!C13,0))))))</f>
        <v>0</v>
      </c>
      <c r="AO13" s="24">
        <f>IF(C13="",0,IF(C13&gt;B13,0,IF(C13=B13,0,IF(Equipes!$Z$1=1,IF('Matchs de poules'!C13&lt;'Matchs de poules'!B13,1),IF(Equipes!$Z$1=2,IF('Matchs de poules'!C13&lt;'Matchs de poules'!B13,0))))))</f>
        <v>0</v>
      </c>
      <c r="AP13" s="24">
        <f t="shared" si="3"/>
        <v>2</v>
      </c>
      <c r="AQ13" s="24">
        <f t="shared" si="4"/>
        <v>2</v>
      </c>
      <c r="AR13" s="24">
        <f t="shared" si="5"/>
        <v>1</v>
      </c>
      <c r="AS13" s="24">
        <f t="shared" si="6"/>
        <v>1</v>
      </c>
      <c r="AT13" s="24" t="b">
        <f t="shared" si="7"/>
        <v>0</v>
      </c>
      <c r="AU13" s="24" t="b">
        <f t="shared" si="8"/>
        <v>0</v>
      </c>
      <c r="AV13" s="24">
        <f t="shared" si="9"/>
        <v>1</v>
      </c>
      <c r="AW13" s="24">
        <f t="shared" si="10"/>
        <v>1</v>
      </c>
      <c r="AX13" s="24" t="b">
        <f t="shared" si="11"/>
        <v>0</v>
      </c>
      <c r="AY13" s="24" t="b">
        <f t="shared" si="12"/>
        <v>0</v>
      </c>
      <c r="AZ13" s="24">
        <f t="shared" si="13"/>
        <v>2</v>
      </c>
      <c r="BA13" s="24">
        <f t="shared" si="14"/>
        <v>2</v>
      </c>
      <c r="BB13" s="24">
        <f t="shared" si="15"/>
        <v>2</v>
      </c>
      <c r="BC13" s="24">
        <f t="shared" si="16"/>
        <v>2</v>
      </c>
      <c r="BD13" s="31"/>
      <c r="BE13" s="32"/>
      <c r="BF13" s="29"/>
      <c r="BG13" s="30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</row>
    <row r="14" spans="1:104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9"/>
      <c r="M14" s="10"/>
      <c r="N14" s="10"/>
      <c r="O14" s="10"/>
      <c r="P14" s="10"/>
      <c r="Q14" s="10"/>
      <c r="R14" s="10"/>
      <c r="S14" s="10"/>
      <c r="T14" s="10"/>
      <c r="U14" s="29"/>
      <c r="V14" s="29"/>
      <c r="W14" s="30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30"/>
      <c r="BE14" s="29"/>
      <c r="BF14" s="29"/>
      <c r="BG14" s="30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</row>
    <row r="15" spans="1:104" x14ac:dyDescent="0.25">
      <c r="A15" s="71" t="s">
        <v>89</v>
      </c>
      <c r="B15" s="72"/>
      <c r="C15" s="72"/>
      <c r="D15" s="73"/>
      <c r="E15" s="77" t="str">
        <f>IF(Equipes!$A$9="","",Equipes!$A$9)</f>
        <v>Nom du Tournoi</v>
      </c>
      <c r="F15" s="78"/>
      <c r="G15" s="79"/>
      <c r="H15" s="83" t="str">
        <f>IF(Equipes!$C$12="","",Equipes!$C$12)</f>
        <v>Choix année</v>
      </c>
      <c r="I15" s="84"/>
      <c r="J15" s="10"/>
      <c r="K15" s="87" t="str">
        <f>A15</f>
        <v>Poule 2</v>
      </c>
      <c r="L15" s="87"/>
      <c r="M15" s="87"/>
      <c r="N15" s="87"/>
      <c r="O15" s="87"/>
      <c r="P15" s="87"/>
      <c r="Q15" s="87"/>
      <c r="R15" s="87"/>
      <c r="S15" s="87"/>
      <c r="T15" s="87"/>
      <c r="U15" s="70"/>
      <c r="V15" s="70"/>
      <c r="W15" s="89" t="str">
        <f>A15</f>
        <v>Poule 2</v>
      </c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69"/>
      <c r="AI15" s="70"/>
      <c r="AJ15" s="68" t="s">
        <v>82</v>
      </c>
      <c r="AK15" s="68" t="s">
        <v>83</v>
      </c>
      <c r="AL15" s="68" t="s">
        <v>82</v>
      </c>
      <c r="AM15" s="68" t="s">
        <v>83</v>
      </c>
      <c r="AN15" s="68" t="s">
        <v>82</v>
      </c>
      <c r="AO15" s="68" t="s">
        <v>83</v>
      </c>
      <c r="AP15" s="68" t="s">
        <v>82</v>
      </c>
      <c r="AQ15" s="68" t="s">
        <v>83</v>
      </c>
      <c r="AR15" s="68" t="s">
        <v>82</v>
      </c>
      <c r="AS15" s="68" t="s">
        <v>83</v>
      </c>
      <c r="AT15" s="68" t="s">
        <v>82</v>
      </c>
      <c r="AU15" s="68" t="s">
        <v>83</v>
      </c>
      <c r="AV15" s="68" t="s">
        <v>82</v>
      </c>
      <c r="AW15" s="68" t="s">
        <v>83</v>
      </c>
      <c r="AX15" s="68" t="s">
        <v>82</v>
      </c>
      <c r="AY15" s="68" t="s">
        <v>83</v>
      </c>
      <c r="AZ15" s="68" t="s">
        <v>82</v>
      </c>
      <c r="BA15" s="68" t="s">
        <v>83</v>
      </c>
      <c r="BB15" s="68" t="s">
        <v>82</v>
      </c>
      <c r="BC15" s="68" t="s">
        <v>83</v>
      </c>
      <c r="BD15" s="66" t="str">
        <f>A15</f>
        <v>Poule 2</v>
      </c>
      <c r="BE15" s="66"/>
      <c r="BF15" s="66"/>
      <c r="BG15" s="66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</row>
    <row r="16" spans="1:104" x14ac:dyDescent="0.25">
      <c r="A16" s="74"/>
      <c r="B16" s="75"/>
      <c r="C16" s="75"/>
      <c r="D16" s="76"/>
      <c r="E16" s="80"/>
      <c r="F16" s="81"/>
      <c r="G16" s="82"/>
      <c r="H16" s="85"/>
      <c r="I16" s="86"/>
      <c r="J16" s="10"/>
      <c r="K16" s="88"/>
      <c r="L16" s="88"/>
      <c r="M16" s="88"/>
      <c r="N16" s="88"/>
      <c r="O16" s="88"/>
      <c r="P16" s="88"/>
      <c r="Q16" s="88"/>
      <c r="R16" s="88"/>
      <c r="S16" s="88"/>
      <c r="T16" s="88"/>
      <c r="U16" s="70"/>
      <c r="V16" s="70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69"/>
      <c r="AI16" s="70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8"/>
      <c r="BB16" s="68"/>
      <c r="BC16" s="68"/>
      <c r="BD16" s="66"/>
      <c r="BE16" s="66"/>
      <c r="BF16" s="66"/>
      <c r="BG16" s="66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</row>
    <row r="17" spans="1:104" x14ac:dyDescent="0.25">
      <c r="A17" s="55" t="s">
        <v>58</v>
      </c>
      <c r="B17" s="67" t="s">
        <v>59</v>
      </c>
      <c r="C17" s="67"/>
      <c r="D17" s="56" t="s">
        <v>58</v>
      </c>
      <c r="E17" s="57" t="s">
        <v>60</v>
      </c>
      <c r="F17" s="58" t="s">
        <v>63</v>
      </c>
      <c r="G17" s="59" t="s">
        <v>63</v>
      </c>
      <c r="H17" s="60" t="s">
        <v>61</v>
      </c>
      <c r="I17" s="61" t="s">
        <v>62</v>
      </c>
      <c r="J17" s="10"/>
      <c r="K17" s="33" t="s">
        <v>65</v>
      </c>
      <c r="L17" s="34" t="s">
        <v>58</v>
      </c>
      <c r="M17" s="35" t="s">
        <v>66</v>
      </c>
      <c r="N17" s="36" t="s">
        <v>67</v>
      </c>
      <c r="O17" s="37" t="s">
        <v>68</v>
      </c>
      <c r="P17" s="37" t="s">
        <v>70</v>
      </c>
      <c r="Q17" s="37" t="s">
        <v>69</v>
      </c>
      <c r="R17" s="37" t="s">
        <v>71</v>
      </c>
      <c r="S17" s="37" t="s">
        <v>72</v>
      </c>
      <c r="T17" s="37" t="s">
        <v>73</v>
      </c>
      <c r="U17" s="22" t="s">
        <v>74</v>
      </c>
      <c r="V17" s="23" t="s">
        <v>65</v>
      </c>
      <c r="W17" s="24" t="s">
        <v>58</v>
      </c>
      <c r="X17" s="24" t="s">
        <v>74</v>
      </c>
      <c r="Y17" s="24" t="s">
        <v>65</v>
      </c>
      <c r="Z17" s="24" t="s">
        <v>75</v>
      </c>
      <c r="AA17" s="24" t="s">
        <v>76</v>
      </c>
      <c r="AB17" s="24" t="s">
        <v>77</v>
      </c>
      <c r="AC17" s="24" t="s">
        <v>78</v>
      </c>
      <c r="AD17" s="24" t="s">
        <v>79</v>
      </c>
      <c r="AE17" s="24" t="s">
        <v>80</v>
      </c>
      <c r="AF17" s="24" t="s">
        <v>81</v>
      </c>
      <c r="AG17" s="24" t="s">
        <v>73</v>
      </c>
      <c r="AH17" s="24" t="s">
        <v>74</v>
      </c>
      <c r="AI17" s="23" t="s">
        <v>65</v>
      </c>
      <c r="AJ17" s="24" t="s">
        <v>84</v>
      </c>
      <c r="AK17" s="24" t="s">
        <v>85</v>
      </c>
      <c r="AL17" s="24" t="s">
        <v>86</v>
      </c>
      <c r="AM17" s="24" t="s">
        <v>86</v>
      </c>
      <c r="AN17" s="24" t="s">
        <v>87</v>
      </c>
      <c r="AO17" s="24" t="s">
        <v>87</v>
      </c>
      <c r="AP17" s="24" t="s">
        <v>88</v>
      </c>
      <c r="AQ17" s="24" t="s">
        <v>88</v>
      </c>
      <c r="AR17" s="24" t="s">
        <v>76</v>
      </c>
      <c r="AS17" s="24" t="s">
        <v>76</v>
      </c>
      <c r="AT17" s="24" t="s">
        <v>77</v>
      </c>
      <c r="AU17" s="24" t="s">
        <v>77</v>
      </c>
      <c r="AV17" s="24" t="s">
        <v>78</v>
      </c>
      <c r="AW17" s="24" t="s">
        <v>78</v>
      </c>
      <c r="AX17" s="24" t="s">
        <v>79</v>
      </c>
      <c r="AY17" s="24" t="s">
        <v>79</v>
      </c>
      <c r="AZ17" s="24" t="s">
        <v>80</v>
      </c>
      <c r="BA17" s="24" t="s">
        <v>80</v>
      </c>
      <c r="BB17" s="24" t="s">
        <v>81</v>
      </c>
      <c r="BC17" s="24" t="s">
        <v>81</v>
      </c>
      <c r="BD17" s="24" t="s">
        <v>58</v>
      </c>
      <c r="BE17" s="24" t="s">
        <v>74</v>
      </c>
      <c r="BF17" s="24" t="s">
        <v>65</v>
      </c>
      <c r="BG17" s="24" t="s">
        <v>58</v>
      </c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</row>
    <row r="18" spans="1:104" x14ac:dyDescent="0.25">
      <c r="A18" s="131" t="s">
        <v>9</v>
      </c>
      <c r="B18" s="132">
        <v>0</v>
      </c>
      <c r="C18" s="133">
        <v>1</v>
      </c>
      <c r="D18" s="134" t="s">
        <v>20</v>
      </c>
      <c r="E18" s="135"/>
      <c r="F18" s="136"/>
      <c r="G18" s="137"/>
      <c r="H18" s="138"/>
      <c r="I18" s="139"/>
      <c r="J18" s="10"/>
      <c r="K18" s="109">
        <v>1</v>
      </c>
      <c r="L18" s="38" t="str">
        <f>VLOOKUP(U18,V18:W22,2,0)</f>
        <v>Equipe 08</v>
      </c>
      <c r="M18" s="39">
        <f>VLOOKUP(L18,W18:AG22,4,0)</f>
        <v>13</v>
      </c>
      <c r="N18" s="40">
        <f>VLOOKUP(L18,W18:AG22,5,0)</f>
        <v>4</v>
      </c>
      <c r="O18" s="41">
        <f>VLOOKUP(L18,W18:AG22,6,0)</f>
        <v>3</v>
      </c>
      <c r="P18" s="41">
        <f>VLOOKUP(L18,W18:AG22,7,0)</f>
        <v>0</v>
      </c>
      <c r="Q18" s="41">
        <f>VLOOKUP(L18,W18:AG22,8,0)</f>
        <v>1</v>
      </c>
      <c r="R18" s="41">
        <f>VLOOKUP(L18,W18:AG22,9,0)</f>
        <v>12</v>
      </c>
      <c r="S18" s="41">
        <f>VLOOKUP(L18,W18:AG22,10,0)</f>
        <v>6</v>
      </c>
      <c r="T18" s="42">
        <f>VLOOKUP(L18,W18:AG22,11,0)</f>
        <v>6</v>
      </c>
      <c r="U18" s="22">
        <v>1</v>
      </c>
      <c r="V18" s="23">
        <f>Y18</f>
        <v>5</v>
      </c>
      <c r="W18" s="25" t="str">
        <f>Equipes!C2</f>
        <v>Equipe 06</v>
      </c>
      <c r="X18" s="24">
        <f>RANK(AH18,AH18:AH22)</f>
        <v>5</v>
      </c>
      <c r="Y18" s="24">
        <f>RANK(AI18,AI18:AI22)</f>
        <v>5</v>
      </c>
      <c r="Z18" s="24">
        <f>SUMPRODUCT((A18:A27=W18)*(AP18:AP27))+SUMPRODUCT((D18:D27=W18)*(AQ18:AQ27))</f>
        <v>7</v>
      </c>
      <c r="AA18" s="24">
        <f>SUMPRODUCT((A18:A27=W18)*(AR18:AR27))+SUMPRODUCT((D18:D27=W18)*(AS18:AS27))</f>
        <v>4</v>
      </c>
      <c r="AB18" s="24">
        <f>SUMPRODUCT((A18:A27=W18)*(AT18:AT27))+SUMPRODUCT((D18:D27=W18)*(AU18:AU27))</f>
        <v>1</v>
      </c>
      <c r="AC18" s="24">
        <f>SUMPRODUCT((A18:A27=W18)*(AV18:AV27))+SUMPRODUCT((D18:D27=W18)*(AW18:AW27))</f>
        <v>0</v>
      </c>
      <c r="AD18" s="24">
        <f>SUMPRODUCT((A18:A27=W18)*(AX18:AX27))+SUMPRODUCT((D18:D27=W18)*(AY18:AY27))</f>
        <v>3</v>
      </c>
      <c r="AE18" s="24">
        <f>SUMPRODUCT((A18:A27=W18)*(AZ18:AZ27))+SUMPRODUCT((D18:D27=W18)*(BA18:BA27))</f>
        <v>5</v>
      </c>
      <c r="AF18" s="24">
        <f>SUMPRODUCT((A18:A27=W18)*(BB18:BB27))+SUMPRODUCT((D18:D27=W18)*(BC18:BC27))</f>
        <v>10</v>
      </c>
      <c r="AG18" s="24">
        <f>AE18-AF18</f>
        <v>-5</v>
      </c>
      <c r="AH18" s="26">
        <f>SUM(Z18*1000+(AG18)/100+(AE18)/10000)</f>
        <v>6999.9504999999999</v>
      </c>
      <c r="AI18" s="28">
        <f>AH18+0.0000005</f>
        <v>6999.9505005000001</v>
      </c>
      <c r="AJ18" s="24">
        <f>IF(B18="",0,IF(B18=C18,0,IF(B18&lt;C18,0,IF(Equipes!$Z$1=1,IF('Matchs de poules'!B18&gt;'Matchs de poules'!C18,4),IF(Equipes!$Z$1=2,IF(B18&gt;C18,3))))))</f>
        <v>0</v>
      </c>
      <c r="AK18" s="24">
        <f>IF(C18="",0,IF(C18=B18,0,IF(C18&lt;B18,0,IF(Equipes!$Z$1=1,IF('Matchs de poules'!C18&gt;'Matchs de poules'!B18,4),IF(Equipes!$Z$1=2,IF(C18&gt;B18,3))))))</f>
        <v>4</v>
      </c>
      <c r="AL18" s="24">
        <f>IF(B18="",0,IF(B18&gt;C18,0,IF(B18&lt;C18,0,IF(Equipes!$Z$1=1,IF('Matchs de poules'!B18='Matchs de poules'!C18,2),IF(Equipes!$Z$1=2,IF('Matchs de poules'!B18=C18,1))))))</f>
        <v>0</v>
      </c>
      <c r="AM18" s="24">
        <f>IF(C18="",0,IF(C18&gt;B18,0,IF(C18&lt;B18,0,IF(Equipes!$Z$1=1,IF('Matchs de poules'!C18='Matchs de poules'!B18,2),IF(Equipes!$Z$1=2,IF('Matchs de poules'!C18=B18,1))))))</f>
        <v>0</v>
      </c>
      <c r="AN18" s="24">
        <f>IF(B18="",0,IF(B18&gt;C18,0,IF(B18=C18,0,IF(Equipes!$Z$1=1,IF('Matchs de poules'!B18&lt;'Matchs de poules'!C18,1),IF(Equipes!$Z$1=2,IF('Matchs de poules'!B18&lt;'Matchs de poules'!C18,0))))))</f>
        <v>1</v>
      </c>
      <c r="AO18" s="24">
        <f>IF(C18="",0,IF(C18&gt;B18,0,IF(C18=B18,0,IF(Equipes!$Z$1=1,IF('Matchs de poules'!C18&lt;'Matchs de poules'!B18,1),IF(Equipes!$Z$1=2,IF('Matchs de poules'!C18&lt;'Matchs de poules'!B18,0))))))</f>
        <v>0</v>
      </c>
      <c r="AP18" s="24">
        <f>SUM(AJ18,AL18,AN18)</f>
        <v>1</v>
      </c>
      <c r="AQ18" s="24">
        <f>SUM(AK18,AM18,AO18)</f>
        <v>4</v>
      </c>
      <c r="AR18" s="24">
        <f>IF(B18="",0,1)</f>
        <v>1</v>
      </c>
      <c r="AS18" s="24">
        <f>IF(C18="",0,1)</f>
        <v>1</v>
      </c>
      <c r="AT18" s="24" t="b">
        <f>IF(B18&lt;&gt;"",IF(B18&gt;C18,1))</f>
        <v>0</v>
      </c>
      <c r="AU18" s="24">
        <f>IF(C18&lt;&gt;"",IF(C18&gt;B18,1))</f>
        <v>1</v>
      </c>
      <c r="AV18" s="24" t="b">
        <f>IF(B18&lt;&gt;"",IF(B18=C18,1))</f>
        <v>0</v>
      </c>
      <c r="AW18" s="24" t="b">
        <f>IF(C18&lt;&gt;"",IF(C18=B18,1))</f>
        <v>0</v>
      </c>
      <c r="AX18" s="24">
        <f>IF(B18&lt;&gt;"",IF(B18&lt;C18,1))</f>
        <v>1</v>
      </c>
      <c r="AY18" s="24" t="b">
        <f>IF(C18&lt;&gt;"",IF(C18&lt;B18,1))</f>
        <v>0</v>
      </c>
      <c r="AZ18" s="24">
        <f>B18</f>
        <v>0</v>
      </c>
      <c r="BA18" s="24">
        <f>C18</f>
        <v>1</v>
      </c>
      <c r="BB18" s="24">
        <f>C18</f>
        <v>1</v>
      </c>
      <c r="BC18" s="24">
        <f>B18</f>
        <v>0</v>
      </c>
      <c r="BD18" s="25" t="str">
        <f>VLOOKUP(U18,V18:W22,2,0)</f>
        <v>Equipe 08</v>
      </c>
      <c r="BE18" s="26">
        <f>VLOOKUP(BD18,W18:AH22,12,0)</f>
        <v>13000.0612</v>
      </c>
      <c r="BF18" s="24">
        <f>IF(BE18="","",RANK(BE18,BE18:BE22))</f>
        <v>1</v>
      </c>
      <c r="BG18" s="25" t="str">
        <f>W18</f>
        <v>Equipe 06</v>
      </c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</row>
    <row r="19" spans="1:104" x14ac:dyDescent="0.25">
      <c r="A19" s="140" t="s">
        <v>21</v>
      </c>
      <c r="B19" s="141">
        <v>3</v>
      </c>
      <c r="C19" s="142">
        <v>1</v>
      </c>
      <c r="D19" s="143" t="s">
        <v>22</v>
      </c>
      <c r="E19" s="144"/>
      <c r="F19" s="145"/>
      <c r="G19" s="146"/>
      <c r="H19" s="147"/>
      <c r="I19" s="148"/>
      <c r="J19" s="10"/>
      <c r="K19" s="110">
        <f>IF(BE19=BE18,BF18,BF19)</f>
        <v>2</v>
      </c>
      <c r="L19" s="44" t="str">
        <f>VLOOKUP(U19,V18:W22,2,0)</f>
        <v>Equipe 07</v>
      </c>
      <c r="M19" s="45">
        <f>VLOOKUP(L19,W18:AG22,4,0)</f>
        <v>12</v>
      </c>
      <c r="N19" s="46">
        <f>VLOOKUP(L19,W18:AG22,5,0)</f>
        <v>4</v>
      </c>
      <c r="O19" s="47">
        <f>VLOOKUP(L19,W18:AG22,6,0)</f>
        <v>2</v>
      </c>
      <c r="P19" s="47">
        <f>VLOOKUP(L19,W18:AG22,7,0)</f>
        <v>2</v>
      </c>
      <c r="Q19" s="47">
        <f>VLOOKUP(L19,W18:AG22,8,0)</f>
        <v>0</v>
      </c>
      <c r="R19" s="47">
        <f>VLOOKUP(L19,W18:AG22,9,0)</f>
        <v>9</v>
      </c>
      <c r="S19" s="47">
        <f>VLOOKUP(L19,W18:AG22,10,0)</f>
        <v>6</v>
      </c>
      <c r="T19" s="48">
        <f>VLOOKUP(L19,W18:AG22,11,0)</f>
        <v>3</v>
      </c>
      <c r="U19" s="22">
        <v>2</v>
      </c>
      <c r="V19" s="23">
        <f t="shared" ref="V19:V22" si="19">Y19</f>
        <v>2</v>
      </c>
      <c r="W19" s="25" t="str">
        <f>Equipes!C3</f>
        <v>Equipe 07</v>
      </c>
      <c r="X19" s="24">
        <f>RANK(AH19,AH18:AH22)</f>
        <v>2</v>
      </c>
      <c r="Y19" s="24">
        <f>RANK(AI19,AI18:AI22)</f>
        <v>2</v>
      </c>
      <c r="Z19" s="24">
        <f>SUMPRODUCT((A18:A27=W19)*(AP18:AP27))+SUMPRODUCT((D18:D27=W19)*(AQ18:AQ27))</f>
        <v>12</v>
      </c>
      <c r="AA19" s="24">
        <f>SUMPRODUCT((A18:A27=W19)*(AR18:AR27))+SUMPRODUCT((D18:D27=W19)*(AS18:AS27))</f>
        <v>4</v>
      </c>
      <c r="AB19" s="24">
        <f>SUMPRODUCT((A18:A27=W19)*(AT18:AT27))+SUMPRODUCT((D18:D27=W19)*(AU18:AU27))</f>
        <v>2</v>
      </c>
      <c r="AC19" s="24">
        <f>SUMPRODUCT((A18:A27=W19)*(AV18:AV27))+SUMPRODUCT((D18:D27=W19)*(AW18:AW27))</f>
        <v>2</v>
      </c>
      <c r="AD19" s="24">
        <f>SUMPRODUCT((A18:A27=W19)*(AX18:AX27))+SUMPRODUCT((D18:D27=W19)*(AY18:AY27))</f>
        <v>0</v>
      </c>
      <c r="AE19" s="24">
        <f>SUMPRODUCT((A18:A27=W19)*(AZ18:AZ27))+SUMPRODUCT((D18:D27=W19)*(BA18:BA27))</f>
        <v>9</v>
      </c>
      <c r="AF19" s="24">
        <f>SUMPRODUCT((A18:A27=W19)*(BB18:BB27))+SUMPRODUCT((D18:D27=W19)*(BC18:BC27))</f>
        <v>6</v>
      </c>
      <c r="AG19" s="24">
        <f t="shared" ref="AG19:AG22" si="20">AE19-AF19</f>
        <v>3</v>
      </c>
      <c r="AH19" s="26">
        <f t="shared" ref="AH19:AH22" si="21">SUM(Z19*1000+(AG19)/100+(AE19)/10000)</f>
        <v>12000.0309</v>
      </c>
      <c r="AI19" s="28">
        <f>AH19+0.0000004</f>
        <v>12000.030900399999</v>
      </c>
      <c r="AJ19" s="24">
        <f>IF(B19="",0,IF(B19=C19,0,IF(B19&lt;C19,0,IF(Equipes!$Z$1=1,IF('Matchs de poules'!B19&gt;'Matchs de poules'!C19,4),IF(Equipes!$Z$1=2,IF(B19&gt;C19,3))))))</f>
        <v>4</v>
      </c>
      <c r="AK19" s="24">
        <f>IF(C19="",0,IF(C19=B19,0,IF(C19&lt;B19,0,IF(Equipes!$Z$1=1,IF('Matchs de poules'!C19&gt;'Matchs de poules'!B19,4),IF(Equipes!$Z$1=2,IF(C19&gt;B19,3))))))</f>
        <v>0</v>
      </c>
      <c r="AL19" s="24">
        <f>IF(B19="",0,IF(B19&gt;C19,0,IF(B19&lt;C19,0,IF(Equipes!$Z$1=1,IF('Matchs de poules'!B19='Matchs de poules'!C19,2),IF(Equipes!$Z$1=2,IF('Matchs de poules'!B19=C19,1))))))</f>
        <v>0</v>
      </c>
      <c r="AM19" s="24">
        <f>IF(C19="",0,IF(C19&gt;B19,0,IF(C19&lt;B19,0,IF(Equipes!$Z$1=1,IF('Matchs de poules'!C19='Matchs de poules'!B19,2),IF(Equipes!$Z$1=2,IF('Matchs de poules'!C19=B19,1))))))</f>
        <v>0</v>
      </c>
      <c r="AN19" s="24">
        <f>IF(B19="",0,IF(B19&gt;C19,0,IF(B19=C19,0,IF(Equipes!$Z$1=1,IF('Matchs de poules'!B19&lt;'Matchs de poules'!C19,1),IF(Equipes!$Z$1=2,IF('Matchs de poules'!B19&lt;'Matchs de poules'!C19,0))))))</f>
        <v>0</v>
      </c>
      <c r="AO19" s="24">
        <f>IF(C19="",0,IF(C19&gt;B19,0,IF(C19=B19,0,IF(Equipes!$Z$1=1,IF('Matchs de poules'!C19&lt;'Matchs de poules'!B19,1),IF(Equipes!$Z$1=2,IF('Matchs de poules'!C19&lt;'Matchs de poules'!B19,0))))))</f>
        <v>1</v>
      </c>
      <c r="AP19" s="24">
        <f t="shared" ref="AP19:AP27" si="22">SUM(AJ19,AL19,AN19)</f>
        <v>4</v>
      </c>
      <c r="AQ19" s="24">
        <f t="shared" ref="AQ19:AQ27" si="23">SUM(AK19,AM19,AO19)</f>
        <v>1</v>
      </c>
      <c r="AR19" s="24">
        <f t="shared" ref="AR19:AR27" si="24">IF(B19="",0,1)</f>
        <v>1</v>
      </c>
      <c r="AS19" s="24">
        <f t="shared" ref="AS19:AS27" si="25">IF(C19="",0,1)</f>
        <v>1</v>
      </c>
      <c r="AT19" s="24">
        <f t="shared" ref="AT19:AT27" si="26">IF(B19&lt;&gt;"",IF(B19&gt;C19,1))</f>
        <v>1</v>
      </c>
      <c r="AU19" s="24" t="b">
        <f t="shared" ref="AU19:AU27" si="27">IF(C19&lt;&gt;"",IF(C19&gt;B19,1))</f>
        <v>0</v>
      </c>
      <c r="AV19" s="24" t="b">
        <f t="shared" ref="AV19:AV27" si="28">IF(B19&lt;&gt;"",IF(B19=C19,1))</f>
        <v>0</v>
      </c>
      <c r="AW19" s="24" t="b">
        <f t="shared" ref="AW19:AW27" si="29">IF(C19&lt;&gt;"",IF(C19=B19,1))</f>
        <v>0</v>
      </c>
      <c r="AX19" s="24" t="b">
        <f t="shared" ref="AX19:AX27" si="30">IF(B19&lt;&gt;"",IF(B19&lt;C19,1))</f>
        <v>0</v>
      </c>
      <c r="AY19" s="24">
        <f t="shared" ref="AY19:AY27" si="31">IF(C19&lt;&gt;"",IF(C19&lt;B19,1))</f>
        <v>1</v>
      </c>
      <c r="AZ19" s="24">
        <f t="shared" ref="AZ19:AZ27" si="32">B19</f>
        <v>3</v>
      </c>
      <c r="BA19" s="24">
        <f t="shared" ref="BA19:BA27" si="33">C19</f>
        <v>1</v>
      </c>
      <c r="BB19" s="24">
        <f t="shared" ref="BB19:BB27" si="34">C19</f>
        <v>1</v>
      </c>
      <c r="BC19" s="24">
        <f t="shared" ref="BC19:BC27" si="35">B19</f>
        <v>3</v>
      </c>
      <c r="BD19" s="25" t="str">
        <f>VLOOKUP(U19,V18:W22,2,0)</f>
        <v>Equipe 07</v>
      </c>
      <c r="BE19" s="26">
        <f>VLOOKUP(BD19,W18:AH22,12,0)</f>
        <v>12000.0309</v>
      </c>
      <c r="BF19" s="24">
        <f>IF(BE19="","",RANK(BE19,BE18:BE22))</f>
        <v>2</v>
      </c>
      <c r="BG19" s="25" t="str">
        <f t="shared" ref="BG19:BG22" si="36">W19</f>
        <v>Equipe 07</v>
      </c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</row>
    <row r="20" spans="1:104" x14ac:dyDescent="0.25">
      <c r="A20" s="140" t="s">
        <v>23</v>
      </c>
      <c r="B20" s="141">
        <v>2</v>
      </c>
      <c r="C20" s="142">
        <v>3</v>
      </c>
      <c r="D20" s="143" t="s">
        <v>9</v>
      </c>
      <c r="E20" s="144"/>
      <c r="F20" s="145"/>
      <c r="G20" s="146"/>
      <c r="H20" s="147"/>
      <c r="I20" s="148"/>
      <c r="J20" s="10"/>
      <c r="K20" s="43">
        <f t="shared" ref="K20:K22" si="37">IF(BE20=BE19,BF19,BF20)</f>
        <v>3</v>
      </c>
      <c r="L20" s="44" t="str">
        <f>VLOOKUP(U20,V18:W22,2,0)</f>
        <v>Equipe 10</v>
      </c>
      <c r="M20" s="45">
        <f>VLOOKUP(L20,W18:AG22,4,0)</f>
        <v>8</v>
      </c>
      <c r="N20" s="46">
        <f>VLOOKUP(L20,W18:AG22,5,0)</f>
        <v>4</v>
      </c>
      <c r="O20" s="47">
        <f>VLOOKUP(L20,W18:AG22,6,0)</f>
        <v>1</v>
      </c>
      <c r="P20" s="47">
        <f>VLOOKUP(L20,W18:AG22,7,0)</f>
        <v>1</v>
      </c>
      <c r="Q20" s="47">
        <f>VLOOKUP(L20,W18:AG22,8,0)</f>
        <v>2</v>
      </c>
      <c r="R20" s="47">
        <f>VLOOKUP(L20,W18:AG22,9,0)</f>
        <v>9</v>
      </c>
      <c r="S20" s="47">
        <f>VLOOKUP(L20,W18:AG22,10,0)</f>
        <v>10</v>
      </c>
      <c r="T20" s="48">
        <f>VLOOKUP(L20,W18:AG22,11,0)</f>
        <v>-1</v>
      </c>
      <c r="U20" s="22">
        <v>3</v>
      </c>
      <c r="V20" s="23">
        <f t="shared" si="19"/>
        <v>1</v>
      </c>
      <c r="W20" s="25" t="str">
        <f>Equipes!C4</f>
        <v>Equipe 08</v>
      </c>
      <c r="X20" s="24">
        <f>RANK(AH20,AH18:AH22)</f>
        <v>1</v>
      </c>
      <c r="Y20" s="24">
        <f>RANK(AI20,AI18:AI22)</f>
        <v>1</v>
      </c>
      <c r="Z20" s="24">
        <f>SUMPRODUCT((A18:A27=W20)*(AP18:AP27))+SUMPRODUCT((D18:D27=W20)*(AQ18:AQ27))</f>
        <v>13</v>
      </c>
      <c r="AA20" s="24">
        <f>SUMPRODUCT((A18:A27=W20)*(AR18:AR27))+SUMPRODUCT((D18:D27=W20)*(AS18:AS27))</f>
        <v>4</v>
      </c>
      <c r="AB20" s="24">
        <f>SUMPRODUCT((A18:A27=W20)*(AT18:AT27))+SUMPRODUCT((D18:D27=W20)*(AU18:AU27))</f>
        <v>3</v>
      </c>
      <c r="AC20" s="24">
        <f>SUMPRODUCT((A18:A27=W20)*(AV18:AV27))+SUMPRODUCT((D18:D27=W20)*(AW18:AW27))</f>
        <v>0</v>
      </c>
      <c r="AD20" s="24">
        <f>SUMPRODUCT((A18:A27=W20)*(AX18:AX27))+SUMPRODUCT((D18:D27=W20)*(AY18:AY27))</f>
        <v>1</v>
      </c>
      <c r="AE20" s="24">
        <f>SUMPRODUCT((A18:A27=W20)*(AZ18:AZ27))+SUMPRODUCT((D18:D27=W20)*(BA18:BA27))</f>
        <v>12</v>
      </c>
      <c r="AF20" s="24">
        <f>SUMPRODUCT((A18:A27=W20)*(BB18:BB27))+SUMPRODUCT((D18:D27=W20)*(BC18:BC27))</f>
        <v>6</v>
      </c>
      <c r="AG20" s="24">
        <f t="shared" si="20"/>
        <v>6</v>
      </c>
      <c r="AH20" s="26">
        <f t="shared" si="21"/>
        <v>13000.0612</v>
      </c>
      <c r="AI20" s="28">
        <f>AH20+0.0000003</f>
        <v>13000.061200300001</v>
      </c>
      <c r="AJ20" s="24">
        <f>IF(B20="",0,IF(B20=C20,0,IF(B20&lt;C20,0,IF(Equipes!$Z$1=1,IF('Matchs de poules'!B20&gt;'Matchs de poules'!C20,4),IF(Equipes!$Z$1=2,IF(B20&gt;C20,3))))))</f>
        <v>0</v>
      </c>
      <c r="AK20" s="24">
        <f>IF(C20="",0,IF(C20=B20,0,IF(C20&lt;B20,0,IF(Equipes!$Z$1=1,IF('Matchs de poules'!C20&gt;'Matchs de poules'!B20,4),IF(Equipes!$Z$1=2,IF(C20&gt;B20,3))))))</f>
        <v>4</v>
      </c>
      <c r="AL20" s="24">
        <f>IF(B20="",0,IF(B20&gt;C20,0,IF(B20&lt;C20,0,IF(Equipes!$Z$1=1,IF('Matchs de poules'!B20='Matchs de poules'!C20,2),IF(Equipes!$Z$1=2,IF('Matchs de poules'!B20=C20,1))))))</f>
        <v>0</v>
      </c>
      <c r="AM20" s="24">
        <f>IF(C20="",0,IF(C20&gt;B20,0,IF(C20&lt;B20,0,IF(Equipes!$Z$1=1,IF('Matchs de poules'!C20='Matchs de poules'!B20,2),IF(Equipes!$Z$1=2,IF('Matchs de poules'!C20=B20,1))))))</f>
        <v>0</v>
      </c>
      <c r="AN20" s="24">
        <f>IF(B20="",0,IF(B20&gt;C20,0,IF(B20=C20,0,IF(Equipes!$Z$1=1,IF('Matchs de poules'!B20&lt;'Matchs de poules'!C20,1),IF(Equipes!$Z$1=2,IF('Matchs de poules'!B20&lt;'Matchs de poules'!C20,0))))))</f>
        <v>1</v>
      </c>
      <c r="AO20" s="24">
        <f>IF(C20="",0,IF(C20&gt;B20,0,IF(C20=B20,0,IF(Equipes!$Z$1=1,IF('Matchs de poules'!C20&lt;'Matchs de poules'!B20,1),IF(Equipes!$Z$1=2,IF('Matchs de poules'!C20&lt;'Matchs de poules'!B20,0))))))</f>
        <v>0</v>
      </c>
      <c r="AP20" s="24">
        <f t="shared" si="22"/>
        <v>1</v>
      </c>
      <c r="AQ20" s="24">
        <f t="shared" si="23"/>
        <v>4</v>
      </c>
      <c r="AR20" s="24">
        <f t="shared" si="24"/>
        <v>1</v>
      </c>
      <c r="AS20" s="24">
        <f t="shared" si="25"/>
        <v>1</v>
      </c>
      <c r="AT20" s="24" t="b">
        <f t="shared" si="26"/>
        <v>0</v>
      </c>
      <c r="AU20" s="24">
        <f t="shared" si="27"/>
        <v>1</v>
      </c>
      <c r="AV20" s="24" t="b">
        <f t="shared" si="28"/>
        <v>0</v>
      </c>
      <c r="AW20" s="24" t="b">
        <f t="shared" si="29"/>
        <v>0</v>
      </c>
      <c r="AX20" s="24">
        <f t="shared" si="30"/>
        <v>1</v>
      </c>
      <c r="AY20" s="24" t="b">
        <f t="shared" si="31"/>
        <v>0</v>
      </c>
      <c r="AZ20" s="24">
        <f t="shared" si="32"/>
        <v>2</v>
      </c>
      <c r="BA20" s="24">
        <f t="shared" si="33"/>
        <v>3</v>
      </c>
      <c r="BB20" s="24">
        <f t="shared" si="34"/>
        <v>3</v>
      </c>
      <c r="BC20" s="24">
        <f t="shared" si="35"/>
        <v>2</v>
      </c>
      <c r="BD20" s="25" t="str">
        <f>VLOOKUP(U20,V18:W22,2,0)</f>
        <v>Equipe 10</v>
      </c>
      <c r="BE20" s="26">
        <f>VLOOKUP(BD20,W18:AH22,12,0)</f>
        <v>7999.9908999999998</v>
      </c>
      <c r="BF20" s="24">
        <f>IF(BE20="","",RANK(BE20,BE18:BE22))</f>
        <v>3</v>
      </c>
      <c r="BG20" s="25" t="str">
        <f t="shared" si="36"/>
        <v>Equipe 08</v>
      </c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</row>
    <row r="21" spans="1:104" x14ac:dyDescent="0.25">
      <c r="A21" s="140" t="s">
        <v>20</v>
      </c>
      <c r="B21" s="141">
        <v>4</v>
      </c>
      <c r="C21" s="142">
        <v>2</v>
      </c>
      <c r="D21" s="143" t="s">
        <v>21</v>
      </c>
      <c r="E21" s="144"/>
      <c r="F21" s="145"/>
      <c r="G21" s="146"/>
      <c r="H21" s="147"/>
      <c r="I21" s="148"/>
      <c r="J21" s="10"/>
      <c r="K21" s="43">
        <f t="shared" si="37"/>
        <v>4</v>
      </c>
      <c r="L21" s="44" t="str">
        <f>VLOOKUP(U21,V18:W22,2,0)</f>
        <v>Equipe 09</v>
      </c>
      <c r="M21" s="45">
        <f>VLOOKUP(L21,W18:AG22,4,0)</f>
        <v>8</v>
      </c>
      <c r="N21" s="46">
        <f>VLOOKUP(L21,W18:AG22,5,0)</f>
        <v>4</v>
      </c>
      <c r="O21" s="47">
        <f>VLOOKUP(L21,W18:AG22,6,0)</f>
        <v>1</v>
      </c>
      <c r="P21" s="47">
        <f>VLOOKUP(L21,W18:AG22,7,0)</f>
        <v>1</v>
      </c>
      <c r="Q21" s="47">
        <f>VLOOKUP(L21,W18:AG22,8,0)</f>
        <v>2</v>
      </c>
      <c r="R21" s="47">
        <f>VLOOKUP(L21,W18:AG22,9,0)</f>
        <v>8</v>
      </c>
      <c r="S21" s="47">
        <f>VLOOKUP(L21,W18:AG22,10,0)</f>
        <v>11</v>
      </c>
      <c r="T21" s="48">
        <f>VLOOKUP(L21,W18:AG22,11,0)</f>
        <v>-3</v>
      </c>
      <c r="U21" s="22">
        <v>4</v>
      </c>
      <c r="V21" s="23">
        <f t="shared" si="19"/>
        <v>4</v>
      </c>
      <c r="W21" s="25" t="str">
        <f>Equipes!C5</f>
        <v>Equipe 09</v>
      </c>
      <c r="X21" s="24">
        <f>RANK(AH21,AH18:AH22)</f>
        <v>4</v>
      </c>
      <c r="Y21" s="24">
        <f>RANK(AI21,AI18:AI22)</f>
        <v>4</v>
      </c>
      <c r="Z21" s="24">
        <f>SUMPRODUCT((A18:A27=W21)*(AP18:AP27))+SUMPRODUCT((D18:D27=W21)*(AQ18:AQ27))</f>
        <v>8</v>
      </c>
      <c r="AA21" s="24">
        <f>SUMPRODUCT((A18:A27=W21)*(AR18:AR27))+SUMPRODUCT((D18:D27=W21)*(AS18:AS27))</f>
        <v>4</v>
      </c>
      <c r="AB21" s="24">
        <f>SUMPRODUCT((A18:A27=W21)*(AT18:AT27))+SUMPRODUCT((D18:D27=W21)*(AU18:AU27))</f>
        <v>1</v>
      </c>
      <c r="AC21" s="24">
        <f>SUMPRODUCT((A18:A27=W21)*(AV18:AV27))+SUMPRODUCT((D18:D27=W21)*(AW18:AW27))</f>
        <v>1</v>
      </c>
      <c r="AD21" s="24">
        <f>SUMPRODUCT((A18:A27=W21)*(AX18:AX27))+SUMPRODUCT((D18:D27=W21)*(AY18:AY27))</f>
        <v>2</v>
      </c>
      <c r="AE21" s="24">
        <f>SUMPRODUCT((A18:A27=W21)*(AZ18:AZ27))+SUMPRODUCT((D18:D27=W21)*(BA18:BA27))</f>
        <v>8</v>
      </c>
      <c r="AF21" s="24">
        <f>SUMPRODUCT((A18:A27=W21)*(BB18:BB27))+SUMPRODUCT((D18:D27=W21)*(BC18:BC27))</f>
        <v>11</v>
      </c>
      <c r="AG21" s="24">
        <f t="shared" si="20"/>
        <v>-3</v>
      </c>
      <c r="AH21" s="26">
        <f t="shared" si="21"/>
        <v>7999.9708000000001</v>
      </c>
      <c r="AI21" s="28">
        <f>AH21+0.0000002</f>
        <v>7999.9708001999998</v>
      </c>
      <c r="AJ21" s="24">
        <f>IF(B21="",0,IF(B21=C21,0,IF(B21&lt;C21,0,IF(Equipes!$Z$1=1,IF('Matchs de poules'!B21&gt;'Matchs de poules'!C21,4),IF(Equipes!$Z$1=2,IF(B21&gt;C21,3))))))</f>
        <v>4</v>
      </c>
      <c r="AK21" s="24">
        <f>IF(C21="",0,IF(C21=B21,0,IF(C21&lt;B21,0,IF(Equipes!$Z$1=1,IF('Matchs de poules'!C21&gt;'Matchs de poules'!B21,4),IF(Equipes!$Z$1=2,IF(C21&gt;B21,3))))))</f>
        <v>0</v>
      </c>
      <c r="AL21" s="24">
        <f>IF(B21="",0,IF(B21&gt;C21,0,IF(B21&lt;C21,0,IF(Equipes!$Z$1=1,IF('Matchs de poules'!B21='Matchs de poules'!C21,2),IF(Equipes!$Z$1=2,IF('Matchs de poules'!B21=C21,1))))))</f>
        <v>0</v>
      </c>
      <c r="AM21" s="24">
        <f>IF(C21="",0,IF(C21&gt;B21,0,IF(C21&lt;B21,0,IF(Equipes!$Z$1=1,IF('Matchs de poules'!C21='Matchs de poules'!B21,2),IF(Equipes!$Z$1=2,IF('Matchs de poules'!C21=B21,1))))))</f>
        <v>0</v>
      </c>
      <c r="AN21" s="24">
        <f>IF(B21="",0,IF(B21&gt;C21,0,IF(B21=C21,0,IF(Equipes!$Z$1=1,IF('Matchs de poules'!B21&lt;'Matchs de poules'!C21,1),IF(Equipes!$Z$1=2,IF('Matchs de poules'!B21&lt;'Matchs de poules'!C21,0))))))</f>
        <v>0</v>
      </c>
      <c r="AO21" s="24">
        <f>IF(C21="",0,IF(C21&gt;B21,0,IF(C21=B21,0,IF(Equipes!$Z$1=1,IF('Matchs de poules'!C21&lt;'Matchs de poules'!B21,1),IF(Equipes!$Z$1=2,IF('Matchs de poules'!C21&lt;'Matchs de poules'!B21,0))))))</f>
        <v>1</v>
      </c>
      <c r="AP21" s="24">
        <f t="shared" si="22"/>
        <v>4</v>
      </c>
      <c r="AQ21" s="24">
        <f t="shared" si="23"/>
        <v>1</v>
      </c>
      <c r="AR21" s="24">
        <f t="shared" si="24"/>
        <v>1</v>
      </c>
      <c r="AS21" s="24">
        <f t="shared" si="25"/>
        <v>1</v>
      </c>
      <c r="AT21" s="24">
        <f t="shared" si="26"/>
        <v>1</v>
      </c>
      <c r="AU21" s="24" t="b">
        <f t="shared" si="27"/>
        <v>0</v>
      </c>
      <c r="AV21" s="24" t="b">
        <f t="shared" si="28"/>
        <v>0</v>
      </c>
      <c r="AW21" s="24" t="b">
        <f t="shared" si="29"/>
        <v>0</v>
      </c>
      <c r="AX21" s="24" t="b">
        <f t="shared" si="30"/>
        <v>0</v>
      </c>
      <c r="AY21" s="24">
        <f t="shared" si="31"/>
        <v>1</v>
      </c>
      <c r="AZ21" s="24">
        <f t="shared" si="32"/>
        <v>4</v>
      </c>
      <c r="BA21" s="24">
        <f t="shared" si="33"/>
        <v>2</v>
      </c>
      <c r="BB21" s="24">
        <f t="shared" si="34"/>
        <v>2</v>
      </c>
      <c r="BC21" s="24">
        <f t="shared" si="35"/>
        <v>4</v>
      </c>
      <c r="BD21" s="25" t="str">
        <f>VLOOKUP(U21,V18:W22,2,0)</f>
        <v>Equipe 09</v>
      </c>
      <c r="BE21" s="26">
        <f>VLOOKUP(BD21,W18:AH22,12,0)</f>
        <v>7999.9708000000001</v>
      </c>
      <c r="BF21" s="24">
        <f>IF(BE21="","",RANK(BE21,BE18:BE22))</f>
        <v>4</v>
      </c>
      <c r="BG21" s="25" t="str">
        <f t="shared" si="36"/>
        <v>Equipe 09</v>
      </c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</row>
    <row r="22" spans="1:104" x14ac:dyDescent="0.25">
      <c r="A22" s="140" t="s">
        <v>22</v>
      </c>
      <c r="B22" s="141">
        <v>1</v>
      </c>
      <c r="C22" s="142">
        <v>4</v>
      </c>
      <c r="D22" s="143" t="s">
        <v>23</v>
      </c>
      <c r="E22" s="144"/>
      <c r="F22" s="145"/>
      <c r="G22" s="146"/>
      <c r="H22" s="147"/>
      <c r="I22" s="148"/>
      <c r="J22" s="10"/>
      <c r="K22" s="49">
        <f t="shared" si="37"/>
        <v>5</v>
      </c>
      <c r="L22" s="50" t="str">
        <f>VLOOKUP(U22,V18:W22,2,0)</f>
        <v>Equipe 06</v>
      </c>
      <c r="M22" s="51">
        <f>VLOOKUP(L22,W18:AG22,4,0)</f>
        <v>7</v>
      </c>
      <c r="N22" s="52">
        <f>VLOOKUP(L22,W18:AG22,5,0)</f>
        <v>4</v>
      </c>
      <c r="O22" s="53">
        <f>VLOOKUP(L22,W18:AG22,6,0)</f>
        <v>1</v>
      </c>
      <c r="P22" s="53">
        <f>VLOOKUP(L22,W18:AG22,7,0)</f>
        <v>0</v>
      </c>
      <c r="Q22" s="53">
        <f>VLOOKUP(L22,W18:AG22,8,0)</f>
        <v>3</v>
      </c>
      <c r="R22" s="53">
        <f>VLOOKUP(L22,W18:AG22,9,0)</f>
        <v>5</v>
      </c>
      <c r="S22" s="53">
        <f>VLOOKUP(L22,W18:AG22,10,0)</f>
        <v>10</v>
      </c>
      <c r="T22" s="54">
        <f>VLOOKUP(L22,W18:AG22,11,0)</f>
        <v>-5</v>
      </c>
      <c r="U22" s="22">
        <v>5</v>
      </c>
      <c r="V22" s="23">
        <f t="shared" si="19"/>
        <v>3</v>
      </c>
      <c r="W22" s="25" t="str">
        <f>Equipes!C6</f>
        <v>Equipe 10</v>
      </c>
      <c r="X22" s="24">
        <f>RANK(AH22,AH18:AH22)</f>
        <v>3</v>
      </c>
      <c r="Y22" s="24">
        <f>RANK(AI22,AI18:AI22)</f>
        <v>3</v>
      </c>
      <c r="Z22" s="24">
        <f>SUMPRODUCT((A18:A27=W22)*(AP18:AP27))+SUMPRODUCT((D18:D27=W22)*(AQ18:AQ27))</f>
        <v>8</v>
      </c>
      <c r="AA22" s="24">
        <f>SUMPRODUCT((A18:A27=W22)*(AR18:AR27))+SUMPRODUCT((D18:D27=W22)*(AS18:AS27))</f>
        <v>4</v>
      </c>
      <c r="AB22" s="24">
        <f>SUMPRODUCT((A18:A27=W22)*(AT18:AT27))+SUMPRODUCT((D18:D27=W22)*(AU18:AU27))</f>
        <v>1</v>
      </c>
      <c r="AC22" s="24">
        <f>SUMPRODUCT((A18:A27=W22)*(AV18:AV27))+SUMPRODUCT((D18:D27=W22)*(AW18:AW27))</f>
        <v>1</v>
      </c>
      <c r="AD22" s="24">
        <f>SUMPRODUCT((A18:A27=W22)*(AX18:AX27))+SUMPRODUCT((D18:D27=W22)*(AY18:AY27))</f>
        <v>2</v>
      </c>
      <c r="AE22" s="24">
        <f>SUMPRODUCT((A18:A27=W22)*(AZ18:AZ27))+SUMPRODUCT((D18:D27=W22)*(BA18:BA27))</f>
        <v>9</v>
      </c>
      <c r="AF22" s="24">
        <f>SUMPRODUCT((A18:A27=W22)*(BB18:BB27))+SUMPRODUCT((D18:D27=W22)*(BC18:BC27))</f>
        <v>10</v>
      </c>
      <c r="AG22" s="24">
        <f t="shared" si="20"/>
        <v>-1</v>
      </c>
      <c r="AH22" s="26">
        <f t="shared" si="21"/>
        <v>7999.9908999999998</v>
      </c>
      <c r="AI22" s="28">
        <f>AH22+0.0000001</f>
        <v>7999.9909000999996</v>
      </c>
      <c r="AJ22" s="24">
        <f>IF(B22="",0,IF(B22=C22,0,IF(B22&lt;C22,0,IF(Equipes!$Z$1=1,IF('Matchs de poules'!B22&gt;'Matchs de poules'!C22,4),IF(Equipes!$Z$1=2,IF(B22&gt;C22,3))))))</f>
        <v>0</v>
      </c>
      <c r="AK22" s="24">
        <f>IF(C22="",0,IF(C22=B22,0,IF(C22&lt;B22,0,IF(Equipes!$Z$1=1,IF('Matchs de poules'!C22&gt;'Matchs de poules'!B22,4),IF(Equipes!$Z$1=2,IF(C22&gt;B22,3))))))</f>
        <v>4</v>
      </c>
      <c r="AL22" s="24">
        <f>IF(B22="",0,IF(B22&gt;C22,0,IF(B22&lt;C22,0,IF(Equipes!$Z$1=1,IF('Matchs de poules'!B22='Matchs de poules'!C22,2),IF(Equipes!$Z$1=2,IF('Matchs de poules'!B22=C22,1))))))</f>
        <v>0</v>
      </c>
      <c r="AM22" s="24">
        <f>IF(C22="",0,IF(C22&gt;B22,0,IF(C22&lt;B22,0,IF(Equipes!$Z$1=1,IF('Matchs de poules'!C22='Matchs de poules'!B22,2),IF(Equipes!$Z$1=2,IF('Matchs de poules'!C22=B22,1))))))</f>
        <v>0</v>
      </c>
      <c r="AN22" s="24">
        <f>IF(B22="",0,IF(B22&gt;C22,0,IF(B22=C22,0,IF(Equipes!$Z$1=1,IF('Matchs de poules'!B22&lt;'Matchs de poules'!C22,1),IF(Equipes!$Z$1=2,IF('Matchs de poules'!B22&lt;'Matchs de poules'!C22,0))))))</f>
        <v>1</v>
      </c>
      <c r="AO22" s="24">
        <f>IF(C22="",0,IF(C22&gt;B22,0,IF(C22=B22,0,IF(Equipes!$Z$1=1,IF('Matchs de poules'!C22&lt;'Matchs de poules'!B22,1),IF(Equipes!$Z$1=2,IF('Matchs de poules'!C22&lt;'Matchs de poules'!B22,0))))))</f>
        <v>0</v>
      </c>
      <c r="AP22" s="24">
        <f t="shared" si="22"/>
        <v>1</v>
      </c>
      <c r="AQ22" s="24">
        <f t="shared" si="23"/>
        <v>4</v>
      </c>
      <c r="AR22" s="24">
        <f t="shared" si="24"/>
        <v>1</v>
      </c>
      <c r="AS22" s="24">
        <f t="shared" si="25"/>
        <v>1</v>
      </c>
      <c r="AT22" s="24" t="b">
        <f t="shared" si="26"/>
        <v>0</v>
      </c>
      <c r="AU22" s="24">
        <f t="shared" si="27"/>
        <v>1</v>
      </c>
      <c r="AV22" s="24" t="b">
        <f t="shared" si="28"/>
        <v>0</v>
      </c>
      <c r="AW22" s="24" t="b">
        <f t="shared" si="29"/>
        <v>0</v>
      </c>
      <c r="AX22" s="24">
        <f t="shared" si="30"/>
        <v>1</v>
      </c>
      <c r="AY22" s="24" t="b">
        <f t="shared" si="31"/>
        <v>0</v>
      </c>
      <c r="AZ22" s="24">
        <f t="shared" si="32"/>
        <v>1</v>
      </c>
      <c r="BA22" s="24">
        <f t="shared" si="33"/>
        <v>4</v>
      </c>
      <c r="BB22" s="24">
        <f t="shared" si="34"/>
        <v>4</v>
      </c>
      <c r="BC22" s="24">
        <f t="shared" si="35"/>
        <v>1</v>
      </c>
      <c r="BD22" s="25" t="str">
        <f>VLOOKUP(U22,V18:W22,2,0)</f>
        <v>Equipe 06</v>
      </c>
      <c r="BE22" s="26">
        <f>VLOOKUP(BD22,W18:AH22,12,0)</f>
        <v>6999.9504999999999</v>
      </c>
      <c r="BF22" s="24">
        <f>IF(BE22="","",RANK(BE22,BE18:BE22))</f>
        <v>5</v>
      </c>
      <c r="BG22" s="25" t="str">
        <f t="shared" si="36"/>
        <v>Equipe 10</v>
      </c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</row>
    <row r="23" spans="1:104" x14ac:dyDescent="0.25">
      <c r="A23" s="140" t="s">
        <v>9</v>
      </c>
      <c r="B23" s="141">
        <v>0</v>
      </c>
      <c r="C23" s="142">
        <v>3</v>
      </c>
      <c r="D23" s="143" t="s">
        <v>21</v>
      </c>
      <c r="E23" s="144"/>
      <c r="F23" s="145"/>
      <c r="G23" s="146"/>
      <c r="H23" s="147"/>
      <c r="I23" s="148"/>
      <c r="J23" s="10"/>
      <c r="K23" s="10"/>
      <c r="L23" s="9"/>
      <c r="M23" s="10"/>
      <c r="N23" s="10"/>
      <c r="O23" s="10"/>
      <c r="P23" s="10"/>
      <c r="Q23" s="10"/>
      <c r="R23" s="10"/>
      <c r="S23" s="10"/>
      <c r="T23" s="10"/>
      <c r="U23" s="29"/>
      <c r="V23" s="29"/>
      <c r="W23" s="30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4">
        <f>IF(B23="",0,IF(B23=C23,0,IF(B23&lt;C23,0,IF(Equipes!$Z$1=1,IF('Matchs de poules'!B23&gt;'Matchs de poules'!C23,4),IF(Equipes!$Z$1=2,IF(B23&gt;C23,3))))))</f>
        <v>0</v>
      </c>
      <c r="AK23" s="24">
        <f>IF(C23="",0,IF(C23=B23,0,IF(C23&lt;B23,0,IF(Equipes!$Z$1=1,IF('Matchs de poules'!C23&gt;'Matchs de poules'!B23,4),IF(Equipes!$Z$1=2,IF(C23&gt;B23,3))))))</f>
        <v>4</v>
      </c>
      <c r="AL23" s="24">
        <f>IF(B23="",0,IF(B23&gt;C23,0,IF(B23&lt;C23,0,IF(Equipes!$Z$1=1,IF('Matchs de poules'!B23='Matchs de poules'!C23,2),IF(Equipes!$Z$1=2,IF('Matchs de poules'!B23=C23,1))))))</f>
        <v>0</v>
      </c>
      <c r="AM23" s="24">
        <f>IF(C23="",0,IF(C23&gt;B23,0,IF(C23&lt;B23,0,IF(Equipes!$Z$1=1,IF('Matchs de poules'!C23='Matchs de poules'!B23,2),IF(Equipes!$Z$1=2,IF('Matchs de poules'!C23=B23,1))))))</f>
        <v>0</v>
      </c>
      <c r="AN23" s="24">
        <f>IF(B23="",0,IF(B23&gt;C23,0,IF(B23=C23,0,IF(Equipes!$Z$1=1,IF('Matchs de poules'!B23&lt;'Matchs de poules'!C23,1),IF(Equipes!$Z$1=2,IF('Matchs de poules'!B23&lt;'Matchs de poules'!C23,0))))))</f>
        <v>1</v>
      </c>
      <c r="AO23" s="24">
        <f>IF(C23="",0,IF(C23&gt;B23,0,IF(C23=B23,0,IF(Equipes!$Z$1=1,IF('Matchs de poules'!C23&lt;'Matchs de poules'!B23,1),IF(Equipes!$Z$1=2,IF('Matchs de poules'!C23&lt;'Matchs de poules'!B23,0))))))</f>
        <v>0</v>
      </c>
      <c r="AP23" s="24">
        <f t="shared" si="22"/>
        <v>1</v>
      </c>
      <c r="AQ23" s="24">
        <f t="shared" si="23"/>
        <v>4</v>
      </c>
      <c r="AR23" s="24">
        <f t="shared" si="24"/>
        <v>1</v>
      </c>
      <c r="AS23" s="24">
        <f t="shared" si="25"/>
        <v>1</v>
      </c>
      <c r="AT23" s="24" t="b">
        <f t="shared" si="26"/>
        <v>0</v>
      </c>
      <c r="AU23" s="24">
        <f t="shared" si="27"/>
        <v>1</v>
      </c>
      <c r="AV23" s="24" t="b">
        <f t="shared" si="28"/>
        <v>0</v>
      </c>
      <c r="AW23" s="24" t="b">
        <f t="shared" si="29"/>
        <v>0</v>
      </c>
      <c r="AX23" s="24">
        <f t="shared" si="30"/>
        <v>1</v>
      </c>
      <c r="AY23" s="24" t="b">
        <f t="shared" si="31"/>
        <v>0</v>
      </c>
      <c r="AZ23" s="24">
        <f t="shared" si="32"/>
        <v>0</v>
      </c>
      <c r="BA23" s="24">
        <f t="shared" si="33"/>
        <v>3</v>
      </c>
      <c r="BB23" s="24">
        <f t="shared" si="34"/>
        <v>3</v>
      </c>
      <c r="BC23" s="24">
        <f t="shared" si="35"/>
        <v>0</v>
      </c>
      <c r="BD23" s="31"/>
      <c r="BE23" s="32"/>
      <c r="BF23" s="29"/>
      <c r="BG23" s="30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</row>
    <row r="24" spans="1:104" x14ac:dyDescent="0.25">
      <c r="A24" s="140" t="s">
        <v>20</v>
      </c>
      <c r="B24" s="141">
        <v>2</v>
      </c>
      <c r="C24" s="142">
        <v>2</v>
      </c>
      <c r="D24" s="143" t="s">
        <v>22</v>
      </c>
      <c r="E24" s="144"/>
      <c r="F24" s="145"/>
      <c r="G24" s="146"/>
      <c r="H24" s="147"/>
      <c r="I24" s="148"/>
      <c r="J24" s="10"/>
      <c r="K24" s="90"/>
      <c r="L24" s="111" t="s">
        <v>115</v>
      </c>
      <c r="M24" s="111"/>
      <c r="N24" s="10"/>
      <c r="O24" s="10"/>
      <c r="P24" s="10"/>
      <c r="Q24" s="10"/>
      <c r="R24" s="10"/>
      <c r="S24" s="10"/>
      <c r="T24" s="10"/>
      <c r="U24" s="29"/>
      <c r="V24" s="29"/>
      <c r="W24" s="30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4">
        <f>IF(B24="",0,IF(B24=C24,0,IF(B24&lt;C24,0,IF(Equipes!$Z$1=1,IF('Matchs de poules'!B24&gt;'Matchs de poules'!C24,4),IF(Equipes!$Z$1=2,IF(B24&gt;C24,3))))))</f>
        <v>0</v>
      </c>
      <c r="AK24" s="24">
        <f>IF(C24="",0,IF(C24=B24,0,IF(C24&lt;B24,0,IF(Equipes!$Z$1=1,IF('Matchs de poules'!C24&gt;'Matchs de poules'!B24,4),IF(Equipes!$Z$1=2,IF(C24&gt;B24,3))))))</f>
        <v>0</v>
      </c>
      <c r="AL24" s="24">
        <f>IF(B24="",0,IF(B24&gt;C24,0,IF(B24&lt;C24,0,IF(Equipes!$Z$1=1,IF('Matchs de poules'!B24='Matchs de poules'!C24,2),IF(Equipes!$Z$1=2,IF('Matchs de poules'!B24=C24,1))))))</f>
        <v>2</v>
      </c>
      <c r="AM24" s="24">
        <f>IF(C24="",0,IF(C24&gt;B24,0,IF(C24&lt;B24,0,IF(Equipes!$Z$1=1,IF('Matchs de poules'!C24='Matchs de poules'!B24,2),IF(Equipes!$Z$1=2,IF('Matchs de poules'!C24=B24,1))))))</f>
        <v>2</v>
      </c>
      <c r="AN24" s="24">
        <f>IF(B24="",0,IF(B24&gt;C24,0,IF(B24=C24,0,IF(Equipes!$Z$1=1,IF('Matchs de poules'!B24&lt;'Matchs de poules'!C24,1),IF(Equipes!$Z$1=2,IF('Matchs de poules'!B24&lt;'Matchs de poules'!C24,0))))))</f>
        <v>0</v>
      </c>
      <c r="AO24" s="24">
        <f>IF(C24="",0,IF(C24&gt;B24,0,IF(C24=B24,0,IF(Equipes!$Z$1=1,IF('Matchs de poules'!C24&lt;'Matchs de poules'!B24,1),IF(Equipes!$Z$1=2,IF('Matchs de poules'!C24&lt;'Matchs de poules'!B24,0))))))</f>
        <v>0</v>
      </c>
      <c r="AP24" s="24">
        <f t="shared" si="22"/>
        <v>2</v>
      </c>
      <c r="AQ24" s="24">
        <f t="shared" si="23"/>
        <v>2</v>
      </c>
      <c r="AR24" s="24">
        <f t="shared" si="24"/>
        <v>1</v>
      </c>
      <c r="AS24" s="24">
        <f t="shared" si="25"/>
        <v>1</v>
      </c>
      <c r="AT24" s="24" t="b">
        <f t="shared" si="26"/>
        <v>0</v>
      </c>
      <c r="AU24" s="24" t="b">
        <f t="shared" si="27"/>
        <v>0</v>
      </c>
      <c r="AV24" s="24">
        <f t="shared" si="28"/>
        <v>1</v>
      </c>
      <c r="AW24" s="24">
        <f t="shared" si="29"/>
        <v>1</v>
      </c>
      <c r="AX24" s="24" t="b">
        <f t="shared" si="30"/>
        <v>0</v>
      </c>
      <c r="AY24" s="24" t="b">
        <f t="shared" si="31"/>
        <v>0</v>
      </c>
      <c r="AZ24" s="24">
        <f t="shared" si="32"/>
        <v>2</v>
      </c>
      <c r="BA24" s="24">
        <f t="shared" si="33"/>
        <v>2</v>
      </c>
      <c r="BB24" s="24">
        <f t="shared" si="34"/>
        <v>2</v>
      </c>
      <c r="BC24" s="24">
        <f t="shared" si="35"/>
        <v>2</v>
      </c>
      <c r="BD24" s="31"/>
      <c r="BE24" s="32"/>
      <c r="BF24" s="29"/>
      <c r="BG24" s="30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</row>
    <row r="25" spans="1:104" x14ac:dyDescent="0.25">
      <c r="A25" s="140" t="s">
        <v>21</v>
      </c>
      <c r="B25" s="141">
        <v>4</v>
      </c>
      <c r="C25" s="142">
        <v>1</v>
      </c>
      <c r="D25" s="143" t="s">
        <v>23</v>
      </c>
      <c r="E25" s="144"/>
      <c r="F25" s="145"/>
      <c r="G25" s="146"/>
      <c r="H25" s="147"/>
      <c r="I25" s="148"/>
      <c r="J25" s="10"/>
      <c r="K25" s="90"/>
      <c r="L25" s="111"/>
      <c r="M25" s="111"/>
      <c r="N25" s="10"/>
      <c r="O25" s="10"/>
      <c r="P25" s="10"/>
      <c r="Q25" s="10"/>
      <c r="R25" s="10"/>
      <c r="S25" s="10"/>
      <c r="T25" s="10"/>
      <c r="U25" s="29"/>
      <c r="V25" s="29"/>
      <c r="W25" s="30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4">
        <f>IF(B25="",0,IF(B25=C25,0,IF(B25&lt;C25,0,IF(Equipes!$Z$1=1,IF('Matchs de poules'!B25&gt;'Matchs de poules'!C25,4),IF(Equipes!$Z$1=2,IF(B25&gt;C25,3))))))</f>
        <v>4</v>
      </c>
      <c r="AK25" s="24">
        <f>IF(C25="",0,IF(C25=B25,0,IF(C25&lt;B25,0,IF(Equipes!$Z$1=1,IF('Matchs de poules'!C25&gt;'Matchs de poules'!B25,4),IF(Equipes!$Z$1=2,IF(C25&gt;B25,3))))))</f>
        <v>0</v>
      </c>
      <c r="AL25" s="24">
        <f>IF(B25="",0,IF(B25&gt;C25,0,IF(B25&lt;C25,0,IF(Equipes!$Z$1=1,IF('Matchs de poules'!B25='Matchs de poules'!C25,2),IF(Equipes!$Z$1=2,IF('Matchs de poules'!B25=C25,1))))))</f>
        <v>0</v>
      </c>
      <c r="AM25" s="24">
        <f>IF(C25="",0,IF(C25&gt;B25,0,IF(C25&lt;B25,0,IF(Equipes!$Z$1=1,IF('Matchs de poules'!C25='Matchs de poules'!B25,2),IF(Equipes!$Z$1=2,IF('Matchs de poules'!C25=B25,1))))))</f>
        <v>0</v>
      </c>
      <c r="AN25" s="24">
        <f>IF(B25="",0,IF(B25&gt;C25,0,IF(B25=C25,0,IF(Equipes!$Z$1=1,IF('Matchs de poules'!B25&lt;'Matchs de poules'!C25,1),IF(Equipes!$Z$1=2,IF('Matchs de poules'!B25&lt;'Matchs de poules'!C25,0))))))</f>
        <v>0</v>
      </c>
      <c r="AO25" s="24">
        <f>IF(C25="",0,IF(C25&gt;B25,0,IF(C25=B25,0,IF(Equipes!$Z$1=1,IF('Matchs de poules'!C25&lt;'Matchs de poules'!B25,1),IF(Equipes!$Z$1=2,IF('Matchs de poules'!C25&lt;'Matchs de poules'!B25,0))))))</f>
        <v>1</v>
      </c>
      <c r="AP25" s="24">
        <f t="shared" si="22"/>
        <v>4</v>
      </c>
      <c r="AQ25" s="24">
        <f t="shared" si="23"/>
        <v>1</v>
      </c>
      <c r="AR25" s="24">
        <f t="shared" si="24"/>
        <v>1</v>
      </c>
      <c r="AS25" s="24">
        <f t="shared" si="25"/>
        <v>1</v>
      </c>
      <c r="AT25" s="24">
        <f t="shared" si="26"/>
        <v>1</v>
      </c>
      <c r="AU25" s="24" t="b">
        <f t="shared" si="27"/>
        <v>0</v>
      </c>
      <c r="AV25" s="24" t="b">
        <f t="shared" si="28"/>
        <v>0</v>
      </c>
      <c r="AW25" s="24" t="b">
        <f t="shared" si="29"/>
        <v>0</v>
      </c>
      <c r="AX25" s="24" t="b">
        <f t="shared" si="30"/>
        <v>0</v>
      </c>
      <c r="AY25" s="24">
        <f t="shared" si="31"/>
        <v>1</v>
      </c>
      <c r="AZ25" s="24">
        <f t="shared" si="32"/>
        <v>4</v>
      </c>
      <c r="BA25" s="24">
        <f t="shared" si="33"/>
        <v>1</v>
      </c>
      <c r="BB25" s="24">
        <f t="shared" si="34"/>
        <v>1</v>
      </c>
      <c r="BC25" s="24">
        <f t="shared" si="35"/>
        <v>4</v>
      </c>
      <c r="BD25" s="31"/>
      <c r="BE25" s="32"/>
      <c r="BF25" s="29"/>
      <c r="BG25" s="30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29"/>
      <c r="CY25" s="29"/>
      <c r="CZ25" s="29"/>
    </row>
    <row r="26" spans="1:104" x14ac:dyDescent="0.25">
      <c r="A26" s="140" t="s">
        <v>9</v>
      </c>
      <c r="B26" s="141">
        <v>2</v>
      </c>
      <c r="C26" s="142">
        <v>4</v>
      </c>
      <c r="D26" s="143" t="s">
        <v>22</v>
      </c>
      <c r="E26" s="144"/>
      <c r="F26" s="145"/>
      <c r="G26" s="146"/>
      <c r="H26" s="147"/>
      <c r="I26" s="148"/>
      <c r="J26" s="10"/>
      <c r="K26" s="10"/>
      <c r="L26" s="9"/>
      <c r="M26" s="10"/>
      <c r="N26" s="10"/>
      <c r="O26" s="10"/>
      <c r="P26" s="10"/>
      <c r="Q26" s="10"/>
      <c r="R26" s="10"/>
      <c r="S26" s="10"/>
      <c r="T26" s="10"/>
      <c r="U26" s="29"/>
      <c r="V26" s="29"/>
      <c r="W26" s="30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4">
        <f>IF(B26="",0,IF(B26=C26,0,IF(B26&lt;C26,0,IF(Equipes!$Z$1=1,IF('Matchs de poules'!B26&gt;'Matchs de poules'!C26,4),IF(Equipes!$Z$1=2,IF(B26&gt;C26,3))))))</f>
        <v>0</v>
      </c>
      <c r="AK26" s="24">
        <f>IF(C26="",0,IF(C26=B26,0,IF(C26&lt;B26,0,IF(Equipes!$Z$1=1,IF('Matchs de poules'!C26&gt;'Matchs de poules'!B26,4),IF(Equipes!$Z$1=2,IF(C26&gt;B26,3))))))</f>
        <v>4</v>
      </c>
      <c r="AL26" s="24">
        <f>IF(B26="",0,IF(B26&gt;C26,0,IF(B26&lt;C26,0,IF(Equipes!$Z$1=1,IF('Matchs de poules'!B26='Matchs de poules'!C26,2),IF(Equipes!$Z$1=2,IF('Matchs de poules'!B26=C26,1))))))</f>
        <v>0</v>
      </c>
      <c r="AM26" s="24">
        <f>IF(C26="",0,IF(C26&gt;B26,0,IF(C26&lt;B26,0,IF(Equipes!$Z$1=1,IF('Matchs de poules'!C26='Matchs de poules'!B26,2),IF(Equipes!$Z$1=2,IF('Matchs de poules'!C26=B26,1))))))</f>
        <v>0</v>
      </c>
      <c r="AN26" s="24">
        <f>IF(B26="",0,IF(B26&gt;C26,0,IF(B26=C26,0,IF(Equipes!$Z$1=1,IF('Matchs de poules'!B26&lt;'Matchs de poules'!C26,1),IF(Equipes!$Z$1=2,IF('Matchs de poules'!B26&lt;'Matchs de poules'!C26,0))))))</f>
        <v>1</v>
      </c>
      <c r="AO26" s="24">
        <f>IF(C26="",0,IF(C26&gt;B26,0,IF(C26=B26,0,IF(Equipes!$Z$1=1,IF('Matchs de poules'!C26&lt;'Matchs de poules'!B26,1),IF(Equipes!$Z$1=2,IF('Matchs de poules'!C26&lt;'Matchs de poules'!B26,0))))))</f>
        <v>0</v>
      </c>
      <c r="AP26" s="24">
        <f t="shared" si="22"/>
        <v>1</v>
      </c>
      <c r="AQ26" s="24">
        <f t="shared" si="23"/>
        <v>4</v>
      </c>
      <c r="AR26" s="24">
        <f t="shared" si="24"/>
        <v>1</v>
      </c>
      <c r="AS26" s="24">
        <f t="shared" si="25"/>
        <v>1</v>
      </c>
      <c r="AT26" s="24" t="b">
        <f t="shared" si="26"/>
        <v>0</v>
      </c>
      <c r="AU26" s="24">
        <f t="shared" si="27"/>
        <v>1</v>
      </c>
      <c r="AV26" s="24" t="b">
        <f t="shared" si="28"/>
        <v>0</v>
      </c>
      <c r="AW26" s="24" t="b">
        <f t="shared" si="29"/>
        <v>0</v>
      </c>
      <c r="AX26" s="24">
        <f t="shared" si="30"/>
        <v>1</v>
      </c>
      <c r="AY26" s="24" t="b">
        <f t="shared" si="31"/>
        <v>0</v>
      </c>
      <c r="AZ26" s="24">
        <f t="shared" si="32"/>
        <v>2</v>
      </c>
      <c r="BA26" s="24">
        <f t="shared" si="33"/>
        <v>4</v>
      </c>
      <c r="BB26" s="24">
        <f t="shared" si="34"/>
        <v>4</v>
      </c>
      <c r="BC26" s="24">
        <f t="shared" si="35"/>
        <v>2</v>
      </c>
      <c r="BD26" s="31"/>
      <c r="BE26" s="32"/>
      <c r="BF26" s="29"/>
      <c r="BG26" s="30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</row>
    <row r="27" spans="1:104" x14ac:dyDescent="0.25">
      <c r="A27" s="149" t="s">
        <v>20</v>
      </c>
      <c r="B27" s="150">
        <v>2</v>
      </c>
      <c r="C27" s="151">
        <v>2</v>
      </c>
      <c r="D27" s="152" t="s">
        <v>23</v>
      </c>
      <c r="E27" s="153"/>
      <c r="F27" s="154"/>
      <c r="G27" s="155"/>
      <c r="H27" s="156"/>
      <c r="I27" s="157"/>
      <c r="J27" s="10"/>
      <c r="K27" s="10"/>
      <c r="L27" s="9"/>
      <c r="M27" s="10"/>
      <c r="N27" s="10"/>
      <c r="O27" s="10"/>
      <c r="P27" s="10"/>
      <c r="Q27" s="10"/>
      <c r="R27" s="10"/>
      <c r="S27" s="10"/>
      <c r="T27" s="10"/>
      <c r="U27" s="29"/>
      <c r="V27" s="29"/>
      <c r="W27" s="30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4">
        <f>IF(B27="",0,IF(B27=C27,0,IF(B27&lt;C27,0,IF(Equipes!$Z$1=1,IF('Matchs de poules'!B27&gt;'Matchs de poules'!C27,4),IF(Equipes!$Z$1=2,IF(B27&gt;C27,3))))))</f>
        <v>0</v>
      </c>
      <c r="AK27" s="24">
        <f>IF(C27="",0,IF(C27=B27,0,IF(C27&lt;B27,0,IF(Equipes!$Z$1=1,IF('Matchs de poules'!C27&gt;'Matchs de poules'!B27,4),IF(Equipes!$Z$1=2,IF(C27&gt;B27,3))))))</f>
        <v>0</v>
      </c>
      <c r="AL27" s="24">
        <f>IF(B27="",0,IF(B27&gt;C27,0,IF(B27&lt;C27,0,IF(Equipes!$Z$1=1,IF('Matchs de poules'!B27='Matchs de poules'!C27,2),IF(Equipes!$Z$1=2,IF('Matchs de poules'!B27=C27,1))))))</f>
        <v>2</v>
      </c>
      <c r="AM27" s="24">
        <f>IF(C27="",0,IF(C27&gt;B27,0,IF(C27&lt;B27,0,IF(Equipes!$Z$1=1,IF('Matchs de poules'!C27='Matchs de poules'!B27,2),IF(Equipes!$Z$1=2,IF('Matchs de poules'!C27=B27,1))))))</f>
        <v>2</v>
      </c>
      <c r="AN27" s="24">
        <f>IF(B27="",0,IF(B27&gt;C27,0,IF(B27=C27,0,IF(Equipes!$Z$1=1,IF('Matchs de poules'!B27&lt;'Matchs de poules'!C27,1),IF(Equipes!$Z$1=2,IF('Matchs de poules'!B27&lt;'Matchs de poules'!C27,0))))))</f>
        <v>0</v>
      </c>
      <c r="AO27" s="24">
        <f>IF(C27="",0,IF(C27&gt;B27,0,IF(C27=B27,0,IF(Equipes!$Z$1=1,IF('Matchs de poules'!C27&lt;'Matchs de poules'!B27,1),IF(Equipes!$Z$1=2,IF('Matchs de poules'!C27&lt;'Matchs de poules'!B27,0))))))</f>
        <v>0</v>
      </c>
      <c r="AP27" s="24">
        <f t="shared" si="22"/>
        <v>2</v>
      </c>
      <c r="AQ27" s="24">
        <f t="shared" si="23"/>
        <v>2</v>
      </c>
      <c r="AR27" s="24">
        <f t="shared" si="24"/>
        <v>1</v>
      </c>
      <c r="AS27" s="24">
        <f t="shared" si="25"/>
        <v>1</v>
      </c>
      <c r="AT27" s="24" t="b">
        <f t="shared" si="26"/>
        <v>0</v>
      </c>
      <c r="AU27" s="24" t="b">
        <f t="shared" si="27"/>
        <v>0</v>
      </c>
      <c r="AV27" s="24">
        <f t="shared" si="28"/>
        <v>1</v>
      </c>
      <c r="AW27" s="24">
        <f t="shared" si="29"/>
        <v>1</v>
      </c>
      <c r="AX27" s="24" t="b">
        <f t="shared" si="30"/>
        <v>0</v>
      </c>
      <c r="AY27" s="24" t="b">
        <f t="shared" si="31"/>
        <v>0</v>
      </c>
      <c r="AZ27" s="24">
        <f t="shared" si="32"/>
        <v>2</v>
      </c>
      <c r="BA27" s="24">
        <f t="shared" si="33"/>
        <v>2</v>
      </c>
      <c r="BB27" s="24">
        <f t="shared" si="34"/>
        <v>2</v>
      </c>
      <c r="BC27" s="24">
        <f t="shared" si="35"/>
        <v>2</v>
      </c>
      <c r="BD27" s="31"/>
      <c r="BE27" s="32"/>
      <c r="BF27" s="29"/>
      <c r="BG27" s="30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</row>
    <row r="28" spans="1:104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9"/>
      <c r="M28" s="10"/>
      <c r="N28" s="10"/>
      <c r="O28" s="10"/>
      <c r="P28" s="10"/>
      <c r="Q28" s="10"/>
      <c r="R28" s="10"/>
      <c r="S28" s="10"/>
      <c r="T28" s="10"/>
      <c r="U28" s="29"/>
      <c r="V28" s="29"/>
      <c r="W28" s="30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30"/>
      <c r="BE28" s="29"/>
      <c r="BF28" s="29"/>
      <c r="BG28" s="30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</row>
    <row r="29" spans="1:104" x14ac:dyDescent="0.25">
      <c r="A29" s="71" t="s">
        <v>90</v>
      </c>
      <c r="B29" s="72"/>
      <c r="C29" s="72"/>
      <c r="D29" s="73"/>
      <c r="E29" s="77" t="str">
        <f>IF(Equipes!$A$9="","",Equipes!$A$9)</f>
        <v>Nom du Tournoi</v>
      </c>
      <c r="F29" s="78"/>
      <c r="G29" s="79"/>
      <c r="H29" s="83" t="str">
        <f>IF(Equipes!$C$12="","",Equipes!$C$12)</f>
        <v>Choix année</v>
      </c>
      <c r="I29" s="84"/>
      <c r="J29" s="10"/>
      <c r="K29" s="87" t="str">
        <f>A29</f>
        <v>Poule 3</v>
      </c>
      <c r="L29" s="87"/>
      <c r="M29" s="87"/>
      <c r="N29" s="87"/>
      <c r="O29" s="87"/>
      <c r="P29" s="87"/>
      <c r="Q29" s="87"/>
      <c r="R29" s="87"/>
      <c r="S29" s="87"/>
      <c r="T29" s="87"/>
      <c r="U29" s="70"/>
      <c r="V29" s="70"/>
      <c r="W29" s="89" t="str">
        <f>A29</f>
        <v>Poule 3</v>
      </c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69"/>
      <c r="AI29" s="70"/>
      <c r="AJ29" s="68" t="s">
        <v>82</v>
      </c>
      <c r="AK29" s="68" t="s">
        <v>83</v>
      </c>
      <c r="AL29" s="68" t="s">
        <v>82</v>
      </c>
      <c r="AM29" s="68" t="s">
        <v>83</v>
      </c>
      <c r="AN29" s="68" t="s">
        <v>82</v>
      </c>
      <c r="AO29" s="68" t="s">
        <v>83</v>
      </c>
      <c r="AP29" s="68" t="s">
        <v>82</v>
      </c>
      <c r="AQ29" s="68" t="s">
        <v>83</v>
      </c>
      <c r="AR29" s="68" t="s">
        <v>82</v>
      </c>
      <c r="AS29" s="68" t="s">
        <v>83</v>
      </c>
      <c r="AT29" s="68" t="s">
        <v>82</v>
      </c>
      <c r="AU29" s="68" t="s">
        <v>83</v>
      </c>
      <c r="AV29" s="68" t="s">
        <v>82</v>
      </c>
      <c r="AW29" s="68" t="s">
        <v>83</v>
      </c>
      <c r="AX29" s="68" t="s">
        <v>82</v>
      </c>
      <c r="AY29" s="68" t="s">
        <v>83</v>
      </c>
      <c r="AZ29" s="68" t="s">
        <v>82</v>
      </c>
      <c r="BA29" s="68" t="s">
        <v>83</v>
      </c>
      <c r="BB29" s="68" t="s">
        <v>82</v>
      </c>
      <c r="BC29" s="68" t="s">
        <v>83</v>
      </c>
      <c r="BD29" s="66" t="str">
        <f>A29</f>
        <v>Poule 3</v>
      </c>
      <c r="BE29" s="66"/>
      <c r="BF29" s="66"/>
      <c r="BG29" s="66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  <c r="CZ29" s="29"/>
    </row>
    <row r="30" spans="1:104" x14ac:dyDescent="0.25">
      <c r="A30" s="74"/>
      <c r="B30" s="75"/>
      <c r="C30" s="75"/>
      <c r="D30" s="76"/>
      <c r="E30" s="80"/>
      <c r="F30" s="81"/>
      <c r="G30" s="82"/>
      <c r="H30" s="85"/>
      <c r="I30" s="86"/>
      <c r="J30" s="10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70"/>
      <c r="V30" s="70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69"/>
      <c r="AI30" s="70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8"/>
      <c r="AX30" s="68"/>
      <c r="AY30" s="68"/>
      <c r="AZ30" s="68"/>
      <c r="BA30" s="68"/>
      <c r="BB30" s="68"/>
      <c r="BC30" s="68"/>
      <c r="BD30" s="66"/>
      <c r="BE30" s="66"/>
      <c r="BF30" s="66"/>
      <c r="BG30" s="66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  <c r="CZ30" s="29"/>
    </row>
    <row r="31" spans="1:104" x14ac:dyDescent="0.25">
      <c r="A31" s="55" t="s">
        <v>58</v>
      </c>
      <c r="B31" s="67" t="s">
        <v>59</v>
      </c>
      <c r="C31" s="67"/>
      <c r="D31" s="56" t="s">
        <v>58</v>
      </c>
      <c r="E31" s="57" t="s">
        <v>60</v>
      </c>
      <c r="F31" s="58" t="s">
        <v>63</v>
      </c>
      <c r="G31" s="59" t="s">
        <v>63</v>
      </c>
      <c r="H31" s="60" t="s">
        <v>61</v>
      </c>
      <c r="I31" s="61" t="s">
        <v>62</v>
      </c>
      <c r="J31" s="10"/>
      <c r="K31" s="33" t="s">
        <v>65</v>
      </c>
      <c r="L31" s="34" t="s">
        <v>58</v>
      </c>
      <c r="M31" s="35" t="s">
        <v>66</v>
      </c>
      <c r="N31" s="36" t="s">
        <v>67</v>
      </c>
      <c r="O31" s="37" t="s">
        <v>68</v>
      </c>
      <c r="P31" s="37" t="s">
        <v>70</v>
      </c>
      <c r="Q31" s="37" t="s">
        <v>69</v>
      </c>
      <c r="R31" s="37" t="s">
        <v>71</v>
      </c>
      <c r="S31" s="37" t="s">
        <v>72</v>
      </c>
      <c r="T31" s="37" t="s">
        <v>73</v>
      </c>
      <c r="U31" s="22" t="s">
        <v>74</v>
      </c>
      <c r="V31" s="23" t="s">
        <v>65</v>
      </c>
      <c r="W31" s="24" t="s">
        <v>58</v>
      </c>
      <c r="X31" s="24" t="s">
        <v>74</v>
      </c>
      <c r="Y31" s="24" t="s">
        <v>65</v>
      </c>
      <c r="Z31" s="24" t="s">
        <v>75</v>
      </c>
      <c r="AA31" s="24" t="s">
        <v>76</v>
      </c>
      <c r="AB31" s="24" t="s">
        <v>77</v>
      </c>
      <c r="AC31" s="24" t="s">
        <v>78</v>
      </c>
      <c r="AD31" s="24" t="s">
        <v>79</v>
      </c>
      <c r="AE31" s="24" t="s">
        <v>80</v>
      </c>
      <c r="AF31" s="24" t="s">
        <v>81</v>
      </c>
      <c r="AG31" s="24" t="s">
        <v>73</v>
      </c>
      <c r="AH31" s="24" t="s">
        <v>74</v>
      </c>
      <c r="AI31" s="23" t="s">
        <v>65</v>
      </c>
      <c r="AJ31" s="24" t="s">
        <v>84</v>
      </c>
      <c r="AK31" s="24" t="s">
        <v>85</v>
      </c>
      <c r="AL31" s="24" t="s">
        <v>86</v>
      </c>
      <c r="AM31" s="24" t="s">
        <v>86</v>
      </c>
      <c r="AN31" s="24" t="s">
        <v>87</v>
      </c>
      <c r="AO31" s="24" t="s">
        <v>87</v>
      </c>
      <c r="AP31" s="24" t="s">
        <v>88</v>
      </c>
      <c r="AQ31" s="24" t="s">
        <v>88</v>
      </c>
      <c r="AR31" s="24" t="s">
        <v>76</v>
      </c>
      <c r="AS31" s="24" t="s">
        <v>76</v>
      </c>
      <c r="AT31" s="24" t="s">
        <v>77</v>
      </c>
      <c r="AU31" s="24" t="s">
        <v>77</v>
      </c>
      <c r="AV31" s="24" t="s">
        <v>78</v>
      </c>
      <c r="AW31" s="24" t="s">
        <v>78</v>
      </c>
      <c r="AX31" s="24" t="s">
        <v>79</v>
      </c>
      <c r="AY31" s="24" t="s">
        <v>79</v>
      </c>
      <c r="AZ31" s="24" t="s">
        <v>80</v>
      </c>
      <c r="BA31" s="24" t="s">
        <v>80</v>
      </c>
      <c r="BB31" s="24" t="s">
        <v>81</v>
      </c>
      <c r="BC31" s="24" t="s">
        <v>81</v>
      </c>
      <c r="BD31" s="24" t="s">
        <v>58</v>
      </c>
      <c r="BE31" s="24" t="s">
        <v>74</v>
      </c>
      <c r="BF31" s="24" t="s">
        <v>65</v>
      </c>
      <c r="BG31" s="24" t="s">
        <v>58</v>
      </c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29"/>
      <c r="CY31" s="29"/>
      <c r="CZ31" s="29"/>
    </row>
    <row r="32" spans="1:104" x14ac:dyDescent="0.25">
      <c r="A32" s="131" t="s">
        <v>10</v>
      </c>
      <c r="B32" s="132">
        <v>0</v>
      </c>
      <c r="C32" s="133">
        <v>1</v>
      </c>
      <c r="D32" s="134" t="s">
        <v>16</v>
      </c>
      <c r="E32" s="135"/>
      <c r="F32" s="136"/>
      <c r="G32" s="137"/>
      <c r="H32" s="138"/>
      <c r="I32" s="139"/>
      <c r="J32" s="10"/>
      <c r="K32" s="109">
        <v>1</v>
      </c>
      <c r="L32" s="38" t="str">
        <f>VLOOKUP(U32,V32:W36,2,0)</f>
        <v>Equipe 13</v>
      </c>
      <c r="M32" s="39">
        <f>VLOOKUP(L32,W32:AG36,4,0)</f>
        <v>13</v>
      </c>
      <c r="N32" s="40">
        <f>VLOOKUP(L32,W32:AG36,5,0)</f>
        <v>4</v>
      </c>
      <c r="O32" s="41">
        <f>VLOOKUP(L32,W32:AG36,6,0)</f>
        <v>3</v>
      </c>
      <c r="P32" s="41">
        <f>VLOOKUP(L32,W32:AG36,7,0)</f>
        <v>0</v>
      </c>
      <c r="Q32" s="41">
        <f>VLOOKUP(L32,W32:AG36,8,0)</f>
        <v>1</v>
      </c>
      <c r="R32" s="41">
        <f>VLOOKUP(L32,W32:AG36,9,0)</f>
        <v>12</v>
      </c>
      <c r="S32" s="41">
        <f>VLOOKUP(L32,W32:AG36,10,0)</f>
        <v>6</v>
      </c>
      <c r="T32" s="42">
        <f>VLOOKUP(L32,W32:AG36,11,0)</f>
        <v>6</v>
      </c>
      <c r="U32" s="22">
        <v>1</v>
      </c>
      <c r="V32" s="23">
        <f>Y32</f>
        <v>5</v>
      </c>
      <c r="W32" s="25" t="str">
        <f>Equipes!E2</f>
        <v>Equipe 11</v>
      </c>
      <c r="X32" s="24">
        <f>RANK(AH32,AH32:AH36)</f>
        <v>5</v>
      </c>
      <c r="Y32" s="24">
        <f>RANK(AI32,AI32:AI36)</f>
        <v>5</v>
      </c>
      <c r="Z32" s="24">
        <f>SUMPRODUCT((A32:A41=W32)*(AP32:AP41))+SUMPRODUCT((D32:D41=W32)*(AQ32:AQ41))</f>
        <v>7</v>
      </c>
      <c r="AA32" s="24">
        <f>SUMPRODUCT((A32:A41=W32)*(AR32:AR41))+SUMPRODUCT((D32:D41=W32)*(AS32:AS41))</f>
        <v>4</v>
      </c>
      <c r="AB32" s="24">
        <f>SUMPRODUCT((A32:A41=W32)*(AT32:AT41))+SUMPRODUCT((D32:D41=W32)*(AU32:AU41))</f>
        <v>1</v>
      </c>
      <c r="AC32" s="24">
        <f>SUMPRODUCT((A32:A41=W32)*(AV32:AV41))+SUMPRODUCT((D32:D41=W32)*(AW32:AW41))</f>
        <v>0</v>
      </c>
      <c r="AD32" s="24">
        <f>SUMPRODUCT((A32:A41=W32)*(AX32:AX41))+SUMPRODUCT((D32:D41=W32)*(AY32:AY41))</f>
        <v>3</v>
      </c>
      <c r="AE32" s="24">
        <f>SUMPRODUCT((A32:A41=W32)*(AZ32:AZ41))+SUMPRODUCT((D32:D41=W32)*(BA32:BA41))</f>
        <v>5</v>
      </c>
      <c r="AF32" s="24">
        <f>SUMPRODUCT((A32:A41=W32)*(BB32:BB41))+SUMPRODUCT((D32:D41=W32)*(BC32:BC41))</f>
        <v>10</v>
      </c>
      <c r="AG32" s="24">
        <f>AE32-AF32</f>
        <v>-5</v>
      </c>
      <c r="AH32" s="26">
        <f>SUM(Z32*1000+(AG32)/100+(AE32)/10000)</f>
        <v>6999.9504999999999</v>
      </c>
      <c r="AI32" s="28">
        <f>AH32+0.0000005</f>
        <v>6999.9505005000001</v>
      </c>
      <c r="AJ32" s="24">
        <f>IF(B32="",0,IF(B32=C32,0,IF(B32&lt;C32,0,IF(Equipes!$Z$1=1,IF('Matchs de poules'!B32&gt;'Matchs de poules'!C32,4),IF(Equipes!$Z$1=2,IF(B32&gt;C32,3))))))</f>
        <v>0</v>
      </c>
      <c r="AK32" s="24">
        <f>IF(C32="",0,IF(C32=B32,0,IF(C32&lt;B32,0,IF(Equipes!$Z$1=1,IF('Matchs de poules'!C32&gt;'Matchs de poules'!B32,4),IF(Equipes!$Z$1=2,IF(C32&gt;B32,3))))))</f>
        <v>4</v>
      </c>
      <c r="AL32" s="24">
        <f>IF(B32="",0,IF(B32&gt;C32,0,IF(B32&lt;C32,0,IF(Equipes!$Z$1=1,IF('Matchs de poules'!B32='Matchs de poules'!C32,2),IF(Equipes!$Z$1=2,IF('Matchs de poules'!B32=C32,1))))))</f>
        <v>0</v>
      </c>
      <c r="AM32" s="24">
        <f>IF(C32="",0,IF(C32&gt;B32,0,IF(C32&lt;B32,0,IF(Equipes!$Z$1=1,IF('Matchs de poules'!C32='Matchs de poules'!B32,2),IF(Equipes!$Z$1=2,IF('Matchs de poules'!C32=B32,1))))))</f>
        <v>0</v>
      </c>
      <c r="AN32" s="24">
        <f>IF(B32="",0,IF(B32&gt;C32,0,IF(B32=C32,0,IF(Equipes!$Z$1=1,IF('Matchs de poules'!B32&lt;'Matchs de poules'!C32,1),IF(Equipes!$Z$1=2,IF('Matchs de poules'!B32&lt;'Matchs de poules'!C32,0))))))</f>
        <v>1</v>
      </c>
      <c r="AO32" s="24">
        <f>IF(C32="",0,IF(C32&gt;B32,0,IF(C32=B32,0,IF(Equipes!$Z$1=1,IF('Matchs de poules'!C32&lt;'Matchs de poules'!B32,1),IF(Equipes!$Z$1=2,IF('Matchs de poules'!C32&lt;'Matchs de poules'!B32,0))))))</f>
        <v>0</v>
      </c>
      <c r="AP32" s="24">
        <f>SUM(AJ32,AL32,AN32)</f>
        <v>1</v>
      </c>
      <c r="AQ32" s="24">
        <f>SUM(AK32,AM32,AO32)</f>
        <v>4</v>
      </c>
      <c r="AR32" s="24">
        <f>IF(B32="",0,1)</f>
        <v>1</v>
      </c>
      <c r="AS32" s="24">
        <f>IF(C32="",0,1)</f>
        <v>1</v>
      </c>
      <c r="AT32" s="24" t="b">
        <f>IF(B32&lt;&gt;"",IF(B32&gt;C32,1))</f>
        <v>0</v>
      </c>
      <c r="AU32" s="24">
        <f>IF(C32&lt;&gt;"",IF(C32&gt;B32,1))</f>
        <v>1</v>
      </c>
      <c r="AV32" s="24" t="b">
        <f>IF(B32&lt;&gt;"",IF(B32=C32,1))</f>
        <v>0</v>
      </c>
      <c r="AW32" s="24" t="b">
        <f>IF(C32&lt;&gt;"",IF(C32=B32,1))</f>
        <v>0</v>
      </c>
      <c r="AX32" s="24">
        <f>IF(B32&lt;&gt;"",IF(B32&lt;C32,1))</f>
        <v>1</v>
      </c>
      <c r="AY32" s="24" t="b">
        <f>IF(C32&lt;&gt;"",IF(C32&lt;B32,1))</f>
        <v>0</v>
      </c>
      <c r="AZ32" s="24">
        <f>B32</f>
        <v>0</v>
      </c>
      <c r="BA32" s="24">
        <f>C32</f>
        <v>1</v>
      </c>
      <c r="BB32" s="24">
        <f>C32</f>
        <v>1</v>
      </c>
      <c r="BC32" s="24">
        <f>B32</f>
        <v>0</v>
      </c>
      <c r="BD32" s="25" t="str">
        <f>VLOOKUP(U32,V32:W36,2,0)</f>
        <v>Equipe 13</v>
      </c>
      <c r="BE32" s="26">
        <f>VLOOKUP(BD32,W32:AH36,12,0)</f>
        <v>13000.0612</v>
      </c>
      <c r="BF32" s="24">
        <f>IF(BE32="","",RANK(BE32,BE32:BE36))</f>
        <v>1</v>
      </c>
      <c r="BG32" s="25" t="str">
        <f>W32</f>
        <v>Equipe 11</v>
      </c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  <c r="CZ32" s="29"/>
    </row>
    <row r="33" spans="1:104" x14ac:dyDescent="0.25">
      <c r="A33" s="140" t="s">
        <v>17</v>
      </c>
      <c r="B33" s="141">
        <v>3</v>
      </c>
      <c r="C33" s="142">
        <v>1</v>
      </c>
      <c r="D33" s="143" t="s">
        <v>18</v>
      </c>
      <c r="E33" s="144"/>
      <c r="F33" s="145"/>
      <c r="G33" s="146"/>
      <c r="H33" s="147"/>
      <c r="I33" s="148"/>
      <c r="J33" s="10"/>
      <c r="K33" s="110">
        <f>IF(BE33=BE32,BF32,BF33)</f>
        <v>2</v>
      </c>
      <c r="L33" s="44" t="str">
        <f>VLOOKUP(U33,V32:W36,2,0)</f>
        <v>Equipe 12</v>
      </c>
      <c r="M33" s="45">
        <f>VLOOKUP(L33,W32:AG36,4,0)</f>
        <v>12</v>
      </c>
      <c r="N33" s="46">
        <f>VLOOKUP(L33,W32:AG36,5,0)</f>
        <v>4</v>
      </c>
      <c r="O33" s="47">
        <f>VLOOKUP(L33,W32:AG36,6,0)</f>
        <v>2</v>
      </c>
      <c r="P33" s="47">
        <f>VLOOKUP(L33,W32:AG36,7,0)</f>
        <v>2</v>
      </c>
      <c r="Q33" s="47">
        <f>VLOOKUP(L33,W32:AG36,8,0)</f>
        <v>0</v>
      </c>
      <c r="R33" s="47">
        <f>VLOOKUP(L33,W32:AG36,9,0)</f>
        <v>9</v>
      </c>
      <c r="S33" s="47">
        <f>VLOOKUP(L33,W32:AG36,10,0)</f>
        <v>6</v>
      </c>
      <c r="T33" s="48">
        <f>VLOOKUP(L33,W32:AG36,11,0)</f>
        <v>3</v>
      </c>
      <c r="U33" s="22">
        <v>2</v>
      </c>
      <c r="V33" s="23">
        <f t="shared" ref="V33:V36" si="38">Y33</f>
        <v>2</v>
      </c>
      <c r="W33" s="25" t="str">
        <f>Equipes!E3</f>
        <v>Equipe 12</v>
      </c>
      <c r="X33" s="24">
        <f>RANK(AH33,AH32:AH36)</f>
        <v>2</v>
      </c>
      <c r="Y33" s="24">
        <f>RANK(AI33,AI32:AI36)</f>
        <v>2</v>
      </c>
      <c r="Z33" s="24">
        <f>SUMPRODUCT((A32:A41=W33)*(AP32:AP41))+SUMPRODUCT((D32:D41=W33)*(AQ32:AQ41))</f>
        <v>12</v>
      </c>
      <c r="AA33" s="24">
        <f>SUMPRODUCT((A32:A41=W33)*(AR32:AR41))+SUMPRODUCT((D32:D41=W33)*(AS32:AS41))</f>
        <v>4</v>
      </c>
      <c r="AB33" s="24">
        <f>SUMPRODUCT((A32:A41=W33)*(AT32:AT41))+SUMPRODUCT((D32:D41=W33)*(AU32:AU41))</f>
        <v>2</v>
      </c>
      <c r="AC33" s="24">
        <f>SUMPRODUCT((A32:A41=W33)*(AV32:AV41))+SUMPRODUCT((D32:D41=W33)*(AW32:AW41))</f>
        <v>2</v>
      </c>
      <c r="AD33" s="24">
        <f>SUMPRODUCT((A32:A41=W33)*(AX32:AX41))+SUMPRODUCT((D32:D41=W33)*(AY32:AY41))</f>
        <v>0</v>
      </c>
      <c r="AE33" s="24">
        <f>SUMPRODUCT((A32:A41=W33)*(AZ32:AZ41))+SUMPRODUCT((D32:D41=W33)*(BA32:BA41))</f>
        <v>9</v>
      </c>
      <c r="AF33" s="24">
        <f>SUMPRODUCT((A32:A41=W33)*(BB32:BB41))+SUMPRODUCT((D32:D41=W33)*(BC32:BC41))</f>
        <v>6</v>
      </c>
      <c r="AG33" s="24">
        <f t="shared" ref="AG33:AG36" si="39">AE33-AF33</f>
        <v>3</v>
      </c>
      <c r="AH33" s="26">
        <f t="shared" ref="AH33:AH36" si="40">SUM(Z33*1000+(AG33)/100+(AE33)/10000)</f>
        <v>12000.0309</v>
      </c>
      <c r="AI33" s="28">
        <f>AH33+0.0000004</f>
        <v>12000.030900399999</v>
      </c>
      <c r="AJ33" s="24">
        <f>IF(B33="",0,IF(B33=C33,0,IF(B33&lt;C33,0,IF(Equipes!$Z$1=1,IF('Matchs de poules'!B33&gt;'Matchs de poules'!C33,4),IF(Equipes!$Z$1=2,IF(B33&gt;C33,3))))))</f>
        <v>4</v>
      </c>
      <c r="AK33" s="24">
        <f>IF(C33="",0,IF(C33=B33,0,IF(C33&lt;B33,0,IF(Equipes!$Z$1=1,IF('Matchs de poules'!C33&gt;'Matchs de poules'!B33,4),IF(Equipes!$Z$1=2,IF(C33&gt;B33,3))))))</f>
        <v>0</v>
      </c>
      <c r="AL33" s="24">
        <f>IF(B33="",0,IF(B33&gt;C33,0,IF(B33&lt;C33,0,IF(Equipes!$Z$1=1,IF('Matchs de poules'!B33='Matchs de poules'!C33,2),IF(Equipes!$Z$1=2,IF('Matchs de poules'!B33=C33,1))))))</f>
        <v>0</v>
      </c>
      <c r="AM33" s="24">
        <f>IF(C33="",0,IF(C33&gt;B33,0,IF(C33&lt;B33,0,IF(Equipes!$Z$1=1,IF('Matchs de poules'!C33='Matchs de poules'!B33,2),IF(Equipes!$Z$1=2,IF('Matchs de poules'!C33=B33,1))))))</f>
        <v>0</v>
      </c>
      <c r="AN33" s="24">
        <f>IF(B33="",0,IF(B33&gt;C33,0,IF(B33=C33,0,IF(Equipes!$Z$1=1,IF('Matchs de poules'!B33&lt;'Matchs de poules'!C33,1),IF(Equipes!$Z$1=2,IF('Matchs de poules'!B33&lt;'Matchs de poules'!C33,0))))))</f>
        <v>0</v>
      </c>
      <c r="AO33" s="24">
        <f>IF(C33="",0,IF(C33&gt;B33,0,IF(C33=B33,0,IF(Equipes!$Z$1=1,IF('Matchs de poules'!C33&lt;'Matchs de poules'!B33,1),IF(Equipes!$Z$1=2,IF('Matchs de poules'!C33&lt;'Matchs de poules'!B33,0))))))</f>
        <v>1</v>
      </c>
      <c r="AP33" s="24">
        <f t="shared" ref="AP33:AP41" si="41">SUM(AJ33,AL33,AN33)</f>
        <v>4</v>
      </c>
      <c r="AQ33" s="24">
        <f t="shared" ref="AQ33:AQ41" si="42">SUM(AK33,AM33,AO33)</f>
        <v>1</v>
      </c>
      <c r="AR33" s="24">
        <f t="shared" ref="AR33:AR41" si="43">IF(B33="",0,1)</f>
        <v>1</v>
      </c>
      <c r="AS33" s="24">
        <f t="shared" ref="AS33:AS41" si="44">IF(C33="",0,1)</f>
        <v>1</v>
      </c>
      <c r="AT33" s="24">
        <f t="shared" ref="AT33:AT41" si="45">IF(B33&lt;&gt;"",IF(B33&gt;C33,1))</f>
        <v>1</v>
      </c>
      <c r="AU33" s="24" t="b">
        <f t="shared" ref="AU33:AU41" si="46">IF(C33&lt;&gt;"",IF(C33&gt;B33,1))</f>
        <v>0</v>
      </c>
      <c r="AV33" s="24" t="b">
        <f t="shared" ref="AV33:AV41" si="47">IF(B33&lt;&gt;"",IF(B33=C33,1))</f>
        <v>0</v>
      </c>
      <c r="AW33" s="24" t="b">
        <f t="shared" ref="AW33:AW41" si="48">IF(C33&lt;&gt;"",IF(C33=B33,1))</f>
        <v>0</v>
      </c>
      <c r="AX33" s="24" t="b">
        <f t="shared" ref="AX33:AX41" si="49">IF(B33&lt;&gt;"",IF(B33&lt;C33,1))</f>
        <v>0</v>
      </c>
      <c r="AY33" s="24">
        <f t="shared" ref="AY33:AY41" si="50">IF(C33&lt;&gt;"",IF(C33&lt;B33,1))</f>
        <v>1</v>
      </c>
      <c r="AZ33" s="24">
        <f t="shared" ref="AZ33:AZ41" si="51">B33</f>
        <v>3</v>
      </c>
      <c r="BA33" s="24">
        <f t="shared" ref="BA33:BA41" si="52">C33</f>
        <v>1</v>
      </c>
      <c r="BB33" s="24">
        <f t="shared" ref="BB33:BB41" si="53">C33</f>
        <v>1</v>
      </c>
      <c r="BC33" s="24">
        <f t="shared" ref="BC33:BC41" si="54">B33</f>
        <v>3</v>
      </c>
      <c r="BD33" s="25" t="str">
        <f>VLOOKUP(U33,V32:W36,2,0)</f>
        <v>Equipe 12</v>
      </c>
      <c r="BE33" s="26">
        <f>VLOOKUP(BD33,W32:AH36,12,0)</f>
        <v>12000.0309</v>
      </c>
      <c r="BF33" s="24">
        <f>IF(BE33="","",RANK(BE33,BE32:BE36))</f>
        <v>2</v>
      </c>
      <c r="BG33" s="25" t="str">
        <f t="shared" ref="BG33:BG36" si="55">W33</f>
        <v>Equipe 12</v>
      </c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</row>
    <row r="34" spans="1:104" x14ac:dyDescent="0.25">
      <c r="A34" s="140" t="s">
        <v>19</v>
      </c>
      <c r="B34" s="141">
        <v>2</v>
      </c>
      <c r="C34" s="142">
        <v>3</v>
      </c>
      <c r="D34" s="143" t="s">
        <v>10</v>
      </c>
      <c r="E34" s="144"/>
      <c r="F34" s="145"/>
      <c r="G34" s="146"/>
      <c r="H34" s="147"/>
      <c r="I34" s="148"/>
      <c r="J34" s="10"/>
      <c r="K34" s="43">
        <f t="shared" ref="K34:K36" si="56">IF(BE34=BE33,BF33,BF34)</f>
        <v>3</v>
      </c>
      <c r="L34" s="44" t="str">
        <f>VLOOKUP(U34,V32:W36,2,0)</f>
        <v>Equipe 15</v>
      </c>
      <c r="M34" s="45">
        <f>VLOOKUP(L34,W32:AG36,4,0)</f>
        <v>8</v>
      </c>
      <c r="N34" s="46">
        <f>VLOOKUP(L34,W32:AG36,5,0)</f>
        <v>4</v>
      </c>
      <c r="O34" s="47">
        <f>VLOOKUP(L34,W32:AG36,6,0)</f>
        <v>1</v>
      </c>
      <c r="P34" s="47">
        <f>VLOOKUP(L34,W32:AG36,7,0)</f>
        <v>1</v>
      </c>
      <c r="Q34" s="47">
        <f>VLOOKUP(L34,W32:AG36,8,0)</f>
        <v>2</v>
      </c>
      <c r="R34" s="47">
        <f>VLOOKUP(L34,W32:AG36,9,0)</f>
        <v>9</v>
      </c>
      <c r="S34" s="47">
        <f>VLOOKUP(L34,W32:AG36,10,0)</f>
        <v>10</v>
      </c>
      <c r="T34" s="48">
        <f>VLOOKUP(L34,W32:AG36,11,0)</f>
        <v>-1</v>
      </c>
      <c r="U34" s="22">
        <v>3</v>
      </c>
      <c r="V34" s="23">
        <f t="shared" si="38"/>
        <v>1</v>
      </c>
      <c r="W34" s="25" t="str">
        <f>Equipes!E4</f>
        <v>Equipe 13</v>
      </c>
      <c r="X34" s="24">
        <f>RANK(AH34,AH32:AH36)</f>
        <v>1</v>
      </c>
      <c r="Y34" s="24">
        <f>RANK(AI34,AI32:AI36)</f>
        <v>1</v>
      </c>
      <c r="Z34" s="24">
        <f>SUMPRODUCT((A32:A41=W34)*(AP32:AP41))+SUMPRODUCT((D32:D41=W34)*(AQ32:AQ41))</f>
        <v>13</v>
      </c>
      <c r="AA34" s="24">
        <f>SUMPRODUCT((A32:A41=W34)*(AR32:AR41))+SUMPRODUCT((D32:D41=W34)*(AS32:AS41))</f>
        <v>4</v>
      </c>
      <c r="AB34" s="24">
        <f>SUMPRODUCT((A32:A41=W34)*(AT32:AT41))+SUMPRODUCT((D32:D41=W34)*(AU32:AU41))</f>
        <v>3</v>
      </c>
      <c r="AC34" s="24">
        <f>SUMPRODUCT((A32:A41=W34)*(AV32:AV41))+SUMPRODUCT((D32:D41=W34)*(AW32:AW41))</f>
        <v>0</v>
      </c>
      <c r="AD34" s="24">
        <f>SUMPRODUCT((A32:A41=W34)*(AX32:AX41))+SUMPRODUCT((D32:D41=W34)*(AY32:AY41))</f>
        <v>1</v>
      </c>
      <c r="AE34" s="24">
        <f>SUMPRODUCT((A32:A41=W34)*(AZ32:AZ41))+SUMPRODUCT((D32:D41=W34)*(BA32:BA41))</f>
        <v>12</v>
      </c>
      <c r="AF34" s="24">
        <f>SUMPRODUCT((A32:A41=W34)*(BB32:BB41))+SUMPRODUCT((D32:D41=W34)*(BC32:BC41))</f>
        <v>6</v>
      </c>
      <c r="AG34" s="24">
        <f t="shared" si="39"/>
        <v>6</v>
      </c>
      <c r="AH34" s="26">
        <f t="shared" si="40"/>
        <v>13000.0612</v>
      </c>
      <c r="AI34" s="28">
        <f>AH34+0.0000003</f>
        <v>13000.061200300001</v>
      </c>
      <c r="AJ34" s="24">
        <f>IF(B34="",0,IF(B34=C34,0,IF(B34&lt;C34,0,IF(Equipes!$Z$1=1,IF('Matchs de poules'!B34&gt;'Matchs de poules'!C34,4),IF(Equipes!$Z$1=2,IF(B34&gt;C34,3))))))</f>
        <v>0</v>
      </c>
      <c r="AK34" s="24">
        <f>IF(C34="",0,IF(C34=B34,0,IF(C34&lt;B34,0,IF(Equipes!$Z$1=1,IF('Matchs de poules'!C34&gt;'Matchs de poules'!B34,4),IF(Equipes!$Z$1=2,IF(C34&gt;B34,3))))))</f>
        <v>4</v>
      </c>
      <c r="AL34" s="24">
        <f>IF(B34="",0,IF(B34&gt;C34,0,IF(B34&lt;C34,0,IF(Equipes!$Z$1=1,IF('Matchs de poules'!B34='Matchs de poules'!C34,2),IF(Equipes!$Z$1=2,IF('Matchs de poules'!B34=C34,1))))))</f>
        <v>0</v>
      </c>
      <c r="AM34" s="24">
        <f>IF(C34="",0,IF(C34&gt;B34,0,IF(C34&lt;B34,0,IF(Equipes!$Z$1=1,IF('Matchs de poules'!C34='Matchs de poules'!B34,2),IF(Equipes!$Z$1=2,IF('Matchs de poules'!C34=B34,1))))))</f>
        <v>0</v>
      </c>
      <c r="AN34" s="24">
        <f>IF(B34="",0,IF(B34&gt;C34,0,IF(B34=C34,0,IF(Equipes!$Z$1=1,IF('Matchs de poules'!B34&lt;'Matchs de poules'!C34,1),IF(Equipes!$Z$1=2,IF('Matchs de poules'!B34&lt;'Matchs de poules'!C34,0))))))</f>
        <v>1</v>
      </c>
      <c r="AO34" s="24">
        <f>IF(C34="",0,IF(C34&gt;B34,0,IF(C34=B34,0,IF(Equipes!$Z$1=1,IF('Matchs de poules'!C34&lt;'Matchs de poules'!B34,1),IF(Equipes!$Z$1=2,IF('Matchs de poules'!C34&lt;'Matchs de poules'!B34,0))))))</f>
        <v>0</v>
      </c>
      <c r="AP34" s="24">
        <f t="shared" si="41"/>
        <v>1</v>
      </c>
      <c r="AQ34" s="24">
        <f t="shared" si="42"/>
        <v>4</v>
      </c>
      <c r="AR34" s="24">
        <f t="shared" si="43"/>
        <v>1</v>
      </c>
      <c r="AS34" s="24">
        <f t="shared" si="44"/>
        <v>1</v>
      </c>
      <c r="AT34" s="24" t="b">
        <f t="shared" si="45"/>
        <v>0</v>
      </c>
      <c r="AU34" s="24">
        <f t="shared" si="46"/>
        <v>1</v>
      </c>
      <c r="AV34" s="24" t="b">
        <f t="shared" si="47"/>
        <v>0</v>
      </c>
      <c r="AW34" s="24" t="b">
        <f t="shared" si="48"/>
        <v>0</v>
      </c>
      <c r="AX34" s="24">
        <f t="shared" si="49"/>
        <v>1</v>
      </c>
      <c r="AY34" s="24" t="b">
        <f t="shared" si="50"/>
        <v>0</v>
      </c>
      <c r="AZ34" s="24">
        <f t="shared" si="51"/>
        <v>2</v>
      </c>
      <c r="BA34" s="24">
        <f t="shared" si="52"/>
        <v>3</v>
      </c>
      <c r="BB34" s="24">
        <f t="shared" si="53"/>
        <v>3</v>
      </c>
      <c r="BC34" s="24">
        <f t="shared" si="54"/>
        <v>2</v>
      </c>
      <c r="BD34" s="25" t="str">
        <f>VLOOKUP(U34,V32:W36,2,0)</f>
        <v>Equipe 15</v>
      </c>
      <c r="BE34" s="26">
        <f>VLOOKUP(BD34,W32:AH36,12,0)</f>
        <v>7999.9908999999998</v>
      </c>
      <c r="BF34" s="24">
        <f>IF(BE34="","",RANK(BE34,BE32:BE36))</f>
        <v>3</v>
      </c>
      <c r="BG34" s="25" t="str">
        <f t="shared" si="55"/>
        <v>Equipe 13</v>
      </c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</row>
    <row r="35" spans="1:104" x14ac:dyDescent="0.25">
      <c r="A35" s="140" t="s">
        <v>16</v>
      </c>
      <c r="B35" s="141">
        <v>4</v>
      </c>
      <c r="C35" s="142">
        <v>2</v>
      </c>
      <c r="D35" s="143" t="s">
        <v>17</v>
      </c>
      <c r="E35" s="144"/>
      <c r="F35" s="145"/>
      <c r="G35" s="146"/>
      <c r="H35" s="147"/>
      <c r="I35" s="148"/>
      <c r="J35" s="10"/>
      <c r="K35" s="43">
        <f t="shared" si="56"/>
        <v>4</v>
      </c>
      <c r="L35" s="44" t="str">
        <f>VLOOKUP(U35,V32:W36,2,0)</f>
        <v>Equipe 14</v>
      </c>
      <c r="M35" s="45">
        <f>VLOOKUP(L35,W32:AG36,4,0)</f>
        <v>8</v>
      </c>
      <c r="N35" s="46">
        <f>VLOOKUP(L35,W32:AG36,5,0)</f>
        <v>4</v>
      </c>
      <c r="O35" s="47">
        <f>VLOOKUP(L35,W32:AG36,6,0)</f>
        <v>1</v>
      </c>
      <c r="P35" s="47">
        <f>VLOOKUP(L35,W32:AG36,7,0)</f>
        <v>1</v>
      </c>
      <c r="Q35" s="47">
        <f>VLOOKUP(L35,W32:AG36,8,0)</f>
        <v>2</v>
      </c>
      <c r="R35" s="47">
        <f>VLOOKUP(L35,W32:AG36,9,0)</f>
        <v>8</v>
      </c>
      <c r="S35" s="47">
        <f>VLOOKUP(L35,W32:AG36,10,0)</f>
        <v>11</v>
      </c>
      <c r="T35" s="48">
        <f>VLOOKUP(L35,W32:AG36,11,0)</f>
        <v>-3</v>
      </c>
      <c r="U35" s="22">
        <v>4</v>
      </c>
      <c r="V35" s="23">
        <f t="shared" si="38"/>
        <v>4</v>
      </c>
      <c r="W35" s="25" t="str">
        <f>Equipes!E5</f>
        <v>Equipe 14</v>
      </c>
      <c r="X35" s="24">
        <f>RANK(AH35,AH32:AH36)</f>
        <v>4</v>
      </c>
      <c r="Y35" s="24">
        <f>RANK(AI35,AI32:AI36)</f>
        <v>4</v>
      </c>
      <c r="Z35" s="24">
        <f>SUMPRODUCT((A32:A41=W35)*(AP32:AP41))+SUMPRODUCT((D32:D41=W35)*(AQ32:AQ41))</f>
        <v>8</v>
      </c>
      <c r="AA35" s="24">
        <f>SUMPRODUCT((A32:A41=W35)*(AR32:AR41))+SUMPRODUCT((D32:D41=W35)*(AS32:AS41))</f>
        <v>4</v>
      </c>
      <c r="AB35" s="24">
        <f>SUMPRODUCT((A32:A41=W35)*(AT32:AT41))+SUMPRODUCT((D32:D41=W35)*(AU32:AU41))</f>
        <v>1</v>
      </c>
      <c r="AC35" s="24">
        <f>SUMPRODUCT((A32:A41=W35)*(AV32:AV41))+SUMPRODUCT((D32:D41=W35)*(AW32:AW41))</f>
        <v>1</v>
      </c>
      <c r="AD35" s="24">
        <f>SUMPRODUCT((A32:A41=W35)*(AX32:AX41))+SUMPRODUCT((D32:D41=W35)*(AY32:AY41))</f>
        <v>2</v>
      </c>
      <c r="AE35" s="24">
        <f>SUMPRODUCT((A32:A41=W35)*(AZ32:AZ41))+SUMPRODUCT((D32:D41=W35)*(BA32:BA41))</f>
        <v>8</v>
      </c>
      <c r="AF35" s="24">
        <f>SUMPRODUCT((A32:A41=W35)*(BB32:BB41))+SUMPRODUCT((D32:D41=W35)*(BC32:BC41))</f>
        <v>11</v>
      </c>
      <c r="AG35" s="24">
        <f t="shared" si="39"/>
        <v>-3</v>
      </c>
      <c r="AH35" s="26">
        <f t="shared" si="40"/>
        <v>7999.9708000000001</v>
      </c>
      <c r="AI35" s="28">
        <f>AH35+0.0000002</f>
        <v>7999.9708001999998</v>
      </c>
      <c r="AJ35" s="24">
        <f>IF(B35="",0,IF(B35=C35,0,IF(B35&lt;C35,0,IF(Equipes!$Z$1=1,IF('Matchs de poules'!B35&gt;'Matchs de poules'!C35,4),IF(Equipes!$Z$1=2,IF(B35&gt;C35,3))))))</f>
        <v>4</v>
      </c>
      <c r="AK35" s="24">
        <f>IF(C35="",0,IF(C35=B35,0,IF(C35&lt;B35,0,IF(Equipes!$Z$1=1,IF('Matchs de poules'!C35&gt;'Matchs de poules'!B35,4),IF(Equipes!$Z$1=2,IF(C35&gt;B35,3))))))</f>
        <v>0</v>
      </c>
      <c r="AL35" s="24">
        <f>IF(B35="",0,IF(B35&gt;C35,0,IF(B35&lt;C35,0,IF(Equipes!$Z$1=1,IF('Matchs de poules'!B35='Matchs de poules'!C35,2),IF(Equipes!$Z$1=2,IF('Matchs de poules'!B35=C35,1))))))</f>
        <v>0</v>
      </c>
      <c r="AM35" s="24">
        <f>IF(C35="",0,IF(C35&gt;B35,0,IF(C35&lt;B35,0,IF(Equipes!$Z$1=1,IF('Matchs de poules'!C35='Matchs de poules'!B35,2),IF(Equipes!$Z$1=2,IF('Matchs de poules'!C35=B35,1))))))</f>
        <v>0</v>
      </c>
      <c r="AN35" s="24">
        <f>IF(B35="",0,IF(B35&gt;C35,0,IF(B35=C35,0,IF(Equipes!$Z$1=1,IF('Matchs de poules'!B35&lt;'Matchs de poules'!C35,1),IF(Equipes!$Z$1=2,IF('Matchs de poules'!B35&lt;'Matchs de poules'!C35,0))))))</f>
        <v>0</v>
      </c>
      <c r="AO35" s="24">
        <f>IF(C35="",0,IF(C35&gt;B35,0,IF(C35=B35,0,IF(Equipes!$Z$1=1,IF('Matchs de poules'!C35&lt;'Matchs de poules'!B35,1),IF(Equipes!$Z$1=2,IF('Matchs de poules'!C35&lt;'Matchs de poules'!B35,0))))))</f>
        <v>1</v>
      </c>
      <c r="AP35" s="24">
        <f t="shared" si="41"/>
        <v>4</v>
      </c>
      <c r="AQ35" s="24">
        <f t="shared" si="42"/>
        <v>1</v>
      </c>
      <c r="AR35" s="24">
        <f t="shared" si="43"/>
        <v>1</v>
      </c>
      <c r="AS35" s="24">
        <f t="shared" si="44"/>
        <v>1</v>
      </c>
      <c r="AT35" s="24">
        <f t="shared" si="45"/>
        <v>1</v>
      </c>
      <c r="AU35" s="24" t="b">
        <f t="shared" si="46"/>
        <v>0</v>
      </c>
      <c r="AV35" s="24" t="b">
        <f t="shared" si="47"/>
        <v>0</v>
      </c>
      <c r="AW35" s="24" t="b">
        <f t="shared" si="48"/>
        <v>0</v>
      </c>
      <c r="AX35" s="24" t="b">
        <f t="shared" si="49"/>
        <v>0</v>
      </c>
      <c r="AY35" s="24">
        <f t="shared" si="50"/>
        <v>1</v>
      </c>
      <c r="AZ35" s="24">
        <f t="shared" si="51"/>
        <v>4</v>
      </c>
      <c r="BA35" s="24">
        <f t="shared" si="52"/>
        <v>2</v>
      </c>
      <c r="BB35" s="24">
        <f t="shared" si="53"/>
        <v>2</v>
      </c>
      <c r="BC35" s="24">
        <f t="shared" si="54"/>
        <v>4</v>
      </c>
      <c r="BD35" s="25" t="str">
        <f>VLOOKUP(U35,V32:W36,2,0)</f>
        <v>Equipe 14</v>
      </c>
      <c r="BE35" s="26">
        <f>VLOOKUP(BD35,W32:AH36,12,0)</f>
        <v>7999.9708000000001</v>
      </c>
      <c r="BF35" s="24">
        <f>IF(BE35="","",RANK(BE35,BE32:BE36))</f>
        <v>4</v>
      </c>
      <c r="BG35" s="25" t="str">
        <f t="shared" si="55"/>
        <v>Equipe 14</v>
      </c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  <c r="CZ35" s="29"/>
    </row>
    <row r="36" spans="1:104" x14ac:dyDescent="0.25">
      <c r="A36" s="140" t="s">
        <v>18</v>
      </c>
      <c r="B36" s="141">
        <v>1</v>
      </c>
      <c r="C36" s="142">
        <v>4</v>
      </c>
      <c r="D36" s="143" t="s">
        <v>19</v>
      </c>
      <c r="E36" s="144"/>
      <c r="F36" s="145"/>
      <c r="G36" s="146"/>
      <c r="H36" s="147"/>
      <c r="I36" s="148"/>
      <c r="J36" s="10"/>
      <c r="K36" s="49">
        <f t="shared" si="56"/>
        <v>5</v>
      </c>
      <c r="L36" s="50" t="str">
        <f>VLOOKUP(U36,V32:W36,2,0)</f>
        <v>Equipe 11</v>
      </c>
      <c r="M36" s="51">
        <f>VLOOKUP(L36,W32:AG36,4,0)</f>
        <v>7</v>
      </c>
      <c r="N36" s="52">
        <f>VLOOKUP(L36,W32:AG36,5,0)</f>
        <v>4</v>
      </c>
      <c r="O36" s="53">
        <f>VLOOKUP(L36,W32:AG36,6,0)</f>
        <v>1</v>
      </c>
      <c r="P36" s="53">
        <f>VLOOKUP(L36,W32:AG36,7,0)</f>
        <v>0</v>
      </c>
      <c r="Q36" s="53">
        <f>VLOOKUP(L36,W32:AG36,8,0)</f>
        <v>3</v>
      </c>
      <c r="R36" s="53">
        <f>VLOOKUP(L36,W32:AG36,9,0)</f>
        <v>5</v>
      </c>
      <c r="S36" s="53">
        <f>VLOOKUP(L36,W32:AG36,10,0)</f>
        <v>10</v>
      </c>
      <c r="T36" s="54">
        <f>VLOOKUP(L36,W32:AG36,11,0)</f>
        <v>-5</v>
      </c>
      <c r="U36" s="22">
        <v>5</v>
      </c>
      <c r="V36" s="23">
        <f t="shared" si="38"/>
        <v>3</v>
      </c>
      <c r="W36" s="25" t="str">
        <f>Equipes!E6</f>
        <v>Equipe 15</v>
      </c>
      <c r="X36" s="24">
        <f>RANK(AH36,AH32:AH36)</f>
        <v>3</v>
      </c>
      <c r="Y36" s="24">
        <f>RANK(AI36,AI32:AI36)</f>
        <v>3</v>
      </c>
      <c r="Z36" s="24">
        <f>SUMPRODUCT((A32:A41=W36)*(AP32:AP41))+SUMPRODUCT((D32:D41=W36)*(AQ32:AQ41))</f>
        <v>8</v>
      </c>
      <c r="AA36" s="24">
        <f>SUMPRODUCT((A32:A41=W36)*(AR32:AR41))+SUMPRODUCT((D32:D41=W36)*(AS32:AS41))</f>
        <v>4</v>
      </c>
      <c r="AB36" s="24">
        <f>SUMPRODUCT((A32:A41=W36)*(AT32:AT41))+SUMPRODUCT((D32:D41=W36)*(AU32:AU41))</f>
        <v>1</v>
      </c>
      <c r="AC36" s="24">
        <f>SUMPRODUCT((A32:A41=W36)*(AV32:AV41))+SUMPRODUCT((D32:D41=W36)*(AW32:AW41))</f>
        <v>1</v>
      </c>
      <c r="AD36" s="24">
        <f>SUMPRODUCT((A32:A41=W36)*(AX32:AX41))+SUMPRODUCT((D32:D41=W36)*(AY32:AY41))</f>
        <v>2</v>
      </c>
      <c r="AE36" s="24">
        <f>SUMPRODUCT((A32:A41=W36)*(AZ32:AZ41))+SUMPRODUCT((D32:D41=W36)*(BA32:BA41))</f>
        <v>9</v>
      </c>
      <c r="AF36" s="24">
        <f>SUMPRODUCT((A32:A41=W36)*(BB32:BB41))+SUMPRODUCT((D32:D41=W36)*(BC32:BC41))</f>
        <v>10</v>
      </c>
      <c r="AG36" s="24">
        <f t="shared" si="39"/>
        <v>-1</v>
      </c>
      <c r="AH36" s="26">
        <f t="shared" si="40"/>
        <v>7999.9908999999998</v>
      </c>
      <c r="AI36" s="28">
        <f>AH36+0.0000001</f>
        <v>7999.9909000999996</v>
      </c>
      <c r="AJ36" s="24">
        <f>IF(B36="",0,IF(B36=C36,0,IF(B36&lt;C36,0,IF(Equipes!$Z$1=1,IF('Matchs de poules'!B36&gt;'Matchs de poules'!C36,4),IF(Equipes!$Z$1=2,IF(B36&gt;C36,3))))))</f>
        <v>0</v>
      </c>
      <c r="AK36" s="24">
        <f>IF(C36="",0,IF(C36=B36,0,IF(C36&lt;B36,0,IF(Equipes!$Z$1=1,IF('Matchs de poules'!C36&gt;'Matchs de poules'!B36,4),IF(Equipes!$Z$1=2,IF(C36&gt;B36,3))))))</f>
        <v>4</v>
      </c>
      <c r="AL36" s="24">
        <f>IF(B36="",0,IF(B36&gt;C36,0,IF(B36&lt;C36,0,IF(Equipes!$Z$1=1,IF('Matchs de poules'!B36='Matchs de poules'!C36,2),IF(Equipes!$Z$1=2,IF('Matchs de poules'!B36=C36,1))))))</f>
        <v>0</v>
      </c>
      <c r="AM36" s="24">
        <f>IF(C36="",0,IF(C36&gt;B36,0,IF(C36&lt;B36,0,IF(Equipes!$Z$1=1,IF('Matchs de poules'!C36='Matchs de poules'!B36,2),IF(Equipes!$Z$1=2,IF('Matchs de poules'!C36=B36,1))))))</f>
        <v>0</v>
      </c>
      <c r="AN36" s="24">
        <f>IF(B36="",0,IF(B36&gt;C36,0,IF(B36=C36,0,IF(Equipes!$Z$1=1,IF('Matchs de poules'!B36&lt;'Matchs de poules'!C36,1),IF(Equipes!$Z$1=2,IF('Matchs de poules'!B36&lt;'Matchs de poules'!C36,0))))))</f>
        <v>1</v>
      </c>
      <c r="AO36" s="24">
        <f>IF(C36="",0,IF(C36&gt;B36,0,IF(C36=B36,0,IF(Equipes!$Z$1=1,IF('Matchs de poules'!C36&lt;'Matchs de poules'!B36,1),IF(Equipes!$Z$1=2,IF('Matchs de poules'!C36&lt;'Matchs de poules'!B36,0))))))</f>
        <v>0</v>
      </c>
      <c r="AP36" s="24">
        <f t="shared" si="41"/>
        <v>1</v>
      </c>
      <c r="AQ36" s="24">
        <f t="shared" si="42"/>
        <v>4</v>
      </c>
      <c r="AR36" s="24">
        <f t="shared" si="43"/>
        <v>1</v>
      </c>
      <c r="AS36" s="24">
        <f t="shared" si="44"/>
        <v>1</v>
      </c>
      <c r="AT36" s="24" t="b">
        <f t="shared" si="45"/>
        <v>0</v>
      </c>
      <c r="AU36" s="24">
        <f t="shared" si="46"/>
        <v>1</v>
      </c>
      <c r="AV36" s="24" t="b">
        <f t="shared" si="47"/>
        <v>0</v>
      </c>
      <c r="AW36" s="24" t="b">
        <f t="shared" si="48"/>
        <v>0</v>
      </c>
      <c r="AX36" s="24">
        <f t="shared" si="49"/>
        <v>1</v>
      </c>
      <c r="AY36" s="24" t="b">
        <f t="shared" si="50"/>
        <v>0</v>
      </c>
      <c r="AZ36" s="24">
        <f t="shared" si="51"/>
        <v>1</v>
      </c>
      <c r="BA36" s="24">
        <f t="shared" si="52"/>
        <v>4</v>
      </c>
      <c r="BB36" s="24">
        <f t="shared" si="53"/>
        <v>4</v>
      </c>
      <c r="BC36" s="24">
        <f t="shared" si="54"/>
        <v>1</v>
      </c>
      <c r="BD36" s="25" t="str">
        <f>VLOOKUP(U36,V32:W36,2,0)</f>
        <v>Equipe 11</v>
      </c>
      <c r="BE36" s="26">
        <f>VLOOKUP(BD36,W32:AH36,12,0)</f>
        <v>6999.9504999999999</v>
      </c>
      <c r="BF36" s="24">
        <f>IF(BE36="","",RANK(BE36,BE32:BE36))</f>
        <v>5</v>
      </c>
      <c r="BG36" s="25" t="str">
        <f t="shared" si="55"/>
        <v>Equipe 15</v>
      </c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29"/>
      <c r="CX36" s="29"/>
      <c r="CY36" s="29"/>
      <c r="CZ36" s="29"/>
    </row>
    <row r="37" spans="1:104" x14ac:dyDescent="0.25">
      <c r="A37" s="140" t="s">
        <v>10</v>
      </c>
      <c r="B37" s="141">
        <v>0</v>
      </c>
      <c r="C37" s="142">
        <v>3</v>
      </c>
      <c r="D37" s="143" t="s">
        <v>17</v>
      </c>
      <c r="E37" s="144"/>
      <c r="F37" s="145"/>
      <c r="G37" s="146"/>
      <c r="H37" s="147"/>
      <c r="I37" s="148"/>
      <c r="J37" s="10"/>
      <c r="K37" s="10"/>
      <c r="L37" s="9"/>
      <c r="M37" s="10"/>
      <c r="N37" s="10"/>
      <c r="O37" s="10"/>
      <c r="P37" s="10"/>
      <c r="Q37" s="10"/>
      <c r="R37" s="10"/>
      <c r="S37" s="10"/>
      <c r="T37" s="10"/>
      <c r="U37" s="29"/>
      <c r="V37" s="29"/>
      <c r="W37" s="30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4">
        <f>IF(B37="",0,IF(B37=C37,0,IF(B37&lt;C37,0,IF(Equipes!$Z$1=1,IF('Matchs de poules'!B37&gt;'Matchs de poules'!C37,4),IF(Equipes!$Z$1=2,IF(B37&gt;C37,3))))))</f>
        <v>0</v>
      </c>
      <c r="AK37" s="24">
        <f>IF(C37="",0,IF(C37=B37,0,IF(C37&lt;B37,0,IF(Equipes!$Z$1=1,IF('Matchs de poules'!C37&gt;'Matchs de poules'!B37,4),IF(Equipes!$Z$1=2,IF(C37&gt;B37,3))))))</f>
        <v>4</v>
      </c>
      <c r="AL37" s="24">
        <f>IF(B37="",0,IF(B37&gt;C37,0,IF(B37&lt;C37,0,IF(Equipes!$Z$1=1,IF('Matchs de poules'!B37='Matchs de poules'!C37,2),IF(Equipes!$Z$1=2,IF('Matchs de poules'!B37=C37,1))))))</f>
        <v>0</v>
      </c>
      <c r="AM37" s="24">
        <f>IF(C37="",0,IF(C37&gt;B37,0,IF(C37&lt;B37,0,IF(Equipes!$Z$1=1,IF('Matchs de poules'!C37='Matchs de poules'!B37,2),IF(Equipes!$Z$1=2,IF('Matchs de poules'!C37=B37,1))))))</f>
        <v>0</v>
      </c>
      <c r="AN37" s="24">
        <f>IF(B37="",0,IF(B37&gt;C37,0,IF(B37=C37,0,IF(Equipes!$Z$1=1,IF('Matchs de poules'!B37&lt;'Matchs de poules'!C37,1),IF(Equipes!$Z$1=2,IF('Matchs de poules'!B37&lt;'Matchs de poules'!C37,0))))))</f>
        <v>1</v>
      </c>
      <c r="AO37" s="24">
        <f>IF(C37="",0,IF(C37&gt;B37,0,IF(C37=B37,0,IF(Equipes!$Z$1=1,IF('Matchs de poules'!C37&lt;'Matchs de poules'!B37,1),IF(Equipes!$Z$1=2,IF('Matchs de poules'!C37&lt;'Matchs de poules'!B37,0))))))</f>
        <v>0</v>
      </c>
      <c r="AP37" s="24">
        <f t="shared" si="41"/>
        <v>1</v>
      </c>
      <c r="AQ37" s="24">
        <f t="shared" si="42"/>
        <v>4</v>
      </c>
      <c r="AR37" s="24">
        <f t="shared" si="43"/>
        <v>1</v>
      </c>
      <c r="AS37" s="24">
        <f t="shared" si="44"/>
        <v>1</v>
      </c>
      <c r="AT37" s="24" t="b">
        <f t="shared" si="45"/>
        <v>0</v>
      </c>
      <c r="AU37" s="24">
        <f t="shared" si="46"/>
        <v>1</v>
      </c>
      <c r="AV37" s="24" t="b">
        <f t="shared" si="47"/>
        <v>0</v>
      </c>
      <c r="AW37" s="24" t="b">
        <f t="shared" si="48"/>
        <v>0</v>
      </c>
      <c r="AX37" s="24">
        <f t="shared" si="49"/>
        <v>1</v>
      </c>
      <c r="AY37" s="24" t="b">
        <f t="shared" si="50"/>
        <v>0</v>
      </c>
      <c r="AZ37" s="24">
        <f t="shared" si="51"/>
        <v>0</v>
      </c>
      <c r="BA37" s="24">
        <f t="shared" si="52"/>
        <v>3</v>
      </c>
      <c r="BB37" s="24">
        <f t="shared" si="53"/>
        <v>3</v>
      </c>
      <c r="BC37" s="24">
        <f t="shared" si="54"/>
        <v>0</v>
      </c>
      <c r="BD37" s="31"/>
      <c r="BE37" s="32"/>
      <c r="BF37" s="29"/>
      <c r="BG37" s="30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29"/>
      <c r="BT37" s="29"/>
      <c r="BU37" s="29"/>
      <c r="BV37" s="29"/>
      <c r="BW37" s="29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29"/>
      <c r="CI37" s="29"/>
      <c r="CJ37" s="29"/>
      <c r="CK37" s="29"/>
      <c r="CL37" s="29"/>
      <c r="CM37" s="29"/>
      <c r="CN37" s="29"/>
      <c r="CO37" s="29"/>
      <c r="CP37" s="29"/>
      <c r="CQ37" s="29"/>
      <c r="CR37" s="29"/>
      <c r="CS37" s="29"/>
      <c r="CT37" s="29"/>
      <c r="CU37" s="29"/>
      <c r="CV37" s="29"/>
      <c r="CW37" s="29"/>
      <c r="CX37" s="29"/>
      <c r="CY37" s="29"/>
      <c r="CZ37" s="29"/>
    </row>
    <row r="38" spans="1:104" ht="15" customHeight="1" x14ac:dyDescent="0.25">
      <c r="A38" s="140" t="s">
        <v>16</v>
      </c>
      <c r="B38" s="141">
        <v>2</v>
      </c>
      <c r="C38" s="142">
        <v>2</v>
      </c>
      <c r="D38" s="143" t="s">
        <v>18</v>
      </c>
      <c r="E38" s="144"/>
      <c r="F38" s="145"/>
      <c r="G38" s="146"/>
      <c r="H38" s="147"/>
      <c r="I38" s="148"/>
      <c r="J38" s="10"/>
      <c r="K38" s="90"/>
      <c r="L38" s="111" t="s">
        <v>115</v>
      </c>
      <c r="M38" s="111"/>
      <c r="N38" s="10"/>
      <c r="O38" s="10"/>
      <c r="P38" s="10"/>
      <c r="Q38" s="10"/>
      <c r="R38" s="10"/>
      <c r="S38" s="10"/>
      <c r="T38" s="10"/>
      <c r="U38" s="29"/>
      <c r="V38" s="29"/>
      <c r="W38" s="30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4">
        <f>IF(B38="",0,IF(B38=C38,0,IF(B38&lt;C38,0,IF(Equipes!$Z$1=1,IF('Matchs de poules'!B38&gt;'Matchs de poules'!C38,4),IF(Equipes!$Z$1=2,IF(B38&gt;C38,3))))))</f>
        <v>0</v>
      </c>
      <c r="AK38" s="24">
        <f>IF(C38="",0,IF(C38=B38,0,IF(C38&lt;B38,0,IF(Equipes!$Z$1=1,IF('Matchs de poules'!C38&gt;'Matchs de poules'!B38,4),IF(Equipes!$Z$1=2,IF(C38&gt;B38,3))))))</f>
        <v>0</v>
      </c>
      <c r="AL38" s="24">
        <f>IF(B38="",0,IF(B38&gt;C38,0,IF(B38&lt;C38,0,IF(Equipes!$Z$1=1,IF('Matchs de poules'!B38='Matchs de poules'!C38,2),IF(Equipes!$Z$1=2,IF('Matchs de poules'!B38=C38,1))))))</f>
        <v>2</v>
      </c>
      <c r="AM38" s="24">
        <f>IF(C38="",0,IF(C38&gt;B38,0,IF(C38&lt;B38,0,IF(Equipes!$Z$1=1,IF('Matchs de poules'!C38='Matchs de poules'!B38,2),IF(Equipes!$Z$1=2,IF('Matchs de poules'!C38=B38,1))))))</f>
        <v>2</v>
      </c>
      <c r="AN38" s="24">
        <f>IF(B38="",0,IF(B38&gt;C38,0,IF(B38=C38,0,IF(Equipes!$Z$1=1,IF('Matchs de poules'!B38&lt;'Matchs de poules'!C38,1),IF(Equipes!$Z$1=2,IF('Matchs de poules'!B38&lt;'Matchs de poules'!C38,0))))))</f>
        <v>0</v>
      </c>
      <c r="AO38" s="24">
        <f>IF(C38="",0,IF(C38&gt;B38,0,IF(C38=B38,0,IF(Equipes!$Z$1=1,IF('Matchs de poules'!C38&lt;'Matchs de poules'!B38,1),IF(Equipes!$Z$1=2,IF('Matchs de poules'!C38&lt;'Matchs de poules'!B38,0))))))</f>
        <v>0</v>
      </c>
      <c r="AP38" s="24">
        <f t="shared" si="41"/>
        <v>2</v>
      </c>
      <c r="AQ38" s="24">
        <f t="shared" si="42"/>
        <v>2</v>
      </c>
      <c r="AR38" s="24">
        <f t="shared" si="43"/>
        <v>1</v>
      </c>
      <c r="AS38" s="24">
        <f t="shared" si="44"/>
        <v>1</v>
      </c>
      <c r="AT38" s="24" t="b">
        <f t="shared" si="45"/>
        <v>0</v>
      </c>
      <c r="AU38" s="24" t="b">
        <f t="shared" si="46"/>
        <v>0</v>
      </c>
      <c r="AV38" s="24">
        <f t="shared" si="47"/>
        <v>1</v>
      </c>
      <c r="AW38" s="24">
        <f t="shared" si="48"/>
        <v>1</v>
      </c>
      <c r="AX38" s="24" t="b">
        <f t="shared" si="49"/>
        <v>0</v>
      </c>
      <c r="AY38" s="24" t="b">
        <f t="shared" si="50"/>
        <v>0</v>
      </c>
      <c r="AZ38" s="24">
        <f t="shared" si="51"/>
        <v>2</v>
      </c>
      <c r="BA38" s="24">
        <f t="shared" si="52"/>
        <v>2</v>
      </c>
      <c r="BB38" s="24">
        <f t="shared" si="53"/>
        <v>2</v>
      </c>
      <c r="BC38" s="24">
        <f t="shared" si="54"/>
        <v>2</v>
      </c>
      <c r="BD38" s="31"/>
      <c r="BE38" s="32"/>
      <c r="BF38" s="29"/>
      <c r="BG38" s="30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29"/>
      <c r="CG38" s="29"/>
      <c r="CH38" s="29"/>
      <c r="CI38" s="29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29"/>
      <c r="CX38" s="29"/>
      <c r="CY38" s="29"/>
      <c r="CZ38" s="29"/>
    </row>
    <row r="39" spans="1:104" x14ac:dyDescent="0.25">
      <c r="A39" s="140" t="s">
        <v>17</v>
      </c>
      <c r="B39" s="141">
        <v>4</v>
      </c>
      <c r="C39" s="142">
        <v>1</v>
      </c>
      <c r="D39" s="143" t="s">
        <v>19</v>
      </c>
      <c r="E39" s="144"/>
      <c r="F39" s="145"/>
      <c r="G39" s="146"/>
      <c r="H39" s="147"/>
      <c r="I39" s="148"/>
      <c r="J39" s="10"/>
      <c r="K39" s="90"/>
      <c r="L39" s="111"/>
      <c r="M39" s="111"/>
      <c r="N39" s="10"/>
      <c r="O39" s="10"/>
      <c r="P39" s="10"/>
      <c r="Q39" s="10"/>
      <c r="R39" s="10"/>
      <c r="S39" s="10"/>
      <c r="T39" s="10"/>
      <c r="U39" s="29"/>
      <c r="V39" s="29"/>
      <c r="W39" s="30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4">
        <f>IF(B39="",0,IF(B39=C39,0,IF(B39&lt;C39,0,IF(Equipes!$Z$1=1,IF('Matchs de poules'!B39&gt;'Matchs de poules'!C39,4),IF(Equipes!$Z$1=2,IF(B39&gt;C39,3))))))</f>
        <v>4</v>
      </c>
      <c r="AK39" s="24">
        <f>IF(C39="",0,IF(C39=B39,0,IF(C39&lt;B39,0,IF(Equipes!$Z$1=1,IF('Matchs de poules'!C39&gt;'Matchs de poules'!B39,4),IF(Equipes!$Z$1=2,IF(C39&gt;B39,3))))))</f>
        <v>0</v>
      </c>
      <c r="AL39" s="24">
        <f>IF(B39="",0,IF(B39&gt;C39,0,IF(B39&lt;C39,0,IF(Equipes!$Z$1=1,IF('Matchs de poules'!B39='Matchs de poules'!C39,2),IF(Equipes!$Z$1=2,IF('Matchs de poules'!B39=C39,1))))))</f>
        <v>0</v>
      </c>
      <c r="AM39" s="24">
        <f>IF(C39="",0,IF(C39&gt;B39,0,IF(C39&lt;B39,0,IF(Equipes!$Z$1=1,IF('Matchs de poules'!C39='Matchs de poules'!B39,2),IF(Equipes!$Z$1=2,IF('Matchs de poules'!C39=B39,1))))))</f>
        <v>0</v>
      </c>
      <c r="AN39" s="24">
        <f>IF(B39="",0,IF(B39&gt;C39,0,IF(B39=C39,0,IF(Equipes!$Z$1=1,IF('Matchs de poules'!B39&lt;'Matchs de poules'!C39,1),IF(Equipes!$Z$1=2,IF('Matchs de poules'!B39&lt;'Matchs de poules'!C39,0))))))</f>
        <v>0</v>
      </c>
      <c r="AO39" s="24">
        <f>IF(C39="",0,IF(C39&gt;B39,0,IF(C39=B39,0,IF(Equipes!$Z$1=1,IF('Matchs de poules'!C39&lt;'Matchs de poules'!B39,1),IF(Equipes!$Z$1=2,IF('Matchs de poules'!C39&lt;'Matchs de poules'!B39,0))))))</f>
        <v>1</v>
      </c>
      <c r="AP39" s="24">
        <f t="shared" si="41"/>
        <v>4</v>
      </c>
      <c r="AQ39" s="24">
        <f t="shared" si="42"/>
        <v>1</v>
      </c>
      <c r="AR39" s="24">
        <f t="shared" si="43"/>
        <v>1</v>
      </c>
      <c r="AS39" s="24">
        <f t="shared" si="44"/>
        <v>1</v>
      </c>
      <c r="AT39" s="24">
        <f t="shared" si="45"/>
        <v>1</v>
      </c>
      <c r="AU39" s="24" t="b">
        <f t="shared" si="46"/>
        <v>0</v>
      </c>
      <c r="AV39" s="24" t="b">
        <f t="shared" si="47"/>
        <v>0</v>
      </c>
      <c r="AW39" s="24" t="b">
        <f t="shared" si="48"/>
        <v>0</v>
      </c>
      <c r="AX39" s="24" t="b">
        <f t="shared" si="49"/>
        <v>0</v>
      </c>
      <c r="AY39" s="24">
        <f t="shared" si="50"/>
        <v>1</v>
      </c>
      <c r="AZ39" s="24">
        <f t="shared" si="51"/>
        <v>4</v>
      </c>
      <c r="BA39" s="24">
        <f t="shared" si="52"/>
        <v>1</v>
      </c>
      <c r="BB39" s="24">
        <f t="shared" si="53"/>
        <v>1</v>
      </c>
      <c r="BC39" s="24">
        <f t="shared" si="54"/>
        <v>4</v>
      </c>
      <c r="BD39" s="31"/>
      <c r="BE39" s="32"/>
      <c r="BF39" s="29"/>
      <c r="BG39" s="30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</row>
    <row r="40" spans="1:104" x14ac:dyDescent="0.25">
      <c r="A40" s="140" t="s">
        <v>10</v>
      </c>
      <c r="B40" s="141">
        <v>2</v>
      </c>
      <c r="C40" s="142">
        <v>4</v>
      </c>
      <c r="D40" s="143" t="s">
        <v>18</v>
      </c>
      <c r="E40" s="144"/>
      <c r="F40" s="145"/>
      <c r="G40" s="146"/>
      <c r="H40" s="147"/>
      <c r="I40" s="148"/>
      <c r="J40" s="10"/>
      <c r="K40" s="10"/>
      <c r="L40" s="9"/>
      <c r="M40" s="10"/>
      <c r="N40" s="10"/>
      <c r="O40" s="10"/>
      <c r="P40" s="10"/>
      <c r="Q40" s="10"/>
      <c r="R40" s="10"/>
      <c r="S40" s="10"/>
      <c r="T40" s="10"/>
      <c r="U40" s="29"/>
      <c r="V40" s="29"/>
      <c r="W40" s="30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4">
        <f>IF(B40="",0,IF(B40=C40,0,IF(B40&lt;C40,0,IF(Equipes!$Z$1=1,IF('Matchs de poules'!B40&gt;'Matchs de poules'!C40,4),IF(Equipes!$Z$1=2,IF(B40&gt;C40,3))))))</f>
        <v>0</v>
      </c>
      <c r="AK40" s="24">
        <f>IF(C40="",0,IF(C40=B40,0,IF(C40&lt;B40,0,IF(Equipes!$Z$1=1,IF('Matchs de poules'!C40&gt;'Matchs de poules'!B40,4),IF(Equipes!$Z$1=2,IF(C40&gt;B40,3))))))</f>
        <v>4</v>
      </c>
      <c r="AL40" s="24">
        <f>IF(B40="",0,IF(B40&gt;C40,0,IF(B40&lt;C40,0,IF(Equipes!$Z$1=1,IF('Matchs de poules'!B40='Matchs de poules'!C40,2),IF(Equipes!$Z$1=2,IF('Matchs de poules'!B40=C40,1))))))</f>
        <v>0</v>
      </c>
      <c r="AM40" s="24">
        <f>IF(C40="",0,IF(C40&gt;B40,0,IF(C40&lt;B40,0,IF(Equipes!$Z$1=1,IF('Matchs de poules'!C40='Matchs de poules'!B40,2),IF(Equipes!$Z$1=2,IF('Matchs de poules'!C40=B40,1))))))</f>
        <v>0</v>
      </c>
      <c r="AN40" s="24">
        <f>IF(B40="",0,IF(B40&gt;C40,0,IF(B40=C40,0,IF(Equipes!$Z$1=1,IF('Matchs de poules'!B40&lt;'Matchs de poules'!C40,1),IF(Equipes!$Z$1=2,IF('Matchs de poules'!B40&lt;'Matchs de poules'!C40,0))))))</f>
        <v>1</v>
      </c>
      <c r="AO40" s="24">
        <f>IF(C40="",0,IF(C40&gt;B40,0,IF(C40=B40,0,IF(Equipes!$Z$1=1,IF('Matchs de poules'!C40&lt;'Matchs de poules'!B40,1),IF(Equipes!$Z$1=2,IF('Matchs de poules'!C40&lt;'Matchs de poules'!B40,0))))))</f>
        <v>0</v>
      </c>
      <c r="AP40" s="24">
        <f t="shared" si="41"/>
        <v>1</v>
      </c>
      <c r="AQ40" s="24">
        <f t="shared" si="42"/>
        <v>4</v>
      </c>
      <c r="AR40" s="24">
        <f t="shared" si="43"/>
        <v>1</v>
      </c>
      <c r="AS40" s="24">
        <f t="shared" si="44"/>
        <v>1</v>
      </c>
      <c r="AT40" s="24" t="b">
        <f t="shared" si="45"/>
        <v>0</v>
      </c>
      <c r="AU40" s="24">
        <f t="shared" si="46"/>
        <v>1</v>
      </c>
      <c r="AV40" s="24" t="b">
        <f t="shared" si="47"/>
        <v>0</v>
      </c>
      <c r="AW40" s="24" t="b">
        <f t="shared" si="48"/>
        <v>0</v>
      </c>
      <c r="AX40" s="24">
        <f t="shared" si="49"/>
        <v>1</v>
      </c>
      <c r="AY40" s="24" t="b">
        <f t="shared" si="50"/>
        <v>0</v>
      </c>
      <c r="AZ40" s="24">
        <f t="shared" si="51"/>
        <v>2</v>
      </c>
      <c r="BA40" s="24">
        <f t="shared" si="52"/>
        <v>4</v>
      </c>
      <c r="BB40" s="24">
        <f t="shared" si="53"/>
        <v>4</v>
      </c>
      <c r="BC40" s="24">
        <f t="shared" si="54"/>
        <v>2</v>
      </c>
      <c r="BD40" s="31"/>
      <c r="BE40" s="32"/>
      <c r="BF40" s="29"/>
      <c r="BG40" s="30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29"/>
      <c r="CG40" s="29"/>
      <c r="CH40" s="29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29"/>
      <c r="CX40" s="29"/>
      <c r="CY40" s="29"/>
      <c r="CZ40" s="29"/>
    </row>
    <row r="41" spans="1:104" x14ac:dyDescent="0.25">
      <c r="A41" s="149" t="s">
        <v>16</v>
      </c>
      <c r="B41" s="150">
        <v>2</v>
      </c>
      <c r="C41" s="151">
        <v>2</v>
      </c>
      <c r="D41" s="152" t="s">
        <v>19</v>
      </c>
      <c r="E41" s="153"/>
      <c r="F41" s="154"/>
      <c r="G41" s="155"/>
      <c r="H41" s="156"/>
      <c r="I41" s="157"/>
      <c r="J41" s="10"/>
      <c r="K41" s="10"/>
      <c r="L41" s="9"/>
      <c r="M41" s="10"/>
      <c r="N41" s="10"/>
      <c r="O41" s="10"/>
      <c r="P41" s="10"/>
      <c r="Q41" s="10"/>
      <c r="R41" s="10"/>
      <c r="S41" s="10"/>
      <c r="T41" s="10"/>
      <c r="U41" s="29"/>
      <c r="V41" s="29"/>
      <c r="W41" s="30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4">
        <f>IF(B41="",0,IF(B41=C41,0,IF(B41&lt;C41,0,IF(Equipes!$Z$1=1,IF('Matchs de poules'!B41&gt;'Matchs de poules'!C41,4),IF(Equipes!$Z$1=2,IF(B41&gt;C41,3))))))</f>
        <v>0</v>
      </c>
      <c r="AK41" s="24">
        <f>IF(C41="",0,IF(C41=B41,0,IF(C41&lt;B41,0,IF(Equipes!$Z$1=1,IF('Matchs de poules'!C41&gt;'Matchs de poules'!B41,4),IF(Equipes!$Z$1=2,IF(C41&gt;B41,3))))))</f>
        <v>0</v>
      </c>
      <c r="AL41" s="24">
        <f>IF(B41="",0,IF(B41&gt;C41,0,IF(B41&lt;C41,0,IF(Equipes!$Z$1=1,IF('Matchs de poules'!B41='Matchs de poules'!C41,2),IF(Equipes!$Z$1=2,IF('Matchs de poules'!B41=C41,1))))))</f>
        <v>2</v>
      </c>
      <c r="AM41" s="24">
        <f>IF(C41="",0,IF(C41&gt;B41,0,IF(C41&lt;B41,0,IF(Equipes!$Z$1=1,IF('Matchs de poules'!C41='Matchs de poules'!B41,2),IF(Equipes!$Z$1=2,IF('Matchs de poules'!C41=B41,1))))))</f>
        <v>2</v>
      </c>
      <c r="AN41" s="24">
        <f>IF(B41="",0,IF(B41&gt;C41,0,IF(B41=C41,0,IF(Equipes!$Z$1=1,IF('Matchs de poules'!B41&lt;'Matchs de poules'!C41,1),IF(Equipes!$Z$1=2,IF('Matchs de poules'!B41&lt;'Matchs de poules'!C41,0))))))</f>
        <v>0</v>
      </c>
      <c r="AO41" s="24">
        <f>IF(C41="",0,IF(C41&gt;B41,0,IF(C41=B41,0,IF(Equipes!$Z$1=1,IF('Matchs de poules'!C41&lt;'Matchs de poules'!B41,1),IF(Equipes!$Z$1=2,IF('Matchs de poules'!C41&lt;'Matchs de poules'!B41,0))))))</f>
        <v>0</v>
      </c>
      <c r="AP41" s="24">
        <f t="shared" si="41"/>
        <v>2</v>
      </c>
      <c r="AQ41" s="24">
        <f t="shared" si="42"/>
        <v>2</v>
      </c>
      <c r="AR41" s="24">
        <f t="shared" si="43"/>
        <v>1</v>
      </c>
      <c r="AS41" s="24">
        <f t="shared" si="44"/>
        <v>1</v>
      </c>
      <c r="AT41" s="24" t="b">
        <f t="shared" si="45"/>
        <v>0</v>
      </c>
      <c r="AU41" s="24" t="b">
        <f t="shared" si="46"/>
        <v>0</v>
      </c>
      <c r="AV41" s="24">
        <f t="shared" si="47"/>
        <v>1</v>
      </c>
      <c r="AW41" s="24">
        <f t="shared" si="48"/>
        <v>1</v>
      </c>
      <c r="AX41" s="24" t="b">
        <f t="shared" si="49"/>
        <v>0</v>
      </c>
      <c r="AY41" s="24" t="b">
        <f t="shared" si="50"/>
        <v>0</v>
      </c>
      <c r="AZ41" s="24">
        <f t="shared" si="51"/>
        <v>2</v>
      </c>
      <c r="BA41" s="24">
        <f t="shared" si="52"/>
        <v>2</v>
      </c>
      <c r="BB41" s="24">
        <f t="shared" si="53"/>
        <v>2</v>
      </c>
      <c r="BC41" s="24">
        <f t="shared" si="54"/>
        <v>2</v>
      </c>
      <c r="BD41" s="31"/>
      <c r="BE41" s="32"/>
      <c r="BF41" s="29"/>
      <c r="BG41" s="30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29"/>
      <c r="BT41" s="29"/>
      <c r="BU41" s="29"/>
      <c r="BV41" s="29"/>
      <c r="BW41" s="29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  <c r="CZ41" s="29"/>
    </row>
    <row r="42" spans="1:104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9"/>
      <c r="M42" s="10"/>
      <c r="N42" s="10"/>
      <c r="O42" s="10"/>
      <c r="P42" s="10"/>
      <c r="Q42" s="10"/>
      <c r="R42" s="10"/>
      <c r="S42" s="10"/>
      <c r="T42" s="10"/>
      <c r="U42" s="29"/>
      <c r="V42" s="29"/>
      <c r="W42" s="30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30"/>
      <c r="BE42" s="29"/>
      <c r="BF42" s="29"/>
      <c r="BG42" s="30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29"/>
      <c r="CY42" s="29"/>
      <c r="CZ42" s="29"/>
    </row>
    <row r="43" spans="1:104" x14ac:dyDescent="0.25">
      <c r="A43" s="71" t="s">
        <v>91</v>
      </c>
      <c r="B43" s="72"/>
      <c r="C43" s="72"/>
      <c r="D43" s="73"/>
      <c r="E43" s="77" t="str">
        <f>IF(Equipes!$A$9="","",Equipes!$A$9)</f>
        <v>Nom du Tournoi</v>
      </c>
      <c r="F43" s="78"/>
      <c r="G43" s="79"/>
      <c r="H43" s="83" t="str">
        <f>IF(Equipes!$C$12="","",Equipes!$C$12)</f>
        <v>Choix année</v>
      </c>
      <c r="I43" s="84"/>
      <c r="J43" s="10"/>
      <c r="K43" s="87" t="str">
        <f>A43</f>
        <v>Poule 4</v>
      </c>
      <c r="L43" s="87"/>
      <c r="M43" s="87"/>
      <c r="N43" s="87"/>
      <c r="O43" s="87"/>
      <c r="P43" s="87"/>
      <c r="Q43" s="87"/>
      <c r="R43" s="87"/>
      <c r="S43" s="87"/>
      <c r="T43" s="87"/>
      <c r="U43" s="70"/>
      <c r="V43" s="70"/>
      <c r="W43" s="89" t="str">
        <f>A43</f>
        <v>Poule 4</v>
      </c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69"/>
      <c r="AI43" s="70"/>
      <c r="AJ43" s="68" t="s">
        <v>82</v>
      </c>
      <c r="AK43" s="68" t="s">
        <v>83</v>
      </c>
      <c r="AL43" s="68" t="s">
        <v>82</v>
      </c>
      <c r="AM43" s="68" t="s">
        <v>83</v>
      </c>
      <c r="AN43" s="68" t="s">
        <v>82</v>
      </c>
      <c r="AO43" s="68" t="s">
        <v>83</v>
      </c>
      <c r="AP43" s="68" t="s">
        <v>82</v>
      </c>
      <c r="AQ43" s="68" t="s">
        <v>83</v>
      </c>
      <c r="AR43" s="68" t="s">
        <v>82</v>
      </c>
      <c r="AS43" s="68" t="s">
        <v>83</v>
      </c>
      <c r="AT43" s="68" t="s">
        <v>82</v>
      </c>
      <c r="AU43" s="68" t="s">
        <v>83</v>
      </c>
      <c r="AV43" s="68" t="s">
        <v>82</v>
      </c>
      <c r="AW43" s="68" t="s">
        <v>83</v>
      </c>
      <c r="AX43" s="68" t="s">
        <v>82</v>
      </c>
      <c r="AY43" s="68" t="s">
        <v>83</v>
      </c>
      <c r="AZ43" s="68" t="s">
        <v>82</v>
      </c>
      <c r="BA43" s="68" t="s">
        <v>83</v>
      </c>
      <c r="BB43" s="68" t="s">
        <v>82</v>
      </c>
      <c r="BC43" s="68" t="s">
        <v>83</v>
      </c>
      <c r="BD43" s="66" t="str">
        <f>A43</f>
        <v>Poule 4</v>
      </c>
      <c r="BE43" s="66"/>
      <c r="BF43" s="66"/>
      <c r="BG43" s="66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29"/>
      <c r="CG43" s="29"/>
      <c r="CH43" s="29"/>
      <c r="CI43" s="29"/>
      <c r="CJ43" s="29"/>
      <c r="CK43" s="29"/>
      <c r="CL43" s="29"/>
      <c r="CM43" s="29"/>
      <c r="CN43" s="29"/>
      <c r="CO43" s="29"/>
      <c r="CP43" s="29"/>
      <c r="CQ43" s="29"/>
      <c r="CR43" s="29"/>
      <c r="CS43" s="29"/>
      <c r="CT43" s="29"/>
      <c r="CU43" s="29"/>
      <c r="CV43" s="29"/>
      <c r="CW43" s="29"/>
      <c r="CX43" s="29"/>
      <c r="CY43" s="29"/>
      <c r="CZ43" s="29"/>
    </row>
    <row r="44" spans="1:104" x14ac:dyDescent="0.25">
      <c r="A44" s="74"/>
      <c r="B44" s="75"/>
      <c r="C44" s="75"/>
      <c r="D44" s="76"/>
      <c r="E44" s="80"/>
      <c r="F44" s="81"/>
      <c r="G44" s="82"/>
      <c r="H44" s="85"/>
      <c r="I44" s="86"/>
      <c r="J44" s="10"/>
      <c r="K44" s="88"/>
      <c r="L44" s="88"/>
      <c r="M44" s="88"/>
      <c r="N44" s="88"/>
      <c r="O44" s="88"/>
      <c r="P44" s="88"/>
      <c r="Q44" s="88"/>
      <c r="R44" s="88"/>
      <c r="S44" s="88"/>
      <c r="T44" s="88"/>
      <c r="U44" s="70"/>
      <c r="V44" s="70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69"/>
      <c r="AI44" s="70"/>
      <c r="AJ44" s="68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  <c r="AW44" s="68"/>
      <c r="AX44" s="68"/>
      <c r="AY44" s="68"/>
      <c r="AZ44" s="68"/>
      <c r="BA44" s="68"/>
      <c r="BB44" s="68"/>
      <c r="BC44" s="68"/>
      <c r="BD44" s="66"/>
      <c r="BE44" s="66"/>
      <c r="BF44" s="66"/>
      <c r="BG44" s="66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29"/>
      <c r="CX44" s="29"/>
      <c r="CY44" s="29"/>
      <c r="CZ44" s="29"/>
    </row>
    <row r="45" spans="1:104" x14ac:dyDescent="0.25">
      <c r="A45" s="55" t="s">
        <v>58</v>
      </c>
      <c r="B45" s="67" t="s">
        <v>59</v>
      </c>
      <c r="C45" s="67"/>
      <c r="D45" s="56" t="s">
        <v>58</v>
      </c>
      <c r="E45" s="57" t="s">
        <v>60</v>
      </c>
      <c r="F45" s="58" t="s">
        <v>63</v>
      </c>
      <c r="G45" s="59" t="s">
        <v>63</v>
      </c>
      <c r="H45" s="60" t="s">
        <v>61</v>
      </c>
      <c r="I45" s="61" t="s">
        <v>62</v>
      </c>
      <c r="J45" s="10"/>
      <c r="K45" s="33" t="s">
        <v>65</v>
      </c>
      <c r="L45" s="34" t="s">
        <v>58</v>
      </c>
      <c r="M45" s="35" t="s">
        <v>66</v>
      </c>
      <c r="N45" s="36" t="s">
        <v>67</v>
      </c>
      <c r="O45" s="37" t="s">
        <v>68</v>
      </c>
      <c r="P45" s="37" t="s">
        <v>70</v>
      </c>
      <c r="Q45" s="37" t="s">
        <v>69</v>
      </c>
      <c r="R45" s="37" t="s">
        <v>71</v>
      </c>
      <c r="S45" s="37" t="s">
        <v>72</v>
      </c>
      <c r="T45" s="37" t="s">
        <v>73</v>
      </c>
      <c r="U45" s="22" t="s">
        <v>74</v>
      </c>
      <c r="V45" s="23" t="s">
        <v>65</v>
      </c>
      <c r="W45" s="24" t="s">
        <v>58</v>
      </c>
      <c r="X45" s="24" t="s">
        <v>74</v>
      </c>
      <c r="Y45" s="24" t="s">
        <v>65</v>
      </c>
      <c r="Z45" s="24" t="s">
        <v>75</v>
      </c>
      <c r="AA45" s="24" t="s">
        <v>76</v>
      </c>
      <c r="AB45" s="24" t="s">
        <v>77</v>
      </c>
      <c r="AC45" s="24" t="s">
        <v>78</v>
      </c>
      <c r="AD45" s="24" t="s">
        <v>79</v>
      </c>
      <c r="AE45" s="24" t="s">
        <v>80</v>
      </c>
      <c r="AF45" s="24" t="s">
        <v>81</v>
      </c>
      <c r="AG45" s="24" t="s">
        <v>73</v>
      </c>
      <c r="AH45" s="24" t="s">
        <v>74</v>
      </c>
      <c r="AI45" s="23" t="s">
        <v>65</v>
      </c>
      <c r="AJ45" s="24" t="s">
        <v>84</v>
      </c>
      <c r="AK45" s="24" t="s">
        <v>85</v>
      </c>
      <c r="AL45" s="24" t="s">
        <v>86</v>
      </c>
      <c r="AM45" s="24" t="s">
        <v>86</v>
      </c>
      <c r="AN45" s="24" t="s">
        <v>87</v>
      </c>
      <c r="AO45" s="24" t="s">
        <v>87</v>
      </c>
      <c r="AP45" s="24" t="s">
        <v>88</v>
      </c>
      <c r="AQ45" s="24" t="s">
        <v>88</v>
      </c>
      <c r="AR45" s="24" t="s">
        <v>76</v>
      </c>
      <c r="AS45" s="24" t="s">
        <v>76</v>
      </c>
      <c r="AT45" s="24" t="s">
        <v>77</v>
      </c>
      <c r="AU45" s="24" t="s">
        <v>77</v>
      </c>
      <c r="AV45" s="24" t="s">
        <v>78</v>
      </c>
      <c r="AW45" s="24" t="s">
        <v>78</v>
      </c>
      <c r="AX45" s="24" t="s">
        <v>79</v>
      </c>
      <c r="AY45" s="24" t="s">
        <v>79</v>
      </c>
      <c r="AZ45" s="24" t="s">
        <v>80</v>
      </c>
      <c r="BA45" s="24" t="s">
        <v>80</v>
      </c>
      <c r="BB45" s="24" t="s">
        <v>81</v>
      </c>
      <c r="BC45" s="24" t="s">
        <v>81</v>
      </c>
      <c r="BD45" s="24" t="s">
        <v>58</v>
      </c>
      <c r="BE45" s="24" t="s">
        <v>74</v>
      </c>
      <c r="BF45" s="24" t="s">
        <v>65</v>
      </c>
      <c r="BG45" s="24" t="s">
        <v>58</v>
      </c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</row>
    <row r="46" spans="1:104" x14ac:dyDescent="0.25">
      <c r="A46" s="131" t="s">
        <v>11</v>
      </c>
      <c r="B46" s="132">
        <v>0</v>
      </c>
      <c r="C46" s="133">
        <v>1</v>
      </c>
      <c r="D46" s="134" t="s">
        <v>12</v>
      </c>
      <c r="E46" s="135"/>
      <c r="F46" s="136"/>
      <c r="G46" s="137"/>
      <c r="H46" s="138"/>
      <c r="I46" s="139"/>
      <c r="J46" s="10"/>
      <c r="K46" s="109">
        <v>1</v>
      </c>
      <c r="L46" s="38" t="str">
        <f>VLOOKUP(U46,V46:W50,2,0)</f>
        <v>Equipe 18</v>
      </c>
      <c r="M46" s="39">
        <f>VLOOKUP(L46,W46:AG50,4,0)</f>
        <v>13</v>
      </c>
      <c r="N46" s="40">
        <f>VLOOKUP(L46,W46:AG50,5,0)</f>
        <v>4</v>
      </c>
      <c r="O46" s="41">
        <f>VLOOKUP(L46,W46:AG50,6,0)</f>
        <v>3</v>
      </c>
      <c r="P46" s="41">
        <f>VLOOKUP(L46,W46:AG50,7,0)</f>
        <v>0</v>
      </c>
      <c r="Q46" s="41">
        <f>VLOOKUP(L46,W46:AG50,8,0)</f>
        <v>1</v>
      </c>
      <c r="R46" s="41">
        <f>VLOOKUP(L46,W46:AG50,9,0)</f>
        <v>12</v>
      </c>
      <c r="S46" s="41">
        <f>VLOOKUP(L46,W46:AG50,10,0)</f>
        <v>6</v>
      </c>
      <c r="T46" s="42">
        <f>VLOOKUP(L46,W46:AG50,11,0)</f>
        <v>6</v>
      </c>
      <c r="U46" s="22">
        <v>1</v>
      </c>
      <c r="V46" s="23">
        <f>Y46</f>
        <v>5</v>
      </c>
      <c r="W46" s="25" t="str">
        <f>Equipes!G2</f>
        <v>Equipe 16</v>
      </c>
      <c r="X46" s="24">
        <f>RANK(AH46,AH46:AH50)</f>
        <v>5</v>
      </c>
      <c r="Y46" s="24">
        <f>RANK(AI46,AI46:AI50)</f>
        <v>5</v>
      </c>
      <c r="Z46" s="24">
        <f>SUMPRODUCT((A46:A55=W46)*(AP46:AP55))+SUMPRODUCT((D46:D55=W46)*(AQ46:AQ55))</f>
        <v>7</v>
      </c>
      <c r="AA46" s="24">
        <f>SUMPRODUCT((A46:A55=W46)*(AR46:AR55))+SUMPRODUCT((D46:D55=W46)*(AS46:AS55))</f>
        <v>4</v>
      </c>
      <c r="AB46" s="24">
        <f>SUMPRODUCT((A46:A55=W46)*(AT46:AT55))+SUMPRODUCT((D46:D55=W46)*(AU46:AU55))</f>
        <v>1</v>
      </c>
      <c r="AC46" s="24">
        <f>SUMPRODUCT((A46:A55=W46)*(AV46:AV55))+SUMPRODUCT((D46:D55=W46)*(AW46:AW55))</f>
        <v>0</v>
      </c>
      <c r="AD46" s="24">
        <f>SUMPRODUCT((A46:A55=W46)*(AX46:AX55))+SUMPRODUCT((D46:D55=W46)*(AY46:AY55))</f>
        <v>3</v>
      </c>
      <c r="AE46" s="24">
        <f>SUMPRODUCT((A46:A55=W46)*(AZ46:AZ55))+SUMPRODUCT((D46:D55=W46)*(BA46:BA55))</f>
        <v>5</v>
      </c>
      <c r="AF46" s="24">
        <f>SUMPRODUCT((A46:A55=W46)*(BB46:BB55))+SUMPRODUCT((D46:D55=W46)*(BC46:BC55))</f>
        <v>10</v>
      </c>
      <c r="AG46" s="24">
        <f>AE46-AF46</f>
        <v>-5</v>
      </c>
      <c r="AH46" s="26">
        <f>SUM(Z46*1000+(AG46)/100+(AE46)/10000)</f>
        <v>6999.9504999999999</v>
      </c>
      <c r="AI46" s="28">
        <f>AH46+0.0000005</f>
        <v>6999.9505005000001</v>
      </c>
      <c r="AJ46" s="24">
        <f>IF(B46="",0,IF(B46=C46,0,IF(B46&lt;C46,0,IF(Equipes!$Z$1=1,IF('Matchs de poules'!B46&gt;'Matchs de poules'!C46,4),IF(Equipes!$Z$1=2,IF(B46&gt;C46,3))))))</f>
        <v>0</v>
      </c>
      <c r="AK46" s="24">
        <f>IF(C46="",0,IF(C46=B46,0,IF(C46&lt;B46,0,IF(Equipes!$Z$1=1,IF('Matchs de poules'!C46&gt;'Matchs de poules'!B46,4),IF(Equipes!$Z$1=2,IF(C46&gt;B46,3))))))</f>
        <v>4</v>
      </c>
      <c r="AL46" s="24">
        <f>IF(B46="",0,IF(B46&gt;C46,0,IF(B46&lt;C46,0,IF(Equipes!$Z$1=1,IF('Matchs de poules'!B46='Matchs de poules'!C46,2),IF(Equipes!$Z$1=2,IF('Matchs de poules'!B46=C46,1))))))</f>
        <v>0</v>
      </c>
      <c r="AM46" s="24">
        <f>IF(C46="",0,IF(C46&gt;B46,0,IF(C46&lt;B46,0,IF(Equipes!$Z$1=1,IF('Matchs de poules'!C46='Matchs de poules'!B46,2),IF(Equipes!$Z$1=2,IF('Matchs de poules'!C46=B46,1))))))</f>
        <v>0</v>
      </c>
      <c r="AN46" s="24">
        <f>IF(B46="",0,IF(B46&gt;C46,0,IF(B46=C46,0,IF(Equipes!$Z$1=1,IF('Matchs de poules'!B46&lt;'Matchs de poules'!C46,1),IF(Equipes!$Z$1=2,IF('Matchs de poules'!B46&lt;'Matchs de poules'!C46,0))))))</f>
        <v>1</v>
      </c>
      <c r="AO46" s="24">
        <f>IF(C46="",0,IF(C46&gt;B46,0,IF(C46=B46,0,IF(Equipes!$Z$1=1,IF('Matchs de poules'!C46&lt;'Matchs de poules'!B46,1),IF(Equipes!$Z$1=2,IF('Matchs de poules'!C46&lt;'Matchs de poules'!B46,0))))))</f>
        <v>0</v>
      </c>
      <c r="AP46" s="24">
        <f>SUM(AJ46,AL46,AN46)</f>
        <v>1</v>
      </c>
      <c r="AQ46" s="24">
        <f>SUM(AK46,AM46,AO46)</f>
        <v>4</v>
      </c>
      <c r="AR46" s="24">
        <f>IF(B46="",0,1)</f>
        <v>1</v>
      </c>
      <c r="AS46" s="24">
        <f>IF(C46="",0,1)</f>
        <v>1</v>
      </c>
      <c r="AT46" s="24" t="b">
        <f>IF(B46&lt;&gt;"",IF(B46&gt;C46,1))</f>
        <v>0</v>
      </c>
      <c r="AU46" s="24">
        <f>IF(C46&lt;&gt;"",IF(C46&gt;B46,1))</f>
        <v>1</v>
      </c>
      <c r="AV46" s="24" t="b">
        <f>IF(B46&lt;&gt;"",IF(B46=C46,1))</f>
        <v>0</v>
      </c>
      <c r="AW46" s="24" t="b">
        <f>IF(C46&lt;&gt;"",IF(C46=B46,1))</f>
        <v>0</v>
      </c>
      <c r="AX46" s="24">
        <f>IF(B46&lt;&gt;"",IF(B46&lt;C46,1))</f>
        <v>1</v>
      </c>
      <c r="AY46" s="24" t="b">
        <f>IF(C46&lt;&gt;"",IF(C46&lt;B46,1))</f>
        <v>0</v>
      </c>
      <c r="AZ46" s="24">
        <f>B46</f>
        <v>0</v>
      </c>
      <c r="BA46" s="24">
        <f>C46</f>
        <v>1</v>
      </c>
      <c r="BB46" s="24">
        <f>C46</f>
        <v>1</v>
      </c>
      <c r="BC46" s="24">
        <f>B46</f>
        <v>0</v>
      </c>
      <c r="BD46" s="25" t="str">
        <f>VLOOKUP(U46,V46:W50,2,0)</f>
        <v>Equipe 18</v>
      </c>
      <c r="BE46" s="26">
        <f>VLOOKUP(BD46,W46:AH50,12,0)</f>
        <v>13000.0612</v>
      </c>
      <c r="BF46" s="24">
        <f>IF(BE46="","",RANK(BE46,BE46:BE50))</f>
        <v>1</v>
      </c>
      <c r="BG46" s="25" t="str">
        <f>W46</f>
        <v>Equipe 16</v>
      </c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29"/>
      <c r="CX46" s="29"/>
      <c r="CY46" s="29"/>
      <c r="CZ46" s="29"/>
    </row>
    <row r="47" spans="1:104" x14ac:dyDescent="0.25">
      <c r="A47" s="140" t="s">
        <v>13</v>
      </c>
      <c r="B47" s="141">
        <v>3</v>
      </c>
      <c r="C47" s="142">
        <v>1</v>
      </c>
      <c r="D47" s="143" t="s">
        <v>14</v>
      </c>
      <c r="E47" s="144"/>
      <c r="F47" s="145"/>
      <c r="G47" s="146"/>
      <c r="H47" s="147"/>
      <c r="I47" s="148"/>
      <c r="J47" s="10"/>
      <c r="K47" s="110">
        <f>IF(BE47=BE46,BF46,BF47)</f>
        <v>2</v>
      </c>
      <c r="L47" s="44" t="str">
        <f>VLOOKUP(U47,V46:W50,2,0)</f>
        <v>Equipe 17</v>
      </c>
      <c r="M47" s="45">
        <f>VLOOKUP(L47,W46:AG50,4,0)</f>
        <v>12</v>
      </c>
      <c r="N47" s="46">
        <f>VLOOKUP(L47,W46:AG50,5,0)</f>
        <v>4</v>
      </c>
      <c r="O47" s="47">
        <f>VLOOKUP(L47,W46:AG50,6,0)</f>
        <v>2</v>
      </c>
      <c r="P47" s="47">
        <f>VLOOKUP(L47,W46:AG50,7,0)</f>
        <v>2</v>
      </c>
      <c r="Q47" s="47">
        <f>VLOOKUP(L47,W46:AG50,8,0)</f>
        <v>0</v>
      </c>
      <c r="R47" s="47">
        <f>VLOOKUP(L47,W46:AG50,9,0)</f>
        <v>9</v>
      </c>
      <c r="S47" s="47">
        <f>VLOOKUP(L47,W46:AG50,10,0)</f>
        <v>6</v>
      </c>
      <c r="T47" s="48">
        <f>VLOOKUP(L47,W46:AG50,11,0)</f>
        <v>3</v>
      </c>
      <c r="U47" s="22">
        <v>2</v>
      </c>
      <c r="V47" s="23">
        <f t="shared" ref="V47:V50" si="57">Y47</f>
        <v>2</v>
      </c>
      <c r="W47" s="25" t="str">
        <f>Equipes!G3</f>
        <v>Equipe 17</v>
      </c>
      <c r="X47" s="24">
        <f>RANK(AH47,AH46:AH50)</f>
        <v>2</v>
      </c>
      <c r="Y47" s="24">
        <f>RANK(AI47,AI46:AI50)</f>
        <v>2</v>
      </c>
      <c r="Z47" s="24">
        <f>SUMPRODUCT((A46:A55=W47)*(AP46:AP55))+SUMPRODUCT((D46:D55=W47)*(AQ46:AQ55))</f>
        <v>12</v>
      </c>
      <c r="AA47" s="24">
        <f>SUMPRODUCT((A46:A55=W47)*(AR46:AR55))+SUMPRODUCT((D46:D55=W47)*(AS46:AS55))</f>
        <v>4</v>
      </c>
      <c r="AB47" s="24">
        <f>SUMPRODUCT((A46:A55=W47)*(AT46:AT55))+SUMPRODUCT((D46:D55=W47)*(AU46:AU55))</f>
        <v>2</v>
      </c>
      <c r="AC47" s="24">
        <f>SUMPRODUCT((A46:A55=W47)*(AV46:AV55))+SUMPRODUCT((D46:D55=W47)*(AW46:AW55))</f>
        <v>2</v>
      </c>
      <c r="AD47" s="24">
        <f>SUMPRODUCT((A46:A55=W47)*(AX46:AX55))+SUMPRODUCT((D46:D55=W47)*(AY46:AY55))</f>
        <v>0</v>
      </c>
      <c r="AE47" s="24">
        <f>SUMPRODUCT((A46:A55=W47)*(AZ46:AZ55))+SUMPRODUCT((D46:D55=W47)*(BA46:BA55))</f>
        <v>9</v>
      </c>
      <c r="AF47" s="24">
        <f>SUMPRODUCT((A46:A55=W47)*(BB46:BB55))+SUMPRODUCT((D46:D55=W47)*(BC46:BC55))</f>
        <v>6</v>
      </c>
      <c r="AG47" s="24">
        <f t="shared" ref="AG47:AG50" si="58">AE47-AF47</f>
        <v>3</v>
      </c>
      <c r="AH47" s="26">
        <f t="shared" ref="AH47:AH50" si="59">SUM(Z47*1000+(AG47)/100+(AE47)/10000)</f>
        <v>12000.0309</v>
      </c>
      <c r="AI47" s="28">
        <f>AH47+0.0000004</f>
        <v>12000.030900399999</v>
      </c>
      <c r="AJ47" s="24">
        <f>IF(B47="",0,IF(B47=C47,0,IF(B47&lt;C47,0,IF(Equipes!$Z$1=1,IF('Matchs de poules'!B47&gt;'Matchs de poules'!C47,4),IF(Equipes!$Z$1=2,IF(B47&gt;C47,3))))))</f>
        <v>4</v>
      </c>
      <c r="AK47" s="24">
        <f>IF(C47="",0,IF(C47=B47,0,IF(C47&lt;B47,0,IF(Equipes!$Z$1=1,IF('Matchs de poules'!C47&gt;'Matchs de poules'!B47,4),IF(Equipes!$Z$1=2,IF(C47&gt;B47,3))))))</f>
        <v>0</v>
      </c>
      <c r="AL47" s="24">
        <f>IF(B47="",0,IF(B47&gt;C47,0,IF(B47&lt;C47,0,IF(Equipes!$Z$1=1,IF('Matchs de poules'!B47='Matchs de poules'!C47,2),IF(Equipes!$Z$1=2,IF('Matchs de poules'!B47=C47,1))))))</f>
        <v>0</v>
      </c>
      <c r="AM47" s="24">
        <f>IF(C47="",0,IF(C47&gt;B47,0,IF(C47&lt;B47,0,IF(Equipes!$Z$1=1,IF('Matchs de poules'!C47='Matchs de poules'!B47,2),IF(Equipes!$Z$1=2,IF('Matchs de poules'!C47=B47,1))))))</f>
        <v>0</v>
      </c>
      <c r="AN47" s="24">
        <f>IF(B47="",0,IF(B47&gt;C47,0,IF(B47=C47,0,IF(Equipes!$Z$1=1,IF('Matchs de poules'!B47&lt;'Matchs de poules'!C47,1),IF(Equipes!$Z$1=2,IF('Matchs de poules'!B47&lt;'Matchs de poules'!C47,0))))))</f>
        <v>0</v>
      </c>
      <c r="AO47" s="24">
        <f>IF(C47="",0,IF(C47&gt;B47,0,IF(C47=B47,0,IF(Equipes!$Z$1=1,IF('Matchs de poules'!C47&lt;'Matchs de poules'!B47,1),IF(Equipes!$Z$1=2,IF('Matchs de poules'!C47&lt;'Matchs de poules'!B47,0))))))</f>
        <v>1</v>
      </c>
      <c r="AP47" s="24">
        <f t="shared" ref="AP47:AP55" si="60">SUM(AJ47,AL47,AN47)</f>
        <v>4</v>
      </c>
      <c r="AQ47" s="24">
        <f t="shared" ref="AQ47:AQ55" si="61">SUM(AK47,AM47,AO47)</f>
        <v>1</v>
      </c>
      <c r="AR47" s="24">
        <f t="shared" ref="AR47:AR55" si="62">IF(B47="",0,1)</f>
        <v>1</v>
      </c>
      <c r="AS47" s="24">
        <f t="shared" ref="AS47:AS55" si="63">IF(C47="",0,1)</f>
        <v>1</v>
      </c>
      <c r="AT47" s="24">
        <f t="shared" ref="AT47:AT55" si="64">IF(B47&lt;&gt;"",IF(B47&gt;C47,1))</f>
        <v>1</v>
      </c>
      <c r="AU47" s="24" t="b">
        <f t="shared" ref="AU47:AU55" si="65">IF(C47&lt;&gt;"",IF(C47&gt;B47,1))</f>
        <v>0</v>
      </c>
      <c r="AV47" s="24" t="b">
        <f t="shared" ref="AV47:AV55" si="66">IF(B47&lt;&gt;"",IF(B47=C47,1))</f>
        <v>0</v>
      </c>
      <c r="AW47" s="24" t="b">
        <f t="shared" ref="AW47:AW55" si="67">IF(C47&lt;&gt;"",IF(C47=B47,1))</f>
        <v>0</v>
      </c>
      <c r="AX47" s="24" t="b">
        <f t="shared" ref="AX47:AX55" si="68">IF(B47&lt;&gt;"",IF(B47&lt;C47,1))</f>
        <v>0</v>
      </c>
      <c r="AY47" s="24">
        <f t="shared" ref="AY47:AY55" si="69">IF(C47&lt;&gt;"",IF(C47&lt;B47,1))</f>
        <v>1</v>
      </c>
      <c r="AZ47" s="24">
        <f t="shared" ref="AZ47:AZ55" si="70">B47</f>
        <v>3</v>
      </c>
      <c r="BA47" s="24">
        <f t="shared" ref="BA47:BA55" si="71">C47</f>
        <v>1</v>
      </c>
      <c r="BB47" s="24">
        <f t="shared" ref="BB47:BB55" si="72">C47</f>
        <v>1</v>
      </c>
      <c r="BC47" s="24">
        <f t="shared" ref="BC47:BC55" si="73">B47</f>
        <v>3</v>
      </c>
      <c r="BD47" s="25" t="str">
        <f>VLOOKUP(U47,V46:W50,2,0)</f>
        <v>Equipe 17</v>
      </c>
      <c r="BE47" s="26">
        <f>VLOOKUP(BD47,W46:AH50,12,0)</f>
        <v>12000.0309</v>
      </c>
      <c r="BF47" s="24">
        <f>IF(BE47="","",RANK(BE47,BE46:BE50))</f>
        <v>2</v>
      </c>
      <c r="BG47" s="25" t="str">
        <f t="shared" ref="BG47:BG50" si="74">W47</f>
        <v>Equipe 17</v>
      </c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29"/>
      <c r="CY47" s="29"/>
      <c r="CZ47" s="29"/>
    </row>
    <row r="48" spans="1:104" x14ac:dyDescent="0.25">
      <c r="A48" s="140" t="s">
        <v>15</v>
      </c>
      <c r="B48" s="141">
        <v>2</v>
      </c>
      <c r="C48" s="142">
        <v>3</v>
      </c>
      <c r="D48" s="143" t="s">
        <v>11</v>
      </c>
      <c r="E48" s="144"/>
      <c r="F48" s="145"/>
      <c r="G48" s="146"/>
      <c r="H48" s="147"/>
      <c r="I48" s="148"/>
      <c r="J48" s="10"/>
      <c r="K48" s="43">
        <f t="shared" ref="K48:K50" si="75">IF(BE48=BE47,BF47,BF48)</f>
        <v>3</v>
      </c>
      <c r="L48" s="44" t="str">
        <f>VLOOKUP(U48,V46:W50,2,0)</f>
        <v>Equipe 20</v>
      </c>
      <c r="M48" s="45">
        <f>VLOOKUP(L48,W46:AG50,4,0)</f>
        <v>8</v>
      </c>
      <c r="N48" s="46">
        <f>VLOOKUP(L48,W46:AG50,5,0)</f>
        <v>4</v>
      </c>
      <c r="O48" s="47">
        <f>VLOOKUP(L48,W46:AG50,6,0)</f>
        <v>1</v>
      </c>
      <c r="P48" s="47">
        <f>VLOOKUP(L48,W46:AG50,7,0)</f>
        <v>1</v>
      </c>
      <c r="Q48" s="47">
        <f>VLOOKUP(L48,W46:AG50,8,0)</f>
        <v>2</v>
      </c>
      <c r="R48" s="47">
        <f>VLOOKUP(L48,W46:AG50,9,0)</f>
        <v>9</v>
      </c>
      <c r="S48" s="47">
        <f>VLOOKUP(L48,W46:AG50,10,0)</f>
        <v>10</v>
      </c>
      <c r="T48" s="48">
        <f>VLOOKUP(L48,W46:AG50,11,0)</f>
        <v>-1</v>
      </c>
      <c r="U48" s="22">
        <v>3</v>
      </c>
      <c r="V48" s="23">
        <f t="shared" si="57"/>
        <v>1</v>
      </c>
      <c r="W48" s="25" t="str">
        <f>Equipes!G4</f>
        <v>Equipe 18</v>
      </c>
      <c r="X48" s="24">
        <f>RANK(AH48,AH46:AH50)</f>
        <v>1</v>
      </c>
      <c r="Y48" s="24">
        <f>RANK(AI48,AI46:AI50)</f>
        <v>1</v>
      </c>
      <c r="Z48" s="24">
        <f>SUMPRODUCT((A46:A55=W48)*(AP46:AP55))+SUMPRODUCT((D46:D55=W48)*(AQ46:AQ55))</f>
        <v>13</v>
      </c>
      <c r="AA48" s="24">
        <f>SUMPRODUCT((A46:A55=W48)*(AR46:AR55))+SUMPRODUCT((D46:D55=W48)*(AS46:AS55))</f>
        <v>4</v>
      </c>
      <c r="AB48" s="24">
        <f>SUMPRODUCT((A46:A55=W48)*(AT46:AT55))+SUMPRODUCT((D46:D55=W48)*(AU46:AU55))</f>
        <v>3</v>
      </c>
      <c r="AC48" s="24">
        <f>SUMPRODUCT((A46:A55=W48)*(AV46:AV55))+SUMPRODUCT((D46:D55=W48)*(AW46:AW55))</f>
        <v>0</v>
      </c>
      <c r="AD48" s="24">
        <f>SUMPRODUCT((A46:A55=W48)*(AX46:AX55))+SUMPRODUCT((D46:D55=W48)*(AY46:AY55))</f>
        <v>1</v>
      </c>
      <c r="AE48" s="24">
        <f>SUMPRODUCT((A46:A55=W48)*(AZ46:AZ55))+SUMPRODUCT((D46:D55=W48)*(BA46:BA55))</f>
        <v>12</v>
      </c>
      <c r="AF48" s="24">
        <f>SUMPRODUCT((A46:A55=W48)*(BB46:BB55))+SUMPRODUCT((D46:D55=W48)*(BC46:BC55))</f>
        <v>6</v>
      </c>
      <c r="AG48" s="24">
        <f t="shared" si="58"/>
        <v>6</v>
      </c>
      <c r="AH48" s="26">
        <f t="shared" si="59"/>
        <v>13000.0612</v>
      </c>
      <c r="AI48" s="28">
        <f>AH48+0.0000003</f>
        <v>13000.061200300001</v>
      </c>
      <c r="AJ48" s="24">
        <f>IF(B48="",0,IF(B48=C48,0,IF(B48&lt;C48,0,IF(Equipes!$Z$1=1,IF('Matchs de poules'!B48&gt;'Matchs de poules'!C48,4),IF(Equipes!$Z$1=2,IF(B48&gt;C48,3))))))</f>
        <v>0</v>
      </c>
      <c r="AK48" s="24">
        <f>IF(C48="",0,IF(C48=B48,0,IF(C48&lt;B48,0,IF(Equipes!$Z$1=1,IF('Matchs de poules'!C48&gt;'Matchs de poules'!B48,4),IF(Equipes!$Z$1=2,IF(C48&gt;B48,3))))))</f>
        <v>4</v>
      </c>
      <c r="AL48" s="24">
        <f>IF(B48="",0,IF(B48&gt;C48,0,IF(B48&lt;C48,0,IF(Equipes!$Z$1=1,IF('Matchs de poules'!B48='Matchs de poules'!C48,2),IF(Equipes!$Z$1=2,IF('Matchs de poules'!B48=C48,1))))))</f>
        <v>0</v>
      </c>
      <c r="AM48" s="24">
        <f>IF(C48="",0,IF(C48&gt;B48,0,IF(C48&lt;B48,0,IF(Equipes!$Z$1=1,IF('Matchs de poules'!C48='Matchs de poules'!B48,2),IF(Equipes!$Z$1=2,IF('Matchs de poules'!C48=B48,1))))))</f>
        <v>0</v>
      </c>
      <c r="AN48" s="24">
        <f>IF(B48="",0,IF(B48&gt;C48,0,IF(B48=C48,0,IF(Equipes!$Z$1=1,IF('Matchs de poules'!B48&lt;'Matchs de poules'!C48,1),IF(Equipes!$Z$1=2,IF('Matchs de poules'!B48&lt;'Matchs de poules'!C48,0))))))</f>
        <v>1</v>
      </c>
      <c r="AO48" s="24">
        <f>IF(C48="",0,IF(C48&gt;B48,0,IF(C48=B48,0,IF(Equipes!$Z$1=1,IF('Matchs de poules'!C48&lt;'Matchs de poules'!B48,1),IF(Equipes!$Z$1=2,IF('Matchs de poules'!C48&lt;'Matchs de poules'!B48,0))))))</f>
        <v>0</v>
      </c>
      <c r="AP48" s="24">
        <f t="shared" si="60"/>
        <v>1</v>
      </c>
      <c r="AQ48" s="24">
        <f t="shared" si="61"/>
        <v>4</v>
      </c>
      <c r="AR48" s="24">
        <f t="shared" si="62"/>
        <v>1</v>
      </c>
      <c r="AS48" s="24">
        <f t="shared" si="63"/>
        <v>1</v>
      </c>
      <c r="AT48" s="24" t="b">
        <f t="shared" si="64"/>
        <v>0</v>
      </c>
      <c r="AU48" s="24">
        <f t="shared" si="65"/>
        <v>1</v>
      </c>
      <c r="AV48" s="24" t="b">
        <f t="shared" si="66"/>
        <v>0</v>
      </c>
      <c r="AW48" s="24" t="b">
        <f t="shared" si="67"/>
        <v>0</v>
      </c>
      <c r="AX48" s="24">
        <f t="shared" si="68"/>
        <v>1</v>
      </c>
      <c r="AY48" s="24" t="b">
        <f t="shared" si="69"/>
        <v>0</v>
      </c>
      <c r="AZ48" s="24">
        <f t="shared" si="70"/>
        <v>2</v>
      </c>
      <c r="BA48" s="24">
        <f t="shared" si="71"/>
        <v>3</v>
      </c>
      <c r="BB48" s="24">
        <f t="shared" si="72"/>
        <v>3</v>
      </c>
      <c r="BC48" s="24">
        <f t="shared" si="73"/>
        <v>2</v>
      </c>
      <c r="BD48" s="25" t="str">
        <f>VLOOKUP(U48,V46:W50,2,0)</f>
        <v>Equipe 20</v>
      </c>
      <c r="BE48" s="26">
        <f>VLOOKUP(BD48,W46:AH50,12,0)</f>
        <v>7999.9908999999998</v>
      </c>
      <c r="BF48" s="24">
        <f>IF(BE48="","",RANK(BE48,BE46:BE50))</f>
        <v>3</v>
      </c>
      <c r="BG48" s="25" t="str">
        <f t="shared" si="74"/>
        <v>Equipe 18</v>
      </c>
      <c r="BH48" s="29"/>
      <c r="BI48" s="29"/>
      <c r="BJ48" s="29"/>
      <c r="BK48" s="29"/>
      <c r="BL48" s="29"/>
      <c r="BM48" s="29"/>
      <c r="BN48" s="29"/>
      <c r="BO48" s="29"/>
      <c r="BP48" s="29"/>
      <c r="BQ48" s="29"/>
      <c r="BR48" s="29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29"/>
      <c r="CG48" s="29"/>
      <c r="CH48" s="29"/>
      <c r="CI48" s="29"/>
      <c r="CJ48" s="29"/>
      <c r="CK48" s="29"/>
      <c r="CL48" s="29"/>
      <c r="CM48" s="29"/>
      <c r="CN48" s="29"/>
      <c r="CO48" s="29"/>
      <c r="CP48" s="29"/>
      <c r="CQ48" s="29"/>
      <c r="CR48" s="29"/>
      <c r="CS48" s="29"/>
      <c r="CT48" s="29"/>
      <c r="CU48" s="29"/>
      <c r="CV48" s="29"/>
      <c r="CW48" s="29"/>
      <c r="CX48" s="29"/>
      <c r="CY48" s="29"/>
      <c r="CZ48" s="29"/>
    </row>
    <row r="49" spans="1:104" x14ac:dyDescent="0.25">
      <c r="A49" s="140" t="s">
        <v>12</v>
      </c>
      <c r="B49" s="141">
        <v>4</v>
      </c>
      <c r="C49" s="142">
        <v>2</v>
      </c>
      <c r="D49" s="143" t="s">
        <v>13</v>
      </c>
      <c r="E49" s="144"/>
      <c r="F49" s="145"/>
      <c r="G49" s="146"/>
      <c r="H49" s="147"/>
      <c r="I49" s="148"/>
      <c r="J49" s="10"/>
      <c r="K49" s="43">
        <f t="shared" si="75"/>
        <v>4</v>
      </c>
      <c r="L49" s="44" t="str">
        <f>VLOOKUP(U49,V46:W50,2,0)</f>
        <v>Equipe 19</v>
      </c>
      <c r="M49" s="45">
        <f>VLOOKUP(L49,W46:AG50,4,0)</f>
        <v>8</v>
      </c>
      <c r="N49" s="46">
        <f>VLOOKUP(L49,W46:AG50,5,0)</f>
        <v>4</v>
      </c>
      <c r="O49" s="47">
        <f>VLOOKUP(L49,W46:AG50,6,0)</f>
        <v>1</v>
      </c>
      <c r="P49" s="47">
        <f>VLOOKUP(L49,W46:AG50,7,0)</f>
        <v>1</v>
      </c>
      <c r="Q49" s="47">
        <f>VLOOKUP(L49,W46:AG50,8,0)</f>
        <v>2</v>
      </c>
      <c r="R49" s="47">
        <f>VLOOKUP(L49,W46:AG50,9,0)</f>
        <v>8</v>
      </c>
      <c r="S49" s="47">
        <f>VLOOKUP(L49,W46:AG50,10,0)</f>
        <v>11</v>
      </c>
      <c r="T49" s="48">
        <f>VLOOKUP(L49,W46:AG50,11,0)</f>
        <v>-3</v>
      </c>
      <c r="U49" s="22">
        <v>4</v>
      </c>
      <c r="V49" s="23">
        <f t="shared" si="57"/>
        <v>4</v>
      </c>
      <c r="W49" s="25" t="str">
        <f>Equipes!G5</f>
        <v>Equipe 19</v>
      </c>
      <c r="X49" s="24">
        <f>RANK(AH49,AH46:AH50)</f>
        <v>4</v>
      </c>
      <c r="Y49" s="24">
        <f>RANK(AI49,AI46:AI50)</f>
        <v>4</v>
      </c>
      <c r="Z49" s="24">
        <f>SUMPRODUCT((A46:A55=W49)*(AP46:AP55))+SUMPRODUCT((D46:D55=W49)*(AQ46:AQ55))</f>
        <v>8</v>
      </c>
      <c r="AA49" s="24">
        <f>SUMPRODUCT((A46:A55=W49)*(AR46:AR55))+SUMPRODUCT((D46:D55=W49)*(AS46:AS55))</f>
        <v>4</v>
      </c>
      <c r="AB49" s="24">
        <f>SUMPRODUCT((A46:A55=W49)*(AT46:AT55))+SUMPRODUCT((D46:D55=W49)*(AU46:AU55))</f>
        <v>1</v>
      </c>
      <c r="AC49" s="24">
        <f>SUMPRODUCT((A46:A55=W49)*(AV46:AV55))+SUMPRODUCT((D46:D55=W49)*(AW46:AW55))</f>
        <v>1</v>
      </c>
      <c r="AD49" s="24">
        <f>SUMPRODUCT((A46:A55=W49)*(AX46:AX55))+SUMPRODUCT((D46:D55=W49)*(AY46:AY55))</f>
        <v>2</v>
      </c>
      <c r="AE49" s="24">
        <f>SUMPRODUCT((A46:A55=W49)*(AZ46:AZ55))+SUMPRODUCT((D46:D55=W49)*(BA46:BA55))</f>
        <v>8</v>
      </c>
      <c r="AF49" s="24">
        <f>SUMPRODUCT((A46:A55=W49)*(BB46:BB55))+SUMPRODUCT((D46:D55=W49)*(BC46:BC55))</f>
        <v>11</v>
      </c>
      <c r="AG49" s="24">
        <f t="shared" si="58"/>
        <v>-3</v>
      </c>
      <c r="AH49" s="26">
        <f t="shared" si="59"/>
        <v>7999.9708000000001</v>
      </c>
      <c r="AI49" s="28">
        <f>AH49+0.0000002</f>
        <v>7999.9708001999998</v>
      </c>
      <c r="AJ49" s="24">
        <f>IF(B49="",0,IF(B49=C49,0,IF(B49&lt;C49,0,IF(Equipes!$Z$1=1,IF('Matchs de poules'!B49&gt;'Matchs de poules'!C49,4),IF(Equipes!$Z$1=2,IF(B49&gt;C49,3))))))</f>
        <v>4</v>
      </c>
      <c r="AK49" s="24">
        <f>IF(C49="",0,IF(C49=B49,0,IF(C49&lt;B49,0,IF(Equipes!$Z$1=1,IF('Matchs de poules'!C49&gt;'Matchs de poules'!B49,4),IF(Equipes!$Z$1=2,IF(C49&gt;B49,3))))))</f>
        <v>0</v>
      </c>
      <c r="AL49" s="24">
        <f>IF(B49="",0,IF(B49&gt;C49,0,IF(B49&lt;C49,0,IF(Equipes!$Z$1=1,IF('Matchs de poules'!B49='Matchs de poules'!C49,2),IF(Equipes!$Z$1=2,IF('Matchs de poules'!B49=C49,1))))))</f>
        <v>0</v>
      </c>
      <c r="AM49" s="24">
        <f>IF(C49="",0,IF(C49&gt;B49,0,IF(C49&lt;B49,0,IF(Equipes!$Z$1=1,IF('Matchs de poules'!C49='Matchs de poules'!B49,2),IF(Equipes!$Z$1=2,IF('Matchs de poules'!C49=B49,1))))))</f>
        <v>0</v>
      </c>
      <c r="AN49" s="24">
        <f>IF(B49="",0,IF(B49&gt;C49,0,IF(B49=C49,0,IF(Equipes!$Z$1=1,IF('Matchs de poules'!B49&lt;'Matchs de poules'!C49,1),IF(Equipes!$Z$1=2,IF('Matchs de poules'!B49&lt;'Matchs de poules'!C49,0))))))</f>
        <v>0</v>
      </c>
      <c r="AO49" s="24">
        <f>IF(C49="",0,IF(C49&gt;B49,0,IF(C49=B49,0,IF(Equipes!$Z$1=1,IF('Matchs de poules'!C49&lt;'Matchs de poules'!B49,1),IF(Equipes!$Z$1=2,IF('Matchs de poules'!C49&lt;'Matchs de poules'!B49,0))))))</f>
        <v>1</v>
      </c>
      <c r="AP49" s="24">
        <f t="shared" si="60"/>
        <v>4</v>
      </c>
      <c r="AQ49" s="24">
        <f t="shared" si="61"/>
        <v>1</v>
      </c>
      <c r="AR49" s="24">
        <f t="shared" si="62"/>
        <v>1</v>
      </c>
      <c r="AS49" s="24">
        <f t="shared" si="63"/>
        <v>1</v>
      </c>
      <c r="AT49" s="24">
        <f t="shared" si="64"/>
        <v>1</v>
      </c>
      <c r="AU49" s="24" t="b">
        <f t="shared" si="65"/>
        <v>0</v>
      </c>
      <c r="AV49" s="24" t="b">
        <f t="shared" si="66"/>
        <v>0</v>
      </c>
      <c r="AW49" s="24" t="b">
        <f t="shared" si="67"/>
        <v>0</v>
      </c>
      <c r="AX49" s="24" t="b">
        <f t="shared" si="68"/>
        <v>0</v>
      </c>
      <c r="AY49" s="24">
        <f t="shared" si="69"/>
        <v>1</v>
      </c>
      <c r="AZ49" s="24">
        <f t="shared" si="70"/>
        <v>4</v>
      </c>
      <c r="BA49" s="24">
        <f t="shared" si="71"/>
        <v>2</v>
      </c>
      <c r="BB49" s="24">
        <f t="shared" si="72"/>
        <v>2</v>
      </c>
      <c r="BC49" s="24">
        <f t="shared" si="73"/>
        <v>4</v>
      </c>
      <c r="BD49" s="25" t="str">
        <f>VLOOKUP(U49,V46:W50,2,0)</f>
        <v>Equipe 19</v>
      </c>
      <c r="BE49" s="26">
        <f>VLOOKUP(BD49,W46:AH50,12,0)</f>
        <v>7999.9708000000001</v>
      </c>
      <c r="BF49" s="24">
        <f>IF(BE49="","",RANK(BE49,BE46:BE50))</f>
        <v>4</v>
      </c>
      <c r="BG49" s="25" t="str">
        <f t="shared" si="74"/>
        <v>Equipe 19</v>
      </c>
      <c r="BH49" s="29"/>
      <c r="BI49" s="29"/>
      <c r="BJ49" s="29"/>
      <c r="BK49" s="29"/>
      <c r="BL49" s="29"/>
      <c r="BM49" s="29"/>
      <c r="BN49" s="29"/>
      <c r="BO49" s="29"/>
      <c r="BP49" s="29"/>
      <c r="BQ49" s="29"/>
      <c r="BR49" s="29"/>
      <c r="BS49" s="29"/>
      <c r="BT49" s="29"/>
      <c r="BU49" s="29"/>
      <c r="BV49" s="29"/>
      <c r="BW49" s="29"/>
      <c r="BX49" s="29"/>
      <c r="BY49" s="29"/>
      <c r="BZ49" s="29"/>
      <c r="CA49" s="29"/>
      <c r="CB49" s="29"/>
      <c r="CC49" s="29"/>
      <c r="CD49" s="29"/>
      <c r="CE49" s="29"/>
      <c r="CF49" s="29"/>
      <c r="CG49" s="29"/>
      <c r="CH49" s="29"/>
      <c r="CI49" s="29"/>
      <c r="CJ49" s="29"/>
      <c r="CK49" s="29"/>
      <c r="CL49" s="29"/>
      <c r="CM49" s="29"/>
      <c r="CN49" s="29"/>
      <c r="CO49" s="29"/>
      <c r="CP49" s="29"/>
      <c r="CQ49" s="29"/>
      <c r="CR49" s="29"/>
      <c r="CS49" s="29"/>
      <c r="CT49" s="29"/>
      <c r="CU49" s="29"/>
      <c r="CV49" s="29"/>
      <c r="CW49" s="29"/>
      <c r="CX49" s="29"/>
      <c r="CY49" s="29"/>
      <c r="CZ49" s="29"/>
    </row>
    <row r="50" spans="1:104" x14ac:dyDescent="0.25">
      <c r="A50" s="140" t="s">
        <v>14</v>
      </c>
      <c r="B50" s="141">
        <v>1</v>
      </c>
      <c r="C50" s="142">
        <v>4</v>
      </c>
      <c r="D50" s="143" t="s">
        <v>15</v>
      </c>
      <c r="E50" s="144"/>
      <c r="F50" s="145"/>
      <c r="G50" s="146"/>
      <c r="H50" s="147"/>
      <c r="I50" s="148"/>
      <c r="J50" s="10"/>
      <c r="K50" s="49">
        <f t="shared" si="75"/>
        <v>5</v>
      </c>
      <c r="L50" s="50" t="str">
        <f>VLOOKUP(U50,V46:W50,2,0)</f>
        <v>Equipe 16</v>
      </c>
      <c r="M50" s="51">
        <f>VLOOKUP(L50,W46:AG50,4,0)</f>
        <v>7</v>
      </c>
      <c r="N50" s="52">
        <f>VLOOKUP(L50,W46:AG50,5,0)</f>
        <v>4</v>
      </c>
      <c r="O50" s="53">
        <f>VLOOKUP(L50,W46:AG50,6,0)</f>
        <v>1</v>
      </c>
      <c r="P50" s="53">
        <f>VLOOKUP(L50,W46:AG50,7,0)</f>
        <v>0</v>
      </c>
      <c r="Q50" s="53">
        <f>VLOOKUP(L50,W46:AG50,8,0)</f>
        <v>3</v>
      </c>
      <c r="R50" s="53">
        <f>VLOOKUP(L50,W46:AG50,9,0)</f>
        <v>5</v>
      </c>
      <c r="S50" s="53">
        <f>VLOOKUP(L50,W46:AG50,10,0)</f>
        <v>10</v>
      </c>
      <c r="T50" s="54">
        <f>VLOOKUP(L50,W46:AG50,11,0)</f>
        <v>-5</v>
      </c>
      <c r="U50" s="22">
        <v>5</v>
      </c>
      <c r="V50" s="23">
        <f t="shared" si="57"/>
        <v>3</v>
      </c>
      <c r="W50" s="25" t="str">
        <f>Equipes!G6</f>
        <v>Equipe 20</v>
      </c>
      <c r="X50" s="24">
        <f>RANK(AH50,AH46:AH50)</f>
        <v>3</v>
      </c>
      <c r="Y50" s="24">
        <f>RANK(AI50,AI46:AI50)</f>
        <v>3</v>
      </c>
      <c r="Z50" s="24">
        <f>SUMPRODUCT((A46:A55=W50)*(AP46:AP55))+SUMPRODUCT((D46:D55=W50)*(AQ46:AQ55))</f>
        <v>8</v>
      </c>
      <c r="AA50" s="24">
        <f>SUMPRODUCT((A46:A55=W50)*(AR46:AR55))+SUMPRODUCT((D46:D55=W50)*(AS46:AS55))</f>
        <v>4</v>
      </c>
      <c r="AB50" s="24">
        <f>SUMPRODUCT((A46:A55=W50)*(AT46:AT55))+SUMPRODUCT((D46:D55=W50)*(AU46:AU55))</f>
        <v>1</v>
      </c>
      <c r="AC50" s="24">
        <f>SUMPRODUCT((A46:A55=W50)*(AV46:AV55))+SUMPRODUCT((D46:D55=W50)*(AW46:AW55))</f>
        <v>1</v>
      </c>
      <c r="AD50" s="24">
        <f>SUMPRODUCT((A46:A55=W50)*(AX46:AX55))+SUMPRODUCT((D46:D55=W50)*(AY46:AY55))</f>
        <v>2</v>
      </c>
      <c r="AE50" s="24">
        <f>SUMPRODUCT((A46:A55=W50)*(AZ46:AZ55))+SUMPRODUCT((D46:D55=W50)*(BA46:BA55))</f>
        <v>9</v>
      </c>
      <c r="AF50" s="24">
        <f>SUMPRODUCT((A46:A55=W50)*(BB46:BB55))+SUMPRODUCT((D46:D55=W50)*(BC46:BC55))</f>
        <v>10</v>
      </c>
      <c r="AG50" s="24">
        <f t="shared" si="58"/>
        <v>-1</v>
      </c>
      <c r="AH50" s="26">
        <f t="shared" si="59"/>
        <v>7999.9908999999998</v>
      </c>
      <c r="AI50" s="28">
        <f>AH50+0.0000001</f>
        <v>7999.9909000999996</v>
      </c>
      <c r="AJ50" s="24">
        <f>IF(B50="",0,IF(B50=C50,0,IF(B50&lt;C50,0,IF(Equipes!$Z$1=1,IF('Matchs de poules'!B50&gt;'Matchs de poules'!C50,4),IF(Equipes!$Z$1=2,IF(B50&gt;C50,3))))))</f>
        <v>0</v>
      </c>
      <c r="AK50" s="24">
        <f>IF(C50="",0,IF(C50=B50,0,IF(C50&lt;B50,0,IF(Equipes!$Z$1=1,IF('Matchs de poules'!C50&gt;'Matchs de poules'!B50,4),IF(Equipes!$Z$1=2,IF(C50&gt;B50,3))))))</f>
        <v>4</v>
      </c>
      <c r="AL50" s="24">
        <f>IF(B50="",0,IF(B50&gt;C50,0,IF(B50&lt;C50,0,IF(Equipes!$Z$1=1,IF('Matchs de poules'!B50='Matchs de poules'!C50,2),IF(Equipes!$Z$1=2,IF('Matchs de poules'!B50=C50,1))))))</f>
        <v>0</v>
      </c>
      <c r="AM50" s="24">
        <f>IF(C50="",0,IF(C50&gt;B50,0,IF(C50&lt;B50,0,IF(Equipes!$Z$1=1,IF('Matchs de poules'!C50='Matchs de poules'!B50,2),IF(Equipes!$Z$1=2,IF('Matchs de poules'!C50=B50,1))))))</f>
        <v>0</v>
      </c>
      <c r="AN50" s="24">
        <f>IF(B50="",0,IF(B50&gt;C50,0,IF(B50=C50,0,IF(Equipes!$Z$1=1,IF('Matchs de poules'!B50&lt;'Matchs de poules'!C50,1),IF(Equipes!$Z$1=2,IF('Matchs de poules'!B50&lt;'Matchs de poules'!C50,0))))))</f>
        <v>1</v>
      </c>
      <c r="AO50" s="24">
        <f>IF(C50="",0,IF(C50&gt;B50,0,IF(C50=B50,0,IF(Equipes!$Z$1=1,IF('Matchs de poules'!C50&lt;'Matchs de poules'!B50,1),IF(Equipes!$Z$1=2,IF('Matchs de poules'!C50&lt;'Matchs de poules'!B50,0))))))</f>
        <v>0</v>
      </c>
      <c r="AP50" s="24">
        <f t="shared" si="60"/>
        <v>1</v>
      </c>
      <c r="AQ50" s="24">
        <f t="shared" si="61"/>
        <v>4</v>
      </c>
      <c r="AR50" s="24">
        <f t="shared" si="62"/>
        <v>1</v>
      </c>
      <c r="AS50" s="24">
        <f t="shared" si="63"/>
        <v>1</v>
      </c>
      <c r="AT50" s="24" t="b">
        <f t="shared" si="64"/>
        <v>0</v>
      </c>
      <c r="AU50" s="24">
        <f t="shared" si="65"/>
        <v>1</v>
      </c>
      <c r="AV50" s="24" t="b">
        <f t="shared" si="66"/>
        <v>0</v>
      </c>
      <c r="AW50" s="24" t="b">
        <f t="shared" si="67"/>
        <v>0</v>
      </c>
      <c r="AX50" s="24">
        <f t="shared" si="68"/>
        <v>1</v>
      </c>
      <c r="AY50" s="24" t="b">
        <f t="shared" si="69"/>
        <v>0</v>
      </c>
      <c r="AZ50" s="24">
        <f t="shared" si="70"/>
        <v>1</v>
      </c>
      <c r="BA50" s="24">
        <f t="shared" si="71"/>
        <v>4</v>
      </c>
      <c r="BB50" s="24">
        <f t="shared" si="72"/>
        <v>4</v>
      </c>
      <c r="BC50" s="24">
        <f t="shared" si="73"/>
        <v>1</v>
      </c>
      <c r="BD50" s="25" t="str">
        <f>VLOOKUP(U50,V46:W50,2,0)</f>
        <v>Equipe 16</v>
      </c>
      <c r="BE50" s="26">
        <f>VLOOKUP(BD50,W46:AH50,12,0)</f>
        <v>6999.9504999999999</v>
      </c>
      <c r="BF50" s="24">
        <f>IF(BE50="","",RANK(BE50,BE46:BE50))</f>
        <v>5</v>
      </c>
      <c r="BG50" s="25" t="str">
        <f t="shared" si="74"/>
        <v>Equipe 20</v>
      </c>
      <c r="BH50" s="29"/>
      <c r="BI50" s="29"/>
      <c r="BJ50" s="29"/>
      <c r="BK50" s="29"/>
      <c r="BL50" s="29"/>
      <c r="BM50" s="29"/>
      <c r="BN50" s="29"/>
      <c r="BO50" s="29"/>
      <c r="BP50" s="29"/>
      <c r="BQ50" s="29"/>
      <c r="BR50" s="29"/>
      <c r="BS50" s="29"/>
      <c r="BT50" s="29"/>
      <c r="BU50" s="29"/>
      <c r="BV50" s="29"/>
      <c r="BW50" s="29"/>
      <c r="BX50" s="29"/>
      <c r="BY50" s="29"/>
      <c r="BZ50" s="29"/>
      <c r="CA50" s="29"/>
      <c r="CB50" s="29"/>
      <c r="CC50" s="29"/>
      <c r="CD50" s="29"/>
      <c r="CE50" s="29"/>
      <c r="CF50" s="29"/>
      <c r="CG50" s="29"/>
      <c r="CH50" s="29"/>
      <c r="CI50" s="29"/>
      <c r="CJ50" s="29"/>
      <c r="CK50" s="29"/>
      <c r="CL50" s="29"/>
      <c r="CM50" s="29"/>
      <c r="CN50" s="29"/>
      <c r="CO50" s="29"/>
      <c r="CP50" s="29"/>
      <c r="CQ50" s="29"/>
      <c r="CR50" s="29"/>
      <c r="CS50" s="29"/>
      <c r="CT50" s="29"/>
      <c r="CU50" s="29"/>
      <c r="CV50" s="29"/>
      <c r="CW50" s="29"/>
      <c r="CX50" s="29"/>
      <c r="CY50" s="29"/>
      <c r="CZ50" s="29"/>
    </row>
    <row r="51" spans="1:104" x14ac:dyDescent="0.25">
      <c r="A51" s="140" t="s">
        <v>11</v>
      </c>
      <c r="B51" s="141">
        <v>0</v>
      </c>
      <c r="C51" s="142">
        <v>3</v>
      </c>
      <c r="D51" s="143" t="s">
        <v>13</v>
      </c>
      <c r="E51" s="144"/>
      <c r="F51" s="145"/>
      <c r="G51" s="146"/>
      <c r="H51" s="147"/>
      <c r="I51" s="148"/>
      <c r="J51" s="10"/>
      <c r="K51" s="10"/>
      <c r="L51" s="9"/>
      <c r="M51" s="10"/>
      <c r="N51" s="10"/>
      <c r="O51" s="10"/>
      <c r="P51" s="10"/>
      <c r="Q51" s="10"/>
      <c r="R51" s="10"/>
      <c r="S51" s="10"/>
      <c r="T51" s="10"/>
      <c r="U51" s="29"/>
      <c r="V51" s="29"/>
      <c r="W51" s="30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4">
        <f>IF(B51="",0,IF(B51=C51,0,IF(B51&lt;C51,0,IF(Equipes!$Z$1=1,IF('Matchs de poules'!B51&gt;'Matchs de poules'!C51,4),IF(Equipes!$Z$1=2,IF(B51&gt;C51,3))))))</f>
        <v>0</v>
      </c>
      <c r="AK51" s="24">
        <f>IF(C51="",0,IF(C51=B51,0,IF(C51&lt;B51,0,IF(Equipes!$Z$1=1,IF('Matchs de poules'!C51&gt;'Matchs de poules'!B51,4),IF(Equipes!$Z$1=2,IF(C51&gt;B51,3))))))</f>
        <v>4</v>
      </c>
      <c r="AL51" s="24">
        <f>IF(B51="",0,IF(B51&gt;C51,0,IF(B51&lt;C51,0,IF(Equipes!$Z$1=1,IF('Matchs de poules'!B51='Matchs de poules'!C51,2),IF(Equipes!$Z$1=2,IF('Matchs de poules'!B51=C51,1))))))</f>
        <v>0</v>
      </c>
      <c r="AM51" s="24">
        <f>IF(C51="",0,IF(C51&gt;B51,0,IF(C51&lt;B51,0,IF(Equipes!$Z$1=1,IF('Matchs de poules'!C51='Matchs de poules'!B51,2),IF(Equipes!$Z$1=2,IF('Matchs de poules'!C51=B51,1))))))</f>
        <v>0</v>
      </c>
      <c r="AN51" s="24">
        <f>IF(B51="",0,IF(B51&gt;C51,0,IF(B51=C51,0,IF(Equipes!$Z$1=1,IF('Matchs de poules'!B51&lt;'Matchs de poules'!C51,1),IF(Equipes!$Z$1=2,IF('Matchs de poules'!B51&lt;'Matchs de poules'!C51,0))))))</f>
        <v>1</v>
      </c>
      <c r="AO51" s="24">
        <f>IF(C51="",0,IF(C51&gt;B51,0,IF(C51=B51,0,IF(Equipes!$Z$1=1,IF('Matchs de poules'!C51&lt;'Matchs de poules'!B51,1),IF(Equipes!$Z$1=2,IF('Matchs de poules'!C51&lt;'Matchs de poules'!B51,0))))))</f>
        <v>0</v>
      </c>
      <c r="AP51" s="24">
        <f t="shared" si="60"/>
        <v>1</v>
      </c>
      <c r="AQ51" s="24">
        <f t="shared" si="61"/>
        <v>4</v>
      </c>
      <c r="AR51" s="24">
        <f t="shared" si="62"/>
        <v>1</v>
      </c>
      <c r="AS51" s="24">
        <f t="shared" si="63"/>
        <v>1</v>
      </c>
      <c r="AT51" s="24" t="b">
        <f t="shared" si="64"/>
        <v>0</v>
      </c>
      <c r="AU51" s="24">
        <f t="shared" si="65"/>
        <v>1</v>
      </c>
      <c r="AV51" s="24" t="b">
        <f t="shared" si="66"/>
        <v>0</v>
      </c>
      <c r="AW51" s="24" t="b">
        <f t="shared" si="67"/>
        <v>0</v>
      </c>
      <c r="AX51" s="24">
        <f t="shared" si="68"/>
        <v>1</v>
      </c>
      <c r="AY51" s="24" t="b">
        <f t="shared" si="69"/>
        <v>0</v>
      </c>
      <c r="AZ51" s="24">
        <f t="shared" si="70"/>
        <v>0</v>
      </c>
      <c r="BA51" s="24">
        <f t="shared" si="71"/>
        <v>3</v>
      </c>
      <c r="BB51" s="24">
        <f t="shared" si="72"/>
        <v>3</v>
      </c>
      <c r="BC51" s="24">
        <f t="shared" si="73"/>
        <v>0</v>
      </c>
      <c r="BD51" s="31"/>
      <c r="BE51" s="32"/>
      <c r="BF51" s="29"/>
      <c r="BG51" s="30"/>
      <c r="BH51" s="29"/>
      <c r="BI51" s="29"/>
      <c r="BJ51" s="29"/>
      <c r="BK51" s="29"/>
      <c r="BL51" s="29"/>
      <c r="BM51" s="29"/>
      <c r="BN51" s="29"/>
      <c r="BO51" s="29"/>
      <c r="BP51" s="29"/>
      <c r="BQ51" s="29"/>
      <c r="BR51" s="29"/>
      <c r="BS51" s="29"/>
      <c r="BT51" s="29"/>
      <c r="BU51" s="29"/>
      <c r="BV51" s="29"/>
      <c r="BW51" s="29"/>
      <c r="BX51" s="29"/>
      <c r="BY51" s="29"/>
      <c r="BZ51" s="29"/>
      <c r="CA51" s="29"/>
      <c r="CB51" s="29"/>
      <c r="CC51" s="29"/>
      <c r="CD51" s="29"/>
      <c r="CE51" s="29"/>
      <c r="CF51" s="29"/>
      <c r="CG51" s="29"/>
      <c r="CH51" s="29"/>
      <c r="CI51" s="29"/>
      <c r="CJ51" s="29"/>
      <c r="CK51" s="29"/>
      <c r="CL51" s="29"/>
      <c r="CM51" s="29"/>
      <c r="CN51" s="29"/>
      <c r="CO51" s="29"/>
      <c r="CP51" s="29"/>
      <c r="CQ51" s="29"/>
      <c r="CR51" s="29"/>
      <c r="CS51" s="29"/>
      <c r="CT51" s="29"/>
      <c r="CU51" s="29"/>
      <c r="CV51" s="29"/>
      <c r="CW51" s="29"/>
      <c r="CX51" s="29"/>
      <c r="CY51" s="29"/>
      <c r="CZ51" s="29"/>
    </row>
    <row r="52" spans="1:104" x14ac:dyDescent="0.25">
      <c r="A52" s="140" t="s">
        <v>12</v>
      </c>
      <c r="B52" s="141">
        <v>2</v>
      </c>
      <c r="C52" s="142">
        <v>2</v>
      </c>
      <c r="D52" s="143" t="s">
        <v>14</v>
      </c>
      <c r="E52" s="144"/>
      <c r="F52" s="145"/>
      <c r="G52" s="146"/>
      <c r="H52" s="147"/>
      <c r="I52" s="148"/>
      <c r="J52" s="10"/>
      <c r="K52" s="90"/>
      <c r="L52" s="111" t="s">
        <v>115</v>
      </c>
      <c r="M52" s="111"/>
      <c r="N52" s="10"/>
      <c r="O52" s="10"/>
      <c r="P52" s="10"/>
      <c r="Q52" s="10"/>
      <c r="R52" s="10"/>
      <c r="S52" s="10"/>
      <c r="T52" s="10"/>
      <c r="U52" s="29"/>
      <c r="V52" s="29"/>
      <c r="W52" s="30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4">
        <f>IF(B52="",0,IF(B52=C52,0,IF(B52&lt;C52,0,IF(Equipes!$Z$1=1,IF('Matchs de poules'!B52&gt;'Matchs de poules'!C52,4),IF(Equipes!$Z$1=2,IF(B52&gt;C52,3))))))</f>
        <v>0</v>
      </c>
      <c r="AK52" s="24">
        <f>IF(C52="",0,IF(C52=B52,0,IF(C52&lt;B52,0,IF(Equipes!$Z$1=1,IF('Matchs de poules'!C52&gt;'Matchs de poules'!B52,4),IF(Equipes!$Z$1=2,IF(C52&gt;B52,3))))))</f>
        <v>0</v>
      </c>
      <c r="AL52" s="24">
        <f>IF(B52="",0,IF(B52&gt;C52,0,IF(B52&lt;C52,0,IF(Equipes!$Z$1=1,IF('Matchs de poules'!B52='Matchs de poules'!C52,2),IF(Equipes!$Z$1=2,IF('Matchs de poules'!B52=C52,1))))))</f>
        <v>2</v>
      </c>
      <c r="AM52" s="24">
        <f>IF(C52="",0,IF(C52&gt;B52,0,IF(C52&lt;B52,0,IF(Equipes!$Z$1=1,IF('Matchs de poules'!C52='Matchs de poules'!B52,2),IF(Equipes!$Z$1=2,IF('Matchs de poules'!C52=B52,1))))))</f>
        <v>2</v>
      </c>
      <c r="AN52" s="24">
        <f>IF(B52="",0,IF(B52&gt;C52,0,IF(B52=C52,0,IF(Equipes!$Z$1=1,IF('Matchs de poules'!B52&lt;'Matchs de poules'!C52,1),IF(Equipes!$Z$1=2,IF('Matchs de poules'!B52&lt;'Matchs de poules'!C52,0))))))</f>
        <v>0</v>
      </c>
      <c r="AO52" s="24">
        <f>IF(C52="",0,IF(C52&gt;B52,0,IF(C52=B52,0,IF(Equipes!$Z$1=1,IF('Matchs de poules'!C52&lt;'Matchs de poules'!B52,1),IF(Equipes!$Z$1=2,IF('Matchs de poules'!C52&lt;'Matchs de poules'!B52,0))))))</f>
        <v>0</v>
      </c>
      <c r="AP52" s="24">
        <f t="shared" si="60"/>
        <v>2</v>
      </c>
      <c r="AQ52" s="24">
        <f t="shared" si="61"/>
        <v>2</v>
      </c>
      <c r="AR52" s="24">
        <f t="shared" si="62"/>
        <v>1</v>
      </c>
      <c r="AS52" s="24">
        <f t="shared" si="63"/>
        <v>1</v>
      </c>
      <c r="AT52" s="24" t="b">
        <f t="shared" si="64"/>
        <v>0</v>
      </c>
      <c r="AU52" s="24" t="b">
        <f t="shared" si="65"/>
        <v>0</v>
      </c>
      <c r="AV52" s="24">
        <f t="shared" si="66"/>
        <v>1</v>
      </c>
      <c r="AW52" s="24">
        <f t="shared" si="67"/>
        <v>1</v>
      </c>
      <c r="AX52" s="24" t="b">
        <f t="shared" si="68"/>
        <v>0</v>
      </c>
      <c r="AY52" s="24" t="b">
        <f t="shared" si="69"/>
        <v>0</v>
      </c>
      <c r="AZ52" s="24">
        <f t="shared" si="70"/>
        <v>2</v>
      </c>
      <c r="BA52" s="24">
        <f t="shared" si="71"/>
        <v>2</v>
      </c>
      <c r="BB52" s="24">
        <f t="shared" si="72"/>
        <v>2</v>
      </c>
      <c r="BC52" s="24">
        <f t="shared" si="73"/>
        <v>2</v>
      </c>
      <c r="BD52" s="31"/>
      <c r="BE52" s="32"/>
      <c r="BF52" s="29"/>
      <c r="BG52" s="30"/>
      <c r="BH52" s="29"/>
      <c r="BI52" s="29"/>
      <c r="BJ52" s="29"/>
      <c r="BK52" s="29"/>
      <c r="BL52" s="29"/>
      <c r="BM52" s="29"/>
      <c r="BN52" s="29"/>
      <c r="BO52" s="29"/>
      <c r="BP52" s="29"/>
      <c r="BQ52" s="29"/>
      <c r="BR52" s="29"/>
      <c r="BS52" s="29"/>
      <c r="BT52" s="29"/>
      <c r="BU52" s="29"/>
      <c r="BV52" s="29"/>
      <c r="BW52" s="29"/>
      <c r="BX52" s="29"/>
      <c r="BY52" s="29"/>
      <c r="BZ52" s="29"/>
      <c r="CA52" s="29"/>
      <c r="CB52" s="29"/>
      <c r="CC52" s="29"/>
      <c r="CD52" s="29"/>
      <c r="CE52" s="29"/>
      <c r="CF52" s="29"/>
      <c r="CG52" s="29"/>
      <c r="CH52" s="29"/>
      <c r="CI52" s="29"/>
      <c r="CJ52" s="29"/>
      <c r="CK52" s="29"/>
      <c r="CL52" s="29"/>
      <c r="CM52" s="29"/>
      <c r="CN52" s="29"/>
      <c r="CO52" s="29"/>
      <c r="CP52" s="29"/>
      <c r="CQ52" s="29"/>
      <c r="CR52" s="29"/>
      <c r="CS52" s="29"/>
      <c r="CT52" s="29"/>
      <c r="CU52" s="29"/>
      <c r="CV52" s="29"/>
      <c r="CW52" s="29"/>
      <c r="CX52" s="29"/>
      <c r="CY52" s="29"/>
      <c r="CZ52" s="29"/>
    </row>
    <row r="53" spans="1:104" x14ac:dyDescent="0.25">
      <c r="A53" s="140" t="s">
        <v>13</v>
      </c>
      <c r="B53" s="141">
        <v>4</v>
      </c>
      <c r="C53" s="142">
        <v>1</v>
      </c>
      <c r="D53" s="143" t="s">
        <v>15</v>
      </c>
      <c r="E53" s="144"/>
      <c r="F53" s="145"/>
      <c r="G53" s="146"/>
      <c r="H53" s="147"/>
      <c r="I53" s="148"/>
      <c r="J53" s="10"/>
      <c r="K53" s="90"/>
      <c r="L53" s="111"/>
      <c r="M53" s="111"/>
      <c r="N53" s="10"/>
      <c r="O53" s="10"/>
      <c r="P53" s="10"/>
      <c r="Q53" s="10"/>
      <c r="R53" s="10"/>
      <c r="S53" s="10"/>
      <c r="T53" s="10"/>
      <c r="U53" s="29"/>
      <c r="V53" s="29"/>
      <c r="W53" s="30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4">
        <f>IF(B53="",0,IF(B53=C53,0,IF(B53&lt;C53,0,IF(Equipes!$Z$1=1,IF('Matchs de poules'!B53&gt;'Matchs de poules'!C53,4),IF(Equipes!$Z$1=2,IF(B53&gt;C53,3))))))</f>
        <v>4</v>
      </c>
      <c r="AK53" s="24">
        <f>IF(C53="",0,IF(C53=B53,0,IF(C53&lt;B53,0,IF(Equipes!$Z$1=1,IF('Matchs de poules'!C53&gt;'Matchs de poules'!B53,4),IF(Equipes!$Z$1=2,IF(C53&gt;B53,3))))))</f>
        <v>0</v>
      </c>
      <c r="AL53" s="24">
        <f>IF(B53="",0,IF(B53&gt;C53,0,IF(B53&lt;C53,0,IF(Equipes!$Z$1=1,IF('Matchs de poules'!B53='Matchs de poules'!C53,2),IF(Equipes!$Z$1=2,IF('Matchs de poules'!B53=C53,1))))))</f>
        <v>0</v>
      </c>
      <c r="AM53" s="24">
        <f>IF(C53="",0,IF(C53&gt;B53,0,IF(C53&lt;B53,0,IF(Equipes!$Z$1=1,IF('Matchs de poules'!C53='Matchs de poules'!B53,2),IF(Equipes!$Z$1=2,IF('Matchs de poules'!C53=B53,1))))))</f>
        <v>0</v>
      </c>
      <c r="AN53" s="24">
        <f>IF(B53="",0,IF(B53&gt;C53,0,IF(B53=C53,0,IF(Equipes!$Z$1=1,IF('Matchs de poules'!B53&lt;'Matchs de poules'!C53,1),IF(Equipes!$Z$1=2,IF('Matchs de poules'!B53&lt;'Matchs de poules'!C53,0))))))</f>
        <v>0</v>
      </c>
      <c r="AO53" s="24">
        <f>IF(C53="",0,IF(C53&gt;B53,0,IF(C53=B53,0,IF(Equipes!$Z$1=1,IF('Matchs de poules'!C53&lt;'Matchs de poules'!B53,1),IF(Equipes!$Z$1=2,IF('Matchs de poules'!C53&lt;'Matchs de poules'!B53,0))))))</f>
        <v>1</v>
      </c>
      <c r="AP53" s="24">
        <f t="shared" si="60"/>
        <v>4</v>
      </c>
      <c r="AQ53" s="24">
        <f t="shared" si="61"/>
        <v>1</v>
      </c>
      <c r="AR53" s="24">
        <f t="shared" si="62"/>
        <v>1</v>
      </c>
      <c r="AS53" s="24">
        <f t="shared" si="63"/>
        <v>1</v>
      </c>
      <c r="AT53" s="24">
        <f t="shared" si="64"/>
        <v>1</v>
      </c>
      <c r="AU53" s="24" t="b">
        <f t="shared" si="65"/>
        <v>0</v>
      </c>
      <c r="AV53" s="24" t="b">
        <f t="shared" si="66"/>
        <v>0</v>
      </c>
      <c r="AW53" s="24" t="b">
        <f t="shared" si="67"/>
        <v>0</v>
      </c>
      <c r="AX53" s="24" t="b">
        <f t="shared" si="68"/>
        <v>0</v>
      </c>
      <c r="AY53" s="24">
        <f t="shared" si="69"/>
        <v>1</v>
      </c>
      <c r="AZ53" s="24">
        <f t="shared" si="70"/>
        <v>4</v>
      </c>
      <c r="BA53" s="24">
        <f t="shared" si="71"/>
        <v>1</v>
      </c>
      <c r="BB53" s="24">
        <f t="shared" si="72"/>
        <v>1</v>
      </c>
      <c r="BC53" s="24">
        <f t="shared" si="73"/>
        <v>4</v>
      </c>
      <c r="BD53" s="31"/>
      <c r="BE53" s="32"/>
      <c r="BF53" s="29"/>
      <c r="BG53" s="30"/>
      <c r="BH53" s="29"/>
      <c r="BI53" s="29"/>
      <c r="BJ53" s="29"/>
      <c r="BK53" s="29"/>
      <c r="BL53" s="29"/>
      <c r="BM53" s="29"/>
      <c r="BN53" s="29"/>
      <c r="BO53" s="29"/>
      <c r="BP53" s="29"/>
      <c r="BQ53" s="29"/>
      <c r="BR53" s="29"/>
      <c r="BS53" s="29"/>
      <c r="BT53" s="29"/>
      <c r="BU53" s="29"/>
      <c r="BV53" s="29"/>
      <c r="BW53" s="29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29"/>
      <c r="CX53" s="29"/>
      <c r="CY53" s="29"/>
      <c r="CZ53" s="29"/>
    </row>
    <row r="54" spans="1:104" x14ac:dyDescent="0.25">
      <c r="A54" s="140" t="s">
        <v>11</v>
      </c>
      <c r="B54" s="141">
        <v>2</v>
      </c>
      <c r="C54" s="142">
        <v>4</v>
      </c>
      <c r="D54" s="143" t="s">
        <v>14</v>
      </c>
      <c r="E54" s="144"/>
      <c r="F54" s="145"/>
      <c r="G54" s="146"/>
      <c r="H54" s="147"/>
      <c r="I54" s="148"/>
      <c r="J54" s="10"/>
      <c r="K54" s="10"/>
      <c r="L54" s="9"/>
      <c r="M54" s="10"/>
      <c r="N54" s="10"/>
      <c r="O54" s="10"/>
      <c r="P54" s="10"/>
      <c r="Q54" s="10"/>
      <c r="R54" s="10"/>
      <c r="S54" s="10"/>
      <c r="T54" s="10"/>
      <c r="U54" s="29"/>
      <c r="V54" s="29"/>
      <c r="W54" s="30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4">
        <f>IF(B54="",0,IF(B54=C54,0,IF(B54&lt;C54,0,IF(Equipes!$Z$1=1,IF('Matchs de poules'!B54&gt;'Matchs de poules'!C54,4),IF(Equipes!$Z$1=2,IF(B54&gt;C54,3))))))</f>
        <v>0</v>
      </c>
      <c r="AK54" s="24">
        <f>IF(C54="",0,IF(C54=B54,0,IF(C54&lt;B54,0,IF(Equipes!$Z$1=1,IF('Matchs de poules'!C54&gt;'Matchs de poules'!B54,4),IF(Equipes!$Z$1=2,IF(C54&gt;B54,3))))))</f>
        <v>4</v>
      </c>
      <c r="AL54" s="24">
        <f>IF(B54="",0,IF(B54&gt;C54,0,IF(B54&lt;C54,0,IF(Equipes!$Z$1=1,IF('Matchs de poules'!B54='Matchs de poules'!C54,2),IF(Equipes!$Z$1=2,IF('Matchs de poules'!B54=C54,1))))))</f>
        <v>0</v>
      </c>
      <c r="AM54" s="24">
        <f>IF(C54="",0,IF(C54&gt;B54,0,IF(C54&lt;B54,0,IF(Equipes!$Z$1=1,IF('Matchs de poules'!C54='Matchs de poules'!B54,2),IF(Equipes!$Z$1=2,IF('Matchs de poules'!C54=B54,1))))))</f>
        <v>0</v>
      </c>
      <c r="AN54" s="24">
        <f>IF(B54="",0,IF(B54&gt;C54,0,IF(B54=C54,0,IF(Equipes!$Z$1=1,IF('Matchs de poules'!B54&lt;'Matchs de poules'!C54,1),IF(Equipes!$Z$1=2,IF('Matchs de poules'!B54&lt;'Matchs de poules'!C54,0))))))</f>
        <v>1</v>
      </c>
      <c r="AO54" s="24">
        <f>IF(C54="",0,IF(C54&gt;B54,0,IF(C54=B54,0,IF(Equipes!$Z$1=1,IF('Matchs de poules'!C54&lt;'Matchs de poules'!B54,1),IF(Equipes!$Z$1=2,IF('Matchs de poules'!C54&lt;'Matchs de poules'!B54,0))))))</f>
        <v>0</v>
      </c>
      <c r="AP54" s="24">
        <f t="shared" si="60"/>
        <v>1</v>
      </c>
      <c r="AQ54" s="24">
        <f t="shared" si="61"/>
        <v>4</v>
      </c>
      <c r="AR54" s="24">
        <f t="shared" si="62"/>
        <v>1</v>
      </c>
      <c r="AS54" s="24">
        <f t="shared" si="63"/>
        <v>1</v>
      </c>
      <c r="AT54" s="24" t="b">
        <f t="shared" si="64"/>
        <v>0</v>
      </c>
      <c r="AU54" s="24">
        <f t="shared" si="65"/>
        <v>1</v>
      </c>
      <c r="AV54" s="24" t="b">
        <f t="shared" si="66"/>
        <v>0</v>
      </c>
      <c r="AW54" s="24" t="b">
        <f t="shared" si="67"/>
        <v>0</v>
      </c>
      <c r="AX54" s="24">
        <f t="shared" si="68"/>
        <v>1</v>
      </c>
      <c r="AY54" s="24" t="b">
        <f t="shared" si="69"/>
        <v>0</v>
      </c>
      <c r="AZ54" s="24">
        <f t="shared" si="70"/>
        <v>2</v>
      </c>
      <c r="BA54" s="24">
        <f t="shared" si="71"/>
        <v>4</v>
      </c>
      <c r="BB54" s="24">
        <f t="shared" si="72"/>
        <v>4</v>
      </c>
      <c r="BC54" s="24">
        <f t="shared" si="73"/>
        <v>2</v>
      </c>
      <c r="BD54" s="31"/>
      <c r="BE54" s="32"/>
      <c r="BF54" s="29"/>
      <c r="BG54" s="30"/>
      <c r="BH54" s="29"/>
      <c r="BI54" s="29"/>
      <c r="BJ54" s="29"/>
      <c r="BK54" s="29"/>
      <c r="BL54" s="29"/>
      <c r="BM54" s="29"/>
      <c r="BN54" s="29"/>
      <c r="BO54" s="29"/>
      <c r="BP54" s="29"/>
      <c r="BQ54" s="29"/>
      <c r="BR54" s="29"/>
      <c r="BS54" s="29"/>
      <c r="BT54" s="29"/>
      <c r="BU54" s="29"/>
      <c r="BV54" s="29"/>
      <c r="BW54" s="29"/>
      <c r="BX54" s="29"/>
      <c r="BY54" s="29"/>
      <c r="BZ54" s="29"/>
      <c r="CA54" s="29"/>
      <c r="CB54" s="29"/>
      <c r="CC54" s="29"/>
      <c r="CD54" s="29"/>
      <c r="CE54" s="29"/>
      <c r="CF54" s="29"/>
      <c r="CG54" s="29"/>
      <c r="CH54" s="29"/>
      <c r="CI54" s="29"/>
      <c r="CJ54" s="29"/>
      <c r="CK54" s="29"/>
      <c r="CL54" s="29"/>
      <c r="CM54" s="29"/>
      <c r="CN54" s="29"/>
      <c r="CO54" s="29"/>
      <c r="CP54" s="29"/>
      <c r="CQ54" s="29"/>
      <c r="CR54" s="29"/>
      <c r="CS54" s="29"/>
      <c r="CT54" s="29"/>
      <c r="CU54" s="29"/>
      <c r="CV54" s="29"/>
      <c r="CW54" s="29"/>
      <c r="CX54" s="29"/>
      <c r="CY54" s="29"/>
      <c r="CZ54" s="29"/>
    </row>
    <row r="55" spans="1:104" x14ac:dyDescent="0.25">
      <c r="A55" s="149" t="s">
        <v>12</v>
      </c>
      <c r="B55" s="150">
        <v>2</v>
      </c>
      <c r="C55" s="151">
        <v>2</v>
      </c>
      <c r="D55" s="152" t="s">
        <v>15</v>
      </c>
      <c r="E55" s="153"/>
      <c r="F55" s="154"/>
      <c r="G55" s="155"/>
      <c r="H55" s="156"/>
      <c r="I55" s="157"/>
      <c r="J55" s="10"/>
      <c r="K55" s="10"/>
      <c r="L55" s="9"/>
      <c r="M55" s="10"/>
      <c r="N55" s="10"/>
      <c r="O55" s="10"/>
      <c r="P55" s="10"/>
      <c r="Q55" s="10"/>
      <c r="R55" s="10"/>
      <c r="S55" s="10"/>
      <c r="T55" s="10"/>
      <c r="U55" s="29"/>
      <c r="V55" s="29"/>
      <c r="W55" s="30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4">
        <f>IF(B55="",0,IF(B55=C55,0,IF(B55&lt;C55,0,IF(Equipes!$Z$1=1,IF('Matchs de poules'!B55&gt;'Matchs de poules'!C55,4),IF(Equipes!$Z$1=2,IF(B55&gt;C55,3))))))</f>
        <v>0</v>
      </c>
      <c r="AK55" s="24">
        <f>IF(C55="",0,IF(C55=B55,0,IF(C55&lt;B55,0,IF(Equipes!$Z$1=1,IF('Matchs de poules'!C55&gt;'Matchs de poules'!B55,4),IF(Equipes!$Z$1=2,IF(C55&gt;B55,3))))))</f>
        <v>0</v>
      </c>
      <c r="AL55" s="24">
        <f>IF(B55="",0,IF(B55&gt;C55,0,IF(B55&lt;C55,0,IF(Equipes!$Z$1=1,IF('Matchs de poules'!B55='Matchs de poules'!C55,2),IF(Equipes!$Z$1=2,IF('Matchs de poules'!B55=C55,1))))))</f>
        <v>2</v>
      </c>
      <c r="AM55" s="24">
        <f>IF(C55="",0,IF(C55&gt;B55,0,IF(C55&lt;B55,0,IF(Equipes!$Z$1=1,IF('Matchs de poules'!C55='Matchs de poules'!B55,2),IF(Equipes!$Z$1=2,IF('Matchs de poules'!C55=B55,1))))))</f>
        <v>2</v>
      </c>
      <c r="AN55" s="24">
        <f>IF(B55="",0,IF(B55&gt;C55,0,IF(B55=C55,0,IF(Equipes!$Z$1=1,IF('Matchs de poules'!B55&lt;'Matchs de poules'!C55,1),IF(Equipes!$Z$1=2,IF('Matchs de poules'!B55&lt;'Matchs de poules'!C55,0))))))</f>
        <v>0</v>
      </c>
      <c r="AO55" s="24">
        <f>IF(C55="",0,IF(C55&gt;B55,0,IF(C55=B55,0,IF(Equipes!$Z$1=1,IF('Matchs de poules'!C55&lt;'Matchs de poules'!B55,1),IF(Equipes!$Z$1=2,IF('Matchs de poules'!C55&lt;'Matchs de poules'!B55,0))))))</f>
        <v>0</v>
      </c>
      <c r="AP55" s="24">
        <f t="shared" si="60"/>
        <v>2</v>
      </c>
      <c r="AQ55" s="24">
        <f t="shared" si="61"/>
        <v>2</v>
      </c>
      <c r="AR55" s="24">
        <f t="shared" si="62"/>
        <v>1</v>
      </c>
      <c r="AS55" s="24">
        <f t="shared" si="63"/>
        <v>1</v>
      </c>
      <c r="AT55" s="24" t="b">
        <f t="shared" si="64"/>
        <v>0</v>
      </c>
      <c r="AU55" s="24" t="b">
        <f t="shared" si="65"/>
        <v>0</v>
      </c>
      <c r="AV55" s="24">
        <f t="shared" si="66"/>
        <v>1</v>
      </c>
      <c r="AW55" s="24">
        <f t="shared" si="67"/>
        <v>1</v>
      </c>
      <c r="AX55" s="24" t="b">
        <f t="shared" si="68"/>
        <v>0</v>
      </c>
      <c r="AY55" s="24" t="b">
        <f t="shared" si="69"/>
        <v>0</v>
      </c>
      <c r="AZ55" s="24">
        <f t="shared" si="70"/>
        <v>2</v>
      </c>
      <c r="BA55" s="24">
        <f t="shared" si="71"/>
        <v>2</v>
      </c>
      <c r="BB55" s="24">
        <f t="shared" si="72"/>
        <v>2</v>
      </c>
      <c r="BC55" s="24">
        <f t="shared" si="73"/>
        <v>2</v>
      </c>
      <c r="BD55" s="31"/>
      <c r="BE55" s="32"/>
      <c r="BF55" s="29"/>
      <c r="BG55" s="30"/>
      <c r="BH55" s="29"/>
      <c r="BI55" s="29"/>
      <c r="BJ55" s="29"/>
      <c r="BK55" s="29"/>
      <c r="BL55" s="29"/>
      <c r="BM55" s="29"/>
      <c r="BN55" s="29"/>
      <c r="BO55" s="29"/>
      <c r="BP55" s="29"/>
      <c r="BQ55" s="29"/>
      <c r="BR55" s="29"/>
      <c r="BS55" s="29"/>
      <c r="BT55" s="29"/>
      <c r="BU55" s="29"/>
      <c r="BV55" s="29"/>
      <c r="BW55" s="29"/>
      <c r="BX55" s="29"/>
      <c r="BY55" s="29"/>
      <c r="BZ55" s="29"/>
      <c r="CA55" s="29"/>
      <c r="CB55" s="29"/>
      <c r="CC55" s="29"/>
      <c r="CD55" s="29"/>
      <c r="CE55" s="29"/>
      <c r="CF55" s="29"/>
      <c r="CG55" s="29"/>
      <c r="CH55" s="29"/>
      <c r="CI55" s="29"/>
      <c r="CJ55" s="29"/>
      <c r="CK55" s="29"/>
      <c r="CL55" s="29"/>
      <c r="CM55" s="29"/>
      <c r="CN55" s="29"/>
      <c r="CO55" s="29"/>
      <c r="CP55" s="29"/>
      <c r="CQ55" s="29"/>
      <c r="CR55" s="29"/>
      <c r="CS55" s="29"/>
      <c r="CT55" s="29"/>
      <c r="CU55" s="29"/>
      <c r="CV55" s="29"/>
      <c r="CW55" s="29"/>
      <c r="CX55" s="29"/>
      <c r="CY55" s="29"/>
      <c r="CZ55" s="29"/>
    </row>
    <row r="56" spans="1:104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9"/>
      <c r="M56" s="10"/>
      <c r="N56" s="10"/>
      <c r="O56" s="10"/>
      <c r="P56" s="10"/>
      <c r="Q56" s="10"/>
      <c r="R56" s="10"/>
      <c r="S56" s="10"/>
      <c r="T56" s="10"/>
      <c r="U56" s="29"/>
      <c r="V56" s="29"/>
      <c r="W56" s="30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  <c r="BC56" s="29"/>
      <c r="BD56" s="30"/>
      <c r="BE56" s="29"/>
      <c r="BF56" s="29"/>
      <c r="BG56" s="30"/>
      <c r="BH56" s="29"/>
      <c r="BI56" s="29"/>
      <c r="BJ56" s="29"/>
      <c r="BK56" s="29"/>
      <c r="BL56" s="29"/>
      <c r="BM56" s="29"/>
      <c r="BN56" s="29"/>
      <c r="BO56" s="29"/>
      <c r="BP56" s="29"/>
      <c r="BQ56" s="29"/>
      <c r="BR56" s="29"/>
      <c r="BS56" s="29"/>
      <c r="BT56" s="29"/>
      <c r="BU56" s="29"/>
      <c r="BV56" s="29"/>
      <c r="BW56" s="29"/>
      <c r="BX56" s="29"/>
      <c r="BY56" s="29"/>
      <c r="BZ56" s="29"/>
      <c r="CA56" s="29"/>
      <c r="CB56" s="29"/>
      <c r="CC56" s="29"/>
      <c r="CD56" s="29"/>
      <c r="CE56" s="29"/>
      <c r="CF56" s="29"/>
      <c r="CG56" s="29"/>
      <c r="CH56" s="29"/>
      <c r="CI56" s="29"/>
      <c r="CJ56" s="29"/>
      <c r="CK56" s="29"/>
      <c r="CL56" s="29"/>
      <c r="CM56" s="29"/>
      <c r="CN56" s="29"/>
      <c r="CO56" s="29"/>
      <c r="CP56" s="29"/>
      <c r="CQ56" s="29"/>
      <c r="CR56" s="29"/>
      <c r="CS56" s="29"/>
      <c r="CT56" s="29"/>
      <c r="CU56" s="29"/>
      <c r="CV56" s="29"/>
      <c r="CW56" s="29"/>
      <c r="CX56" s="29"/>
      <c r="CY56" s="29"/>
      <c r="CZ56" s="29"/>
    </row>
    <row r="57" spans="1:104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9"/>
      <c r="M57" s="10"/>
      <c r="N57" s="10"/>
      <c r="O57" s="10"/>
      <c r="P57" s="10"/>
      <c r="Q57" s="10"/>
      <c r="R57" s="10"/>
      <c r="S57" s="10"/>
      <c r="T57" s="10"/>
      <c r="U57" s="29"/>
      <c r="V57" s="29"/>
      <c r="W57" s="30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  <c r="BC57" s="29"/>
      <c r="BD57" s="30"/>
      <c r="BE57" s="29"/>
      <c r="BF57" s="29"/>
      <c r="BG57" s="30"/>
      <c r="BH57" s="29"/>
      <c r="BI57" s="29"/>
      <c r="BJ57" s="29"/>
      <c r="BK57" s="29"/>
      <c r="BL57" s="29"/>
      <c r="BM57" s="29"/>
      <c r="BN57" s="29"/>
      <c r="BO57" s="29"/>
      <c r="BP57" s="29"/>
      <c r="BQ57" s="29"/>
      <c r="BR57" s="29"/>
      <c r="BS57" s="29"/>
      <c r="BT57" s="29"/>
      <c r="BU57" s="29"/>
      <c r="BV57" s="29"/>
      <c r="BW57" s="29"/>
      <c r="BX57" s="29"/>
      <c r="BY57" s="29"/>
      <c r="BZ57" s="29"/>
      <c r="CA57" s="29"/>
      <c r="CB57" s="29"/>
      <c r="CC57" s="29"/>
      <c r="CD57" s="29"/>
      <c r="CE57" s="29"/>
      <c r="CF57" s="29"/>
      <c r="CG57" s="29"/>
      <c r="CH57" s="29"/>
      <c r="CI57" s="29"/>
      <c r="CJ57" s="29"/>
      <c r="CK57" s="29"/>
      <c r="CL57" s="29"/>
      <c r="CM57" s="29"/>
      <c r="CN57" s="29"/>
      <c r="CO57" s="29"/>
      <c r="CP57" s="29"/>
      <c r="CQ57" s="29"/>
      <c r="CR57" s="29"/>
      <c r="CS57" s="29"/>
      <c r="CT57" s="29"/>
      <c r="CU57" s="29"/>
      <c r="CV57" s="29"/>
      <c r="CW57" s="29"/>
      <c r="CX57" s="29"/>
      <c r="CY57" s="29"/>
      <c r="CZ57" s="29"/>
    </row>
    <row r="58" spans="1:104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9"/>
      <c r="M58" s="10"/>
      <c r="N58" s="10"/>
      <c r="O58" s="10"/>
      <c r="P58" s="10"/>
      <c r="Q58" s="10"/>
      <c r="R58" s="10"/>
      <c r="S58" s="10"/>
      <c r="T58" s="10"/>
      <c r="U58" s="29"/>
      <c r="V58" s="29"/>
      <c r="W58" s="30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30"/>
      <c r="BE58" s="29"/>
      <c r="BF58" s="29"/>
      <c r="BG58" s="30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</row>
    <row r="59" spans="1:104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9"/>
      <c r="M59" s="10"/>
      <c r="N59" s="10"/>
      <c r="O59" s="10"/>
      <c r="P59" s="10"/>
      <c r="Q59" s="10"/>
      <c r="R59" s="10"/>
      <c r="S59" s="10"/>
      <c r="T59" s="10"/>
      <c r="U59" s="29"/>
      <c r="V59" s="29"/>
      <c r="W59" s="30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30"/>
      <c r="BE59" s="29"/>
      <c r="BF59" s="29"/>
      <c r="BG59" s="30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</row>
    <row r="60" spans="1:104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9"/>
      <c r="M60" s="10"/>
      <c r="N60" s="10"/>
      <c r="O60" s="10"/>
      <c r="P60" s="10"/>
      <c r="Q60" s="10"/>
      <c r="R60" s="10"/>
      <c r="S60" s="10"/>
      <c r="T60" s="10"/>
      <c r="U60" s="29"/>
      <c r="V60" s="29"/>
      <c r="W60" s="30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  <c r="BC60" s="29"/>
      <c r="BD60" s="30"/>
      <c r="BE60" s="29"/>
      <c r="BF60" s="29"/>
      <c r="BG60" s="30"/>
      <c r="BH60" s="29"/>
      <c r="BI60" s="29"/>
      <c r="BJ60" s="29"/>
      <c r="BK60" s="29"/>
      <c r="BL60" s="29"/>
      <c r="BM60" s="29"/>
      <c r="BN60" s="29"/>
      <c r="BO60" s="29"/>
      <c r="BP60" s="29"/>
      <c r="BQ60" s="29"/>
      <c r="BR60" s="29"/>
      <c r="BS60" s="29"/>
      <c r="BT60" s="29"/>
      <c r="BU60" s="29"/>
      <c r="BV60" s="29"/>
      <c r="BW60" s="29"/>
      <c r="BX60" s="29"/>
      <c r="BY60" s="29"/>
      <c r="BZ60" s="29"/>
      <c r="CA60" s="29"/>
      <c r="CB60" s="29"/>
      <c r="CC60" s="29"/>
      <c r="CD60" s="29"/>
      <c r="CE60" s="29"/>
      <c r="CF60" s="29"/>
      <c r="CG60" s="29"/>
      <c r="CH60" s="29"/>
      <c r="CI60" s="29"/>
      <c r="CJ60" s="29"/>
      <c r="CK60" s="29"/>
      <c r="CL60" s="29"/>
      <c r="CM60" s="29"/>
      <c r="CN60" s="29"/>
      <c r="CO60" s="29"/>
      <c r="CP60" s="29"/>
      <c r="CQ60" s="29"/>
      <c r="CR60" s="29"/>
      <c r="CS60" s="29"/>
      <c r="CT60" s="29"/>
      <c r="CU60" s="29"/>
      <c r="CV60" s="29"/>
      <c r="CW60" s="29"/>
      <c r="CX60" s="29"/>
      <c r="CY60" s="29"/>
      <c r="CZ60" s="29"/>
    </row>
    <row r="61" spans="1:104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9"/>
      <c r="M61" s="10"/>
      <c r="N61" s="10"/>
      <c r="O61" s="10"/>
      <c r="P61" s="10"/>
      <c r="Q61" s="10"/>
      <c r="R61" s="10"/>
      <c r="S61" s="10"/>
      <c r="T61" s="10"/>
      <c r="U61" s="29"/>
      <c r="V61" s="29"/>
      <c r="W61" s="30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  <c r="BC61" s="29"/>
      <c r="BD61" s="30"/>
      <c r="BE61" s="29"/>
      <c r="BF61" s="29"/>
      <c r="BG61" s="30"/>
      <c r="BH61" s="29"/>
      <c r="BI61" s="29"/>
      <c r="BJ61" s="29"/>
      <c r="BK61" s="29"/>
      <c r="BL61" s="29"/>
      <c r="BM61" s="29"/>
      <c r="BN61" s="29"/>
      <c r="BO61" s="29"/>
      <c r="BP61" s="29"/>
      <c r="BQ61" s="29"/>
      <c r="BR61" s="29"/>
      <c r="BS61" s="29"/>
      <c r="BT61" s="29"/>
      <c r="BU61" s="29"/>
      <c r="BV61" s="29"/>
      <c r="BW61" s="29"/>
      <c r="BX61" s="29"/>
      <c r="BY61" s="29"/>
      <c r="BZ61" s="29"/>
      <c r="CA61" s="29"/>
      <c r="CB61" s="29"/>
      <c r="CC61" s="29"/>
      <c r="CD61" s="29"/>
      <c r="CE61" s="29"/>
      <c r="CF61" s="29"/>
      <c r="CG61" s="29"/>
      <c r="CH61" s="29"/>
      <c r="CI61" s="29"/>
      <c r="CJ61" s="29"/>
      <c r="CK61" s="29"/>
      <c r="CL61" s="29"/>
      <c r="CM61" s="29"/>
      <c r="CN61" s="29"/>
      <c r="CO61" s="29"/>
      <c r="CP61" s="29"/>
      <c r="CQ61" s="29"/>
      <c r="CR61" s="29"/>
      <c r="CS61" s="29"/>
      <c r="CT61" s="29"/>
      <c r="CU61" s="29"/>
      <c r="CV61" s="29"/>
      <c r="CW61" s="29"/>
      <c r="CX61" s="29"/>
      <c r="CY61" s="29"/>
      <c r="CZ61" s="29"/>
    </row>
    <row r="62" spans="1:104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9"/>
      <c r="M62" s="10"/>
      <c r="N62" s="10"/>
      <c r="O62" s="10"/>
      <c r="P62" s="10"/>
      <c r="Q62" s="10"/>
      <c r="R62" s="10"/>
      <c r="S62" s="10"/>
      <c r="T62" s="10"/>
      <c r="U62" s="29"/>
      <c r="V62" s="29"/>
      <c r="W62" s="30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  <c r="BC62" s="29"/>
      <c r="BD62" s="30"/>
      <c r="BE62" s="29"/>
      <c r="BF62" s="29"/>
      <c r="BG62" s="30"/>
      <c r="BH62" s="29"/>
      <c r="BI62" s="29"/>
      <c r="BJ62" s="29"/>
      <c r="BK62" s="29"/>
      <c r="BL62" s="29"/>
      <c r="BM62" s="29"/>
      <c r="BN62" s="29"/>
      <c r="BO62" s="29"/>
      <c r="BP62" s="29"/>
      <c r="BQ62" s="29"/>
      <c r="BR62" s="29"/>
      <c r="BS62" s="29"/>
      <c r="BT62" s="29"/>
      <c r="BU62" s="29"/>
      <c r="BV62" s="29"/>
      <c r="BW62" s="29"/>
      <c r="BX62" s="29"/>
      <c r="BY62" s="29"/>
      <c r="BZ62" s="29"/>
      <c r="CA62" s="29"/>
      <c r="CB62" s="29"/>
      <c r="CC62" s="29"/>
      <c r="CD62" s="29"/>
      <c r="CE62" s="29"/>
      <c r="CF62" s="29"/>
      <c r="CG62" s="29"/>
      <c r="CH62" s="29"/>
      <c r="CI62" s="29"/>
      <c r="CJ62" s="29"/>
      <c r="CK62" s="29"/>
      <c r="CL62" s="29"/>
      <c r="CM62" s="29"/>
      <c r="CN62" s="29"/>
      <c r="CO62" s="29"/>
      <c r="CP62" s="29"/>
      <c r="CQ62" s="29"/>
      <c r="CR62" s="29"/>
      <c r="CS62" s="29"/>
      <c r="CT62" s="29"/>
      <c r="CU62" s="29"/>
      <c r="CV62" s="29"/>
      <c r="CW62" s="29"/>
      <c r="CX62" s="29"/>
      <c r="CY62" s="29"/>
      <c r="CZ62" s="29"/>
    </row>
    <row r="63" spans="1:104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9"/>
      <c r="M63" s="10"/>
      <c r="N63" s="10"/>
      <c r="O63" s="10"/>
      <c r="P63" s="10"/>
      <c r="Q63" s="10"/>
      <c r="R63" s="10"/>
      <c r="S63" s="10"/>
      <c r="T63" s="10"/>
      <c r="U63" s="29"/>
      <c r="V63" s="29"/>
      <c r="W63" s="30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  <c r="BC63" s="29"/>
      <c r="BD63" s="30"/>
      <c r="BE63" s="29"/>
      <c r="BF63" s="29"/>
      <c r="BG63" s="30"/>
      <c r="BH63" s="29"/>
      <c r="BI63" s="29"/>
      <c r="BJ63" s="29"/>
      <c r="BK63" s="29"/>
      <c r="BL63" s="29"/>
      <c r="BM63" s="29"/>
      <c r="BN63" s="29"/>
      <c r="BO63" s="29"/>
      <c r="BP63" s="29"/>
      <c r="BQ63" s="29"/>
      <c r="BR63" s="29"/>
      <c r="BS63" s="29"/>
      <c r="BT63" s="29"/>
      <c r="BU63" s="29"/>
      <c r="BV63" s="29"/>
      <c r="BW63" s="29"/>
      <c r="BX63" s="29"/>
      <c r="BY63" s="29"/>
      <c r="BZ63" s="29"/>
      <c r="CA63" s="29"/>
      <c r="CB63" s="29"/>
      <c r="CC63" s="29"/>
      <c r="CD63" s="29"/>
      <c r="CE63" s="29"/>
      <c r="CF63" s="29"/>
      <c r="CG63" s="29"/>
      <c r="CH63" s="29"/>
      <c r="CI63" s="29"/>
      <c r="CJ63" s="29"/>
      <c r="CK63" s="29"/>
      <c r="CL63" s="29"/>
      <c r="CM63" s="29"/>
      <c r="CN63" s="29"/>
      <c r="CO63" s="29"/>
      <c r="CP63" s="29"/>
      <c r="CQ63" s="29"/>
      <c r="CR63" s="29"/>
      <c r="CS63" s="29"/>
      <c r="CT63" s="29"/>
      <c r="CU63" s="29"/>
      <c r="CV63" s="29"/>
      <c r="CW63" s="29"/>
      <c r="CX63" s="29"/>
      <c r="CY63" s="29"/>
      <c r="CZ63" s="29"/>
    </row>
    <row r="64" spans="1:104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9"/>
      <c r="M64" s="10"/>
      <c r="N64" s="10"/>
      <c r="O64" s="10"/>
      <c r="P64" s="10"/>
      <c r="Q64" s="10"/>
      <c r="R64" s="10"/>
      <c r="S64" s="10"/>
      <c r="T64" s="10"/>
      <c r="U64" s="29"/>
      <c r="V64" s="29"/>
      <c r="W64" s="30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  <c r="BC64" s="29"/>
      <c r="BD64" s="30"/>
      <c r="BE64" s="29"/>
      <c r="BF64" s="29"/>
      <c r="BG64" s="30"/>
      <c r="BH64" s="29"/>
      <c r="BI64" s="29"/>
      <c r="BJ64" s="29"/>
      <c r="BK64" s="29"/>
      <c r="BL64" s="29"/>
      <c r="BM64" s="29"/>
      <c r="BN64" s="29"/>
      <c r="BO64" s="29"/>
      <c r="BP64" s="29"/>
      <c r="BQ64" s="29"/>
      <c r="BR64" s="29"/>
      <c r="BS64" s="29"/>
      <c r="BT64" s="29"/>
      <c r="BU64" s="29"/>
      <c r="BV64" s="29"/>
      <c r="BW64" s="29"/>
      <c r="BX64" s="29"/>
      <c r="BY64" s="29"/>
      <c r="BZ64" s="29"/>
      <c r="CA64" s="29"/>
      <c r="CB64" s="29"/>
      <c r="CC64" s="29"/>
      <c r="CD64" s="29"/>
      <c r="CE64" s="29"/>
      <c r="CF64" s="29"/>
      <c r="CG64" s="29"/>
      <c r="CH64" s="29"/>
      <c r="CI64" s="29"/>
      <c r="CJ64" s="29"/>
      <c r="CK64" s="29"/>
      <c r="CL64" s="29"/>
      <c r="CM64" s="29"/>
      <c r="CN64" s="29"/>
      <c r="CO64" s="29"/>
      <c r="CP64" s="29"/>
      <c r="CQ64" s="29"/>
      <c r="CR64" s="29"/>
      <c r="CS64" s="29"/>
      <c r="CT64" s="29"/>
      <c r="CU64" s="29"/>
      <c r="CV64" s="29"/>
      <c r="CW64" s="29"/>
      <c r="CX64" s="29"/>
      <c r="CY64" s="29"/>
      <c r="CZ64" s="29"/>
    </row>
    <row r="65" spans="1:104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9"/>
      <c r="M65" s="10"/>
      <c r="N65" s="10"/>
      <c r="O65" s="10"/>
      <c r="P65" s="10"/>
      <c r="Q65" s="10"/>
      <c r="R65" s="10"/>
      <c r="S65" s="10"/>
      <c r="T65" s="10"/>
      <c r="U65" s="29"/>
      <c r="V65" s="29"/>
      <c r="W65" s="30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  <c r="BC65" s="29"/>
      <c r="BD65" s="30"/>
      <c r="BE65" s="29"/>
      <c r="BF65" s="29"/>
      <c r="BG65" s="30"/>
      <c r="BH65" s="29"/>
      <c r="BI65" s="29"/>
      <c r="BJ65" s="29"/>
      <c r="BK65" s="29"/>
      <c r="BL65" s="29"/>
      <c r="BM65" s="29"/>
      <c r="BN65" s="29"/>
      <c r="BO65" s="29"/>
      <c r="BP65" s="29"/>
      <c r="BQ65" s="29"/>
      <c r="BR65" s="29"/>
      <c r="BS65" s="29"/>
      <c r="BT65" s="29"/>
      <c r="BU65" s="29"/>
      <c r="BV65" s="29"/>
      <c r="BW65" s="29"/>
      <c r="BX65" s="29"/>
      <c r="BY65" s="29"/>
      <c r="BZ65" s="29"/>
      <c r="CA65" s="29"/>
      <c r="CB65" s="29"/>
      <c r="CC65" s="29"/>
      <c r="CD65" s="29"/>
      <c r="CE65" s="29"/>
      <c r="CF65" s="29"/>
      <c r="CG65" s="29"/>
      <c r="CH65" s="29"/>
      <c r="CI65" s="29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29"/>
      <c r="CX65" s="29"/>
      <c r="CY65" s="29"/>
      <c r="CZ65" s="29"/>
    </row>
    <row r="66" spans="1:104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9"/>
      <c r="M66" s="10"/>
      <c r="N66" s="10"/>
      <c r="O66" s="10"/>
      <c r="P66" s="10"/>
      <c r="Q66" s="10"/>
      <c r="R66" s="10"/>
      <c r="S66" s="10"/>
      <c r="T66" s="10"/>
      <c r="U66" s="29"/>
      <c r="V66" s="29"/>
      <c r="W66" s="30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  <c r="BC66" s="29"/>
      <c r="BD66" s="30"/>
      <c r="BE66" s="29"/>
      <c r="BF66" s="29"/>
      <c r="BG66" s="30"/>
      <c r="BH66" s="29"/>
      <c r="BI66" s="29"/>
      <c r="BJ66" s="29"/>
      <c r="BK66" s="29"/>
      <c r="BL66" s="29"/>
      <c r="BM66" s="29"/>
      <c r="BN66" s="29"/>
      <c r="BO66" s="29"/>
      <c r="BP66" s="29"/>
      <c r="BQ66" s="29"/>
      <c r="BR66" s="29"/>
      <c r="BS66" s="29"/>
      <c r="BT66" s="29"/>
      <c r="BU66" s="29"/>
      <c r="BV66" s="29"/>
      <c r="BW66" s="29"/>
      <c r="BX66" s="29"/>
      <c r="BY66" s="29"/>
      <c r="BZ66" s="29"/>
      <c r="CA66" s="29"/>
      <c r="CB66" s="29"/>
      <c r="CC66" s="29"/>
      <c r="CD66" s="29"/>
      <c r="CE66" s="29"/>
      <c r="CF66" s="29"/>
      <c r="CG66" s="29"/>
      <c r="CH66" s="29"/>
      <c r="CI66" s="29"/>
      <c r="CJ66" s="29"/>
      <c r="CK66" s="29"/>
      <c r="CL66" s="29"/>
      <c r="CM66" s="29"/>
      <c r="CN66" s="29"/>
      <c r="CO66" s="29"/>
      <c r="CP66" s="29"/>
      <c r="CQ66" s="29"/>
      <c r="CR66" s="29"/>
      <c r="CS66" s="29"/>
      <c r="CT66" s="29"/>
      <c r="CU66" s="29"/>
      <c r="CV66" s="29"/>
      <c r="CW66" s="29"/>
      <c r="CX66" s="29"/>
      <c r="CY66" s="29"/>
      <c r="CZ66" s="29"/>
    </row>
    <row r="67" spans="1:104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9"/>
      <c r="M67" s="10"/>
      <c r="N67" s="10"/>
      <c r="O67" s="10"/>
      <c r="P67" s="10"/>
      <c r="Q67" s="10"/>
      <c r="R67" s="10"/>
      <c r="S67" s="10"/>
      <c r="T67" s="10"/>
      <c r="U67" s="29"/>
      <c r="V67" s="29"/>
      <c r="W67" s="30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  <c r="BA67" s="29"/>
      <c r="BB67" s="29"/>
      <c r="BC67" s="29"/>
      <c r="BD67" s="30"/>
      <c r="BE67" s="29"/>
      <c r="BF67" s="29"/>
      <c r="BG67" s="30"/>
      <c r="BH67" s="29"/>
      <c r="BI67" s="29"/>
      <c r="BJ67" s="29"/>
      <c r="BK67" s="29"/>
      <c r="BL67" s="29"/>
      <c r="BM67" s="29"/>
      <c r="BN67" s="29"/>
      <c r="BO67" s="29"/>
      <c r="BP67" s="29"/>
      <c r="BQ67" s="29"/>
      <c r="BR67" s="29"/>
      <c r="BS67" s="29"/>
      <c r="BT67" s="29"/>
      <c r="BU67" s="29"/>
      <c r="BV67" s="29"/>
      <c r="BW67" s="29"/>
      <c r="BX67" s="29"/>
      <c r="BY67" s="29"/>
      <c r="BZ67" s="29"/>
      <c r="CA67" s="29"/>
      <c r="CB67" s="29"/>
      <c r="CC67" s="29"/>
      <c r="CD67" s="29"/>
      <c r="CE67" s="29"/>
      <c r="CF67" s="29"/>
      <c r="CG67" s="29"/>
      <c r="CH67" s="29"/>
      <c r="CI67" s="29"/>
      <c r="CJ67" s="29"/>
      <c r="CK67" s="29"/>
      <c r="CL67" s="29"/>
      <c r="CM67" s="29"/>
      <c r="CN67" s="29"/>
      <c r="CO67" s="29"/>
      <c r="CP67" s="29"/>
      <c r="CQ67" s="29"/>
      <c r="CR67" s="29"/>
      <c r="CS67" s="29"/>
      <c r="CT67" s="29"/>
      <c r="CU67" s="29"/>
      <c r="CV67" s="29"/>
      <c r="CW67" s="29"/>
      <c r="CX67" s="29"/>
      <c r="CY67" s="29"/>
      <c r="CZ67" s="29"/>
    </row>
    <row r="68" spans="1:104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9"/>
      <c r="M68" s="10"/>
      <c r="N68" s="10"/>
      <c r="O68" s="10"/>
      <c r="P68" s="10"/>
      <c r="Q68" s="10"/>
      <c r="R68" s="10"/>
      <c r="S68" s="10"/>
      <c r="T68" s="10"/>
      <c r="U68" s="29"/>
      <c r="V68" s="29"/>
      <c r="W68" s="30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  <c r="BC68" s="29"/>
      <c r="BD68" s="30"/>
      <c r="BE68" s="29"/>
      <c r="BF68" s="29"/>
      <c r="BG68" s="30"/>
      <c r="BH68" s="29"/>
      <c r="BI68" s="29"/>
      <c r="BJ68" s="29"/>
      <c r="BK68" s="29"/>
      <c r="BL68" s="29"/>
      <c r="BM68" s="29"/>
      <c r="BN68" s="29"/>
      <c r="BO68" s="29"/>
      <c r="BP68" s="29"/>
      <c r="BQ68" s="29"/>
      <c r="BR68" s="29"/>
      <c r="BS68" s="29"/>
      <c r="BT68" s="29"/>
      <c r="BU68" s="29"/>
      <c r="BV68" s="29"/>
      <c r="BW68" s="29"/>
      <c r="BX68" s="29"/>
      <c r="BY68" s="29"/>
      <c r="BZ68" s="29"/>
      <c r="CA68" s="29"/>
      <c r="CB68" s="29"/>
      <c r="CC68" s="29"/>
      <c r="CD68" s="29"/>
      <c r="CE68" s="29"/>
      <c r="CF68" s="29"/>
      <c r="CG68" s="29"/>
      <c r="CH68" s="29"/>
      <c r="CI68" s="29"/>
      <c r="CJ68" s="29"/>
      <c r="CK68" s="29"/>
      <c r="CL68" s="29"/>
      <c r="CM68" s="29"/>
      <c r="CN68" s="29"/>
      <c r="CO68" s="29"/>
      <c r="CP68" s="29"/>
      <c r="CQ68" s="29"/>
      <c r="CR68" s="29"/>
      <c r="CS68" s="29"/>
      <c r="CT68" s="29"/>
      <c r="CU68" s="29"/>
      <c r="CV68" s="29"/>
      <c r="CW68" s="29"/>
      <c r="CX68" s="29"/>
      <c r="CY68" s="29"/>
      <c r="CZ68" s="29"/>
    </row>
    <row r="69" spans="1:104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9"/>
      <c r="M69" s="10"/>
      <c r="N69" s="10"/>
      <c r="O69" s="10"/>
      <c r="P69" s="10"/>
      <c r="Q69" s="10"/>
      <c r="R69" s="10"/>
      <c r="S69" s="10"/>
      <c r="T69" s="10"/>
      <c r="U69" s="29"/>
      <c r="V69" s="29"/>
      <c r="W69" s="30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  <c r="BA69" s="29"/>
      <c r="BB69" s="29"/>
      <c r="BC69" s="29"/>
      <c r="BD69" s="30"/>
      <c r="BE69" s="29"/>
      <c r="BF69" s="29"/>
      <c r="BG69" s="30"/>
      <c r="BH69" s="29"/>
      <c r="BI69" s="29"/>
      <c r="BJ69" s="29"/>
      <c r="BK69" s="29"/>
      <c r="BL69" s="29"/>
      <c r="BM69" s="29"/>
      <c r="BN69" s="29"/>
      <c r="BO69" s="29"/>
      <c r="BP69" s="29"/>
      <c r="BQ69" s="29"/>
      <c r="BR69" s="29"/>
      <c r="BS69" s="29"/>
      <c r="BT69" s="29"/>
      <c r="BU69" s="29"/>
      <c r="BV69" s="29"/>
      <c r="BW69" s="29"/>
      <c r="BX69" s="29"/>
      <c r="BY69" s="29"/>
      <c r="BZ69" s="29"/>
      <c r="CA69" s="29"/>
      <c r="CB69" s="29"/>
      <c r="CC69" s="29"/>
      <c r="CD69" s="29"/>
      <c r="CE69" s="29"/>
      <c r="CF69" s="29"/>
      <c r="CG69" s="29"/>
      <c r="CH69" s="29"/>
      <c r="CI69" s="29"/>
      <c r="CJ69" s="29"/>
      <c r="CK69" s="29"/>
      <c r="CL69" s="29"/>
      <c r="CM69" s="29"/>
      <c r="CN69" s="29"/>
      <c r="CO69" s="29"/>
      <c r="CP69" s="29"/>
      <c r="CQ69" s="29"/>
      <c r="CR69" s="29"/>
      <c r="CS69" s="29"/>
      <c r="CT69" s="29"/>
      <c r="CU69" s="29"/>
      <c r="CV69" s="29"/>
      <c r="CW69" s="29"/>
      <c r="CX69" s="29"/>
      <c r="CY69" s="29"/>
      <c r="CZ69" s="29"/>
    </row>
    <row r="70" spans="1:104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9"/>
      <c r="M70" s="10"/>
      <c r="N70" s="10"/>
      <c r="O70" s="10"/>
      <c r="P70" s="10"/>
      <c r="Q70" s="10"/>
      <c r="R70" s="10"/>
      <c r="S70" s="10"/>
      <c r="T70" s="10"/>
      <c r="U70" s="29"/>
      <c r="V70" s="29"/>
      <c r="W70" s="30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  <c r="BC70" s="29"/>
      <c r="BD70" s="30"/>
      <c r="BE70" s="29"/>
      <c r="BF70" s="29"/>
      <c r="BG70" s="30"/>
      <c r="BH70" s="29"/>
      <c r="BI70" s="29"/>
      <c r="BJ70" s="29"/>
      <c r="BK70" s="29"/>
      <c r="BL70" s="29"/>
      <c r="BM70" s="29"/>
      <c r="BN70" s="29"/>
      <c r="BO70" s="29"/>
      <c r="BP70" s="29"/>
      <c r="BQ70" s="29"/>
      <c r="BR70" s="29"/>
      <c r="BS70" s="29"/>
      <c r="BT70" s="29"/>
      <c r="BU70" s="29"/>
      <c r="BV70" s="29"/>
      <c r="BW70" s="29"/>
      <c r="BX70" s="29"/>
      <c r="BY70" s="29"/>
      <c r="BZ70" s="29"/>
      <c r="CA70" s="29"/>
      <c r="CB70" s="29"/>
      <c r="CC70" s="29"/>
      <c r="CD70" s="29"/>
      <c r="CE70" s="29"/>
      <c r="CF70" s="29"/>
      <c r="CG70" s="29"/>
      <c r="CH70" s="29"/>
      <c r="CI70" s="29"/>
      <c r="CJ70" s="29"/>
      <c r="CK70" s="29"/>
      <c r="CL70" s="29"/>
      <c r="CM70" s="29"/>
      <c r="CN70" s="29"/>
      <c r="CO70" s="29"/>
      <c r="CP70" s="29"/>
      <c r="CQ70" s="29"/>
      <c r="CR70" s="29"/>
      <c r="CS70" s="29"/>
      <c r="CT70" s="29"/>
      <c r="CU70" s="29"/>
      <c r="CV70" s="29"/>
      <c r="CW70" s="29"/>
      <c r="CX70" s="29"/>
      <c r="CY70" s="29"/>
      <c r="CZ70" s="29"/>
    </row>
    <row r="71" spans="1:104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9"/>
      <c r="M71" s="10"/>
      <c r="N71" s="10"/>
      <c r="O71" s="10"/>
      <c r="P71" s="10"/>
      <c r="Q71" s="10"/>
      <c r="R71" s="10"/>
      <c r="S71" s="10"/>
      <c r="T71" s="10"/>
      <c r="U71" s="29"/>
      <c r="V71" s="29"/>
      <c r="W71" s="30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/>
      <c r="AX71" s="29"/>
      <c r="AY71" s="29"/>
      <c r="AZ71" s="29"/>
      <c r="BA71" s="29"/>
      <c r="BB71" s="29"/>
      <c r="BC71" s="29"/>
      <c r="BD71" s="30"/>
      <c r="BE71" s="29"/>
      <c r="BF71" s="29"/>
      <c r="BG71" s="30"/>
      <c r="BH71" s="29"/>
      <c r="BI71" s="29"/>
      <c r="BJ71" s="29"/>
      <c r="BK71" s="29"/>
      <c r="BL71" s="29"/>
      <c r="BM71" s="29"/>
      <c r="BN71" s="29"/>
      <c r="BO71" s="29"/>
      <c r="BP71" s="29"/>
      <c r="BQ71" s="29"/>
      <c r="BR71" s="29"/>
      <c r="BS71" s="29"/>
      <c r="BT71" s="29"/>
      <c r="BU71" s="29"/>
      <c r="BV71" s="29"/>
      <c r="BW71" s="29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29"/>
      <c r="CX71" s="29"/>
      <c r="CY71" s="29"/>
      <c r="CZ71" s="29"/>
    </row>
    <row r="72" spans="1:104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9"/>
      <c r="M72" s="10"/>
      <c r="N72" s="10"/>
      <c r="O72" s="10"/>
      <c r="P72" s="10"/>
      <c r="Q72" s="10"/>
      <c r="R72" s="10"/>
      <c r="S72" s="10"/>
      <c r="T72" s="10"/>
      <c r="U72" s="29"/>
      <c r="V72" s="29"/>
      <c r="W72" s="30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29"/>
      <c r="BD72" s="30"/>
      <c r="BE72" s="29"/>
      <c r="BF72" s="29"/>
      <c r="BG72" s="30"/>
      <c r="BH72" s="29"/>
      <c r="BI72" s="29"/>
      <c r="BJ72" s="29"/>
      <c r="BK72" s="29"/>
      <c r="BL72" s="29"/>
      <c r="BM72" s="29"/>
      <c r="BN72" s="29"/>
      <c r="BO72" s="29"/>
      <c r="BP72" s="29"/>
      <c r="BQ72" s="29"/>
      <c r="BR72" s="29"/>
      <c r="BS72" s="29"/>
      <c r="BT72" s="29"/>
      <c r="BU72" s="29"/>
      <c r="BV72" s="29"/>
      <c r="BW72" s="29"/>
      <c r="BX72" s="29"/>
      <c r="BY72" s="29"/>
      <c r="BZ72" s="29"/>
      <c r="CA72" s="29"/>
      <c r="CB72" s="29"/>
      <c r="CC72" s="29"/>
      <c r="CD72" s="29"/>
      <c r="CE72" s="29"/>
      <c r="CF72" s="29"/>
      <c r="CG72" s="29"/>
      <c r="CH72" s="29"/>
      <c r="CI72" s="29"/>
      <c r="CJ72" s="29"/>
      <c r="CK72" s="29"/>
      <c r="CL72" s="29"/>
      <c r="CM72" s="29"/>
      <c r="CN72" s="29"/>
      <c r="CO72" s="29"/>
      <c r="CP72" s="29"/>
      <c r="CQ72" s="29"/>
      <c r="CR72" s="29"/>
      <c r="CS72" s="29"/>
      <c r="CT72" s="29"/>
      <c r="CU72" s="29"/>
      <c r="CV72" s="29"/>
      <c r="CW72" s="29"/>
      <c r="CX72" s="29"/>
      <c r="CY72" s="29"/>
      <c r="CZ72" s="29"/>
    </row>
    <row r="73" spans="1:104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9"/>
      <c r="M73" s="10"/>
      <c r="N73" s="10"/>
      <c r="O73" s="10"/>
      <c r="P73" s="10"/>
      <c r="Q73" s="10"/>
      <c r="R73" s="10"/>
      <c r="S73" s="10"/>
      <c r="T73" s="10"/>
      <c r="U73" s="29"/>
      <c r="V73" s="29"/>
      <c r="W73" s="30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29"/>
      <c r="BD73" s="30"/>
      <c r="BE73" s="29"/>
      <c r="BF73" s="29"/>
      <c r="BG73" s="30"/>
      <c r="BH73" s="29"/>
      <c r="BI73" s="29"/>
      <c r="BJ73" s="29"/>
      <c r="BK73" s="29"/>
      <c r="BL73" s="29"/>
      <c r="BM73" s="29"/>
      <c r="BN73" s="29"/>
      <c r="BO73" s="29"/>
      <c r="BP73" s="29"/>
      <c r="BQ73" s="29"/>
      <c r="BR73" s="29"/>
      <c r="BS73" s="29"/>
      <c r="BT73" s="29"/>
      <c r="BU73" s="29"/>
      <c r="BV73" s="29"/>
      <c r="BW73" s="29"/>
      <c r="BX73" s="29"/>
      <c r="BY73" s="29"/>
      <c r="BZ73" s="29"/>
      <c r="CA73" s="29"/>
      <c r="CB73" s="29"/>
      <c r="CC73" s="29"/>
      <c r="CD73" s="29"/>
      <c r="CE73" s="29"/>
      <c r="CF73" s="29"/>
      <c r="CG73" s="29"/>
      <c r="CH73" s="29"/>
      <c r="CI73" s="29"/>
      <c r="CJ73" s="29"/>
      <c r="CK73" s="29"/>
      <c r="CL73" s="29"/>
      <c r="CM73" s="29"/>
      <c r="CN73" s="29"/>
      <c r="CO73" s="29"/>
      <c r="CP73" s="29"/>
      <c r="CQ73" s="29"/>
      <c r="CR73" s="29"/>
      <c r="CS73" s="29"/>
      <c r="CT73" s="29"/>
      <c r="CU73" s="29"/>
      <c r="CV73" s="29"/>
      <c r="CW73" s="29"/>
      <c r="CX73" s="29"/>
      <c r="CY73" s="29"/>
      <c r="CZ73" s="29"/>
    </row>
    <row r="74" spans="1:104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9"/>
      <c r="M74" s="10"/>
      <c r="N74" s="10"/>
      <c r="O74" s="10"/>
      <c r="P74" s="10"/>
      <c r="Q74" s="10"/>
      <c r="R74" s="10"/>
      <c r="S74" s="10"/>
      <c r="T74" s="10"/>
      <c r="U74" s="29"/>
      <c r="V74" s="29"/>
      <c r="W74" s="30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29"/>
      <c r="BD74" s="30"/>
      <c r="BE74" s="29"/>
      <c r="BF74" s="29"/>
      <c r="BG74" s="30"/>
      <c r="BH74" s="29"/>
      <c r="BI74" s="29"/>
      <c r="BJ74" s="29"/>
      <c r="BK74" s="29"/>
      <c r="BL74" s="29"/>
      <c r="BM74" s="29"/>
      <c r="BN74" s="29"/>
      <c r="BO74" s="29"/>
      <c r="BP74" s="29"/>
      <c r="BQ74" s="29"/>
      <c r="BR74" s="29"/>
      <c r="BS74" s="29"/>
      <c r="BT74" s="29"/>
      <c r="BU74" s="29"/>
      <c r="BV74" s="29"/>
      <c r="BW74" s="29"/>
      <c r="BX74" s="29"/>
      <c r="BY74" s="29"/>
      <c r="BZ74" s="29"/>
      <c r="CA74" s="29"/>
      <c r="CB74" s="29"/>
      <c r="CC74" s="29"/>
      <c r="CD74" s="29"/>
      <c r="CE74" s="29"/>
      <c r="CF74" s="29"/>
      <c r="CG74" s="29"/>
      <c r="CH74" s="29"/>
      <c r="CI74" s="29"/>
      <c r="CJ74" s="29"/>
      <c r="CK74" s="29"/>
      <c r="CL74" s="29"/>
      <c r="CM74" s="29"/>
      <c r="CN74" s="29"/>
      <c r="CO74" s="29"/>
      <c r="CP74" s="29"/>
      <c r="CQ74" s="29"/>
      <c r="CR74" s="29"/>
      <c r="CS74" s="29"/>
      <c r="CT74" s="29"/>
      <c r="CU74" s="29"/>
      <c r="CV74" s="29"/>
      <c r="CW74" s="29"/>
      <c r="CX74" s="29"/>
      <c r="CY74" s="29"/>
      <c r="CZ74" s="29"/>
    </row>
    <row r="75" spans="1:104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9"/>
      <c r="M75" s="10"/>
      <c r="N75" s="10"/>
      <c r="O75" s="10"/>
      <c r="P75" s="10"/>
      <c r="Q75" s="10"/>
      <c r="R75" s="10"/>
      <c r="S75" s="10"/>
      <c r="T75" s="10"/>
      <c r="U75" s="29"/>
      <c r="V75" s="29"/>
      <c r="W75" s="30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29"/>
      <c r="AY75" s="29"/>
      <c r="AZ75" s="29"/>
      <c r="BA75" s="29"/>
      <c r="BB75" s="29"/>
      <c r="BC75" s="29"/>
      <c r="BD75" s="30"/>
      <c r="BE75" s="29"/>
      <c r="BF75" s="29"/>
      <c r="BG75" s="30"/>
      <c r="BH75" s="29"/>
      <c r="BI75" s="29"/>
      <c r="BJ75" s="29"/>
      <c r="BK75" s="29"/>
      <c r="BL75" s="29"/>
      <c r="BM75" s="29"/>
      <c r="BN75" s="29"/>
      <c r="BO75" s="29"/>
      <c r="BP75" s="29"/>
      <c r="BQ75" s="29"/>
      <c r="BR75" s="29"/>
      <c r="BS75" s="29"/>
      <c r="BT75" s="29"/>
      <c r="BU75" s="29"/>
      <c r="BV75" s="29"/>
      <c r="BW75" s="29"/>
      <c r="BX75" s="29"/>
      <c r="BY75" s="29"/>
      <c r="BZ75" s="29"/>
      <c r="CA75" s="29"/>
      <c r="CB75" s="29"/>
      <c r="CC75" s="29"/>
      <c r="CD75" s="29"/>
      <c r="CE75" s="29"/>
      <c r="CF75" s="29"/>
      <c r="CG75" s="29"/>
      <c r="CH75" s="29"/>
      <c r="CI75" s="29"/>
      <c r="CJ75" s="29"/>
      <c r="CK75" s="29"/>
      <c r="CL75" s="29"/>
      <c r="CM75" s="29"/>
      <c r="CN75" s="29"/>
      <c r="CO75" s="29"/>
      <c r="CP75" s="29"/>
      <c r="CQ75" s="29"/>
      <c r="CR75" s="29"/>
      <c r="CS75" s="29"/>
      <c r="CT75" s="29"/>
      <c r="CU75" s="29"/>
      <c r="CV75" s="29"/>
      <c r="CW75" s="29"/>
      <c r="CX75" s="29"/>
      <c r="CY75" s="29"/>
      <c r="CZ75" s="29"/>
    </row>
    <row r="76" spans="1:104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9"/>
      <c r="M76" s="10"/>
      <c r="N76" s="10"/>
      <c r="O76" s="10"/>
      <c r="P76" s="10"/>
      <c r="Q76" s="10"/>
      <c r="R76" s="10"/>
      <c r="S76" s="10"/>
      <c r="T76" s="10"/>
      <c r="U76" s="29"/>
      <c r="V76" s="29"/>
      <c r="W76" s="30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29"/>
      <c r="BD76" s="30"/>
      <c r="BE76" s="29"/>
      <c r="BF76" s="29"/>
      <c r="BG76" s="30"/>
      <c r="BH76" s="29"/>
      <c r="BI76" s="29"/>
      <c r="BJ76" s="29"/>
      <c r="BK76" s="29"/>
      <c r="BL76" s="29"/>
      <c r="BM76" s="29"/>
      <c r="BN76" s="29"/>
      <c r="BO76" s="29"/>
      <c r="BP76" s="29"/>
      <c r="BQ76" s="29"/>
      <c r="BR76" s="29"/>
      <c r="BS76" s="29"/>
      <c r="BT76" s="29"/>
      <c r="BU76" s="29"/>
      <c r="BV76" s="29"/>
      <c r="BW76" s="29"/>
      <c r="BX76" s="29"/>
      <c r="BY76" s="29"/>
      <c r="BZ76" s="29"/>
      <c r="CA76" s="29"/>
      <c r="CB76" s="29"/>
      <c r="CC76" s="29"/>
      <c r="CD76" s="29"/>
      <c r="CE76" s="29"/>
      <c r="CF76" s="29"/>
      <c r="CG76" s="29"/>
      <c r="CH76" s="29"/>
      <c r="CI76" s="29"/>
      <c r="CJ76" s="29"/>
      <c r="CK76" s="29"/>
      <c r="CL76" s="29"/>
      <c r="CM76" s="29"/>
      <c r="CN76" s="29"/>
      <c r="CO76" s="29"/>
      <c r="CP76" s="29"/>
      <c r="CQ76" s="29"/>
      <c r="CR76" s="29"/>
      <c r="CS76" s="29"/>
      <c r="CT76" s="29"/>
      <c r="CU76" s="29"/>
      <c r="CV76" s="29"/>
      <c r="CW76" s="29"/>
      <c r="CX76" s="29"/>
      <c r="CY76" s="29"/>
      <c r="CZ76" s="29"/>
    </row>
    <row r="77" spans="1:104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9"/>
      <c r="M77" s="10"/>
      <c r="N77" s="10"/>
      <c r="O77" s="10"/>
      <c r="P77" s="10"/>
      <c r="Q77" s="10"/>
      <c r="R77" s="10"/>
      <c r="S77" s="10"/>
      <c r="T77" s="10"/>
      <c r="U77" s="29"/>
      <c r="V77" s="29"/>
      <c r="W77" s="30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  <c r="AV77" s="29"/>
      <c r="AW77" s="29"/>
      <c r="AX77" s="29"/>
      <c r="AY77" s="29"/>
      <c r="AZ77" s="29"/>
      <c r="BA77" s="29"/>
      <c r="BB77" s="29"/>
      <c r="BC77" s="29"/>
      <c r="BD77" s="30"/>
      <c r="BE77" s="29"/>
      <c r="BF77" s="29"/>
      <c r="BG77" s="30"/>
      <c r="BH77" s="29"/>
      <c r="BI77" s="29"/>
      <c r="BJ77" s="29"/>
      <c r="BK77" s="29"/>
      <c r="BL77" s="29"/>
      <c r="BM77" s="29"/>
      <c r="BN77" s="29"/>
      <c r="BO77" s="29"/>
      <c r="BP77" s="29"/>
      <c r="BQ77" s="29"/>
      <c r="BR77" s="29"/>
      <c r="BS77" s="29"/>
      <c r="BT77" s="29"/>
      <c r="BU77" s="29"/>
      <c r="BV77" s="29"/>
      <c r="BW77" s="29"/>
      <c r="BX77" s="29"/>
      <c r="BY77" s="29"/>
      <c r="BZ77" s="29"/>
      <c r="CA77" s="29"/>
      <c r="CB77" s="29"/>
      <c r="CC77" s="29"/>
      <c r="CD77" s="29"/>
      <c r="CE77" s="29"/>
      <c r="CF77" s="29"/>
      <c r="CG77" s="29"/>
      <c r="CH77" s="29"/>
      <c r="CI77" s="29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29"/>
      <c r="CX77" s="29"/>
      <c r="CY77" s="29"/>
      <c r="CZ77" s="29"/>
    </row>
    <row r="78" spans="1:104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9"/>
      <c r="M78" s="10"/>
      <c r="N78" s="10"/>
      <c r="O78" s="10"/>
      <c r="P78" s="10"/>
      <c r="Q78" s="10"/>
      <c r="R78" s="10"/>
      <c r="S78" s="10"/>
      <c r="T78" s="10"/>
      <c r="U78" s="29"/>
      <c r="V78" s="29"/>
      <c r="W78" s="30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29"/>
      <c r="AY78" s="29"/>
      <c r="AZ78" s="29"/>
      <c r="BA78" s="29"/>
      <c r="BB78" s="29"/>
      <c r="BC78" s="29"/>
      <c r="BD78" s="30"/>
      <c r="BE78" s="29"/>
      <c r="BF78" s="29"/>
      <c r="BG78" s="30"/>
      <c r="BH78" s="29"/>
      <c r="BI78" s="29"/>
      <c r="BJ78" s="29"/>
      <c r="BK78" s="29"/>
      <c r="BL78" s="29"/>
      <c r="BM78" s="29"/>
      <c r="BN78" s="29"/>
      <c r="BO78" s="29"/>
      <c r="BP78" s="29"/>
      <c r="BQ78" s="29"/>
      <c r="BR78" s="29"/>
      <c r="BS78" s="29"/>
      <c r="BT78" s="29"/>
      <c r="BU78" s="29"/>
      <c r="BV78" s="29"/>
      <c r="BW78" s="29"/>
      <c r="BX78" s="29"/>
      <c r="BY78" s="29"/>
      <c r="BZ78" s="29"/>
      <c r="CA78" s="29"/>
      <c r="CB78" s="29"/>
      <c r="CC78" s="29"/>
      <c r="CD78" s="29"/>
      <c r="CE78" s="29"/>
      <c r="CF78" s="29"/>
      <c r="CG78" s="29"/>
      <c r="CH78" s="29"/>
      <c r="CI78" s="29"/>
      <c r="CJ78" s="29"/>
      <c r="CK78" s="29"/>
      <c r="CL78" s="29"/>
      <c r="CM78" s="29"/>
      <c r="CN78" s="29"/>
      <c r="CO78" s="29"/>
      <c r="CP78" s="29"/>
      <c r="CQ78" s="29"/>
      <c r="CR78" s="29"/>
      <c r="CS78" s="29"/>
      <c r="CT78" s="29"/>
      <c r="CU78" s="29"/>
      <c r="CV78" s="29"/>
      <c r="CW78" s="29"/>
      <c r="CX78" s="29"/>
      <c r="CY78" s="29"/>
      <c r="CZ78" s="29"/>
    </row>
    <row r="79" spans="1:104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9"/>
      <c r="M79" s="10"/>
      <c r="N79" s="10"/>
      <c r="O79" s="10"/>
      <c r="P79" s="10"/>
      <c r="Q79" s="10"/>
      <c r="R79" s="10"/>
      <c r="S79" s="10"/>
      <c r="T79" s="10"/>
      <c r="U79" s="29"/>
      <c r="V79" s="29"/>
      <c r="W79" s="30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  <c r="AV79" s="29"/>
      <c r="AW79" s="29"/>
      <c r="AX79" s="29"/>
      <c r="AY79" s="29"/>
      <c r="AZ79" s="29"/>
      <c r="BA79" s="29"/>
      <c r="BB79" s="29"/>
      <c r="BC79" s="29"/>
      <c r="BD79" s="30"/>
      <c r="BE79" s="29"/>
      <c r="BF79" s="29"/>
      <c r="BG79" s="30"/>
      <c r="BH79" s="29"/>
      <c r="BI79" s="29"/>
      <c r="BJ79" s="29"/>
      <c r="BK79" s="29"/>
      <c r="BL79" s="29"/>
      <c r="BM79" s="29"/>
      <c r="BN79" s="29"/>
      <c r="BO79" s="29"/>
      <c r="BP79" s="29"/>
      <c r="BQ79" s="29"/>
      <c r="BR79" s="29"/>
      <c r="BS79" s="29"/>
      <c r="BT79" s="29"/>
      <c r="BU79" s="29"/>
      <c r="BV79" s="29"/>
      <c r="BW79" s="29"/>
      <c r="BX79" s="29"/>
      <c r="BY79" s="29"/>
      <c r="BZ79" s="29"/>
      <c r="CA79" s="29"/>
      <c r="CB79" s="29"/>
      <c r="CC79" s="29"/>
      <c r="CD79" s="29"/>
      <c r="CE79" s="29"/>
      <c r="CF79" s="29"/>
      <c r="CG79" s="29"/>
      <c r="CH79" s="29"/>
      <c r="CI79" s="29"/>
      <c r="CJ79" s="29"/>
      <c r="CK79" s="29"/>
      <c r="CL79" s="29"/>
      <c r="CM79" s="29"/>
      <c r="CN79" s="29"/>
      <c r="CO79" s="29"/>
      <c r="CP79" s="29"/>
      <c r="CQ79" s="29"/>
      <c r="CR79" s="29"/>
      <c r="CS79" s="29"/>
      <c r="CT79" s="29"/>
      <c r="CU79" s="29"/>
      <c r="CV79" s="29"/>
      <c r="CW79" s="29"/>
      <c r="CX79" s="29"/>
      <c r="CY79" s="29"/>
      <c r="CZ79" s="29"/>
    </row>
    <row r="80" spans="1:104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9"/>
      <c r="M80" s="10"/>
      <c r="N80" s="10"/>
      <c r="O80" s="10"/>
      <c r="P80" s="10"/>
      <c r="Q80" s="10"/>
      <c r="R80" s="10"/>
      <c r="S80" s="10"/>
      <c r="T80" s="10"/>
      <c r="U80" s="29"/>
      <c r="V80" s="29"/>
      <c r="W80" s="30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  <c r="AV80" s="29"/>
      <c r="AW80" s="29"/>
      <c r="AX80" s="29"/>
      <c r="AY80" s="29"/>
      <c r="AZ80" s="29"/>
      <c r="BA80" s="29"/>
      <c r="BB80" s="29"/>
      <c r="BC80" s="29"/>
      <c r="BD80" s="30"/>
      <c r="BE80" s="29"/>
      <c r="BF80" s="29"/>
      <c r="BG80" s="30"/>
      <c r="BH80" s="29"/>
      <c r="BI80" s="29"/>
      <c r="BJ80" s="29"/>
      <c r="BK80" s="29"/>
      <c r="BL80" s="29"/>
      <c r="BM80" s="29"/>
      <c r="BN80" s="29"/>
      <c r="BO80" s="29"/>
      <c r="BP80" s="29"/>
      <c r="BQ80" s="29"/>
      <c r="BR80" s="29"/>
      <c r="BS80" s="29"/>
      <c r="BT80" s="29"/>
      <c r="BU80" s="29"/>
      <c r="BV80" s="29"/>
      <c r="BW80" s="29"/>
      <c r="BX80" s="29"/>
      <c r="BY80" s="29"/>
      <c r="BZ80" s="29"/>
      <c r="CA80" s="29"/>
      <c r="CB80" s="29"/>
      <c r="CC80" s="29"/>
      <c r="CD80" s="29"/>
      <c r="CE80" s="29"/>
      <c r="CF80" s="29"/>
      <c r="CG80" s="29"/>
      <c r="CH80" s="29"/>
      <c r="CI80" s="29"/>
      <c r="CJ80" s="29"/>
      <c r="CK80" s="29"/>
      <c r="CL80" s="29"/>
      <c r="CM80" s="29"/>
      <c r="CN80" s="29"/>
      <c r="CO80" s="29"/>
      <c r="CP80" s="29"/>
      <c r="CQ80" s="29"/>
      <c r="CR80" s="29"/>
      <c r="CS80" s="29"/>
      <c r="CT80" s="29"/>
      <c r="CU80" s="29"/>
      <c r="CV80" s="29"/>
      <c r="CW80" s="29"/>
      <c r="CX80" s="29"/>
      <c r="CY80" s="29"/>
      <c r="CZ80" s="29"/>
    </row>
    <row r="81" spans="1:104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9"/>
      <c r="M81" s="10"/>
      <c r="N81" s="10"/>
      <c r="O81" s="10"/>
      <c r="P81" s="10"/>
      <c r="Q81" s="10"/>
      <c r="R81" s="10"/>
      <c r="S81" s="10"/>
      <c r="T81" s="10"/>
      <c r="U81" s="29"/>
      <c r="V81" s="29"/>
      <c r="W81" s="30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29"/>
      <c r="AY81" s="29"/>
      <c r="AZ81" s="29"/>
      <c r="BA81" s="29"/>
      <c r="BB81" s="29"/>
      <c r="BC81" s="29"/>
      <c r="BD81" s="30"/>
      <c r="BE81" s="29"/>
      <c r="BF81" s="29"/>
      <c r="BG81" s="30"/>
      <c r="BH81" s="29"/>
      <c r="BI81" s="29"/>
      <c r="BJ81" s="29"/>
      <c r="BK81" s="29"/>
      <c r="BL81" s="29"/>
      <c r="BM81" s="29"/>
      <c r="BN81" s="29"/>
      <c r="BO81" s="29"/>
      <c r="BP81" s="29"/>
      <c r="BQ81" s="29"/>
      <c r="BR81" s="29"/>
      <c r="BS81" s="29"/>
      <c r="BT81" s="29"/>
      <c r="BU81" s="29"/>
      <c r="BV81" s="29"/>
      <c r="BW81" s="29"/>
      <c r="BX81" s="29"/>
      <c r="BY81" s="29"/>
      <c r="BZ81" s="29"/>
      <c r="CA81" s="29"/>
      <c r="CB81" s="29"/>
      <c r="CC81" s="29"/>
      <c r="CD81" s="29"/>
      <c r="CE81" s="29"/>
      <c r="CF81" s="29"/>
      <c r="CG81" s="29"/>
      <c r="CH81" s="29"/>
      <c r="CI81" s="29"/>
      <c r="CJ81" s="29"/>
      <c r="CK81" s="29"/>
      <c r="CL81" s="29"/>
      <c r="CM81" s="29"/>
      <c r="CN81" s="29"/>
      <c r="CO81" s="29"/>
      <c r="CP81" s="29"/>
      <c r="CQ81" s="29"/>
      <c r="CR81" s="29"/>
      <c r="CS81" s="29"/>
      <c r="CT81" s="29"/>
      <c r="CU81" s="29"/>
      <c r="CV81" s="29"/>
      <c r="CW81" s="29"/>
      <c r="CX81" s="29"/>
      <c r="CY81" s="29"/>
      <c r="CZ81" s="29"/>
    </row>
    <row r="82" spans="1:104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9"/>
      <c r="M82" s="10"/>
      <c r="N82" s="10"/>
      <c r="O82" s="10"/>
      <c r="P82" s="10"/>
      <c r="Q82" s="10"/>
      <c r="R82" s="10"/>
      <c r="S82" s="10"/>
      <c r="T82" s="10"/>
      <c r="U82" s="29"/>
      <c r="V82" s="29"/>
      <c r="W82" s="30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  <c r="BA82" s="29"/>
      <c r="BB82" s="29"/>
      <c r="BC82" s="29"/>
      <c r="BD82" s="30"/>
      <c r="BE82" s="29"/>
      <c r="BF82" s="29"/>
      <c r="BG82" s="30"/>
      <c r="BH82" s="29"/>
      <c r="BI82" s="29"/>
      <c r="BJ82" s="29"/>
      <c r="BK82" s="29"/>
      <c r="BL82" s="29"/>
      <c r="BM82" s="29"/>
      <c r="BN82" s="29"/>
      <c r="BO82" s="29"/>
      <c r="BP82" s="29"/>
      <c r="BQ82" s="29"/>
      <c r="BR82" s="29"/>
      <c r="BS82" s="29"/>
      <c r="BT82" s="29"/>
      <c r="BU82" s="29"/>
      <c r="BV82" s="29"/>
      <c r="BW82" s="29"/>
      <c r="BX82" s="29"/>
      <c r="BY82" s="29"/>
      <c r="BZ82" s="29"/>
      <c r="CA82" s="29"/>
      <c r="CB82" s="29"/>
      <c r="CC82" s="29"/>
      <c r="CD82" s="29"/>
      <c r="CE82" s="29"/>
      <c r="CF82" s="29"/>
      <c r="CG82" s="29"/>
      <c r="CH82" s="29"/>
      <c r="CI82" s="29"/>
      <c r="CJ82" s="29"/>
      <c r="CK82" s="29"/>
      <c r="CL82" s="29"/>
      <c r="CM82" s="29"/>
      <c r="CN82" s="29"/>
      <c r="CO82" s="29"/>
      <c r="CP82" s="29"/>
      <c r="CQ82" s="29"/>
      <c r="CR82" s="29"/>
      <c r="CS82" s="29"/>
      <c r="CT82" s="29"/>
      <c r="CU82" s="29"/>
      <c r="CV82" s="29"/>
      <c r="CW82" s="29"/>
      <c r="CX82" s="29"/>
      <c r="CY82" s="29"/>
      <c r="CZ82" s="29"/>
    </row>
    <row r="83" spans="1:104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9"/>
      <c r="M83" s="10"/>
      <c r="N83" s="10"/>
      <c r="O83" s="10"/>
      <c r="P83" s="10"/>
      <c r="Q83" s="10"/>
      <c r="R83" s="10"/>
      <c r="S83" s="10"/>
      <c r="T83" s="10"/>
      <c r="U83" s="29"/>
      <c r="V83" s="29"/>
      <c r="W83" s="30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  <c r="BA83" s="29"/>
      <c r="BB83" s="29"/>
      <c r="BC83" s="29"/>
      <c r="BD83" s="30"/>
      <c r="BE83" s="29"/>
      <c r="BF83" s="29"/>
      <c r="BG83" s="30"/>
      <c r="BH83" s="29"/>
      <c r="BI83" s="29"/>
      <c r="BJ83" s="29"/>
      <c r="BK83" s="29"/>
      <c r="BL83" s="29"/>
      <c r="BM83" s="29"/>
      <c r="BN83" s="29"/>
      <c r="BO83" s="29"/>
      <c r="BP83" s="29"/>
      <c r="BQ83" s="29"/>
      <c r="BR83" s="29"/>
      <c r="BS83" s="29"/>
      <c r="BT83" s="29"/>
      <c r="BU83" s="29"/>
      <c r="BV83" s="29"/>
      <c r="BW83" s="29"/>
      <c r="BX83" s="29"/>
      <c r="BY83" s="29"/>
      <c r="BZ83" s="29"/>
      <c r="CA83" s="29"/>
      <c r="CB83" s="29"/>
      <c r="CC83" s="29"/>
      <c r="CD83" s="29"/>
      <c r="CE83" s="29"/>
      <c r="CF83" s="29"/>
      <c r="CG83" s="29"/>
      <c r="CH83" s="29"/>
      <c r="CI83" s="29"/>
      <c r="CJ83" s="29"/>
      <c r="CK83" s="29"/>
      <c r="CL83" s="29"/>
      <c r="CM83" s="29"/>
      <c r="CN83" s="29"/>
      <c r="CO83" s="29"/>
      <c r="CP83" s="29"/>
      <c r="CQ83" s="29"/>
      <c r="CR83" s="29"/>
      <c r="CS83" s="29"/>
      <c r="CT83" s="29"/>
      <c r="CU83" s="29"/>
      <c r="CV83" s="29"/>
      <c r="CW83" s="29"/>
      <c r="CX83" s="29"/>
      <c r="CY83" s="29"/>
      <c r="CZ83" s="29"/>
    </row>
    <row r="84" spans="1:104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9"/>
      <c r="M84" s="10"/>
      <c r="N84" s="10"/>
      <c r="O84" s="10"/>
      <c r="P84" s="10"/>
      <c r="Q84" s="10"/>
      <c r="R84" s="10"/>
      <c r="S84" s="10"/>
      <c r="T84" s="10"/>
      <c r="U84" s="29"/>
      <c r="V84" s="29"/>
      <c r="W84" s="30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29"/>
      <c r="AY84" s="29"/>
      <c r="AZ84" s="29"/>
      <c r="BA84" s="29"/>
      <c r="BB84" s="29"/>
      <c r="BC84" s="29"/>
      <c r="BD84" s="30"/>
      <c r="BE84" s="29"/>
      <c r="BF84" s="29"/>
      <c r="BG84" s="30"/>
      <c r="BH84" s="29"/>
      <c r="BI84" s="29"/>
      <c r="BJ84" s="29"/>
      <c r="BK84" s="29"/>
      <c r="BL84" s="29"/>
      <c r="BM84" s="29"/>
      <c r="BN84" s="29"/>
      <c r="BO84" s="29"/>
      <c r="BP84" s="29"/>
      <c r="BQ84" s="29"/>
      <c r="BR84" s="29"/>
      <c r="BS84" s="29"/>
      <c r="BT84" s="29"/>
      <c r="BU84" s="29"/>
      <c r="BV84" s="29"/>
      <c r="BW84" s="29"/>
      <c r="BX84" s="29"/>
      <c r="BY84" s="29"/>
      <c r="BZ84" s="29"/>
      <c r="CA84" s="29"/>
      <c r="CB84" s="29"/>
      <c r="CC84" s="29"/>
      <c r="CD84" s="29"/>
      <c r="CE84" s="29"/>
      <c r="CF84" s="29"/>
      <c r="CG84" s="29"/>
      <c r="CH84" s="29"/>
      <c r="CI84" s="29"/>
      <c r="CJ84" s="29"/>
      <c r="CK84" s="29"/>
      <c r="CL84" s="29"/>
      <c r="CM84" s="29"/>
      <c r="CN84" s="29"/>
      <c r="CO84" s="29"/>
      <c r="CP84" s="29"/>
      <c r="CQ84" s="29"/>
      <c r="CR84" s="29"/>
      <c r="CS84" s="29"/>
      <c r="CT84" s="29"/>
      <c r="CU84" s="29"/>
      <c r="CV84" s="29"/>
      <c r="CW84" s="29"/>
      <c r="CX84" s="29"/>
      <c r="CY84" s="29"/>
      <c r="CZ84" s="29"/>
    </row>
    <row r="85" spans="1:104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9"/>
      <c r="M85" s="10"/>
      <c r="N85" s="10"/>
      <c r="O85" s="10"/>
      <c r="P85" s="10"/>
      <c r="Q85" s="10"/>
      <c r="R85" s="10"/>
      <c r="S85" s="10"/>
      <c r="T85" s="10"/>
      <c r="U85" s="29"/>
      <c r="V85" s="29"/>
      <c r="W85" s="30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  <c r="AV85" s="29"/>
      <c r="AW85" s="29"/>
      <c r="AX85" s="29"/>
      <c r="AY85" s="29"/>
      <c r="AZ85" s="29"/>
      <c r="BA85" s="29"/>
      <c r="BB85" s="29"/>
      <c r="BC85" s="29"/>
      <c r="BD85" s="30"/>
      <c r="BE85" s="29"/>
      <c r="BF85" s="29"/>
      <c r="BG85" s="30"/>
      <c r="BH85" s="29"/>
      <c r="BI85" s="29"/>
      <c r="BJ85" s="29"/>
      <c r="BK85" s="29"/>
      <c r="BL85" s="29"/>
      <c r="BM85" s="29"/>
      <c r="BN85" s="29"/>
      <c r="BO85" s="29"/>
      <c r="BP85" s="29"/>
      <c r="BQ85" s="29"/>
      <c r="BR85" s="29"/>
      <c r="BS85" s="29"/>
      <c r="BT85" s="29"/>
      <c r="BU85" s="29"/>
      <c r="BV85" s="29"/>
      <c r="BW85" s="29"/>
      <c r="BX85" s="29"/>
      <c r="BY85" s="29"/>
      <c r="BZ85" s="29"/>
      <c r="CA85" s="29"/>
      <c r="CB85" s="29"/>
      <c r="CC85" s="29"/>
      <c r="CD85" s="29"/>
      <c r="CE85" s="29"/>
      <c r="CF85" s="29"/>
      <c r="CG85" s="29"/>
      <c r="CH85" s="29"/>
      <c r="CI85" s="29"/>
      <c r="CJ85" s="29"/>
      <c r="CK85" s="29"/>
      <c r="CL85" s="29"/>
      <c r="CM85" s="29"/>
      <c r="CN85" s="29"/>
      <c r="CO85" s="29"/>
      <c r="CP85" s="29"/>
      <c r="CQ85" s="29"/>
      <c r="CR85" s="29"/>
      <c r="CS85" s="29"/>
      <c r="CT85" s="29"/>
      <c r="CU85" s="29"/>
      <c r="CV85" s="29"/>
      <c r="CW85" s="29"/>
      <c r="CX85" s="29"/>
      <c r="CY85" s="29"/>
      <c r="CZ85" s="29"/>
    </row>
    <row r="86" spans="1:104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9"/>
      <c r="M86" s="10"/>
      <c r="N86" s="10"/>
      <c r="O86" s="10"/>
      <c r="P86" s="10"/>
      <c r="Q86" s="10"/>
      <c r="R86" s="10"/>
      <c r="S86" s="10"/>
      <c r="T86" s="10"/>
      <c r="U86" s="29"/>
      <c r="V86" s="29"/>
      <c r="W86" s="30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29"/>
      <c r="AY86" s="29"/>
      <c r="AZ86" s="29"/>
      <c r="BA86" s="29"/>
      <c r="BB86" s="29"/>
      <c r="BC86" s="29"/>
      <c r="BD86" s="30"/>
      <c r="BE86" s="29"/>
      <c r="BF86" s="29"/>
      <c r="BG86" s="30"/>
      <c r="BH86" s="29"/>
      <c r="BI86" s="29"/>
      <c r="BJ86" s="29"/>
      <c r="BK86" s="29"/>
      <c r="BL86" s="29"/>
      <c r="BM86" s="29"/>
      <c r="BN86" s="29"/>
      <c r="BO86" s="29"/>
      <c r="BP86" s="29"/>
      <c r="BQ86" s="29"/>
      <c r="BR86" s="29"/>
      <c r="BS86" s="29"/>
      <c r="BT86" s="29"/>
      <c r="BU86" s="29"/>
      <c r="BV86" s="29"/>
      <c r="BW86" s="29"/>
      <c r="BX86" s="29"/>
      <c r="BY86" s="29"/>
      <c r="BZ86" s="29"/>
      <c r="CA86" s="29"/>
      <c r="CB86" s="29"/>
      <c r="CC86" s="29"/>
      <c r="CD86" s="29"/>
      <c r="CE86" s="29"/>
      <c r="CF86" s="29"/>
      <c r="CG86" s="29"/>
      <c r="CH86" s="29"/>
      <c r="CI86" s="29"/>
      <c r="CJ86" s="29"/>
      <c r="CK86" s="29"/>
      <c r="CL86" s="29"/>
      <c r="CM86" s="29"/>
      <c r="CN86" s="29"/>
      <c r="CO86" s="29"/>
      <c r="CP86" s="29"/>
      <c r="CQ86" s="29"/>
      <c r="CR86" s="29"/>
      <c r="CS86" s="29"/>
      <c r="CT86" s="29"/>
      <c r="CU86" s="29"/>
      <c r="CV86" s="29"/>
      <c r="CW86" s="29"/>
      <c r="CX86" s="29"/>
      <c r="CY86" s="29"/>
      <c r="CZ86" s="29"/>
    </row>
    <row r="87" spans="1:104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9"/>
      <c r="M87" s="10"/>
      <c r="N87" s="10"/>
      <c r="O87" s="10"/>
      <c r="P87" s="10"/>
      <c r="Q87" s="10"/>
      <c r="R87" s="10"/>
      <c r="S87" s="10"/>
      <c r="T87" s="10"/>
      <c r="U87" s="29"/>
      <c r="V87" s="29"/>
      <c r="W87" s="30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  <c r="AV87" s="29"/>
      <c r="AW87" s="29"/>
      <c r="AX87" s="29"/>
      <c r="AY87" s="29"/>
      <c r="AZ87" s="29"/>
      <c r="BA87" s="29"/>
      <c r="BB87" s="29"/>
      <c r="BC87" s="29"/>
      <c r="BD87" s="30"/>
      <c r="BE87" s="29"/>
      <c r="BF87" s="29"/>
      <c r="BG87" s="30"/>
      <c r="BH87" s="29"/>
      <c r="BI87" s="29"/>
      <c r="BJ87" s="29"/>
      <c r="BK87" s="29"/>
      <c r="BL87" s="29"/>
      <c r="BM87" s="29"/>
      <c r="BN87" s="29"/>
      <c r="BO87" s="29"/>
      <c r="BP87" s="29"/>
      <c r="BQ87" s="29"/>
      <c r="BR87" s="29"/>
      <c r="BS87" s="29"/>
      <c r="BT87" s="29"/>
      <c r="BU87" s="29"/>
      <c r="BV87" s="29"/>
      <c r="BW87" s="29"/>
      <c r="BX87" s="29"/>
      <c r="BY87" s="29"/>
      <c r="BZ87" s="29"/>
      <c r="CA87" s="29"/>
      <c r="CB87" s="29"/>
      <c r="CC87" s="29"/>
      <c r="CD87" s="29"/>
      <c r="CE87" s="29"/>
      <c r="CF87" s="29"/>
      <c r="CG87" s="29"/>
      <c r="CH87" s="29"/>
      <c r="CI87" s="29"/>
      <c r="CJ87" s="29"/>
      <c r="CK87" s="29"/>
      <c r="CL87" s="29"/>
      <c r="CM87" s="29"/>
      <c r="CN87" s="29"/>
      <c r="CO87" s="29"/>
      <c r="CP87" s="29"/>
      <c r="CQ87" s="29"/>
      <c r="CR87" s="29"/>
      <c r="CS87" s="29"/>
      <c r="CT87" s="29"/>
      <c r="CU87" s="29"/>
      <c r="CV87" s="29"/>
      <c r="CW87" s="29"/>
      <c r="CX87" s="29"/>
      <c r="CY87" s="29"/>
      <c r="CZ87" s="29"/>
    </row>
    <row r="88" spans="1:104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9"/>
      <c r="M88" s="10"/>
      <c r="N88" s="10"/>
      <c r="O88" s="10"/>
      <c r="P88" s="10"/>
      <c r="Q88" s="10"/>
      <c r="R88" s="10"/>
      <c r="S88" s="10"/>
      <c r="T88" s="10"/>
      <c r="U88" s="29"/>
      <c r="V88" s="29"/>
      <c r="W88" s="30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  <c r="BA88" s="29"/>
      <c r="BB88" s="29"/>
      <c r="BC88" s="29"/>
      <c r="BD88" s="30"/>
      <c r="BE88" s="29"/>
      <c r="BF88" s="29"/>
      <c r="BG88" s="30"/>
      <c r="BH88" s="29"/>
      <c r="BI88" s="29"/>
      <c r="BJ88" s="29"/>
      <c r="BK88" s="29"/>
      <c r="BL88" s="29"/>
      <c r="BM88" s="29"/>
      <c r="BN88" s="29"/>
      <c r="BO88" s="29"/>
      <c r="BP88" s="29"/>
      <c r="BQ88" s="29"/>
      <c r="BR88" s="29"/>
      <c r="BS88" s="29"/>
      <c r="BT88" s="29"/>
      <c r="BU88" s="29"/>
      <c r="BV88" s="29"/>
      <c r="BW88" s="29"/>
      <c r="BX88" s="29"/>
      <c r="BY88" s="29"/>
      <c r="BZ88" s="29"/>
      <c r="CA88" s="29"/>
      <c r="CB88" s="29"/>
      <c r="CC88" s="29"/>
      <c r="CD88" s="29"/>
      <c r="CE88" s="29"/>
      <c r="CF88" s="29"/>
      <c r="CG88" s="29"/>
      <c r="CH88" s="29"/>
      <c r="CI88" s="29"/>
      <c r="CJ88" s="29"/>
      <c r="CK88" s="29"/>
      <c r="CL88" s="29"/>
      <c r="CM88" s="29"/>
      <c r="CN88" s="29"/>
      <c r="CO88" s="29"/>
      <c r="CP88" s="29"/>
      <c r="CQ88" s="29"/>
      <c r="CR88" s="29"/>
      <c r="CS88" s="29"/>
      <c r="CT88" s="29"/>
      <c r="CU88" s="29"/>
      <c r="CV88" s="29"/>
      <c r="CW88" s="29"/>
      <c r="CX88" s="29"/>
      <c r="CY88" s="29"/>
      <c r="CZ88" s="29"/>
    </row>
    <row r="89" spans="1:104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9"/>
      <c r="M89" s="10"/>
      <c r="N89" s="10"/>
      <c r="O89" s="10"/>
      <c r="P89" s="10"/>
      <c r="Q89" s="10"/>
      <c r="R89" s="10"/>
      <c r="S89" s="10"/>
      <c r="T89" s="10"/>
      <c r="U89" s="29"/>
      <c r="V89" s="29"/>
      <c r="W89" s="30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29"/>
      <c r="AY89" s="29"/>
      <c r="AZ89" s="29"/>
      <c r="BA89" s="29"/>
      <c r="BB89" s="29"/>
      <c r="BC89" s="29"/>
      <c r="BD89" s="30"/>
      <c r="BE89" s="29"/>
      <c r="BF89" s="29"/>
      <c r="BG89" s="30"/>
      <c r="BH89" s="29"/>
      <c r="BI89" s="29"/>
      <c r="BJ89" s="29"/>
      <c r="BK89" s="29"/>
      <c r="BL89" s="29"/>
      <c r="BM89" s="29"/>
      <c r="BN89" s="29"/>
      <c r="BO89" s="29"/>
      <c r="BP89" s="29"/>
      <c r="BQ89" s="29"/>
      <c r="BR89" s="29"/>
      <c r="BS89" s="29"/>
      <c r="BT89" s="29"/>
      <c r="BU89" s="29"/>
      <c r="BV89" s="29"/>
      <c r="BW89" s="29"/>
      <c r="BX89" s="29"/>
      <c r="BY89" s="29"/>
      <c r="BZ89" s="29"/>
      <c r="CA89" s="29"/>
      <c r="CB89" s="29"/>
      <c r="CC89" s="29"/>
      <c r="CD89" s="29"/>
      <c r="CE89" s="29"/>
      <c r="CF89" s="29"/>
      <c r="CG89" s="29"/>
      <c r="CH89" s="29"/>
      <c r="CI89" s="29"/>
      <c r="CJ89" s="29"/>
      <c r="CK89" s="29"/>
      <c r="CL89" s="29"/>
      <c r="CM89" s="29"/>
      <c r="CN89" s="29"/>
      <c r="CO89" s="29"/>
      <c r="CP89" s="29"/>
      <c r="CQ89" s="29"/>
      <c r="CR89" s="29"/>
      <c r="CS89" s="29"/>
      <c r="CT89" s="29"/>
      <c r="CU89" s="29"/>
      <c r="CV89" s="29"/>
      <c r="CW89" s="29"/>
      <c r="CX89" s="29"/>
      <c r="CY89" s="29"/>
      <c r="CZ89" s="29"/>
    </row>
    <row r="90" spans="1:104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9"/>
      <c r="M90" s="10"/>
      <c r="N90" s="10"/>
      <c r="O90" s="10"/>
      <c r="P90" s="10"/>
      <c r="Q90" s="10"/>
      <c r="R90" s="10"/>
      <c r="S90" s="10"/>
      <c r="T90" s="10"/>
      <c r="U90" s="29"/>
      <c r="V90" s="29"/>
      <c r="W90" s="30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29"/>
      <c r="AY90" s="29"/>
      <c r="AZ90" s="29"/>
      <c r="BA90" s="29"/>
      <c r="BB90" s="29"/>
      <c r="BC90" s="29"/>
      <c r="BD90" s="30"/>
      <c r="BE90" s="29"/>
      <c r="BF90" s="29"/>
      <c r="BG90" s="30"/>
      <c r="BH90" s="29"/>
      <c r="BI90" s="29"/>
      <c r="BJ90" s="29"/>
      <c r="BK90" s="29"/>
      <c r="BL90" s="29"/>
      <c r="BM90" s="29"/>
      <c r="BN90" s="29"/>
      <c r="BO90" s="29"/>
      <c r="BP90" s="29"/>
      <c r="BQ90" s="29"/>
      <c r="BR90" s="29"/>
      <c r="BS90" s="29"/>
      <c r="BT90" s="29"/>
      <c r="BU90" s="29"/>
      <c r="BV90" s="29"/>
      <c r="BW90" s="29"/>
      <c r="BX90" s="29"/>
      <c r="BY90" s="29"/>
      <c r="BZ90" s="29"/>
      <c r="CA90" s="29"/>
      <c r="CB90" s="29"/>
      <c r="CC90" s="29"/>
      <c r="CD90" s="29"/>
      <c r="CE90" s="29"/>
      <c r="CF90" s="29"/>
      <c r="CG90" s="29"/>
      <c r="CH90" s="29"/>
      <c r="CI90" s="29"/>
      <c r="CJ90" s="29"/>
      <c r="CK90" s="29"/>
      <c r="CL90" s="29"/>
      <c r="CM90" s="29"/>
      <c r="CN90" s="29"/>
      <c r="CO90" s="29"/>
      <c r="CP90" s="29"/>
      <c r="CQ90" s="29"/>
      <c r="CR90" s="29"/>
      <c r="CS90" s="29"/>
      <c r="CT90" s="29"/>
      <c r="CU90" s="29"/>
      <c r="CV90" s="29"/>
      <c r="CW90" s="29"/>
      <c r="CX90" s="29"/>
      <c r="CY90" s="29"/>
      <c r="CZ90" s="29"/>
    </row>
    <row r="91" spans="1:104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9"/>
      <c r="M91" s="10"/>
      <c r="N91" s="10"/>
      <c r="O91" s="10"/>
      <c r="P91" s="10"/>
      <c r="Q91" s="10"/>
      <c r="R91" s="10"/>
      <c r="S91" s="10"/>
      <c r="T91" s="10"/>
      <c r="U91" s="29"/>
      <c r="V91" s="29"/>
      <c r="W91" s="30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29"/>
      <c r="AY91" s="29"/>
      <c r="AZ91" s="29"/>
      <c r="BA91" s="29"/>
      <c r="BB91" s="29"/>
      <c r="BC91" s="29"/>
      <c r="BD91" s="30"/>
      <c r="BE91" s="29"/>
      <c r="BF91" s="29"/>
      <c r="BG91" s="30"/>
      <c r="BH91" s="29"/>
      <c r="BI91" s="29"/>
      <c r="BJ91" s="29"/>
      <c r="BK91" s="29"/>
      <c r="BL91" s="29"/>
      <c r="BM91" s="29"/>
      <c r="BN91" s="29"/>
      <c r="BO91" s="29"/>
      <c r="BP91" s="29"/>
      <c r="BQ91" s="29"/>
      <c r="BR91" s="29"/>
      <c r="BS91" s="29"/>
      <c r="BT91" s="29"/>
      <c r="BU91" s="29"/>
      <c r="BV91" s="29"/>
      <c r="BW91" s="29"/>
      <c r="BX91" s="29"/>
      <c r="BY91" s="29"/>
      <c r="BZ91" s="29"/>
      <c r="CA91" s="29"/>
      <c r="CB91" s="29"/>
      <c r="CC91" s="29"/>
      <c r="CD91" s="29"/>
      <c r="CE91" s="29"/>
      <c r="CF91" s="29"/>
      <c r="CG91" s="29"/>
      <c r="CH91" s="29"/>
      <c r="CI91" s="29"/>
      <c r="CJ91" s="29"/>
      <c r="CK91" s="29"/>
      <c r="CL91" s="29"/>
      <c r="CM91" s="29"/>
      <c r="CN91" s="29"/>
      <c r="CO91" s="29"/>
      <c r="CP91" s="29"/>
      <c r="CQ91" s="29"/>
      <c r="CR91" s="29"/>
      <c r="CS91" s="29"/>
      <c r="CT91" s="29"/>
      <c r="CU91" s="29"/>
      <c r="CV91" s="29"/>
      <c r="CW91" s="29"/>
      <c r="CX91" s="29"/>
      <c r="CY91" s="29"/>
      <c r="CZ91" s="29"/>
    </row>
    <row r="92" spans="1:104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9"/>
      <c r="M92" s="10"/>
      <c r="N92" s="10"/>
      <c r="O92" s="10"/>
      <c r="P92" s="10"/>
      <c r="Q92" s="10"/>
      <c r="R92" s="10"/>
      <c r="S92" s="10"/>
      <c r="T92" s="10"/>
      <c r="U92" s="29"/>
      <c r="V92" s="29"/>
      <c r="W92" s="30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29"/>
      <c r="AY92" s="29"/>
      <c r="AZ92" s="29"/>
      <c r="BA92" s="29"/>
      <c r="BB92" s="29"/>
      <c r="BC92" s="29"/>
      <c r="BD92" s="30"/>
      <c r="BE92" s="29"/>
      <c r="BF92" s="29"/>
      <c r="BG92" s="30"/>
      <c r="BH92" s="29"/>
      <c r="BI92" s="29"/>
      <c r="BJ92" s="29"/>
      <c r="BK92" s="29"/>
      <c r="BL92" s="29"/>
      <c r="BM92" s="29"/>
      <c r="BN92" s="29"/>
      <c r="BO92" s="29"/>
      <c r="BP92" s="29"/>
      <c r="BQ92" s="29"/>
      <c r="BR92" s="29"/>
      <c r="BS92" s="29"/>
      <c r="BT92" s="29"/>
      <c r="BU92" s="29"/>
      <c r="BV92" s="29"/>
      <c r="BW92" s="29"/>
      <c r="BX92" s="29"/>
      <c r="BY92" s="29"/>
      <c r="BZ92" s="29"/>
      <c r="CA92" s="29"/>
      <c r="CB92" s="29"/>
      <c r="CC92" s="29"/>
      <c r="CD92" s="29"/>
      <c r="CE92" s="29"/>
      <c r="CF92" s="29"/>
      <c r="CG92" s="29"/>
      <c r="CH92" s="29"/>
      <c r="CI92" s="29"/>
      <c r="CJ92" s="29"/>
      <c r="CK92" s="29"/>
      <c r="CL92" s="29"/>
      <c r="CM92" s="29"/>
      <c r="CN92" s="29"/>
      <c r="CO92" s="29"/>
      <c r="CP92" s="29"/>
      <c r="CQ92" s="29"/>
      <c r="CR92" s="29"/>
      <c r="CS92" s="29"/>
      <c r="CT92" s="29"/>
      <c r="CU92" s="29"/>
      <c r="CV92" s="29"/>
      <c r="CW92" s="29"/>
      <c r="CX92" s="29"/>
      <c r="CY92" s="29"/>
      <c r="CZ92" s="29"/>
    </row>
    <row r="93" spans="1:104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9"/>
      <c r="M93" s="10"/>
      <c r="N93" s="10"/>
      <c r="O93" s="10"/>
      <c r="P93" s="10"/>
      <c r="Q93" s="10"/>
      <c r="R93" s="10"/>
      <c r="S93" s="10"/>
      <c r="T93" s="10"/>
      <c r="U93" s="29"/>
      <c r="V93" s="29"/>
      <c r="W93" s="30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/>
      <c r="AY93" s="29"/>
      <c r="AZ93" s="29"/>
      <c r="BA93" s="29"/>
      <c r="BB93" s="29"/>
      <c r="BC93" s="29"/>
      <c r="BD93" s="30"/>
      <c r="BE93" s="29"/>
      <c r="BF93" s="29"/>
      <c r="BG93" s="30"/>
      <c r="BH93" s="29"/>
      <c r="BI93" s="29"/>
      <c r="BJ93" s="29"/>
      <c r="BK93" s="29"/>
      <c r="BL93" s="29"/>
      <c r="BM93" s="29"/>
      <c r="BN93" s="29"/>
      <c r="BO93" s="29"/>
      <c r="BP93" s="29"/>
      <c r="BQ93" s="29"/>
      <c r="BR93" s="29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29"/>
      <c r="CF93" s="29"/>
      <c r="CG93" s="29"/>
      <c r="CH93" s="29"/>
      <c r="CI93" s="29"/>
      <c r="CJ93" s="29"/>
      <c r="CK93" s="29"/>
      <c r="CL93" s="29"/>
      <c r="CM93" s="29"/>
      <c r="CN93" s="29"/>
      <c r="CO93" s="29"/>
      <c r="CP93" s="29"/>
      <c r="CQ93" s="29"/>
      <c r="CR93" s="29"/>
      <c r="CS93" s="29"/>
      <c r="CT93" s="29"/>
      <c r="CU93" s="29"/>
      <c r="CV93" s="29"/>
      <c r="CW93" s="29"/>
      <c r="CX93" s="29"/>
      <c r="CY93" s="29"/>
      <c r="CZ93" s="29"/>
    </row>
    <row r="94" spans="1:104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9"/>
      <c r="M94" s="10"/>
      <c r="N94" s="10"/>
      <c r="O94" s="10"/>
      <c r="P94" s="10"/>
      <c r="Q94" s="10"/>
      <c r="R94" s="10"/>
      <c r="S94" s="10"/>
      <c r="T94" s="10"/>
      <c r="U94" s="29"/>
      <c r="V94" s="29"/>
      <c r="W94" s="30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  <c r="BA94" s="29"/>
      <c r="BB94" s="29"/>
      <c r="BC94" s="29"/>
      <c r="BD94" s="30"/>
      <c r="BE94" s="29"/>
      <c r="BF94" s="29"/>
      <c r="BG94" s="30"/>
      <c r="BH94" s="29"/>
      <c r="BI94" s="29"/>
      <c r="BJ94" s="29"/>
      <c r="BK94" s="29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29"/>
      <c r="CG94" s="29"/>
      <c r="CH94" s="29"/>
      <c r="CI94" s="29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29"/>
      <c r="CX94" s="29"/>
      <c r="CY94" s="29"/>
      <c r="CZ94" s="29"/>
    </row>
    <row r="95" spans="1:104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9"/>
      <c r="M95" s="10"/>
      <c r="N95" s="10"/>
      <c r="O95" s="10"/>
      <c r="P95" s="10"/>
      <c r="Q95" s="10"/>
      <c r="R95" s="10"/>
      <c r="S95" s="10"/>
      <c r="T95" s="10"/>
      <c r="U95" s="29"/>
      <c r="V95" s="29"/>
      <c r="W95" s="30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29"/>
      <c r="AY95" s="29"/>
      <c r="AZ95" s="29"/>
      <c r="BA95" s="29"/>
      <c r="BB95" s="29"/>
      <c r="BC95" s="29"/>
      <c r="BD95" s="30"/>
      <c r="BE95" s="29"/>
      <c r="BF95" s="29"/>
      <c r="BG95" s="30"/>
      <c r="BH95" s="29"/>
      <c r="BI95" s="29"/>
      <c r="BJ95" s="29"/>
      <c r="BK95" s="29"/>
      <c r="BL95" s="29"/>
      <c r="BM95" s="29"/>
      <c r="BN95" s="29"/>
      <c r="BO95" s="29"/>
      <c r="BP95" s="29"/>
      <c r="BQ95" s="29"/>
      <c r="BR95" s="29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29"/>
      <c r="CF95" s="29"/>
      <c r="CG95" s="29"/>
      <c r="CH95" s="29"/>
      <c r="CI95" s="29"/>
      <c r="CJ95" s="29"/>
      <c r="CK95" s="29"/>
      <c r="CL95" s="29"/>
      <c r="CM95" s="29"/>
      <c r="CN95" s="29"/>
      <c r="CO95" s="29"/>
      <c r="CP95" s="29"/>
      <c r="CQ95" s="29"/>
      <c r="CR95" s="29"/>
      <c r="CS95" s="29"/>
      <c r="CT95" s="29"/>
      <c r="CU95" s="29"/>
      <c r="CV95" s="29"/>
      <c r="CW95" s="29"/>
      <c r="CX95" s="29"/>
      <c r="CY95" s="29"/>
      <c r="CZ95" s="29"/>
    </row>
    <row r="96" spans="1:104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9"/>
      <c r="M96" s="10"/>
      <c r="N96" s="10"/>
      <c r="O96" s="10"/>
      <c r="P96" s="10"/>
      <c r="Q96" s="10"/>
      <c r="R96" s="10"/>
      <c r="S96" s="10"/>
      <c r="T96" s="10"/>
      <c r="U96" s="29"/>
      <c r="V96" s="29"/>
      <c r="W96" s="30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30"/>
      <c r="BE96" s="29"/>
      <c r="BF96" s="29"/>
      <c r="BG96" s="30"/>
      <c r="BH96" s="29"/>
      <c r="BI96" s="29"/>
      <c r="BJ96" s="29"/>
      <c r="BK96" s="29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29"/>
      <c r="CG96" s="29"/>
      <c r="CH96" s="29"/>
      <c r="CI96" s="29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29"/>
      <c r="CX96" s="29"/>
      <c r="CY96" s="29"/>
      <c r="CZ96" s="29"/>
    </row>
    <row r="97" spans="1:104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9"/>
      <c r="M97" s="10"/>
      <c r="N97" s="10"/>
      <c r="O97" s="10"/>
      <c r="P97" s="10"/>
      <c r="Q97" s="10"/>
      <c r="R97" s="10"/>
      <c r="S97" s="10"/>
      <c r="T97" s="10"/>
      <c r="U97" s="29"/>
      <c r="V97" s="29"/>
      <c r="W97" s="30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  <c r="AV97" s="29"/>
      <c r="AW97" s="29"/>
      <c r="AX97" s="29"/>
      <c r="AY97" s="29"/>
      <c r="AZ97" s="29"/>
      <c r="BA97" s="29"/>
      <c r="BB97" s="29"/>
      <c r="BC97" s="29"/>
      <c r="BD97" s="30"/>
      <c r="BE97" s="29"/>
      <c r="BF97" s="29"/>
      <c r="BG97" s="30"/>
      <c r="BH97" s="29"/>
      <c r="BI97" s="29"/>
      <c r="BJ97" s="29"/>
      <c r="BK97" s="29"/>
      <c r="BL97" s="29"/>
      <c r="BM97" s="29"/>
      <c r="BN97" s="29"/>
      <c r="BO97" s="29"/>
      <c r="BP97" s="29"/>
      <c r="BQ97" s="29"/>
      <c r="BR97" s="29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29"/>
      <c r="CF97" s="29"/>
      <c r="CG97" s="29"/>
      <c r="CH97" s="29"/>
      <c r="CI97" s="29"/>
      <c r="CJ97" s="29"/>
      <c r="CK97" s="29"/>
      <c r="CL97" s="29"/>
      <c r="CM97" s="29"/>
      <c r="CN97" s="29"/>
      <c r="CO97" s="29"/>
      <c r="CP97" s="29"/>
      <c r="CQ97" s="29"/>
      <c r="CR97" s="29"/>
      <c r="CS97" s="29"/>
      <c r="CT97" s="29"/>
      <c r="CU97" s="29"/>
      <c r="CV97" s="29"/>
      <c r="CW97" s="29"/>
      <c r="CX97" s="29"/>
      <c r="CY97" s="29"/>
      <c r="CZ97" s="29"/>
    </row>
    <row r="98" spans="1:104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9"/>
      <c r="M98" s="10"/>
      <c r="N98" s="10"/>
      <c r="O98" s="10"/>
      <c r="P98" s="10"/>
      <c r="Q98" s="10"/>
      <c r="R98" s="10"/>
      <c r="S98" s="10"/>
      <c r="T98" s="10"/>
      <c r="U98" s="29"/>
      <c r="V98" s="29"/>
      <c r="W98" s="30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30"/>
      <c r="BE98" s="29"/>
      <c r="BF98" s="29"/>
      <c r="BG98" s="30"/>
      <c r="BH98" s="29"/>
      <c r="BI98" s="29"/>
      <c r="BJ98" s="29"/>
      <c r="BK98" s="29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29"/>
      <c r="CG98" s="29"/>
      <c r="CH98" s="29"/>
      <c r="CI98" s="29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29"/>
      <c r="CX98" s="29"/>
      <c r="CY98" s="29"/>
      <c r="CZ98" s="29"/>
    </row>
    <row r="99" spans="1:104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9"/>
      <c r="M99" s="10"/>
      <c r="N99" s="10"/>
      <c r="O99" s="10"/>
      <c r="P99" s="10"/>
      <c r="Q99" s="10"/>
      <c r="R99" s="10"/>
      <c r="S99" s="10"/>
      <c r="T99" s="10"/>
      <c r="U99" s="29"/>
      <c r="V99" s="29"/>
      <c r="W99" s="30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  <c r="AV99" s="29"/>
      <c r="AW99" s="29"/>
      <c r="AX99" s="29"/>
      <c r="AY99" s="29"/>
      <c r="AZ99" s="29"/>
      <c r="BA99" s="29"/>
      <c r="BB99" s="29"/>
      <c r="BC99" s="29"/>
      <c r="BD99" s="30"/>
      <c r="BE99" s="29"/>
      <c r="BF99" s="29"/>
      <c r="BG99" s="30"/>
      <c r="BH99" s="29"/>
      <c r="BI99" s="29"/>
      <c r="BJ99" s="29"/>
      <c r="BK99" s="29"/>
      <c r="BL99" s="29"/>
      <c r="BM99" s="29"/>
      <c r="BN99" s="29"/>
      <c r="BO99" s="29"/>
      <c r="BP99" s="29"/>
      <c r="BQ99" s="29"/>
      <c r="BR99" s="29"/>
      <c r="BS99" s="29"/>
      <c r="BT99" s="29"/>
      <c r="BU99" s="29"/>
      <c r="BV99" s="29"/>
      <c r="BW99" s="29"/>
      <c r="BX99" s="29"/>
      <c r="BY99" s="29"/>
      <c r="BZ99" s="29"/>
      <c r="CA99" s="29"/>
      <c r="CB99" s="29"/>
      <c r="CC99" s="29"/>
      <c r="CD99" s="29"/>
      <c r="CE99" s="29"/>
      <c r="CF99" s="29"/>
      <c r="CG99" s="29"/>
      <c r="CH99" s="29"/>
      <c r="CI99" s="29"/>
      <c r="CJ99" s="29"/>
      <c r="CK99" s="29"/>
      <c r="CL99" s="29"/>
      <c r="CM99" s="29"/>
      <c r="CN99" s="29"/>
      <c r="CO99" s="29"/>
      <c r="CP99" s="29"/>
      <c r="CQ99" s="29"/>
      <c r="CR99" s="29"/>
      <c r="CS99" s="29"/>
      <c r="CT99" s="29"/>
      <c r="CU99" s="29"/>
      <c r="CV99" s="29"/>
      <c r="CW99" s="29"/>
      <c r="CX99" s="29"/>
      <c r="CY99" s="29"/>
      <c r="CZ99" s="29"/>
    </row>
    <row r="100" spans="1:104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9"/>
      <c r="M100" s="10"/>
      <c r="N100" s="10"/>
      <c r="O100" s="10"/>
      <c r="P100" s="10"/>
      <c r="Q100" s="10"/>
      <c r="R100" s="10"/>
      <c r="S100" s="10"/>
      <c r="T100" s="10"/>
      <c r="U100" s="29"/>
      <c r="V100" s="29"/>
      <c r="W100" s="30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29"/>
      <c r="AY100" s="29"/>
      <c r="AZ100" s="29"/>
      <c r="BA100" s="29"/>
      <c r="BB100" s="29"/>
      <c r="BC100" s="29"/>
      <c r="BD100" s="30"/>
      <c r="BE100" s="29"/>
      <c r="BF100" s="29"/>
      <c r="BG100" s="30"/>
      <c r="BH100" s="29"/>
      <c r="BI100" s="29"/>
      <c r="BJ100" s="29"/>
      <c r="BK100" s="29"/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29"/>
      <c r="CG100" s="29"/>
      <c r="CH100" s="29"/>
      <c r="CI100" s="29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29"/>
      <c r="CX100" s="29"/>
      <c r="CY100" s="29"/>
      <c r="CZ100" s="29"/>
    </row>
  </sheetData>
  <sheetProtection sheet="1" objects="1" scenarios="1"/>
  <mergeCells count="124">
    <mergeCell ref="L10:M11"/>
    <mergeCell ref="K10:K11"/>
    <mergeCell ref="K24:K25"/>
    <mergeCell ref="L24:M25"/>
    <mergeCell ref="K38:K39"/>
    <mergeCell ref="L38:M39"/>
    <mergeCell ref="K52:K53"/>
    <mergeCell ref="L52:M53"/>
    <mergeCell ref="B3:C3"/>
    <mergeCell ref="H1:I2"/>
    <mergeCell ref="E1:G2"/>
    <mergeCell ref="A1:D2"/>
    <mergeCell ref="K1:T2"/>
    <mergeCell ref="U1:V2"/>
    <mergeCell ref="AN1:AN2"/>
    <mergeCell ref="AO1:AO2"/>
    <mergeCell ref="AP1:AP2"/>
    <mergeCell ref="AQ1:AQ2"/>
    <mergeCell ref="AR1:AR2"/>
    <mergeCell ref="AS1:AS2"/>
    <mergeCell ref="W1:AG2"/>
    <mergeCell ref="AH1:AI2"/>
    <mergeCell ref="AK1:AK2"/>
    <mergeCell ref="AJ1:AJ2"/>
    <mergeCell ref="AL1:AL2"/>
    <mergeCell ref="AM1:AM2"/>
    <mergeCell ref="AZ1:AZ2"/>
    <mergeCell ref="BA1:BA2"/>
    <mergeCell ref="BB1:BB2"/>
    <mergeCell ref="BC1:BC2"/>
    <mergeCell ref="BD1:BG2"/>
    <mergeCell ref="AT1:AT2"/>
    <mergeCell ref="AU1:AU2"/>
    <mergeCell ref="AV1:AV2"/>
    <mergeCell ref="AW1:AW2"/>
    <mergeCell ref="AX1:AX2"/>
    <mergeCell ref="AY1:AY2"/>
    <mergeCell ref="AK15:AK16"/>
    <mergeCell ref="AL15:AL16"/>
    <mergeCell ref="AM15:AM16"/>
    <mergeCell ref="AN15:AN16"/>
    <mergeCell ref="A15:D16"/>
    <mergeCell ref="E15:G16"/>
    <mergeCell ref="H15:I16"/>
    <mergeCell ref="K15:T16"/>
    <mergeCell ref="U15:V16"/>
    <mergeCell ref="W15:AG16"/>
    <mergeCell ref="BA15:BA16"/>
    <mergeCell ref="BB15:BB16"/>
    <mergeCell ref="BC15:BC16"/>
    <mergeCell ref="BD15:BG16"/>
    <mergeCell ref="B17:C17"/>
    <mergeCell ref="A29:D30"/>
    <mergeCell ref="E29:G30"/>
    <mergeCell ref="H29:I30"/>
    <mergeCell ref="K29:T30"/>
    <mergeCell ref="U29:V30"/>
    <mergeCell ref="AU15:AU16"/>
    <mergeCell ref="AV15:AV16"/>
    <mergeCell ref="AW15:AW16"/>
    <mergeCell ref="AX15:AX16"/>
    <mergeCell ref="AY15:AY16"/>
    <mergeCell ref="AZ15:AZ16"/>
    <mergeCell ref="AO15:AO16"/>
    <mergeCell ref="AP15:AP16"/>
    <mergeCell ref="AQ15:AQ16"/>
    <mergeCell ref="AR15:AR16"/>
    <mergeCell ref="AS15:AS16"/>
    <mergeCell ref="AT15:AT16"/>
    <mergeCell ref="AH15:AI16"/>
    <mergeCell ref="AJ15:AJ16"/>
    <mergeCell ref="BD29:BG30"/>
    <mergeCell ref="B31:C31"/>
    <mergeCell ref="AT29:AT30"/>
    <mergeCell ref="AU29:AU30"/>
    <mergeCell ref="AV29:AV30"/>
    <mergeCell ref="AW29:AW30"/>
    <mergeCell ref="AX29:AX30"/>
    <mergeCell ref="AY29:AY30"/>
    <mergeCell ref="AN29:AN30"/>
    <mergeCell ref="AO29:AO30"/>
    <mergeCell ref="AP29:AP30"/>
    <mergeCell ref="AQ29:AQ30"/>
    <mergeCell ref="AR29:AR30"/>
    <mergeCell ref="AS29:AS30"/>
    <mergeCell ref="W29:AG30"/>
    <mergeCell ref="AH29:AI30"/>
    <mergeCell ref="AJ29:AJ30"/>
    <mergeCell ref="AK29:AK30"/>
    <mergeCell ref="AL29:AL30"/>
    <mergeCell ref="AM29:AM30"/>
    <mergeCell ref="U43:V44"/>
    <mergeCell ref="W43:AG44"/>
    <mergeCell ref="AZ29:AZ30"/>
    <mergeCell ref="BA29:BA30"/>
    <mergeCell ref="BB29:BB30"/>
    <mergeCell ref="BC29:BC30"/>
    <mergeCell ref="BA43:BA44"/>
    <mergeCell ref="BB43:BB44"/>
    <mergeCell ref="BC43:BC44"/>
    <mergeCell ref="BD43:BG44"/>
    <mergeCell ref="B45:C45"/>
    <mergeCell ref="AU43:AU44"/>
    <mergeCell ref="AV43:AV44"/>
    <mergeCell ref="AW43:AW44"/>
    <mergeCell ref="AX43:AX44"/>
    <mergeCell ref="AY43:AY44"/>
    <mergeCell ref="AZ43:AZ44"/>
    <mergeCell ref="AO43:AO44"/>
    <mergeCell ref="AP43:AP44"/>
    <mergeCell ref="AQ43:AQ44"/>
    <mergeCell ref="AR43:AR44"/>
    <mergeCell ref="AS43:AS44"/>
    <mergeCell ref="AT43:AT44"/>
    <mergeCell ref="AH43:AI44"/>
    <mergeCell ref="AJ43:AJ44"/>
    <mergeCell ref="AK43:AK44"/>
    <mergeCell ref="AL43:AL44"/>
    <mergeCell ref="AM43:AM44"/>
    <mergeCell ref="AN43:AN44"/>
    <mergeCell ref="A43:D44"/>
    <mergeCell ref="E43:G44"/>
    <mergeCell ref="H43:I44"/>
    <mergeCell ref="K43:T44"/>
  </mergeCells>
  <phoneticPr fontId="4" type="noConversion"/>
  <conditionalFormatting sqref="A4:I13">
    <cfRule type="expression" dxfId="25" priority="16">
      <formula>MOD(ROW(),2)</formula>
    </cfRule>
  </conditionalFormatting>
  <conditionalFormatting sqref="A4:B13">
    <cfRule type="expression" dxfId="24" priority="15">
      <formula>$B4&gt;$C4</formula>
    </cfRule>
  </conditionalFormatting>
  <conditionalFormatting sqref="C4:D13">
    <cfRule type="expression" dxfId="23" priority="14">
      <formula>$C4&gt;$B4</formula>
    </cfRule>
  </conditionalFormatting>
  <conditionalFormatting sqref="A5:I13">
    <cfRule type="expression" dxfId="22" priority="13">
      <formula>$H5&gt;$H4</formula>
    </cfRule>
  </conditionalFormatting>
  <conditionalFormatting sqref="A18:I27">
    <cfRule type="expression" dxfId="21" priority="12">
      <formula>MOD(ROW(),2)</formula>
    </cfRule>
  </conditionalFormatting>
  <conditionalFormatting sqref="A18:B27">
    <cfRule type="expression" dxfId="20" priority="11">
      <formula>$B18&gt;$C18</formula>
    </cfRule>
  </conditionalFormatting>
  <conditionalFormatting sqref="C18:D27">
    <cfRule type="expression" dxfId="19" priority="10">
      <formula>$C18&gt;$B18</formula>
    </cfRule>
  </conditionalFormatting>
  <conditionalFormatting sqref="A19:I27">
    <cfRule type="expression" dxfId="18" priority="9">
      <formula>$H19&gt;$H18</formula>
    </cfRule>
  </conditionalFormatting>
  <conditionalFormatting sqref="A32:I41">
    <cfRule type="expression" dxfId="17" priority="8">
      <formula>MOD(ROW(),2)</formula>
    </cfRule>
  </conditionalFormatting>
  <conditionalFormatting sqref="A32:B41">
    <cfRule type="expression" dxfId="16" priority="7">
      <formula>$B32&gt;$C32</formula>
    </cfRule>
  </conditionalFormatting>
  <conditionalFormatting sqref="C32:D41">
    <cfRule type="expression" dxfId="15" priority="6">
      <formula>$C32&gt;$B32</formula>
    </cfRule>
  </conditionalFormatting>
  <conditionalFormatting sqref="A33:I41">
    <cfRule type="expression" dxfId="14" priority="5">
      <formula>$H33&gt;$H32</formula>
    </cfRule>
  </conditionalFormatting>
  <conditionalFormatting sqref="A46:I55">
    <cfRule type="expression" dxfId="13" priority="4">
      <formula>MOD(ROW(),2)</formula>
    </cfRule>
  </conditionalFormatting>
  <conditionalFormatting sqref="A46:B55">
    <cfRule type="expression" dxfId="12" priority="3">
      <formula>$B46&gt;$C46</formula>
    </cfRule>
  </conditionalFormatting>
  <conditionalFormatting sqref="C46:D55">
    <cfRule type="expression" dxfId="11" priority="2">
      <formula>$C46&gt;$B46</formula>
    </cfRule>
  </conditionalFormatting>
  <conditionalFormatting sqref="A47:I55">
    <cfRule type="expression" dxfId="10" priority="1">
      <formula>$H47&gt;$H46</formula>
    </cfRule>
  </conditionalFormatting>
  <dataValidations count="5">
    <dataValidation type="list" allowBlank="1" showInputMessage="1" showErrorMessage="1" sqref="D4:D13 A4:A13" xr:uid="{AE6B032C-0206-4838-BE93-4578079E80CF}">
      <formula1>Poule_1</formula1>
    </dataValidation>
    <dataValidation type="list" allowBlank="1" showInputMessage="1" showErrorMessage="1" sqref="E4:G13 E18:G27 E32:G41 E46:G55" xr:uid="{383EEA85-4496-407A-9A54-CD38D5FD5E3A}">
      <formula1>Arbitres</formula1>
    </dataValidation>
    <dataValidation type="list" allowBlank="1" showInputMessage="1" showErrorMessage="1" sqref="A18:A27 D18:D27" xr:uid="{71F54083-1881-44BF-9C4C-22D296D306B3}">
      <formula1>Poule_2</formula1>
    </dataValidation>
    <dataValidation type="list" allowBlank="1" showInputMessage="1" showErrorMessage="1" sqref="A32:A41 D32:D41" xr:uid="{7082A76A-5768-4075-AF9F-38A058AB1145}">
      <formula1>Poule_3</formula1>
    </dataValidation>
    <dataValidation type="list" allowBlank="1" showInputMessage="1" showErrorMessage="1" sqref="A46:A55 D46:D55" xr:uid="{8A22F83C-EADE-48E7-93B2-98304D134DE8}">
      <formula1>Poule_4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00918-E7BB-46C8-ACEC-F172048FFF2C}">
  <sheetPr>
    <tabColor rgb="FF006600"/>
  </sheetPr>
  <dimension ref="A1:BI100"/>
  <sheetViews>
    <sheetView workbookViewId="0">
      <selection activeCell="N18" sqref="N18"/>
    </sheetView>
  </sheetViews>
  <sheetFormatPr baseColWidth="10" defaultRowHeight="15" x14ac:dyDescent="0.25"/>
  <cols>
    <col min="1" max="1" width="1.7109375" style="2" customWidth="1"/>
    <col min="2" max="2" width="30.7109375" style="2" customWidth="1"/>
    <col min="3" max="4" width="5.7109375" style="2" customWidth="1"/>
    <col min="5" max="6" width="1.7109375" style="2" customWidth="1"/>
    <col min="7" max="7" width="30.7109375" style="2" customWidth="1"/>
    <col min="8" max="9" width="5.7109375" style="2" customWidth="1"/>
    <col min="10" max="11" width="1.7109375" style="2" customWidth="1"/>
    <col min="12" max="12" width="30.7109375" style="2" customWidth="1"/>
    <col min="13" max="14" width="5.7109375" style="2" customWidth="1"/>
    <col min="15" max="16" width="1.7109375" style="2" customWidth="1"/>
    <col min="17" max="17" width="30.7109375" style="2" customWidth="1"/>
    <col min="18" max="19" width="5.7109375" style="2" customWidth="1"/>
    <col min="20" max="20" width="1.7109375" style="2" customWidth="1"/>
    <col min="21" max="21" width="30.7109375" style="2" customWidth="1"/>
    <col min="22" max="23" width="5.7109375" style="2" customWidth="1"/>
    <col min="24" max="25" width="1.7109375" style="2" customWidth="1"/>
    <col min="26" max="26" width="5.7109375" style="2" customWidth="1"/>
    <col min="27" max="27" width="30.7109375" style="2" customWidth="1"/>
    <col min="28" max="61" width="11.42578125" style="2"/>
  </cols>
  <sheetData>
    <row r="1" spans="1:52" ht="20.100000000000001" customHeight="1" x14ac:dyDescent="0.25">
      <c r="A1" s="95"/>
      <c r="B1" s="103" t="s">
        <v>105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5"/>
      <c r="O1" s="112"/>
      <c r="P1" s="10"/>
      <c r="Q1" s="103" t="s">
        <v>110</v>
      </c>
      <c r="R1" s="104"/>
      <c r="S1" s="104"/>
      <c r="T1" s="104"/>
      <c r="U1" s="104"/>
      <c r="V1" s="104"/>
      <c r="W1" s="105"/>
      <c r="X1" s="95"/>
      <c r="Y1" s="10"/>
      <c r="Z1" s="62" t="s">
        <v>120</v>
      </c>
      <c r="AA1" s="63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</row>
    <row r="2" spans="1:52" ht="20.100000000000001" customHeight="1" x14ac:dyDescent="0.25">
      <c r="A2" s="95"/>
      <c r="B2" s="10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8"/>
      <c r="O2" s="112"/>
      <c r="P2" s="10"/>
      <c r="Q2" s="106"/>
      <c r="R2" s="107"/>
      <c r="S2" s="107"/>
      <c r="T2" s="107"/>
      <c r="U2" s="107"/>
      <c r="V2" s="107"/>
      <c r="W2" s="108"/>
      <c r="X2" s="95"/>
      <c r="Y2" s="10"/>
      <c r="Z2" s="64"/>
      <c r="AA2" s="65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</row>
    <row r="3" spans="1:52" ht="20.100000000000001" customHeight="1" x14ac:dyDescent="0.25">
      <c r="A3" s="95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95"/>
      <c r="P3" s="10"/>
      <c r="Q3" s="10"/>
      <c r="R3" s="10"/>
      <c r="S3" s="10"/>
      <c r="T3" s="10"/>
      <c r="U3" s="10"/>
      <c r="V3" s="10"/>
      <c r="W3" s="10"/>
      <c r="X3" s="95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</row>
    <row r="4" spans="1:52" ht="20.100000000000001" customHeight="1" x14ac:dyDescent="0.25">
      <c r="A4" s="95"/>
      <c r="B4" s="91" t="s">
        <v>106</v>
      </c>
      <c r="C4" s="92"/>
      <c r="D4" s="93"/>
      <c r="E4" s="10"/>
      <c r="F4" s="10"/>
      <c r="G4" s="10"/>
      <c r="H4" s="10"/>
      <c r="I4" s="10"/>
      <c r="J4" s="10"/>
      <c r="K4" s="10"/>
      <c r="L4" s="10"/>
      <c r="M4" s="10"/>
      <c r="N4" s="10"/>
      <c r="O4" s="95"/>
      <c r="P4" s="10"/>
      <c r="Q4" s="10"/>
      <c r="R4" s="10"/>
      <c r="S4" s="10"/>
      <c r="T4" s="10"/>
      <c r="U4" s="10"/>
      <c r="V4" s="10"/>
      <c r="W4" s="10"/>
      <c r="X4" s="95"/>
      <c r="Y4" s="10"/>
      <c r="Z4" s="128" t="s">
        <v>65</v>
      </c>
      <c r="AA4" s="130" t="s">
        <v>58</v>
      </c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</row>
    <row r="5" spans="1:52" ht="20.100000000000001" customHeight="1" x14ac:dyDescent="0.25">
      <c r="A5" s="95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95"/>
      <c r="P5" s="10"/>
      <c r="Q5" s="10"/>
      <c r="R5" s="10"/>
      <c r="S5" s="10"/>
      <c r="T5" s="10"/>
      <c r="U5" s="10"/>
      <c r="V5" s="10"/>
      <c r="W5" s="10"/>
      <c r="X5" s="95"/>
      <c r="Y5" s="10"/>
      <c r="Z5" s="127">
        <v>1</v>
      </c>
      <c r="AA5" s="129" t="str">
        <f>IF(L16="","",IF(L17="","",IF(M16="","",IF(M17="","",IF(M16&gt;M17,L16,IF(M16&lt;M17,L17,IF(M16=M17,IF(N16="","",IF(N17="","",IF(N16&gt;N17,L16,IF(N16&lt;N17,L17)))))))))))</f>
        <v>Equipe 02</v>
      </c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</row>
    <row r="6" spans="1:52" ht="20.100000000000001" customHeight="1" x14ac:dyDescent="0.25">
      <c r="A6" s="95"/>
      <c r="B6" s="101" t="s">
        <v>95</v>
      </c>
      <c r="C6" s="102" t="s">
        <v>92</v>
      </c>
      <c r="D6" s="120" t="str">
        <f>IF(AND(C7&lt;&gt;"",C8&lt;&gt;"",C7=C8),"Tirs au but","")</f>
        <v>Tirs au but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95"/>
      <c r="P6" s="10"/>
      <c r="Q6" s="10"/>
      <c r="R6" s="10"/>
      <c r="S6" s="10"/>
      <c r="T6" s="10"/>
      <c r="U6" s="10"/>
      <c r="V6" s="10"/>
      <c r="W6" s="10"/>
      <c r="X6" s="95"/>
      <c r="Y6" s="10"/>
      <c r="Z6" s="116">
        <v>2</v>
      </c>
      <c r="AA6" s="121" t="str">
        <f>IF(AA5="","",IF(AA5=L16,L17,L16))</f>
        <v>Equipe 08</v>
      </c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</row>
    <row r="7" spans="1:52" ht="20.100000000000001" customHeight="1" thickBot="1" x14ac:dyDescent="0.3">
      <c r="A7" s="95"/>
      <c r="B7" s="118" t="str">
        <f>IF('Matchs de poules'!N4=4,'Matchs de poules'!L4,"")</f>
        <v>Equipe 03</v>
      </c>
      <c r="C7" s="123">
        <v>1</v>
      </c>
      <c r="D7" s="124">
        <v>3</v>
      </c>
      <c r="E7" s="94"/>
      <c r="F7" s="95"/>
      <c r="G7" s="91" t="s">
        <v>97</v>
      </c>
      <c r="H7" s="92"/>
      <c r="I7" s="93"/>
      <c r="J7" s="10"/>
      <c r="K7" s="10"/>
      <c r="L7" s="10"/>
      <c r="M7" s="10"/>
      <c r="N7" s="10"/>
      <c r="O7" s="95"/>
      <c r="P7" s="10"/>
      <c r="Q7" s="10"/>
      <c r="R7" s="10"/>
      <c r="S7" s="10"/>
      <c r="T7" s="10"/>
      <c r="U7" s="10"/>
      <c r="V7" s="10"/>
      <c r="W7" s="10"/>
      <c r="X7" s="95"/>
      <c r="Y7" s="10"/>
      <c r="Z7" s="116">
        <v>3</v>
      </c>
      <c r="AA7" s="129" t="str">
        <f>IF(L25="","",IF(L26="","",IF(M25="","",IF(M26="","",IF(M25&gt;M26,L25,IF(M25&lt;M26,L26,IF(M25=M26,IF(N25="","",IF(N26="","",IF(N25&gt;N26,L25,IF(N25&lt;N26,L26)))))))))))</f>
        <v>Equipe 13</v>
      </c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</row>
    <row r="8" spans="1:52" ht="20.100000000000001" customHeight="1" x14ac:dyDescent="0.25">
      <c r="A8" s="95"/>
      <c r="B8" s="119" t="str">
        <f>IF('Matchs de poules'!N19=4,'Matchs de poules'!L19,"")</f>
        <v>Equipe 07</v>
      </c>
      <c r="C8" s="125">
        <v>1</v>
      </c>
      <c r="D8" s="126">
        <v>4</v>
      </c>
      <c r="E8" s="100"/>
      <c r="F8" s="95"/>
      <c r="G8" s="10"/>
      <c r="H8" s="10"/>
      <c r="I8" s="10"/>
      <c r="J8" s="10"/>
      <c r="K8" s="10"/>
      <c r="L8" s="10"/>
      <c r="M8" s="10"/>
      <c r="N8" s="10"/>
      <c r="O8" s="95"/>
      <c r="P8" s="10"/>
      <c r="Q8" s="10"/>
      <c r="R8" s="10"/>
      <c r="S8" s="10"/>
      <c r="T8" s="10"/>
      <c r="U8" s="10"/>
      <c r="V8" s="10"/>
      <c r="W8" s="10"/>
      <c r="X8" s="95"/>
      <c r="Y8" s="10"/>
      <c r="Z8" s="116">
        <v>4</v>
      </c>
      <c r="AA8" s="121" t="str">
        <f>IF(AA7="","",IF(AA7=L25,L26,L25))</f>
        <v>Equipe 07</v>
      </c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</row>
    <row r="9" spans="1:52" ht="20.100000000000001" customHeight="1" x14ac:dyDescent="0.25">
      <c r="A9" s="95"/>
      <c r="B9" s="10"/>
      <c r="C9" s="10"/>
      <c r="D9" s="10"/>
      <c r="E9" s="98"/>
      <c r="F9" s="10"/>
      <c r="G9" s="101" t="s">
        <v>101</v>
      </c>
      <c r="H9" s="102" t="s">
        <v>92</v>
      </c>
      <c r="I9" s="120" t="str">
        <f>IF(AND(H10&lt;&gt;"",H11&lt;&gt;"",H10=H11),"Tirs au but","")</f>
        <v>Tirs au but</v>
      </c>
      <c r="J9" s="10"/>
      <c r="K9" s="10"/>
      <c r="L9" s="10"/>
      <c r="M9" s="10"/>
      <c r="N9" s="10"/>
      <c r="O9" s="95"/>
      <c r="P9" s="10"/>
      <c r="Q9" s="10"/>
      <c r="R9" s="10"/>
      <c r="S9" s="10"/>
      <c r="T9" s="10"/>
      <c r="U9" s="10"/>
      <c r="V9" s="10"/>
      <c r="W9" s="10"/>
      <c r="X9" s="95"/>
      <c r="Y9" s="10"/>
      <c r="Z9" s="116">
        <v>5</v>
      </c>
      <c r="AA9" s="129" t="str">
        <f>IF(U13="","",IF(U14="","",IF(V13="","",IF(V14="","",IF(V13&gt;V14,U13,IF(V13&lt;V14,U14,IF(V13=V14,IF(W13="","",IF(W14="","",IF(W13&gt;W14,U13,IF(W13&lt;W14,U14)))))))))))</f>
        <v>Equipe 12</v>
      </c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</row>
    <row r="10" spans="1:52" ht="20.100000000000001" customHeight="1" thickBot="1" x14ac:dyDescent="0.3">
      <c r="A10" s="95"/>
      <c r="B10" s="91" t="s">
        <v>107</v>
      </c>
      <c r="C10" s="92"/>
      <c r="D10" s="93"/>
      <c r="E10" s="98"/>
      <c r="F10" s="96"/>
      <c r="G10" s="118" t="str">
        <f>IF(B7="","",IF(B8="","",IF(C7="","",IF(C8="","",IF(C7&gt;C8,B7,IF(C7&lt;C8,B8,IF(C7=C8,IF(D7="","",IF(D8="","",IF(D7&gt;D8,B7,IF(D7&lt;D8,B8)))))))))))</f>
        <v>Equipe 07</v>
      </c>
      <c r="H10" s="123">
        <v>4</v>
      </c>
      <c r="I10" s="124">
        <v>3</v>
      </c>
      <c r="J10" s="96"/>
      <c r="K10" s="10"/>
      <c r="L10" s="10"/>
      <c r="M10" s="10"/>
      <c r="N10" s="10"/>
      <c r="O10" s="95"/>
      <c r="P10" s="10"/>
      <c r="Q10" s="91" t="s">
        <v>111</v>
      </c>
      <c r="R10" s="92"/>
      <c r="S10" s="93"/>
      <c r="T10" s="10"/>
      <c r="U10" s="91" t="s">
        <v>113</v>
      </c>
      <c r="V10" s="92"/>
      <c r="W10" s="93"/>
      <c r="X10" s="95"/>
      <c r="Y10" s="10"/>
      <c r="Z10" s="116">
        <v>6</v>
      </c>
      <c r="AA10" s="121" t="str">
        <f>IF(AA9="","",IF(AA9=U13,U14,U13))</f>
        <v>Equipe 03</v>
      </c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</row>
    <row r="11" spans="1:52" ht="20.100000000000001" customHeight="1" x14ac:dyDescent="0.25">
      <c r="A11" s="95"/>
      <c r="B11" s="10"/>
      <c r="C11" s="10"/>
      <c r="D11" s="10"/>
      <c r="E11" s="98"/>
      <c r="F11" s="10"/>
      <c r="G11" s="119" t="str">
        <f>IF(B13="","",IF(B14="","",IF(C13="","",IF(C14="","",IF(C13&gt;C14,B13,IF(C13&lt;C14,B14,IF(C13=C14,IF(D13="","",IF(D14="","",IF(D13&gt;D14,B13,IF(D13&lt;D14,B14)))))))))))</f>
        <v>Equipe 08</v>
      </c>
      <c r="H11" s="125">
        <v>4</v>
      </c>
      <c r="I11" s="126">
        <v>5</v>
      </c>
      <c r="J11" s="97"/>
      <c r="K11" s="10"/>
      <c r="L11" s="10"/>
      <c r="M11" s="10"/>
      <c r="N11" s="10"/>
      <c r="O11" s="95"/>
      <c r="P11" s="10"/>
      <c r="Q11" s="10"/>
      <c r="R11" s="10"/>
      <c r="S11" s="10"/>
      <c r="T11" s="10"/>
      <c r="U11" s="10"/>
      <c r="V11" s="10"/>
      <c r="W11" s="10"/>
      <c r="X11" s="95"/>
      <c r="Y11" s="10"/>
      <c r="Z11" s="116">
        <v>7</v>
      </c>
      <c r="AA11" s="129" t="str">
        <f>IF(U19="","",IF(U20="","",IF(V19="","",IF(V20="","",IF(V19&gt;V20,U19,IF(V19&lt;V20,U20,IF(V19=V20,IF(W19="","",IF(W20="","",IF(W19&gt;W20,U19,IF(W19&lt;W20,U20)))))))))))</f>
        <v>Equipe 18</v>
      </c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</row>
    <row r="12" spans="1:52" ht="20.100000000000001" customHeight="1" x14ac:dyDescent="0.25">
      <c r="A12" s="95"/>
      <c r="B12" s="101" t="s">
        <v>96</v>
      </c>
      <c r="C12" s="102" t="s">
        <v>92</v>
      </c>
      <c r="D12" s="120" t="str">
        <f>IF(AND(C13&lt;&gt;"",C14&lt;&gt;"",C13=C14),"Tirs au but","")</f>
        <v/>
      </c>
      <c r="E12" s="98"/>
      <c r="F12" s="10"/>
      <c r="G12" s="10"/>
      <c r="H12" s="10"/>
      <c r="I12" s="10"/>
      <c r="J12" s="98"/>
      <c r="K12" s="10"/>
      <c r="L12" s="10"/>
      <c r="M12" s="10"/>
      <c r="N12" s="10"/>
      <c r="O12" s="95"/>
      <c r="P12" s="10"/>
      <c r="Q12" s="101" t="s">
        <v>116</v>
      </c>
      <c r="R12" s="102" t="s">
        <v>92</v>
      </c>
      <c r="S12" s="120" t="str">
        <f>IF(AND(R13&lt;&gt;"",R14&lt;&gt;"",R13=R14),"Tirs au but","")</f>
        <v>Tirs au but</v>
      </c>
      <c r="T12" s="10"/>
      <c r="U12" s="101" t="s">
        <v>118</v>
      </c>
      <c r="V12" s="102" t="s">
        <v>92</v>
      </c>
      <c r="W12" s="120" t="str">
        <f>IF(AND(V13&lt;&gt;"",V14&lt;&gt;"",V13=V14),"Tirs au but","")</f>
        <v/>
      </c>
      <c r="X12" s="95"/>
      <c r="Y12" s="10"/>
      <c r="Z12" s="117">
        <v>8</v>
      </c>
      <c r="AA12" s="122" t="str">
        <f>IF(AA11="","",IF(AA11=U19,U20,U19))</f>
        <v>Equipe 17</v>
      </c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</row>
    <row r="13" spans="1:52" ht="20.100000000000001" customHeight="1" thickBot="1" x14ac:dyDescent="0.3">
      <c r="A13" s="95"/>
      <c r="B13" s="118" t="str">
        <f>IF('Matchs de poules'!N18=4,'Matchs de poules'!L18,"")</f>
        <v>Equipe 08</v>
      </c>
      <c r="C13" s="123">
        <v>1</v>
      </c>
      <c r="D13" s="124"/>
      <c r="E13" s="99"/>
      <c r="F13" s="10"/>
      <c r="G13" s="10"/>
      <c r="H13" s="10"/>
      <c r="I13" s="10"/>
      <c r="J13" s="98"/>
      <c r="K13" s="10"/>
      <c r="L13" s="91" t="s">
        <v>93</v>
      </c>
      <c r="M13" s="92"/>
      <c r="N13" s="93"/>
      <c r="O13" s="113"/>
      <c r="P13" s="10"/>
      <c r="Q13" s="118" t="str">
        <f>IF(B7="","",IF(B8="","",IF(C7="","",IF(C8="","",IF(C7&gt;C8,B8,IF(C7&lt;C8,B7,IF(C7=C8,IF(D7="","",IF(D8="","",IF(D7&gt;D8,B8,IF(D7&lt;D8,B7)))))))))))</f>
        <v>Equipe 03</v>
      </c>
      <c r="R13" s="123">
        <v>1</v>
      </c>
      <c r="S13" s="124">
        <v>2</v>
      </c>
      <c r="T13" s="10"/>
      <c r="U13" s="118" t="str">
        <f>IF(Q13="","",IF(Q14="","",IF(R13="","",IF(R14="","",IF(R13&gt;R14,Q13,IF(R13&lt;R14,Q14,IF(R13=R14,IF(S13="","",IF(S14="","",IF(S13&gt;S14,Q13,IF(S13&lt;S14,Q14)))))))))))</f>
        <v>Equipe 03</v>
      </c>
      <c r="V13" s="123">
        <v>1</v>
      </c>
      <c r="W13" s="124"/>
      <c r="X13" s="95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</row>
    <row r="14" spans="1:52" ht="20.100000000000001" customHeight="1" x14ac:dyDescent="0.25">
      <c r="A14" s="95"/>
      <c r="B14" s="119" t="str">
        <f>IF('Matchs de poules'!N33=4,'Matchs de poules'!L33,"")</f>
        <v>Equipe 12</v>
      </c>
      <c r="C14" s="125">
        <v>0</v>
      </c>
      <c r="D14" s="126"/>
      <c r="E14" s="10"/>
      <c r="F14" s="10"/>
      <c r="G14" s="10"/>
      <c r="H14" s="10"/>
      <c r="I14" s="10"/>
      <c r="J14" s="98"/>
      <c r="K14" s="10"/>
      <c r="L14" s="10"/>
      <c r="M14" s="10"/>
      <c r="N14" s="10"/>
      <c r="O14" s="95"/>
      <c r="P14" s="10"/>
      <c r="Q14" s="119" t="str">
        <f>IF(B19="","",IF(B20="","",IF(C19="","",IF(C20="","",IF(C19&gt;C20,B20,IF(C19&lt;C20,B19,IF(C19=C20,IF(D19="","",IF(D20="","",IF(D19&gt;D20,B20,IF(D19&lt;D20,B19)))))))))))</f>
        <v>Equipe 17</v>
      </c>
      <c r="R14" s="125">
        <v>1</v>
      </c>
      <c r="S14" s="126">
        <v>1</v>
      </c>
      <c r="T14" s="10"/>
      <c r="U14" s="119" t="str">
        <f>IF(Q19="","",IF(Q20="","",IF(R19="","",IF(R20="","",IF(R19&gt;R20,Q19,IF(R19&lt;R20,Q20,IF(R19=R20,IF(S19="","",IF(S20="","",IF(S19&gt;S20,Q19,IF(S19&lt;S20,Q20)))))))))))</f>
        <v>Equipe 12</v>
      </c>
      <c r="V14" s="125">
        <v>2</v>
      </c>
      <c r="W14" s="126"/>
      <c r="X14" s="95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</row>
    <row r="15" spans="1:52" ht="20.100000000000001" customHeight="1" x14ac:dyDescent="0.25">
      <c r="A15" s="95"/>
      <c r="B15" s="10"/>
      <c r="C15" s="10"/>
      <c r="D15" s="10"/>
      <c r="E15" s="10"/>
      <c r="F15" s="10"/>
      <c r="G15" s="10"/>
      <c r="H15" s="10"/>
      <c r="I15" s="10"/>
      <c r="J15" s="98"/>
      <c r="K15" s="10"/>
      <c r="L15" s="101" t="s">
        <v>103</v>
      </c>
      <c r="M15" s="102" t="s">
        <v>92</v>
      </c>
      <c r="N15" s="120" t="str">
        <f>IF(AND(M16&lt;&gt;"",M17&lt;&gt;"",M16=M17),"Tirs au but","")</f>
        <v>Tirs au but</v>
      </c>
      <c r="O15" s="114"/>
      <c r="P15" s="10"/>
      <c r="Q15" s="10"/>
      <c r="R15" s="10"/>
      <c r="S15" s="10"/>
      <c r="T15" s="10"/>
      <c r="U15" s="10"/>
      <c r="V15" s="10"/>
      <c r="W15" s="10"/>
      <c r="X15" s="95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</row>
    <row r="16" spans="1:52" ht="20.100000000000001" customHeight="1" thickBot="1" x14ac:dyDescent="0.3">
      <c r="A16" s="95"/>
      <c r="B16" s="91" t="s">
        <v>108</v>
      </c>
      <c r="C16" s="92"/>
      <c r="D16" s="93"/>
      <c r="E16" s="10"/>
      <c r="F16" s="10"/>
      <c r="G16" s="10"/>
      <c r="H16" s="10"/>
      <c r="I16" s="10"/>
      <c r="J16" s="98"/>
      <c r="K16" s="96"/>
      <c r="L16" s="118" t="str">
        <f>IF(G10="","",IF(G11="","",IF(H10="","",IF(H11="","",IF(H10&gt;H11,G10,IF(H10&lt;H11,G11,IF(H10=H11,IF(I10="","",IF(I11="","",IF(I10&gt;I11,G10,IF(I10&lt;I11,G11)))))))))))</f>
        <v>Equipe 08</v>
      </c>
      <c r="M16" s="123">
        <v>2</v>
      </c>
      <c r="N16" s="124">
        <v>3</v>
      </c>
      <c r="O16" s="115"/>
      <c r="P16" s="10"/>
      <c r="Q16" s="91" t="s">
        <v>112</v>
      </c>
      <c r="R16" s="92"/>
      <c r="S16" s="93"/>
      <c r="T16" s="10"/>
      <c r="U16" s="91" t="s">
        <v>114</v>
      </c>
      <c r="V16" s="92"/>
      <c r="W16" s="93"/>
      <c r="X16" s="95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</row>
    <row r="17" spans="1:52" ht="20.100000000000001" customHeight="1" x14ac:dyDescent="0.25">
      <c r="A17" s="95"/>
      <c r="B17" s="10"/>
      <c r="C17" s="10"/>
      <c r="D17" s="10"/>
      <c r="E17" s="10"/>
      <c r="F17" s="10"/>
      <c r="G17" s="10"/>
      <c r="H17" s="10"/>
      <c r="I17" s="10"/>
      <c r="J17" s="98"/>
      <c r="K17" s="10"/>
      <c r="L17" s="119" t="str">
        <f>IF(G22="","",IF(G23="","",IF(H22="","",IF(H23="","",IF(H22&gt;H23,G22,IF(H22&lt;H23,G23,IF(H22=H23,IF(I22="","",IF(I23="","",IF(I22&gt;I23,G22,IF(I22&lt;I23,G23)))))))))))</f>
        <v>Equipe 02</v>
      </c>
      <c r="M17" s="125">
        <v>2</v>
      </c>
      <c r="N17" s="126">
        <v>5</v>
      </c>
      <c r="O17" s="115"/>
      <c r="P17" s="10"/>
      <c r="Q17" s="10"/>
      <c r="R17" s="10"/>
      <c r="S17" s="10"/>
      <c r="T17" s="10"/>
      <c r="U17" s="10"/>
      <c r="V17" s="10"/>
      <c r="W17" s="10"/>
      <c r="X17" s="95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</row>
    <row r="18" spans="1:52" ht="20.100000000000001" customHeight="1" x14ac:dyDescent="0.25">
      <c r="A18" s="95"/>
      <c r="B18" s="101" t="s">
        <v>99</v>
      </c>
      <c r="C18" s="102" t="s">
        <v>92</v>
      </c>
      <c r="D18" s="120" t="str">
        <f>IF(AND(C19&lt;&gt;"",C20&lt;&gt;"",C19=C20),"Tirs au but","")</f>
        <v/>
      </c>
      <c r="E18" s="10"/>
      <c r="F18" s="10"/>
      <c r="G18" s="10"/>
      <c r="H18" s="10"/>
      <c r="I18" s="10"/>
      <c r="J18" s="98"/>
      <c r="K18" s="10"/>
      <c r="L18" s="10"/>
      <c r="M18" s="10"/>
      <c r="N18" s="10"/>
      <c r="O18" s="95"/>
      <c r="P18" s="10"/>
      <c r="Q18" s="101" t="s">
        <v>117</v>
      </c>
      <c r="R18" s="102" t="s">
        <v>92</v>
      </c>
      <c r="S18" s="120" t="str">
        <f>IF(AND(R19&lt;&gt;"",R20&lt;&gt;"",R19=R20),"Tirs au but","")</f>
        <v/>
      </c>
      <c r="T18" s="10"/>
      <c r="U18" s="101" t="s">
        <v>119</v>
      </c>
      <c r="V18" s="102" t="s">
        <v>92</v>
      </c>
      <c r="W18" s="120" t="str">
        <f>IF(AND(V19&lt;&gt;"",V20&lt;&gt;"",V19=V20),"Tirs au but","")</f>
        <v>Tirs au but</v>
      </c>
      <c r="X18" s="95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</row>
    <row r="19" spans="1:52" ht="20.100000000000001" customHeight="1" thickBot="1" x14ac:dyDescent="0.3">
      <c r="A19" s="95"/>
      <c r="B19" s="118" t="str">
        <f>IF('Matchs de poules'!N32=4,'Matchs de poules'!L32,"")</f>
        <v>Equipe 13</v>
      </c>
      <c r="C19" s="123">
        <v>2</v>
      </c>
      <c r="D19" s="124"/>
      <c r="E19" s="96"/>
      <c r="F19" s="10"/>
      <c r="G19" s="91" t="s">
        <v>98</v>
      </c>
      <c r="H19" s="92"/>
      <c r="I19" s="93"/>
      <c r="J19" s="98"/>
      <c r="K19" s="10"/>
      <c r="L19" s="10"/>
      <c r="M19" s="10"/>
      <c r="N19" s="10"/>
      <c r="O19" s="95"/>
      <c r="P19" s="10"/>
      <c r="Q19" s="118" t="str">
        <f>IF(B13="","",IF(B14="","",IF(C13="","",IF(C14="","",IF(C13&gt;C14,B14,IF(C13&lt;C14,B13,IF(C13=C14,IF(D13="","",IF(D14="","",IF(D13&gt;D14,B14,IF(D13&lt;D14,B13)))))))))))</f>
        <v>Equipe 12</v>
      </c>
      <c r="R19" s="123">
        <v>2</v>
      </c>
      <c r="S19" s="124"/>
      <c r="T19" s="10"/>
      <c r="U19" s="118" t="str">
        <f>IF(Q13="","",IF(Q14="","",IF(R13="","",IF(R14="","",IF(R13&gt;R14,Q14,IF(R13&lt;R14,Q13,IF(R13=R14,IF(S13="","",IF(S14="","",IF(S13&gt;S14,Q14,IF(S13&lt;S14,Q13)))))))))))</f>
        <v>Equipe 17</v>
      </c>
      <c r="V19" s="123">
        <v>2</v>
      </c>
      <c r="W19" s="124">
        <v>4</v>
      </c>
      <c r="X19" s="95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</row>
    <row r="20" spans="1:52" ht="20.100000000000001" customHeight="1" x14ac:dyDescent="0.25">
      <c r="A20" s="95"/>
      <c r="B20" s="119" t="str">
        <f>IF('Matchs de poules'!N47=4,'Matchs de poules'!L47,"")</f>
        <v>Equipe 17</v>
      </c>
      <c r="C20" s="125">
        <v>1</v>
      </c>
      <c r="D20" s="126"/>
      <c r="E20" s="97"/>
      <c r="F20" s="10"/>
      <c r="G20" s="10"/>
      <c r="H20" s="10"/>
      <c r="I20" s="10"/>
      <c r="J20" s="98"/>
      <c r="K20" s="10"/>
      <c r="L20" s="10"/>
      <c r="M20" s="10"/>
      <c r="N20" s="10"/>
      <c r="O20" s="95"/>
      <c r="P20" s="10"/>
      <c r="Q20" s="119" t="str">
        <f>IF(B25="","",IF(B26="","",IF(C25="","",IF(C26="","",IF(C25&gt;C26,B26,IF(C25&lt;C26,B25,IF(C25=C26,IF(D25="","",IF(D26="","",IF(D25&gt;D26,B26,IF(D25&lt;D26,B25)))))))))))</f>
        <v>Equipe 18</v>
      </c>
      <c r="R20" s="125">
        <v>1</v>
      </c>
      <c r="S20" s="126"/>
      <c r="T20" s="10"/>
      <c r="U20" s="119" t="str">
        <f>IF(Q19="","",IF(Q20="","",IF(R19="","",IF(R20="","",IF(R19&gt;R20,Q20,IF(R19&lt;R20,Q19,IF(R19=R20,IF(S19="","",IF(S20="","",IF(S19&gt;S20,Q20,IF(S19&lt;S20,Q19)))))))))))</f>
        <v>Equipe 18</v>
      </c>
      <c r="V20" s="125">
        <v>2</v>
      </c>
      <c r="W20" s="126">
        <v>5</v>
      </c>
      <c r="X20" s="95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</row>
    <row r="21" spans="1:52" ht="20.100000000000001" customHeight="1" x14ac:dyDescent="0.25">
      <c r="A21" s="95"/>
      <c r="B21" s="10"/>
      <c r="C21" s="10"/>
      <c r="D21" s="10"/>
      <c r="E21" s="98"/>
      <c r="F21" s="10"/>
      <c r="G21" s="101" t="s">
        <v>102</v>
      </c>
      <c r="H21" s="102" t="s">
        <v>92</v>
      </c>
      <c r="I21" s="120" t="str">
        <f>IF(AND(H22&lt;&gt;"",H23&lt;&gt;"",H22=H23),"Tirs au but","")</f>
        <v>Tirs au but</v>
      </c>
      <c r="J21" s="98"/>
      <c r="K21" s="10"/>
      <c r="L21" s="10"/>
      <c r="M21" s="10"/>
      <c r="N21" s="10"/>
      <c r="O21" s="95"/>
      <c r="P21" s="10"/>
      <c r="Q21" s="10"/>
      <c r="R21" s="10"/>
      <c r="S21" s="10"/>
      <c r="T21" s="10"/>
      <c r="U21" s="10"/>
      <c r="V21" s="10"/>
      <c r="W21" s="10"/>
      <c r="X21" s="95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</row>
    <row r="22" spans="1:52" ht="20.100000000000001" customHeight="1" thickBot="1" x14ac:dyDescent="0.3">
      <c r="A22" s="95"/>
      <c r="B22" s="91" t="s">
        <v>109</v>
      </c>
      <c r="C22" s="92"/>
      <c r="D22" s="93"/>
      <c r="E22" s="98"/>
      <c r="F22" s="96"/>
      <c r="G22" s="118" t="str">
        <f>IF(B19="","",IF(B20="","",IF(C19="","",IF(C20="","",IF(C19&gt;C20,B19,IF(C19&lt;C20,B20,IF(C19=C20,IF(D19="","",IF(D20="","",IF(D19&gt;D20,B19,IF(D19&lt;D20,B20)))))))))))</f>
        <v>Equipe 13</v>
      </c>
      <c r="H22" s="123">
        <v>3</v>
      </c>
      <c r="I22" s="124">
        <v>2</v>
      </c>
      <c r="J22" s="99"/>
      <c r="K22" s="10"/>
      <c r="L22" s="91" t="s">
        <v>94</v>
      </c>
      <c r="M22" s="92"/>
      <c r="N22" s="93"/>
      <c r="O22" s="113"/>
      <c r="P22" s="10"/>
      <c r="Q22" s="10"/>
      <c r="R22" s="10"/>
      <c r="S22" s="10"/>
      <c r="T22" s="10"/>
      <c r="U22" s="10"/>
      <c r="V22" s="10"/>
      <c r="W22" s="10"/>
      <c r="X22" s="95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</row>
    <row r="23" spans="1:52" ht="20.100000000000001" customHeight="1" x14ac:dyDescent="0.25">
      <c r="A23" s="95"/>
      <c r="B23" s="10"/>
      <c r="C23" s="10"/>
      <c r="D23" s="10"/>
      <c r="E23" s="98"/>
      <c r="F23" s="10"/>
      <c r="G23" s="119" t="str">
        <f>IF(B25="","",IF(B26="","",IF(C25="","",IF(C26="","",IF(C25&gt;C26,B25,IF(C25&lt;C26,B26,IF(C25=C26,IF(D25="","",IF(D26="","",IF(D25&gt;D26,B25,IF(D25&lt;D26,B26)))))))))))</f>
        <v>Equipe 02</v>
      </c>
      <c r="H23" s="125">
        <v>3</v>
      </c>
      <c r="I23" s="126">
        <v>3</v>
      </c>
      <c r="J23" s="10"/>
      <c r="K23" s="10"/>
      <c r="L23" s="10"/>
      <c r="M23" s="10"/>
      <c r="N23" s="10"/>
      <c r="O23" s="95"/>
      <c r="P23" s="10"/>
      <c r="Q23" s="10"/>
      <c r="R23" s="10"/>
      <c r="S23" s="10"/>
      <c r="T23" s="10"/>
      <c r="U23" s="10"/>
      <c r="V23" s="10"/>
      <c r="W23" s="10"/>
      <c r="X23" s="95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</row>
    <row r="24" spans="1:52" ht="20.100000000000001" customHeight="1" x14ac:dyDescent="0.25">
      <c r="A24" s="95"/>
      <c r="B24" s="101" t="s">
        <v>100</v>
      </c>
      <c r="C24" s="102" t="s">
        <v>92</v>
      </c>
      <c r="D24" s="120" t="str">
        <f>IF(AND(C25&lt;&gt;"",C26&lt;&gt;"",C25=C26),"Tirs au but","")</f>
        <v>Tirs au but</v>
      </c>
      <c r="E24" s="98"/>
      <c r="F24" s="10"/>
      <c r="G24" s="10"/>
      <c r="H24" s="10"/>
      <c r="I24" s="10"/>
      <c r="J24" s="10"/>
      <c r="K24" s="10"/>
      <c r="L24" s="101" t="s">
        <v>104</v>
      </c>
      <c r="M24" s="102" t="s">
        <v>92</v>
      </c>
      <c r="N24" s="120" t="str">
        <f>IF(AND(M25&lt;&gt;"",M26&lt;&gt;"",M25=M26),"Tirs au but","")</f>
        <v/>
      </c>
      <c r="O24" s="114"/>
      <c r="P24" s="10"/>
      <c r="Q24" s="10"/>
      <c r="R24" s="10"/>
      <c r="S24" s="10"/>
      <c r="T24" s="10"/>
      <c r="U24" s="10"/>
      <c r="V24" s="10"/>
      <c r="W24" s="10"/>
      <c r="X24" s="95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</row>
    <row r="25" spans="1:52" ht="20.100000000000001" customHeight="1" thickBot="1" x14ac:dyDescent="0.3">
      <c r="A25" s="95"/>
      <c r="B25" s="118" t="str">
        <f>IF('Matchs de poules'!N46=4,'Matchs de poules'!L46,"")</f>
        <v>Equipe 18</v>
      </c>
      <c r="C25" s="123">
        <v>1</v>
      </c>
      <c r="D25" s="124">
        <v>1</v>
      </c>
      <c r="E25" s="99"/>
      <c r="F25" s="10"/>
      <c r="G25" s="10"/>
      <c r="H25" s="10"/>
      <c r="I25" s="10"/>
      <c r="J25" s="10"/>
      <c r="K25" s="10"/>
      <c r="L25" s="118" t="str">
        <f>IF(G10="","",IF(G11="","",IF(H10="","",IF(H11="","",IF(H10&gt;H11,G11,IF(H10&lt;H11,G10,IF(H10=H11,IF(I10="","",IF(I11="","",IF(I10&gt;I11,G11,IF(I10&lt;I11,G10)))))))))))</f>
        <v>Equipe 07</v>
      </c>
      <c r="M25" s="123">
        <v>2</v>
      </c>
      <c r="N25" s="124"/>
      <c r="O25" s="115"/>
      <c r="P25" s="10"/>
      <c r="Q25" s="10"/>
      <c r="R25" s="10"/>
      <c r="S25" s="10"/>
      <c r="T25" s="10"/>
      <c r="U25" s="10"/>
      <c r="V25" s="10"/>
      <c r="W25" s="10"/>
      <c r="X25" s="95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</row>
    <row r="26" spans="1:52" ht="20.100000000000001" customHeight="1" x14ac:dyDescent="0.25">
      <c r="A26" s="95"/>
      <c r="B26" s="119" t="str">
        <f>IF('Matchs de poules'!N5=4,'Matchs de poules'!L5,"")</f>
        <v>Equipe 02</v>
      </c>
      <c r="C26" s="125">
        <v>1</v>
      </c>
      <c r="D26" s="126">
        <v>4</v>
      </c>
      <c r="E26" s="10"/>
      <c r="F26" s="10"/>
      <c r="G26" s="10"/>
      <c r="H26" s="10"/>
      <c r="I26" s="10"/>
      <c r="J26" s="10"/>
      <c r="K26" s="10"/>
      <c r="L26" s="119" t="str">
        <f>IF(G22="","",IF(G23="","",IF(H22="","",IF(H23="","",IF(H22&gt;H23,G23,IF(H22&lt;H23,G22,IF(H22=H23,IF(I22="","",IF(I23="","",IF(I22&gt;I23,G23,IF(I22&lt;I23,G22)))))))))))</f>
        <v>Equipe 13</v>
      </c>
      <c r="M26" s="125">
        <v>3</v>
      </c>
      <c r="N26" s="126"/>
      <c r="O26" s="115"/>
      <c r="P26" s="10"/>
      <c r="Q26" s="10"/>
      <c r="R26" s="10"/>
      <c r="S26" s="10"/>
      <c r="T26" s="10"/>
      <c r="U26" s="10"/>
      <c r="V26" s="10"/>
      <c r="W26" s="10"/>
      <c r="X26" s="95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</row>
    <row r="27" spans="1:52" x14ac:dyDescent="0.25">
      <c r="A27" s="95"/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</row>
    <row r="28" spans="1:52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</row>
    <row r="29" spans="1:52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</row>
    <row r="30" spans="1:52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</row>
    <row r="31" spans="1:52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</row>
    <row r="32" spans="1:52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</row>
    <row r="33" spans="1:52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</row>
    <row r="34" spans="1:52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</row>
    <row r="35" spans="1:52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</row>
    <row r="36" spans="1:52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</row>
    <row r="37" spans="1:52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</row>
    <row r="38" spans="1:52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</row>
    <row r="39" spans="1:52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</row>
    <row r="40" spans="1:52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</row>
    <row r="41" spans="1:52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</row>
    <row r="42" spans="1:52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</row>
    <row r="43" spans="1:52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</row>
    <row r="44" spans="1:52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</row>
    <row r="45" spans="1:52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</row>
    <row r="46" spans="1:52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</row>
    <row r="47" spans="1:52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</row>
    <row r="48" spans="1:52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</row>
    <row r="49" spans="1:52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</row>
    <row r="50" spans="1:52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</row>
    <row r="51" spans="1:52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</row>
    <row r="52" spans="1:52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</row>
    <row r="53" spans="1:52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</row>
    <row r="54" spans="1:52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</row>
    <row r="55" spans="1:52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</row>
    <row r="56" spans="1:52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</row>
    <row r="57" spans="1:52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</row>
    <row r="58" spans="1:52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</row>
    <row r="59" spans="1:52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</row>
    <row r="60" spans="1:52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</row>
    <row r="61" spans="1:52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</row>
    <row r="62" spans="1:52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</row>
    <row r="63" spans="1:52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</row>
    <row r="64" spans="1:52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</row>
    <row r="65" spans="1:52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</row>
    <row r="66" spans="1:52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</row>
    <row r="67" spans="1:52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</row>
    <row r="68" spans="1:52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</row>
    <row r="69" spans="1:52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</row>
    <row r="70" spans="1:52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</row>
    <row r="71" spans="1:52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</row>
    <row r="72" spans="1:52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</row>
    <row r="73" spans="1:52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</row>
    <row r="74" spans="1:52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</row>
    <row r="75" spans="1:52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</row>
    <row r="76" spans="1:52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</row>
    <row r="77" spans="1:52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</row>
    <row r="78" spans="1:52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</row>
    <row r="79" spans="1:52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</row>
    <row r="80" spans="1:52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</row>
    <row r="81" spans="1:52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</row>
    <row r="82" spans="1:52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</row>
    <row r="83" spans="1:52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</row>
    <row r="84" spans="1:52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</row>
    <row r="85" spans="1:52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</row>
    <row r="86" spans="1:52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</row>
    <row r="87" spans="1:52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</row>
    <row r="88" spans="1:52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</row>
    <row r="89" spans="1:52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</row>
    <row r="90" spans="1:52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</row>
    <row r="91" spans="1:52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</row>
    <row r="92" spans="1:52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</row>
    <row r="93" spans="1:52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</row>
    <row r="94" spans="1:52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</row>
    <row r="95" spans="1:52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</row>
    <row r="96" spans="1:52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</row>
    <row r="97" spans="1:52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</row>
    <row r="98" spans="1:52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</row>
    <row r="99" spans="1:52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</row>
    <row r="100" spans="1:52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</row>
  </sheetData>
  <sheetProtection sheet="1" objects="1" scenarios="1"/>
  <mergeCells count="15">
    <mergeCell ref="Z1:AA2"/>
    <mergeCell ref="B4:D4"/>
    <mergeCell ref="L22:N22"/>
    <mergeCell ref="B1:N2"/>
    <mergeCell ref="Q10:S10"/>
    <mergeCell ref="Q16:S16"/>
    <mergeCell ref="U10:W10"/>
    <mergeCell ref="U16:W16"/>
    <mergeCell ref="Q1:W2"/>
    <mergeCell ref="L13:N13"/>
    <mergeCell ref="G19:I19"/>
    <mergeCell ref="G7:I7"/>
    <mergeCell ref="B22:D22"/>
    <mergeCell ref="B16:D16"/>
    <mergeCell ref="B10:D10"/>
  </mergeCells>
  <conditionalFormatting sqref="D6:D8 D12:D14 D18:D20 D24:D26 I9:I11 I21:I23 N15:N17 N24:N26">
    <cfRule type="notContainsBlanks" dxfId="9" priority="9">
      <formula>LEN(TRIM(D6))&gt;0</formula>
    </cfRule>
    <cfRule type="containsBlanks" dxfId="8" priority="10">
      <formula>LEN(TRIM(D6))=0</formula>
    </cfRule>
  </conditionalFormatting>
  <conditionalFormatting sqref="S12:S14">
    <cfRule type="notContainsBlanks" dxfId="7" priority="7">
      <formula>LEN(TRIM(S12))&gt;0</formula>
    </cfRule>
    <cfRule type="containsBlanks" dxfId="6" priority="8">
      <formula>LEN(TRIM(S12))=0</formula>
    </cfRule>
  </conditionalFormatting>
  <conditionalFormatting sqref="S18:S20">
    <cfRule type="notContainsBlanks" dxfId="5" priority="5">
      <formula>LEN(TRIM(S18))&gt;0</formula>
    </cfRule>
    <cfRule type="containsBlanks" dxfId="4" priority="6">
      <formula>LEN(TRIM(S18))=0</formula>
    </cfRule>
  </conditionalFormatting>
  <conditionalFormatting sqref="W12:W14">
    <cfRule type="notContainsBlanks" dxfId="3" priority="3">
      <formula>LEN(TRIM(W12))&gt;0</formula>
    </cfRule>
    <cfRule type="containsBlanks" dxfId="2" priority="4">
      <formula>LEN(TRIM(W12))=0</formula>
    </cfRule>
  </conditionalFormatting>
  <conditionalFormatting sqref="W18:W20">
    <cfRule type="notContainsBlanks" dxfId="1" priority="1">
      <formula>LEN(TRIM(W18))&gt;0</formula>
    </cfRule>
    <cfRule type="containsBlanks" dxfId="0" priority="2">
      <formula>LEN(TRIM(W18))=0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Equipes</vt:lpstr>
      <vt:lpstr>Matchs de poules</vt:lpstr>
      <vt:lpstr>Phase finale</vt:lpstr>
      <vt:lpstr>Année</vt:lpstr>
      <vt:lpstr>Arbitres</vt:lpstr>
      <vt:lpstr>Poule_1</vt:lpstr>
      <vt:lpstr>Poule_2</vt:lpstr>
      <vt:lpstr>Poule_3</vt:lpstr>
      <vt:lpstr>Poule_4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2020-03-14T09:34:46Z</dcterms:created>
  <dcterms:modified xsi:type="dcterms:W3CDTF">2020-03-14T15:58:13Z</dcterms:modified>
</cp:coreProperties>
</file>