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acqu_000\Documents\Football\Nouveaux fichiers championnats vierges\"/>
    </mc:Choice>
  </mc:AlternateContent>
  <bookViews>
    <workbookView xWindow="0" yWindow="0" windowWidth="28800" windowHeight="12585" tabRatio="952"/>
  </bookViews>
  <sheets>
    <sheet name="Mode d'emploi" sheetId="42" r:id="rId1"/>
    <sheet name="J01" sheetId="1" r:id="rId2"/>
    <sheet name="J02" sheetId="2" r:id="rId3"/>
    <sheet name="J03" sheetId="3" r:id="rId4"/>
    <sheet name="J04" sheetId="4" r:id="rId5"/>
    <sheet name="J05" sheetId="5" r:id="rId6"/>
    <sheet name="J06" sheetId="6" r:id="rId7"/>
    <sheet name="J07" sheetId="7" r:id="rId8"/>
    <sheet name="J08" sheetId="8" r:id="rId9"/>
    <sheet name="J09" sheetId="9" r:id="rId10"/>
    <sheet name="J10" sheetId="10" r:id="rId11"/>
    <sheet name="J11" sheetId="11" r:id="rId12"/>
    <sheet name="J12" sheetId="12" r:id="rId13"/>
    <sheet name="J13" sheetId="13" r:id="rId14"/>
    <sheet name="J14" sheetId="14" r:id="rId15"/>
    <sheet name="J15" sheetId="15" r:id="rId16"/>
    <sheet name="J16" sheetId="16" r:id="rId17"/>
    <sheet name="J17" sheetId="17" r:id="rId18"/>
    <sheet name="J18" sheetId="18" r:id="rId19"/>
    <sheet name="J19" sheetId="19" r:id="rId20"/>
    <sheet name="J20" sheetId="20" r:id="rId21"/>
    <sheet name="J21" sheetId="21" r:id="rId22"/>
    <sheet name="J22" sheetId="22" r:id="rId23"/>
    <sheet name="J23" sheetId="23" r:id="rId24"/>
    <sheet name="J24" sheetId="24" r:id="rId25"/>
    <sheet name="J25" sheetId="25" r:id="rId26"/>
    <sheet name="J26" sheetId="26" r:id="rId27"/>
    <sheet name="Statistiques" sheetId="40" r:id="rId28"/>
    <sheet name="Données" sheetId="41" r:id="rId29"/>
  </sheets>
  <definedNames>
    <definedName name="Clubs">'J01'!$CU$4:$CY$23</definedName>
    <definedName name="Equipes">'J01'!$AT$5:$AX$24</definedName>
    <definedName name="Lesclubs">'J01'!$CU$4:$CU$23</definedName>
    <definedName name="Lesengagés">'J01'!$CU$4:$CU$17</definedName>
    <definedName name="Saison">Données!$C$1:$C$41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41" l="1"/>
  <c r="C3" i="41"/>
  <c r="C4" i="41"/>
  <c r="C5" i="41"/>
  <c r="C6" i="41"/>
  <c r="C7" i="41"/>
  <c r="C8" i="41"/>
  <c r="C9" i="41"/>
  <c r="C10" i="41"/>
  <c r="C11" i="41"/>
  <c r="C12" i="41"/>
  <c r="C13" i="41"/>
  <c r="C14" i="41"/>
  <c r="C15" i="41"/>
  <c r="C16" i="41"/>
  <c r="C17" i="41"/>
  <c r="C18" i="41"/>
  <c r="C19" i="41"/>
  <c r="C20" i="41"/>
  <c r="C21" i="41"/>
  <c r="C22" i="41"/>
  <c r="C23" i="41"/>
  <c r="C24" i="41"/>
  <c r="C25" i="41"/>
  <c r="C26" i="41"/>
  <c r="C27" i="41"/>
  <c r="C28" i="41"/>
  <c r="C29" i="41"/>
  <c r="C30" i="41"/>
  <c r="C31" i="41"/>
  <c r="C32" i="41"/>
  <c r="C33" i="41"/>
  <c r="C34" i="41"/>
  <c r="C35" i="41"/>
  <c r="C36" i="41"/>
  <c r="C37" i="41"/>
  <c r="C38" i="41"/>
  <c r="C39" i="41"/>
  <c r="C40" i="41"/>
  <c r="C41" i="41"/>
  <c r="C1" i="41"/>
  <c r="G26" i="40" l="1"/>
  <c r="C26" i="40"/>
  <c r="CU5" i="1" l="1"/>
  <c r="CU6" i="1"/>
  <c r="CU7" i="1"/>
  <c r="CU8" i="1"/>
  <c r="CU9" i="1"/>
  <c r="CU10" i="1"/>
  <c r="CU11" i="1"/>
  <c r="CU12" i="1"/>
  <c r="CU13" i="1"/>
  <c r="CU14" i="1"/>
  <c r="CU15" i="1"/>
  <c r="CU16" i="1"/>
  <c r="CU17" i="1"/>
  <c r="CU4" i="1"/>
  <c r="I1" i="26" l="1"/>
  <c r="A1" i="26"/>
  <c r="I1" i="25"/>
  <c r="A1" i="25"/>
  <c r="I1" i="24"/>
  <c r="A1" i="24"/>
  <c r="I1" i="23"/>
  <c r="A1" i="23"/>
  <c r="I1" i="22" l="1"/>
  <c r="A1" i="22"/>
  <c r="I1" i="21" l="1"/>
  <c r="A1" i="21"/>
  <c r="I1" i="20" l="1"/>
  <c r="A1" i="20"/>
  <c r="I1" i="19" l="1"/>
  <c r="A1" i="19"/>
  <c r="I1" i="18" l="1"/>
  <c r="A1" i="18"/>
  <c r="I1" i="17" l="1"/>
  <c r="A1" i="17"/>
  <c r="I1" i="16" l="1"/>
  <c r="A1" i="16"/>
  <c r="I1" i="15"/>
  <c r="A1" i="15"/>
  <c r="I1" i="14"/>
  <c r="A1" i="14"/>
  <c r="I1" i="13"/>
  <c r="A1" i="13"/>
  <c r="I1" i="12" l="1"/>
  <c r="A1" i="12"/>
  <c r="I1" i="11" l="1"/>
  <c r="A1" i="11"/>
  <c r="A1" i="9"/>
  <c r="I1" i="8"/>
  <c r="A1" i="10"/>
  <c r="I1" i="10"/>
  <c r="I1" i="9"/>
  <c r="A1" i="8"/>
  <c r="A1" i="7"/>
  <c r="A1" i="6"/>
  <c r="A1" i="5"/>
  <c r="A1" i="4"/>
  <c r="A1" i="3"/>
  <c r="A1" i="2"/>
  <c r="I1" i="7"/>
  <c r="I1" i="6"/>
  <c r="I1" i="5"/>
  <c r="I1" i="4"/>
  <c r="I1" i="3"/>
  <c r="I1" i="2"/>
  <c r="AT6" i="26"/>
  <c r="B3" i="40" s="1"/>
  <c r="AT7" i="26"/>
  <c r="B4" i="40" s="1"/>
  <c r="AT8" i="26"/>
  <c r="B5" i="40" s="1"/>
  <c r="AT9" i="26"/>
  <c r="B6" i="40" s="1"/>
  <c r="AT10" i="26"/>
  <c r="B7" i="40" s="1"/>
  <c r="AT11" i="26"/>
  <c r="B8" i="40" s="1"/>
  <c r="AT12" i="26"/>
  <c r="B9" i="40" s="1"/>
  <c r="AT13" i="26"/>
  <c r="B10" i="40" s="1"/>
  <c r="AT14" i="26"/>
  <c r="B11" i="40" s="1"/>
  <c r="AT15" i="26"/>
  <c r="B12" i="40" s="1"/>
  <c r="AT16" i="26"/>
  <c r="B13" i="40" s="1"/>
  <c r="AT17" i="26"/>
  <c r="B14" i="40" s="1"/>
  <c r="AT18" i="26"/>
  <c r="B15" i="40" s="1"/>
  <c r="AT5" i="26"/>
  <c r="B2" i="40" s="1"/>
  <c r="AT6" i="25"/>
  <c r="AT7" i="25"/>
  <c r="AT8" i="25"/>
  <c r="AT9" i="25"/>
  <c r="AT10" i="25"/>
  <c r="AT11" i="25"/>
  <c r="AT12" i="25"/>
  <c r="AT13" i="25"/>
  <c r="AT14" i="25"/>
  <c r="AT15" i="25"/>
  <c r="AT16" i="25"/>
  <c r="AT17" i="25"/>
  <c r="AT18" i="25"/>
  <c r="AT5" i="25"/>
  <c r="AT6" i="24"/>
  <c r="AT7" i="24"/>
  <c r="AT8" i="24"/>
  <c r="AT9" i="24"/>
  <c r="AT10" i="24"/>
  <c r="AT11" i="24"/>
  <c r="AT12" i="24"/>
  <c r="AT13" i="24"/>
  <c r="AT14" i="24"/>
  <c r="AT15" i="24"/>
  <c r="AT16" i="24"/>
  <c r="AT17" i="24"/>
  <c r="AT18" i="24"/>
  <c r="AT5" i="24"/>
  <c r="AT6" i="23"/>
  <c r="AT7" i="23"/>
  <c r="AT8" i="23"/>
  <c r="AT9" i="23"/>
  <c r="AT10" i="23"/>
  <c r="AT11" i="23"/>
  <c r="AT12" i="23"/>
  <c r="AT13" i="23"/>
  <c r="AT14" i="23"/>
  <c r="AT15" i="23"/>
  <c r="AT16" i="23"/>
  <c r="AT17" i="23"/>
  <c r="AT18" i="23"/>
  <c r="AT5" i="23"/>
  <c r="AT6" i="22"/>
  <c r="AT7" i="22"/>
  <c r="AT8" i="22"/>
  <c r="AT9" i="22"/>
  <c r="AT10" i="22"/>
  <c r="AT11" i="22"/>
  <c r="AT12" i="22"/>
  <c r="AT13" i="22"/>
  <c r="AT14" i="22"/>
  <c r="AT15" i="22"/>
  <c r="AT16" i="22"/>
  <c r="AT17" i="22"/>
  <c r="AT18" i="22"/>
  <c r="AT5" i="22"/>
  <c r="AT6" i="21"/>
  <c r="AT7" i="21"/>
  <c r="AT8" i="21"/>
  <c r="AT9" i="21"/>
  <c r="AT10" i="21"/>
  <c r="AT11" i="21"/>
  <c r="AT12" i="21"/>
  <c r="AT13" i="21"/>
  <c r="AT14" i="21"/>
  <c r="AT15" i="21"/>
  <c r="AT16" i="21"/>
  <c r="AT17" i="21"/>
  <c r="AT18" i="21"/>
  <c r="AT5" i="21"/>
  <c r="AT6" i="20"/>
  <c r="AT7" i="20"/>
  <c r="AT8" i="20"/>
  <c r="AT9" i="20"/>
  <c r="AT10" i="20"/>
  <c r="AT11" i="20"/>
  <c r="AT12" i="20"/>
  <c r="AT13" i="20"/>
  <c r="AT14" i="20"/>
  <c r="AT15" i="20"/>
  <c r="AT16" i="20"/>
  <c r="AT17" i="20"/>
  <c r="AT18" i="20"/>
  <c r="AT5" i="20"/>
  <c r="AT6" i="19"/>
  <c r="AT7" i="19"/>
  <c r="AT8" i="19"/>
  <c r="AT9" i="19"/>
  <c r="AT10" i="19"/>
  <c r="AT11" i="19"/>
  <c r="AT12" i="19"/>
  <c r="AT13" i="19"/>
  <c r="AT14" i="19"/>
  <c r="AT15" i="19"/>
  <c r="AT16" i="19"/>
  <c r="AT17" i="19"/>
  <c r="AT18" i="19"/>
  <c r="AT5" i="19"/>
  <c r="AT6" i="18"/>
  <c r="AT7" i="18"/>
  <c r="AT8" i="18"/>
  <c r="AT9" i="18"/>
  <c r="AT10" i="18"/>
  <c r="AT11" i="18"/>
  <c r="AT12" i="18"/>
  <c r="AT13" i="18"/>
  <c r="AT14" i="18"/>
  <c r="AT15" i="18"/>
  <c r="AT16" i="18"/>
  <c r="AT17" i="18"/>
  <c r="AT18" i="18"/>
  <c r="AT5" i="18"/>
  <c r="AT6" i="17"/>
  <c r="AT7" i="17"/>
  <c r="AT8" i="17"/>
  <c r="AT9" i="17"/>
  <c r="AT10" i="17"/>
  <c r="AT11" i="17"/>
  <c r="AT12" i="17"/>
  <c r="AT13" i="17"/>
  <c r="AT14" i="17"/>
  <c r="AT15" i="17"/>
  <c r="AT16" i="17"/>
  <c r="AT17" i="17"/>
  <c r="AT18" i="17"/>
  <c r="AT5" i="17"/>
  <c r="AT6" i="16"/>
  <c r="AT7" i="16"/>
  <c r="AT8" i="16"/>
  <c r="AT9" i="16"/>
  <c r="AT10" i="16"/>
  <c r="AT11" i="16"/>
  <c r="AT12" i="16"/>
  <c r="AT13" i="16"/>
  <c r="AT14" i="16"/>
  <c r="AT15" i="16"/>
  <c r="AT16" i="16"/>
  <c r="AT17" i="16"/>
  <c r="AT18" i="16"/>
  <c r="AT5" i="16"/>
  <c r="AT6" i="15"/>
  <c r="AT7" i="15"/>
  <c r="AT8" i="15"/>
  <c r="AT9" i="15"/>
  <c r="AT10" i="15"/>
  <c r="AT11" i="15"/>
  <c r="AT12" i="15"/>
  <c r="AT13" i="15"/>
  <c r="AT14" i="15"/>
  <c r="AT15" i="15"/>
  <c r="AT16" i="15"/>
  <c r="AT17" i="15"/>
  <c r="AT18" i="15"/>
  <c r="AT5" i="15"/>
  <c r="AT6" i="14"/>
  <c r="AT7" i="14"/>
  <c r="AT8" i="14"/>
  <c r="AT9" i="14"/>
  <c r="AT10" i="14"/>
  <c r="AT11" i="14"/>
  <c r="AT12" i="14"/>
  <c r="AT13" i="14"/>
  <c r="AT14" i="14"/>
  <c r="AT15" i="14"/>
  <c r="AT16" i="14"/>
  <c r="AT17" i="14"/>
  <c r="AT18" i="14"/>
  <c r="AT5" i="14"/>
  <c r="AT6" i="13"/>
  <c r="AT7" i="13"/>
  <c r="AT8" i="13"/>
  <c r="AT9" i="13"/>
  <c r="AT10" i="13"/>
  <c r="AT11" i="13"/>
  <c r="AT12" i="13"/>
  <c r="AT13" i="13"/>
  <c r="AT14" i="13"/>
  <c r="AT15" i="13"/>
  <c r="AT16" i="13"/>
  <c r="AT17" i="13"/>
  <c r="AT18" i="13"/>
  <c r="AT5" i="13"/>
  <c r="AT6" i="12"/>
  <c r="AT7" i="12"/>
  <c r="AT8" i="12"/>
  <c r="AT9" i="12"/>
  <c r="AT10" i="12"/>
  <c r="AT11" i="12"/>
  <c r="AT12" i="12"/>
  <c r="AT13" i="12"/>
  <c r="AT14" i="12"/>
  <c r="AT15" i="12"/>
  <c r="AT16" i="12"/>
  <c r="AT17" i="12"/>
  <c r="AT18" i="12"/>
  <c r="AT5" i="12"/>
  <c r="AT6" i="11"/>
  <c r="AT7" i="11"/>
  <c r="AT8" i="11"/>
  <c r="AT9" i="11"/>
  <c r="AT10" i="11"/>
  <c r="AT11" i="11"/>
  <c r="AT12" i="11"/>
  <c r="AT13" i="11"/>
  <c r="AT14" i="11"/>
  <c r="AT15" i="11"/>
  <c r="AT16" i="11"/>
  <c r="AT17" i="11"/>
  <c r="AT18" i="11"/>
  <c r="AT5" i="11"/>
  <c r="AT6" i="10"/>
  <c r="AT7" i="10"/>
  <c r="AT8" i="10"/>
  <c r="AT9" i="10"/>
  <c r="AT10" i="10"/>
  <c r="AT11" i="10"/>
  <c r="AT12" i="10"/>
  <c r="AT13" i="10"/>
  <c r="AT14" i="10"/>
  <c r="AT15" i="10"/>
  <c r="AT16" i="10"/>
  <c r="AT17" i="10"/>
  <c r="AT18" i="10"/>
  <c r="AT5" i="10"/>
  <c r="AT6" i="9"/>
  <c r="AT7" i="9"/>
  <c r="AT8" i="9"/>
  <c r="AT9" i="9"/>
  <c r="AT10" i="9"/>
  <c r="AT11" i="9"/>
  <c r="AT12" i="9"/>
  <c r="AT13" i="9"/>
  <c r="AT14" i="9"/>
  <c r="AT15" i="9"/>
  <c r="AT16" i="9"/>
  <c r="AT17" i="9"/>
  <c r="AT18" i="9"/>
  <c r="AT5" i="9"/>
  <c r="AT6" i="8"/>
  <c r="AT7" i="8"/>
  <c r="AT8" i="8"/>
  <c r="AT9" i="8"/>
  <c r="AT10" i="8"/>
  <c r="AT11" i="8"/>
  <c r="AT12" i="8"/>
  <c r="AT13" i="8"/>
  <c r="AT14" i="8"/>
  <c r="AT15" i="8"/>
  <c r="AT16" i="8"/>
  <c r="AT17" i="8"/>
  <c r="AT18" i="8"/>
  <c r="AT5" i="8"/>
  <c r="AT6" i="7"/>
  <c r="AT7" i="7"/>
  <c r="AT8" i="7"/>
  <c r="AT9" i="7"/>
  <c r="AT10" i="7"/>
  <c r="AT11" i="7"/>
  <c r="AT12" i="7"/>
  <c r="AT13" i="7"/>
  <c r="AT14" i="7"/>
  <c r="AT15" i="7"/>
  <c r="AT16" i="7"/>
  <c r="AT17" i="7"/>
  <c r="AT18" i="7"/>
  <c r="AT5" i="7"/>
  <c r="AT6" i="6" l="1"/>
  <c r="AT7" i="6"/>
  <c r="AT8" i="6"/>
  <c r="AT9" i="6"/>
  <c r="AT10" i="6"/>
  <c r="AT11" i="6"/>
  <c r="AT12" i="6"/>
  <c r="AT13" i="6"/>
  <c r="AT14" i="6"/>
  <c r="AT15" i="6"/>
  <c r="AT16" i="6"/>
  <c r="AT17" i="6"/>
  <c r="AT18" i="6"/>
  <c r="AT5" i="6"/>
  <c r="AT6" i="5" l="1"/>
  <c r="AT7" i="5"/>
  <c r="AT8" i="5"/>
  <c r="AT9" i="5"/>
  <c r="AT10" i="5"/>
  <c r="AT11" i="5"/>
  <c r="AT12" i="5"/>
  <c r="AT13" i="5"/>
  <c r="AT14" i="5"/>
  <c r="AT15" i="5"/>
  <c r="AT16" i="5"/>
  <c r="AT17" i="5"/>
  <c r="AT18" i="5"/>
  <c r="AT5" i="5"/>
  <c r="F19" i="40"/>
  <c r="F5" i="40"/>
  <c r="B21" i="40"/>
  <c r="F23" i="40"/>
  <c r="F9" i="40"/>
  <c r="B25" i="40"/>
  <c r="F27" i="40"/>
  <c r="F13" i="40"/>
  <c r="B29" i="40"/>
  <c r="J15" i="40"/>
  <c r="F17" i="40"/>
  <c r="AT6" i="4"/>
  <c r="AT7" i="4"/>
  <c r="AT8" i="4"/>
  <c r="AT9" i="4"/>
  <c r="AT10" i="4"/>
  <c r="AT11" i="4"/>
  <c r="AT12" i="4"/>
  <c r="AT13" i="4"/>
  <c r="AT14" i="4"/>
  <c r="AT15" i="4"/>
  <c r="AT16" i="4"/>
  <c r="AT17" i="4"/>
  <c r="AT18" i="4"/>
  <c r="AT5" i="4"/>
  <c r="AT6" i="3"/>
  <c r="AT7" i="3"/>
  <c r="AT8" i="3"/>
  <c r="AT9" i="3"/>
  <c r="AT10" i="3"/>
  <c r="AT11" i="3"/>
  <c r="AT12" i="3"/>
  <c r="AT13" i="3"/>
  <c r="AT14" i="3"/>
  <c r="AT15" i="3"/>
  <c r="AT16" i="3"/>
  <c r="AT17" i="3"/>
  <c r="AT18" i="3"/>
  <c r="AT5" i="3"/>
  <c r="AT6" i="2"/>
  <c r="AT7" i="2"/>
  <c r="AT8" i="2"/>
  <c r="AT9" i="2"/>
  <c r="AT10" i="2"/>
  <c r="AT11" i="2"/>
  <c r="AT12" i="2"/>
  <c r="AT13" i="2"/>
  <c r="AT14" i="2"/>
  <c r="AT15" i="2"/>
  <c r="AT16" i="2"/>
  <c r="AT17" i="2"/>
  <c r="AT18" i="2"/>
  <c r="AT5" i="2"/>
  <c r="B24" i="40" l="1"/>
  <c r="F12" i="40"/>
  <c r="F30" i="40"/>
  <c r="J11" i="40"/>
  <c r="F26" i="40"/>
  <c r="J7" i="40"/>
  <c r="F22" i="40"/>
  <c r="J3" i="40"/>
  <c r="F18" i="40"/>
  <c r="B20" i="40"/>
  <c r="F8" i="40"/>
  <c r="F4" i="40"/>
  <c r="B28" i="40"/>
  <c r="J14" i="40"/>
  <c r="B27" i="40"/>
  <c r="B23" i="40"/>
  <c r="B19" i="40"/>
  <c r="F15" i="40"/>
  <c r="F11" i="40"/>
  <c r="F7" i="40"/>
  <c r="F3" i="40"/>
  <c r="F29" i="40"/>
  <c r="F25" i="40"/>
  <c r="F21" i="40"/>
  <c r="J13" i="40"/>
  <c r="J9" i="40"/>
  <c r="J5" i="40"/>
  <c r="J10" i="40"/>
  <c r="B30" i="40"/>
  <c r="B26" i="40"/>
  <c r="B22" i="40"/>
  <c r="B18" i="40"/>
  <c r="F14" i="40"/>
  <c r="F10" i="40"/>
  <c r="F6" i="40"/>
  <c r="F28" i="40"/>
  <c r="F24" i="40"/>
  <c r="F20" i="40"/>
  <c r="J12" i="40"/>
  <c r="J8" i="40"/>
  <c r="J4" i="40"/>
  <c r="J6" i="40"/>
  <c r="B17" i="40"/>
  <c r="J2" i="40"/>
  <c r="F2" i="40"/>
  <c r="CP6" i="2" l="1"/>
  <c r="CP7" i="2"/>
  <c r="CP8" i="2"/>
  <c r="CP9" i="2"/>
  <c r="CP10" i="2"/>
  <c r="CP11" i="2"/>
  <c r="CP12" i="2"/>
  <c r="CP13" i="2"/>
  <c r="CP14" i="2"/>
  <c r="CP6" i="3"/>
  <c r="CP7" i="3"/>
  <c r="CP8" i="3"/>
  <c r="CP9" i="3"/>
  <c r="CP10" i="3"/>
  <c r="CP11" i="3"/>
  <c r="CP12" i="3"/>
  <c r="CP13" i="3"/>
  <c r="CP14" i="3"/>
  <c r="CP6" i="4"/>
  <c r="CP7" i="4"/>
  <c r="CP8" i="4"/>
  <c r="CP9" i="4"/>
  <c r="CP10" i="4"/>
  <c r="CP11" i="4"/>
  <c r="CP12" i="4"/>
  <c r="CP13" i="4"/>
  <c r="CP14" i="4"/>
  <c r="CP6" i="5"/>
  <c r="CP7" i="5"/>
  <c r="CP8" i="5"/>
  <c r="CP9" i="5"/>
  <c r="CP10" i="5"/>
  <c r="CP11" i="5"/>
  <c r="CP12" i="5"/>
  <c r="CP13" i="5"/>
  <c r="CP14" i="5"/>
  <c r="CP6" i="6"/>
  <c r="CP7" i="6"/>
  <c r="CP8" i="6"/>
  <c r="CP9" i="6"/>
  <c r="CP10" i="6"/>
  <c r="CP11" i="6"/>
  <c r="CP12" i="6"/>
  <c r="CP13" i="6"/>
  <c r="CP14" i="6"/>
  <c r="CP6" i="7"/>
  <c r="CP7" i="7"/>
  <c r="CP8" i="7"/>
  <c r="CP9" i="7"/>
  <c r="CP10" i="7"/>
  <c r="CP11" i="7"/>
  <c r="CP12" i="7"/>
  <c r="CP13" i="7"/>
  <c r="CP14" i="7"/>
  <c r="CP6" i="8"/>
  <c r="CP7" i="8"/>
  <c r="CP8" i="8"/>
  <c r="CP9" i="8"/>
  <c r="CP10" i="8"/>
  <c r="CP11" i="8"/>
  <c r="CP12" i="8"/>
  <c r="CP13" i="8"/>
  <c r="CP14" i="8"/>
  <c r="CP6" i="9"/>
  <c r="CP7" i="9"/>
  <c r="CP8" i="9"/>
  <c r="CP9" i="9"/>
  <c r="CP10" i="9"/>
  <c r="CP11" i="9"/>
  <c r="CP12" i="9"/>
  <c r="CP13" i="9"/>
  <c r="CP14" i="9"/>
  <c r="CP6" i="10"/>
  <c r="CP7" i="10"/>
  <c r="CP8" i="10"/>
  <c r="CP9" i="10"/>
  <c r="CP10" i="10"/>
  <c r="CP11" i="10"/>
  <c r="CP12" i="10"/>
  <c r="CP13" i="10"/>
  <c r="CP14" i="10"/>
  <c r="CP6" i="11"/>
  <c r="CP7" i="11"/>
  <c r="CP8" i="11"/>
  <c r="CP9" i="11"/>
  <c r="CP10" i="11"/>
  <c r="CP11" i="11"/>
  <c r="CP12" i="11"/>
  <c r="CP13" i="11"/>
  <c r="CP14" i="11"/>
  <c r="CP6" i="12"/>
  <c r="CP7" i="12"/>
  <c r="CP8" i="12"/>
  <c r="CP9" i="12"/>
  <c r="CP10" i="12"/>
  <c r="CP11" i="12"/>
  <c r="CP12" i="12"/>
  <c r="CP13" i="12"/>
  <c r="CP14" i="12"/>
  <c r="CP6" i="13"/>
  <c r="CP7" i="13"/>
  <c r="CP8" i="13"/>
  <c r="CP9" i="13"/>
  <c r="CP10" i="13"/>
  <c r="CP11" i="13"/>
  <c r="CP12" i="13"/>
  <c r="CP13" i="13"/>
  <c r="CP14" i="13"/>
  <c r="CP6" i="14"/>
  <c r="CP7" i="14"/>
  <c r="CP8" i="14"/>
  <c r="CP9" i="14"/>
  <c r="CP10" i="14"/>
  <c r="CP11" i="14"/>
  <c r="CP12" i="14"/>
  <c r="CP13" i="14"/>
  <c r="CP14" i="14"/>
  <c r="CP6" i="15"/>
  <c r="CP7" i="15"/>
  <c r="CP8" i="15"/>
  <c r="CP9" i="15"/>
  <c r="CP10" i="15"/>
  <c r="CP11" i="15"/>
  <c r="CP12" i="15"/>
  <c r="CP13" i="15"/>
  <c r="CP14" i="15"/>
  <c r="CP6" i="16"/>
  <c r="CP7" i="16"/>
  <c r="CP8" i="16"/>
  <c r="CP9" i="16"/>
  <c r="CP10" i="16"/>
  <c r="CP11" i="16"/>
  <c r="CP12" i="16"/>
  <c r="CP13" i="16"/>
  <c r="CP14" i="16"/>
  <c r="CP6" i="17"/>
  <c r="CP7" i="17"/>
  <c r="CP8" i="17"/>
  <c r="CP9" i="17"/>
  <c r="CP10" i="17"/>
  <c r="CP11" i="17"/>
  <c r="CP12" i="17"/>
  <c r="CP13" i="17"/>
  <c r="CP14" i="17"/>
  <c r="CP6" i="18"/>
  <c r="CP7" i="18"/>
  <c r="CP8" i="18"/>
  <c r="CP9" i="18"/>
  <c r="CP10" i="18"/>
  <c r="CP11" i="18"/>
  <c r="CP12" i="18"/>
  <c r="CP13" i="18"/>
  <c r="CP14" i="18"/>
  <c r="CP6" i="19"/>
  <c r="CP7" i="19"/>
  <c r="CP8" i="19"/>
  <c r="CP9" i="19"/>
  <c r="CP10" i="19"/>
  <c r="CP11" i="19"/>
  <c r="CP12" i="19"/>
  <c r="CP13" i="19"/>
  <c r="CP14" i="19"/>
  <c r="CP6" i="20"/>
  <c r="CP7" i="20"/>
  <c r="CP8" i="20"/>
  <c r="CP9" i="20"/>
  <c r="CP10" i="20"/>
  <c r="CP11" i="20"/>
  <c r="CP12" i="20"/>
  <c r="CP13" i="20"/>
  <c r="CP14" i="20"/>
  <c r="CP6" i="21"/>
  <c r="CP7" i="21"/>
  <c r="CP8" i="21"/>
  <c r="CP9" i="21"/>
  <c r="CP10" i="21"/>
  <c r="CP11" i="21"/>
  <c r="CP12" i="21"/>
  <c r="CP13" i="21"/>
  <c r="CP14" i="21"/>
  <c r="CP6" i="22"/>
  <c r="CP7" i="22"/>
  <c r="CP8" i="22"/>
  <c r="CP9" i="22"/>
  <c r="CP10" i="22"/>
  <c r="CP11" i="22"/>
  <c r="CP12" i="22"/>
  <c r="CP13" i="22"/>
  <c r="CP14" i="22"/>
  <c r="CP6" i="23"/>
  <c r="CP7" i="23"/>
  <c r="CP8" i="23"/>
  <c r="CP9" i="23"/>
  <c r="CP10" i="23"/>
  <c r="CP11" i="23"/>
  <c r="CP12" i="23"/>
  <c r="CP13" i="23"/>
  <c r="CP14" i="23"/>
  <c r="CP6" i="24"/>
  <c r="CP7" i="24"/>
  <c r="CP8" i="24"/>
  <c r="CP9" i="24"/>
  <c r="CP10" i="24"/>
  <c r="CP11" i="24"/>
  <c r="CP12" i="24"/>
  <c r="CP13" i="24"/>
  <c r="CP14" i="24"/>
  <c r="CP6" i="25"/>
  <c r="CP7" i="25"/>
  <c r="CP8" i="25"/>
  <c r="CP9" i="25"/>
  <c r="CP10" i="25"/>
  <c r="CP11" i="25"/>
  <c r="CP12" i="25"/>
  <c r="CP13" i="25"/>
  <c r="CP14" i="25"/>
  <c r="CP6" i="26"/>
  <c r="CP7" i="26"/>
  <c r="CP8" i="26"/>
  <c r="CP9" i="26"/>
  <c r="CP10" i="26"/>
  <c r="CP11" i="26"/>
  <c r="CP12" i="26"/>
  <c r="CP13" i="26"/>
  <c r="CP14" i="26"/>
  <c r="CP6" i="1"/>
  <c r="CP7" i="1"/>
  <c r="CP8" i="1"/>
  <c r="CP9" i="1"/>
  <c r="CP10" i="1"/>
  <c r="CP11" i="1"/>
  <c r="CP12" i="1"/>
  <c r="CP13" i="1"/>
  <c r="CP14" i="1"/>
  <c r="CP5" i="2"/>
  <c r="CP5" i="3"/>
  <c r="CP5" i="4"/>
  <c r="CP5" i="5"/>
  <c r="CP5" i="6"/>
  <c r="CP5" i="7"/>
  <c r="CP5" i="8"/>
  <c r="CP5" i="9"/>
  <c r="CP5" i="10"/>
  <c r="CP5" i="11"/>
  <c r="CP5" i="12"/>
  <c r="CP5" i="13"/>
  <c r="CP5" i="14"/>
  <c r="CP5" i="15"/>
  <c r="CP5" i="16"/>
  <c r="CP5" i="17"/>
  <c r="CP5" i="18"/>
  <c r="CP5" i="19"/>
  <c r="CP5" i="20"/>
  <c r="CP5" i="21"/>
  <c r="CP5" i="22"/>
  <c r="CP5" i="23"/>
  <c r="CP5" i="24"/>
  <c r="CP5" i="25"/>
  <c r="CP5" i="26"/>
  <c r="CP5" i="1"/>
  <c r="CO6" i="2"/>
  <c r="CO7" i="2"/>
  <c r="CO8" i="2"/>
  <c r="CO9" i="2"/>
  <c r="CO10" i="2"/>
  <c r="CO11" i="2"/>
  <c r="CO12" i="2"/>
  <c r="CO13" i="2"/>
  <c r="CO14" i="2"/>
  <c r="CO6" i="3"/>
  <c r="CO7" i="3"/>
  <c r="CO8" i="3"/>
  <c r="CO9" i="3"/>
  <c r="CO10" i="3"/>
  <c r="CO11" i="3"/>
  <c r="CO12" i="3"/>
  <c r="CO13" i="3"/>
  <c r="CO14" i="3"/>
  <c r="CO6" i="4"/>
  <c r="CO7" i="4"/>
  <c r="CO8" i="4"/>
  <c r="CO9" i="4"/>
  <c r="CO10" i="4"/>
  <c r="CO11" i="4"/>
  <c r="CO12" i="4"/>
  <c r="CO13" i="4"/>
  <c r="CO14" i="4"/>
  <c r="CO6" i="5"/>
  <c r="CO7" i="5"/>
  <c r="CO8" i="5"/>
  <c r="CO9" i="5"/>
  <c r="CO10" i="5"/>
  <c r="CO11" i="5"/>
  <c r="CO12" i="5"/>
  <c r="CO13" i="5"/>
  <c r="CO14" i="5"/>
  <c r="CO6" i="6"/>
  <c r="CO7" i="6"/>
  <c r="CO8" i="6"/>
  <c r="CO9" i="6"/>
  <c r="CO10" i="6"/>
  <c r="CO11" i="6"/>
  <c r="CO12" i="6"/>
  <c r="CO13" i="6"/>
  <c r="CO14" i="6"/>
  <c r="CO6" i="7"/>
  <c r="CO7" i="7"/>
  <c r="CO8" i="7"/>
  <c r="CO9" i="7"/>
  <c r="CO10" i="7"/>
  <c r="CO11" i="7"/>
  <c r="CO12" i="7"/>
  <c r="CO13" i="7"/>
  <c r="CO14" i="7"/>
  <c r="CO6" i="8"/>
  <c r="CO7" i="8"/>
  <c r="CO8" i="8"/>
  <c r="CO9" i="8"/>
  <c r="CO10" i="8"/>
  <c r="CO11" i="8"/>
  <c r="CO12" i="8"/>
  <c r="CO13" i="8"/>
  <c r="CO14" i="8"/>
  <c r="CO6" i="9"/>
  <c r="CO7" i="9"/>
  <c r="CO8" i="9"/>
  <c r="CO9" i="9"/>
  <c r="CO10" i="9"/>
  <c r="CO11" i="9"/>
  <c r="CO12" i="9"/>
  <c r="CO13" i="9"/>
  <c r="CO14" i="9"/>
  <c r="CO6" i="10"/>
  <c r="CO7" i="10"/>
  <c r="CO8" i="10"/>
  <c r="CO9" i="10"/>
  <c r="CO10" i="10"/>
  <c r="CO11" i="10"/>
  <c r="CO12" i="10"/>
  <c r="CO13" i="10"/>
  <c r="CO14" i="10"/>
  <c r="CO6" i="11"/>
  <c r="CO7" i="11"/>
  <c r="CO8" i="11"/>
  <c r="CO9" i="11"/>
  <c r="CO10" i="11"/>
  <c r="CO11" i="11"/>
  <c r="CO12" i="11"/>
  <c r="CO13" i="11"/>
  <c r="CO14" i="11"/>
  <c r="CO6" i="12"/>
  <c r="CO7" i="12"/>
  <c r="CO8" i="12"/>
  <c r="CO9" i="12"/>
  <c r="CO10" i="12"/>
  <c r="CO11" i="12"/>
  <c r="CO12" i="12"/>
  <c r="CO13" i="12"/>
  <c r="CO14" i="12"/>
  <c r="CO6" i="13"/>
  <c r="CO7" i="13"/>
  <c r="CO8" i="13"/>
  <c r="CO9" i="13"/>
  <c r="CO10" i="13"/>
  <c r="CO11" i="13"/>
  <c r="CO12" i="13"/>
  <c r="CO13" i="13"/>
  <c r="CO14" i="13"/>
  <c r="CO6" i="14"/>
  <c r="CO7" i="14"/>
  <c r="CO8" i="14"/>
  <c r="CO9" i="14"/>
  <c r="CO10" i="14"/>
  <c r="CO11" i="14"/>
  <c r="CO12" i="14"/>
  <c r="CO13" i="14"/>
  <c r="CO14" i="14"/>
  <c r="CO6" i="15"/>
  <c r="CO7" i="15"/>
  <c r="CO8" i="15"/>
  <c r="CO9" i="15"/>
  <c r="CO10" i="15"/>
  <c r="CO11" i="15"/>
  <c r="CO12" i="15"/>
  <c r="CO13" i="15"/>
  <c r="CO14" i="15"/>
  <c r="CO6" i="16"/>
  <c r="CO7" i="16"/>
  <c r="CO8" i="16"/>
  <c r="CO9" i="16"/>
  <c r="CO10" i="16"/>
  <c r="CO11" i="16"/>
  <c r="CO12" i="16"/>
  <c r="CO13" i="16"/>
  <c r="CO14" i="16"/>
  <c r="CO6" i="17"/>
  <c r="CO7" i="17"/>
  <c r="CO8" i="17"/>
  <c r="CO9" i="17"/>
  <c r="CO10" i="17"/>
  <c r="CO11" i="17"/>
  <c r="CO12" i="17"/>
  <c r="CO13" i="17"/>
  <c r="CO14" i="17"/>
  <c r="CO6" i="18"/>
  <c r="CO7" i="18"/>
  <c r="CO8" i="18"/>
  <c r="CO9" i="18"/>
  <c r="CO10" i="18"/>
  <c r="CO11" i="18"/>
  <c r="CO12" i="18"/>
  <c r="CO13" i="18"/>
  <c r="CO14" i="18"/>
  <c r="CO6" i="19"/>
  <c r="CO7" i="19"/>
  <c r="CO8" i="19"/>
  <c r="CO9" i="19"/>
  <c r="CO10" i="19"/>
  <c r="CO11" i="19"/>
  <c r="CO12" i="19"/>
  <c r="CO13" i="19"/>
  <c r="CO14" i="19"/>
  <c r="CO6" i="20"/>
  <c r="CO7" i="20"/>
  <c r="CO8" i="20"/>
  <c r="CO9" i="20"/>
  <c r="CO10" i="20"/>
  <c r="CO11" i="20"/>
  <c r="CO12" i="20"/>
  <c r="CO13" i="20"/>
  <c r="CO14" i="20"/>
  <c r="CO6" i="21"/>
  <c r="CO7" i="21"/>
  <c r="CO8" i="21"/>
  <c r="CO9" i="21"/>
  <c r="CO10" i="21"/>
  <c r="CO11" i="21"/>
  <c r="CO12" i="21"/>
  <c r="CO13" i="21"/>
  <c r="CO14" i="21"/>
  <c r="CO6" i="22"/>
  <c r="CO7" i="22"/>
  <c r="CO8" i="22"/>
  <c r="CO9" i="22"/>
  <c r="CO10" i="22"/>
  <c r="CO11" i="22"/>
  <c r="CO12" i="22"/>
  <c r="CO13" i="22"/>
  <c r="CO14" i="22"/>
  <c r="CO6" i="23"/>
  <c r="CO7" i="23"/>
  <c r="CO8" i="23"/>
  <c r="CO9" i="23"/>
  <c r="CO10" i="23"/>
  <c r="CO11" i="23"/>
  <c r="CO12" i="23"/>
  <c r="CO13" i="23"/>
  <c r="CO14" i="23"/>
  <c r="CO6" i="24"/>
  <c r="CO7" i="24"/>
  <c r="CO8" i="24"/>
  <c r="CO9" i="24"/>
  <c r="CO10" i="24"/>
  <c r="CO11" i="24"/>
  <c r="CO12" i="24"/>
  <c r="CO13" i="24"/>
  <c r="CO14" i="24"/>
  <c r="CO6" i="25"/>
  <c r="CO7" i="25"/>
  <c r="CO8" i="25"/>
  <c r="CO9" i="25"/>
  <c r="CO10" i="25"/>
  <c r="CO11" i="25"/>
  <c r="CO12" i="25"/>
  <c r="CO13" i="25"/>
  <c r="CO14" i="25"/>
  <c r="CO6" i="26"/>
  <c r="CO7" i="26"/>
  <c r="CO8" i="26"/>
  <c r="CO9" i="26"/>
  <c r="CO10" i="26"/>
  <c r="CO11" i="26"/>
  <c r="CO12" i="26"/>
  <c r="CO13" i="26"/>
  <c r="CO14" i="26"/>
  <c r="CO6" i="1"/>
  <c r="CO7" i="1"/>
  <c r="CO8" i="1"/>
  <c r="CO9" i="1"/>
  <c r="CO10" i="1"/>
  <c r="CO11" i="1"/>
  <c r="CO12" i="1"/>
  <c r="CO13" i="1"/>
  <c r="CO14" i="1"/>
  <c r="CO5" i="2"/>
  <c r="CO5" i="3"/>
  <c r="CO5" i="4"/>
  <c r="CO5" i="5"/>
  <c r="CO5" i="6"/>
  <c r="CO5" i="7"/>
  <c r="CO5" i="8"/>
  <c r="CO5" i="9"/>
  <c r="CO5" i="10"/>
  <c r="CO5" i="11"/>
  <c r="CO5" i="12"/>
  <c r="CO5" i="13"/>
  <c r="CO5" i="14"/>
  <c r="CO5" i="15"/>
  <c r="CO5" i="16"/>
  <c r="CO5" i="17"/>
  <c r="CO5" i="18"/>
  <c r="CO5" i="19"/>
  <c r="CO5" i="20"/>
  <c r="CO5" i="21"/>
  <c r="CO5" i="22"/>
  <c r="CO5" i="23"/>
  <c r="CO5" i="24"/>
  <c r="CO5" i="25"/>
  <c r="CO5" i="26"/>
  <c r="CO5" i="1"/>
  <c r="CN6" i="2"/>
  <c r="CN7" i="2"/>
  <c r="CN8" i="2"/>
  <c r="CN9" i="2"/>
  <c r="CN10" i="2"/>
  <c r="CN11" i="2"/>
  <c r="CN12" i="2"/>
  <c r="CN13" i="2"/>
  <c r="CN14" i="2"/>
  <c r="CN6" i="3"/>
  <c r="CN7" i="3"/>
  <c r="CN8" i="3"/>
  <c r="CN9" i="3"/>
  <c r="CN10" i="3"/>
  <c r="CN11" i="3"/>
  <c r="CN12" i="3"/>
  <c r="CN13" i="3"/>
  <c r="CN14" i="3"/>
  <c r="CN6" i="4"/>
  <c r="CN7" i="4"/>
  <c r="CN8" i="4"/>
  <c r="CN9" i="4"/>
  <c r="CN10" i="4"/>
  <c r="CN11" i="4"/>
  <c r="CN12" i="4"/>
  <c r="CN13" i="4"/>
  <c r="CN14" i="4"/>
  <c r="CN6" i="5"/>
  <c r="CN7" i="5"/>
  <c r="CN8" i="5"/>
  <c r="CN9" i="5"/>
  <c r="CN10" i="5"/>
  <c r="CN11" i="5"/>
  <c r="CN12" i="5"/>
  <c r="CN13" i="5"/>
  <c r="CN14" i="5"/>
  <c r="CN6" i="6"/>
  <c r="CN7" i="6"/>
  <c r="CN8" i="6"/>
  <c r="CN9" i="6"/>
  <c r="CN10" i="6"/>
  <c r="CN11" i="6"/>
  <c r="CN12" i="6"/>
  <c r="CN13" i="6"/>
  <c r="CN14" i="6"/>
  <c r="CN6" i="7"/>
  <c r="CN7" i="7"/>
  <c r="CN8" i="7"/>
  <c r="CN9" i="7"/>
  <c r="CN10" i="7"/>
  <c r="CN11" i="7"/>
  <c r="CN12" i="7"/>
  <c r="CN13" i="7"/>
  <c r="CN14" i="7"/>
  <c r="CN6" i="8"/>
  <c r="CN7" i="8"/>
  <c r="CN8" i="8"/>
  <c r="CN9" i="8"/>
  <c r="CN10" i="8"/>
  <c r="CN11" i="8"/>
  <c r="CN12" i="8"/>
  <c r="CN13" i="8"/>
  <c r="CN14" i="8"/>
  <c r="CN6" i="9"/>
  <c r="CN7" i="9"/>
  <c r="CN8" i="9"/>
  <c r="CN9" i="9"/>
  <c r="CN10" i="9"/>
  <c r="CN11" i="9"/>
  <c r="CN12" i="9"/>
  <c r="CN13" i="9"/>
  <c r="CN14" i="9"/>
  <c r="CN6" i="10"/>
  <c r="CN7" i="10"/>
  <c r="CN8" i="10"/>
  <c r="CN9" i="10"/>
  <c r="CN10" i="10"/>
  <c r="CN11" i="10"/>
  <c r="CN12" i="10"/>
  <c r="CN13" i="10"/>
  <c r="CN14" i="10"/>
  <c r="CN6" i="11"/>
  <c r="CN7" i="11"/>
  <c r="CN8" i="11"/>
  <c r="CN9" i="11"/>
  <c r="CN10" i="11"/>
  <c r="CN11" i="11"/>
  <c r="CN12" i="11"/>
  <c r="CN13" i="11"/>
  <c r="CN14" i="11"/>
  <c r="CN6" i="12"/>
  <c r="CN7" i="12"/>
  <c r="CN8" i="12"/>
  <c r="CN9" i="12"/>
  <c r="CN10" i="12"/>
  <c r="CN11" i="12"/>
  <c r="CN12" i="12"/>
  <c r="CN13" i="12"/>
  <c r="CN14" i="12"/>
  <c r="CN6" i="13"/>
  <c r="CN7" i="13"/>
  <c r="CN8" i="13"/>
  <c r="CN9" i="13"/>
  <c r="CN10" i="13"/>
  <c r="CN11" i="13"/>
  <c r="CN12" i="13"/>
  <c r="CN13" i="13"/>
  <c r="CN14" i="13"/>
  <c r="CN6" i="14"/>
  <c r="CN7" i="14"/>
  <c r="CN8" i="14"/>
  <c r="CN9" i="14"/>
  <c r="CN10" i="14"/>
  <c r="CN11" i="14"/>
  <c r="CN12" i="14"/>
  <c r="CN13" i="14"/>
  <c r="CN14" i="14"/>
  <c r="CN6" i="15"/>
  <c r="CN7" i="15"/>
  <c r="CN8" i="15"/>
  <c r="CN9" i="15"/>
  <c r="CN10" i="15"/>
  <c r="CN11" i="15"/>
  <c r="CN12" i="15"/>
  <c r="CN13" i="15"/>
  <c r="CN14" i="15"/>
  <c r="CN6" i="16"/>
  <c r="CN7" i="16"/>
  <c r="CN8" i="16"/>
  <c r="CN9" i="16"/>
  <c r="CN10" i="16"/>
  <c r="CN11" i="16"/>
  <c r="CN12" i="16"/>
  <c r="CN13" i="16"/>
  <c r="CN14" i="16"/>
  <c r="CN6" i="17"/>
  <c r="CN7" i="17"/>
  <c r="CN8" i="17"/>
  <c r="CN9" i="17"/>
  <c r="CN10" i="17"/>
  <c r="CN11" i="17"/>
  <c r="CN12" i="17"/>
  <c r="CN13" i="17"/>
  <c r="CN14" i="17"/>
  <c r="CN6" i="18"/>
  <c r="CN7" i="18"/>
  <c r="CN8" i="18"/>
  <c r="CN9" i="18"/>
  <c r="CN10" i="18"/>
  <c r="CN11" i="18"/>
  <c r="CN12" i="18"/>
  <c r="CN13" i="18"/>
  <c r="CN14" i="18"/>
  <c r="CN6" i="19"/>
  <c r="CN7" i="19"/>
  <c r="CN8" i="19"/>
  <c r="CN9" i="19"/>
  <c r="CN10" i="19"/>
  <c r="CN11" i="19"/>
  <c r="CN12" i="19"/>
  <c r="CN13" i="19"/>
  <c r="CN14" i="19"/>
  <c r="CN6" i="20"/>
  <c r="CN7" i="20"/>
  <c r="CN8" i="20"/>
  <c r="CN9" i="20"/>
  <c r="CN10" i="20"/>
  <c r="CN11" i="20"/>
  <c r="CN12" i="20"/>
  <c r="CN13" i="20"/>
  <c r="CN14" i="20"/>
  <c r="CN6" i="21"/>
  <c r="CN7" i="21"/>
  <c r="CN8" i="21"/>
  <c r="CN9" i="21"/>
  <c r="CN10" i="21"/>
  <c r="CN11" i="21"/>
  <c r="CN12" i="21"/>
  <c r="CN13" i="21"/>
  <c r="CN14" i="21"/>
  <c r="CN6" i="22"/>
  <c r="CN7" i="22"/>
  <c r="CN8" i="22"/>
  <c r="CN9" i="22"/>
  <c r="CN10" i="22"/>
  <c r="CN11" i="22"/>
  <c r="CN12" i="22"/>
  <c r="CN13" i="22"/>
  <c r="CN14" i="22"/>
  <c r="CN6" i="23"/>
  <c r="CN7" i="23"/>
  <c r="CN8" i="23"/>
  <c r="CN9" i="23"/>
  <c r="CN10" i="23"/>
  <c r="CN11" i="23"/>
  <c r="CN12" i="23"/>
  <c r="CN13" i="23"/>
  <c r="CN14" i="23"/>
  <c r="CN6" i="24"/>
  <c r="CN7" i="24"/>
  <c r="CN8" i="24"/>
  <c r="CN9" i="24"/>
  <c r="CN10" i="24"/>
  <c r="CN11" i="24"/>
  <c r="CN12" i="24"/>
  <c r="CN13" i="24"/>
  <c r="CN14" i="24"/>
  <c r="CN6" i="25"/>
  <c r="CN7" i="25"/>
  <c r="CN8" i="25"/>
  <c r="CN9" i="25"/>
  <c r="CN10" i="25"/>
  <c r="CN11" i="25"/>
  <c r="CN12" i="25"/>
  <c r="CN13" i="25"/>
  <c r="CN14" i="25"/>
  <c r="CN6" i="26"/>
  <c r="CN7" i="26"/>
  <c r="CN8" i="26"/>
  <c r="CN9" i="26"/>
  <c r="CN10" i="26"/>
  <c r="CN11" i="26"/>
  <c r="CN12" i="26"/>
  <c r="CN13" i="26"/>
  <c r="CN14" i="26"/>
  <c r="CN6" i="1"/>
  <c r="CN7" i="1"/>
  <c r="CN8" i="1"/>
  <c r="CN9" i="1"/>
  <c r="CN10" i="1"/>
  <c r="CN11" i="1"/>
  <c r="CN12" i="1"/>
  <c r="CN13" i="1"/>
  <c r="CN14" i="1"/>
  <c r="CN5" i="2"/>
  <c r="CN5" i="3"/>
  <c r="CN5" i="4"/>
  <c r="CN5" i="5"/>
  <c r="CN5" i="6"/>
  <c r="CN5" i="7"/>
  <c r="CN5" i="8"/>
  <c r="CN5" i="9"/>
  <c r="CN5" i="10"/>
  <c r="CN5" i="11"/>
  <c r="CN5" i="12"/>
  <c r="CN5" i="13"/>
  <c r="CN5" i="14"/>
  <c r="CN5" i="15"/>
  <c r="CN5" i="16"/>
  <c r="CN5" i="17"/>
  <c r="CN5" i="18"/>
  <c r="CN5" i="19"/>
  <c r="CN5" i="20"/>
  <c r="CN5" i="21"/>
  <c r="CN5" i="22"/>
  <c r="CN5" i="23"/>
  <c r="CN5" i="24"/>
  <c r="CN5" i="25"/>
  <c r="CN5" i="26"/>
  <c r="CN5" i="1"/>
  <c r="CM6" i="2"/>
  <c r="CM7" i="2"/>
  <c r="CM8" i="2"/>
  <c r="CM9" i="2"/>
  <c r="CM10" i="2"/>
  <c r="CM11" i="2"/>
  <c r="CM12" i="2"/>
  <c r="CM13" i="2"/>
  <c r="CM14" i="2"/>
  <c r="CM6" i="3"/>
  <c r="CM7" i="3"/>
  <c r="CM8" i="3"/>
  <c r="CM9" i="3"/>
  <c r="CM10" i="3"/>
  <c r="CM11" i="3"/>
  <c r="CM12" i="3"/>
  <c r="CM13" i="3"/>
  <c r="CM14" i="3"/>
  <c r="CM6" i="4"/>
  <c r="CM7" i="4"/>
  <c r="CM8" i="4"/>
  <c r="CM9" i="4"/>
  <c r="CM10" i="4"/>
  <c r="CM11" i="4"/>
  <c r="CM12" i="4"/>
  <c r="CM13" i="4"/>
  <c r="CM14" i="4"/>
  <c r="CM6" i="5"/>
  <c r="CM7" i="5"/>
  <c r="CM8" i="5"/>
  <c r="CM9" i="5"/>
  <c r="CM10" i="5"/>
  <c r="CM11" i="5"/>
  <c r="CM12" i="5"/>
  <c r="CM13" i="5"/>
  <c r="CM14" i="5"/>
  <c r="CM6" i="6"/>
  <c r="CM7" i="6"/>
  <c r="CM8" i="6"/>
  <c r="CM9" i="6"/>
  <c r="CM10" i="6"/>
  <c r="CM11" i="6"/>
  <c r="CM12" i="6"/>
  <c r="CM13" i="6"/>
  <c r="CM14" i="6"/>
  <c r="CM6" i="7"/>
  <c r="CM7" i="7"/>
  <c r="CM8" i="7"/>
  <c r="CM9" i="7"/>
  <c r="CM10" i="7"/>
  <c r="CM11" i="7"/>
  <c r="CM12" i="7"/>
  <c r="CM13" i="7"/>
  <c r="CM14" i="7"/>
  <c r="CM6" i="8"/>
  <c r="CM7" i="8"/>
  <c r="CM8" i="8"/>
  <c r="CM9" i="8"/>
  <c r="CM10" i="8"/>
  <c r="CM11" i="8"/>
  <c r="CM12" i="8"/>
  <c r="CM13" i="8"/>
  <c r="CM14" i="8"/>
  <c r="CM6" i="9"/>
  <c r="CM7" i="9"/>
  <c r="CM8" i="9"/>
  <c r="CM9" i="9"/>
  <c r="CM10" i="9"/>
  <c r="CM11" i="9"/>
  <c r="CM12" i="9"/>
  <c r="CM13" i="9"/>
  <c r="CM14" i="9"/>
  <c r="CM6" i="10"/>
  <c r="CM7" i="10"/>
  <c r="CM8" i="10"/>
  <c r="CM9" i="10"/>
  <c r="CM10" i="10"/>
  <c r="CM11" i="10"/>
  <c r="CM12" i="10"/>
  <c r="CM13" i="10"/>
  <c r="CM14" i="10"/>
  <c r="CM6" i="11"/>
  <c r="CM7" i="11"/>
  <c r="CM8" i="11"/>
  <c r="CM9" i="11"/>
  <c r="CM10" i="11"/>
  <c r="CM11" i="11"/>
  <c r="CM12" i="11"/>
  <c r="CM13" i="11"/>
  <c r="CM14" i="11"/>
  <c r="CM6" i="12"/>
  <c r="CM7" i="12"/>
  <c r="CM8" i="12"/>
  <c r="CM9" i="12"/>
  <c r="CM10" i="12"/>
  <c r="CM11" i="12"/>
  <c r="CM12" i="12"/>
  <c r="CM13" i="12"/>
  <c r="CM14" i="12"/>
  <c r="CM6" i="13"/>
  <c r="CM7" i="13"/>
  <c r="CM8" i="13"/>
  <c r="CM9" i="13"/>
  <c r="CM10" i="13"/>
  <c r="CM11" i="13"/>
  <c r="CM12" i="13"/>
  <c r="CM13" i="13"/>
  <c r="CM14" i="13"/>
  <c r="CM6" i="14"/>
  <c r="CM7" i="14"/>
  <c r="CM8" i="14"/>
  <c r="CM9" i="14"/>
  <c r="CM10" i="14"/>
  <c r="CM11" i="14"/>
  <c r="CM12" i="14"/>
  <c r="CM13" i="14"/>
  <c r="CM14" i="14"/>
  <c r="CM6" i="15"/>
  <c r="CM7" i="15"/>
  <c r="CM8" i="15"/>
  <c r="CM9" i="15"/>
  <c r="CM10" i="15"/>
  <c r="CM11" i="15"/>
  <c r="CM12" i="15"/>
  <c r="CM13" i="15"/>
  <c r="CM14" i="15"/>
  <c r="CM6" i="16"/>
  <c r="CM7" i="16"/>
  <c r="CM8" i="16"/>
  <c r="CM9" i="16"/>
  <c r="CM10" i="16"/>
  <c r="CM11" i="16"/>
  <c r="CM12" i="16"/>
  <c r="CM13" i="16"/>
  <c r="CM14" i="16"/>
  <c r="CM6" i="17"/>
  <c r="CM7" i="17"/>
  <c r="CM8" i="17"/>
  <c r="CM9" i="17"/>
  <c r="CM10" i="17"/>
  <c r="CM11" i="17"/>
  <c r="CM12" i="17"/>
  <c r="CM13" i="17"/>
  <c r="CM14" i="17"/>
  <c r="CM6" i="18"/>
  <c r="CM7" i="18"/>
  <c r="CM8" i="18"/>
  <c r="CM9" i="18"/>
  <c r="CM10" i="18"/>
  <c r="CM11" i="18"/>
  <c r="CM12" i="18"/>
  <c r="CM13" i="18"/>
  <c r="CM14" i="18"/>
  <c r="CM6" i="19"/>
  <c r="CM7" i="19"/>
  <c r="CM8" i="19"/>
  <c r="CM9" i="19"/>
  <c r="CM10" i="19"/>
  <c r="CM11" i="19"/>
  <c r="CM12" i="19"/>
  <c r="CM13" i="19"/>
  <c r="CM14" i="19"/>
  <c r="CM6" i="20"/>
  <c r="CM7" i="20"/>
  <c r="CM8" i="20"/>
  <c r="CM9" i="20"/>
  <c r="CM10" i="20"/>
  <c r="CM11" i="20"/>
  <c r="CM12" i="20"/>
  <c r="CM13" i="20"/>
  <c r="CM14" i="20"/>
  <c r="CM6" i="21"/>
  <c r="CM7" i="21"/>
  <c r="CM8" i="21"/>
  <c r="CM9" i="21"/>
  <c r="CM10" i="21"/>
  <c r="CM11" i="21"/>
  <c r="CM12" i="21"/>
  <c r="CM13" i="21"/>
  <c r="CM14" i="21"/>
  <c r="CM6" i="22"/>
  <c r="CM7" i="22"/>
  <c r="CM8" i="22"/>
  <c r="CM9" i="22"/>
  <c r="CM10" i="22"/>
  <c r="CM11" i="22"/>
  <c r="CM12" i="22"/>
  <c r="CM13" i="22"/>
  <c r="CM14" i="22"/>
  <c r="CM6" i="23"/>
  <c r="CM7" i="23"/>
  <c r="CM8" i="23"/>
  <c r="CM9" i="23"/>
  <c r="CM10" i="23"/>
  <c r="CM11" i="23"/>
  <c r="CM12" i="23"/>
  <c r="CM13" i="23"/>
  <c r="CM14" i="23"/>
  <c r="CM6" i="24"/>
  <c r="CM7" i="24"/>
  <c r="CM8" i="24"/>
  <c r="CM9" i="24"/>
  <c r="CM10" i="24"/>
  <c r="CM11" i="24"/>
  <c r="CM12" i="24"/>
  <c r="CM13" i="24"/>
  <c r="CM14" i="24"/>
  <c r="CM6" i="25"/>
  <c r="CM7" i="25"/>
  <c r="CM8" i="25"/>
  <c r="CM9" i="25"/>
  <c r="CM10" i="25"/>
  <c r="CM11" i="25"/>
  <c r="CM12" i="25"/>
  <c r="CM13" i="25"/>
  <c r="CM14" i="25"/>
  <c r="CM6" i="26"/>
  <c r="CM7" i="26"/>
  <c r="CM8" i="26"/>
  <c r="CM9" i="26"/>
  <c r="CM10" i="26"/>
  <c r="CM11" i="26"/>
  <c r="CM12" i="26"/>
  <c r="CM13" i="26"/>
  <c r="CM14" i="26"/>
  <c r="CM6" i="1"/>
  <c r="CM7" i="1"/>
  <c r="CM8" i="1"/>
  <c r="CM9" i="1"/>
  <c r="CM10" i="1"/>
  <c r="CM11" i="1"/>
  <c r="CM12" i="1"/>
  <c r="CM13" i="1"/>
  <c r="CM14" i="1"/>
  <c r="CM5" i="2"/>
  <c r="CM5" i="3"/>
  <c r="CM5" i="4"/>
  <c r="CM5" i="5"/>
  <c r="CM5" i="6"/>
  <c r="CM5" i="7"/>
  <c r="CM5" i="8"/>
  <c r="CM5" i="9"/>
  <c r="CM5" i="10"/>
  <c r="CM5" i="11"/>
  <c r="CM5" i="12"/>
  <c r="CM5" i="13"/>
  <c r="CM5" i="14"/>
  <c r="CM5" i="15"/>
  <c r="CM5" i="16"/>
  <c r="CM5" i="17"/>
  <c r="CM5" i="18"/>
  <c r="CM5" i="19"/>
  <c r="CM5" i="20"/>
  <c r="CM5" i="21"/>
  <c r="CM5" i="22"/>
  <c r="CM5" i="23"/>
  <c r="CM5" i="24"/>
  <c r="CM5" i="25"/>
  <c r="CM5" i="26"/>
  <c r="CM5" i="1"/>
  <c r="CL6" i="2"/>
  <c r="CL7" i="2"/>
  <c r="CL8" i="2"/>
  <c r="CL9" i="2"/>
  <c r="CL10" i="2"/>
  <c r="CL11" i="2"/>
  <c r="CL12" i="2"/>
  <c r="CL13" i="2"/>
  <c r="CL14" i="2"/>
  <c r="CL6" i="3"/>
  <c r="CL7" i="3"/>
  <c r="CL8" i="3"/>
  <c r="CL9" i="3"/>
  <c r="CL10" i="3"/>
  <c r="CL11" i="3"/>
  <c r="CL12" i="3"/>
  <c r="CL13" i="3"/>
  <c r="CL14" i="3"/>
  <c r="CL6" i="4"/>
  <c r="CL7" i="4"/>
  <c r="CL8" i="4"/>
  <c r="CL9" i="4"/>
  <c r="CL10" i="4"/>
  <c r="CL11" i="4"/>
  <c r="CL12" i="4"/>
  <c r="CL13" i="4"/>
  <c r="CL14" i="4"/>
  <c r="CL6" i="5"/>
  <c r="CL7" i="5"/>
  <c r="CL8" i="5"/>
  <c r="CL9" i="5"/>
  <c r="CL10" i="5"/>
  <c r="CL11" i="5"/>
  <c r="CL12" i="5"/>
  <c r="CL13" i="5"/>
  <c r="CL14" i="5"/>
  <c r="CL6" i="6"/>
  <c r="CL7" i="6"/>
  <c r="CL8" i="6"/>
  <c r="CL9" i="6"/>
  <c r="CL10" i="6"/>
  <c r="CL11" i="6"/>
  <c r="CL12" i="6"/>
  <c r="CL13" i="6"/>
  <c r="CL14" i="6"/>
  <c r="CL6" i="7"/>
  <c r="CL7" i="7"/>
  <c r="CL8" i="7"/>
  <c r="CL9" i="7"/>
  <c r="CL10" i="7"/>
  <c r="CL11" i="7"/>
  <c r="CL12" i="7"/>
  <c r="CL13" i="7"/>
  <c r="CL14" i="7"/>
  <c r="CL6" i="8"/>
  <c r="CL7" i="8"/>
  <c r="CL8" i="8"/>
  <c r="CL9" i="8"/>
  <c r="CL10" i="8"/>
  <c r="CL11" i="8"/>
  <c r="CL12" i="8"/>
  <c r="CL13" i="8"/>
  <c r="CL14" i="8"/>
  <c r="CL6" i="9"/>
  <c r="CL7" i="9"/>
  <c r="CL8" i="9"/>
  <c r="CL9" i="9"/>
  <c r="CL10" i="9"/>
  <c r="CL11" i="9"/>
  <c r="CL12" i="9"/>
  <c r="CL13" i="9"/>
  <c r="CL14" i="9"/>
  <c r="CL6" i="10"/>
  <c r="CL7" i="10"/>
  <c r="CL8" i="10"/>
  <c r="CL9" i="10"/>
  <c r="CL10" i="10"/>
  <c r="CL11" i="10"/>
  <c r="CL12" i="10"/>
  <c r="CL13" i="10"/>
  <c r="CL14" i="10"/>
  <c r="CL6" i="11"/>
  <c r="CL7" i="11"/>
  <c r="CL8" i="11"/>
  <c r="CL9" i="11"/>
  <c r="CL10" i="11"/>
  <c r="CL11" i="11"/>
  <c r="CL12" i="11"/>
  <c r="CL13" i="11"/>
  <c r="CL14" i="11"/>
  <c r="CL6" i="12"/>
  <c r="CL7" i="12"/>
  <c r="CL8" i="12"/>
  <c r="CL9" i="12"/>
  <c r="CL10" i="12"/>
  <c r="CL11" i="12"/>
  <c r="CL12" i="12"/>
  <c r="CL13" i="12"/>
  <c r="CL14" i="12"/>
  <c r="CL6" i="13"/>
  <c r="CL7" i="13"/>
  <c r="CL8" i="13"/>
  <c r="CL9" i="13"/>
  <c r="CL10" i="13"/>
  <c r="CL11" i="13"/>
  <c r="CL12" i="13"/>
  <c r="CL13" i="13"/>
  <c r="CL14" i="13"/>
  <c r="CL6" i="14"/>
  <c r="CL7" i="14"/>
  <c r="CL8" i="14"/>
  <c r="CL9" i="14"/>
  <c r="CL10" i="14"/>
  <c r="CL11" i="14"/>
  <c r="CL12" i="14"/>
  <c r="CL13" i="14"/>
  <c r="CL14" i="14"/>
  <c r="CL6" i="15"/>
  <c r="CL7" i="15"/>
  <c r="CL8" i="15"/>
  <c r="CL9" i="15"/>
  <c r="CL10" i="15"/>
  <c r="CL11" i="15"/>
  <c r="CL12" i="15"/>
  <c r="CL13" i="15"/>
  <c r="CL14" i="15"/>
  <c r="CL6" i="16"/>
  <c r="CL7" i="16"/>
  <c r="CL8" i="16"/>
  <c r="CL9" i="16"/>
  <c r="CL10" i="16"/>
  <c r="CL11" i="16"/>
  <c r="CL12" i="16"/>
  <c r="CL13" i="16"/>
  <c r="CL14" i="16"/>
  <c r="CL6" i="17"/>
  <c r="CL7" i="17"/>
  <c r="CL8" i="17"/>
  <c r="CL9" i="17"/>
  <c r="CL10" i="17"/>
  <c r="CL11" i="17"/>
  <c r="CL12" i="17"/>
  <c r="CL13" i="17"/>
  <c r="CL14" i="17"/>
  <c r="CL6" i="18"/>
  <c r="CL7" i="18"/>
  <c r="CL8" i="18"/>
  <c r="CL9" i="18"/>
  <c r="CL10" i="18"/>
  <c r="CL11" i="18"/>
  <c r="CL12" i="18"/>
  <c r="CL13" i="18"/>
  <c r="CL14" i="18"/>
  <c r="CL6" i="19"/>
  <c r="CL7" i="19"/>
  <c r="CL8" i="19"/>
  <c r="CL9" i="19"/>
  <c r="CL10" i="19"/>
  <c r="CL11" i="19"/>
  <c r="CL12" i="19"/>
  <c r="CL13" i="19"/>
  <c r="CL14" i="19"/>
  <c r="CL6" i="20"/>
  <c r="CL7" i="20"/>
  <c r="CL8" i="20"/>
  <c r="CL9" i="20"/>
  <c r="CL10" i="20"/>
  <c r="CL11" i="20"/>
  <c r="CL12" i="20"/>
  <c r="CL13" i="20"/>
  <c r="CL14" i="20"/>
  <c r="CL6" i="21"/>
  <c r="CL7" i="21"/>
  <c r="CL8" i="21"/>
  <c r="CL9" i="21"/>
  <c r="CL10" i="21"/>
  <c r="CL11" i="21"/>
  <c r="CL12" i="21"/>
  <c r="CL13" i="21"/>
  <c r="CL14" i="21"/>
  <c r="CL6" i="22"/>
  <c r="CL7" i="22"/>
  <c r="CL8" i="22"/>
  <c r="CL9" i="22"/>
  <c r="CL10" i="22"/>
  <c r="CL11" i="22"/>
  <c r="CL12" i="22"/>
  <c r="CL13" i="22"/>
  <c r="CL14" i="22"/>
  <c r="CL6" i="23"/>
  <c r="CL7" i="23"/>
  <c r="CL8" i="23"/>
  <c r="CL9" i="23"/>
  <c r="CL10" i="23"/>
  <c r="CL11" i="23"/>
  <c r="CL12" i="23"/>
  <c r="CL13" i="23"/>
  <c r="CL14" i="23"/>
  <c r="CL6" i="24"/>
  <c r="CL7" i="24"/>
  <c r="CL8" i="24"/>
  <c r="CL9" i="24"/>
  <c r="CL10" i="24"/>
  <c r="CL11" i="24"/>
  <c r="CL12" i="24"/>
  <c r="CL13" i="24"/>
  <c r="CL14" i="24"/>
  <c r="CL6" i="25"/>
  <c r="CL7" i="25"/>
  <c r="CL8" i="25"/>
  <c r="CL9" i="25"/>
  <c r="CL10" i="25"/>
  <c r="CL11" i="25"/>
  <c r="CL12" i="25"/>
  <c r="CL13" i="25"/>
  <c r="CL14" i="25"/>
  <c r="CL6" i="26"/>
  <c r="CL7" i="26"/>
  <c r="CL8" i="26"/>
  <c r="CL9" i="26"/>
  <c r="CL10" i="26"/>
  <c r="CL11" i="26"/>
  <c r="CL12" i="26"/>
  <c r="CL13" i="26"/>
  <c r="CL14" i="26"/>
  <c r="CL6" i="1"/>
  <c r="CL7" i="1"/>
  <c r="CL8" i="1"/>
  <c r="CL9" i="1"/>
  <c r="CL10" i="1"/>
  <c r="CL11" i="1"/>
  <c r="CL12" i="1"/>
  <c r="CL13" i="1"/>
  <c r="CL14" i="1"/>
  <c r="CL5" i="2"/>
  <c r="CL5" i="3"/>
  <c r="CL5" i="4"/>
  <c r="CL5" i="5"/>
  <c r="CL5" i="6"/>
  <c r="CL5" i="7"/>
  <c r="CL5" i="8"/>
  <c r="CL5" i="9"/>
  <c r="CL5" i="10"/>
  <c r="CL5" i="11"/>
  <c r="CL5" i="12"/>
  <c r="CL5" i="13"/>
  <c r="CL5" i="14"/>
  <c r="CL5" i="15"/>
  <c r="CL5" i="16"/>
  <c r="CL5" i="17"/>
  <c r="CL5" i="18"/>
  <c r="CL5" i="19"/>
  <c r="CL5" i="20"/>
  <c r="CL5" i="21"/>
  <c r="CL5" i="22"/>
  <c r="CL5" i="23"/>
  <c r="CL5" i="24"/>
  <c r="CL5" i="25"/>
  <c r="CL5" i="26"/>
  <c r="CL5" i="1"/>
  <c r="CK6" i="2"/>
  <c r="CK7" i="2"/>
  <c r="CK8" i="2"/>
  <c r="CK9" i="2"/>
  <c r="CK10" i="2"/>
  <c r="CK11" i="2"/>
  <c r="CK12" i="2"/>
  <c r="CK13" i="2"/>
  <c r="CK14" i="2"/>
  <c r="CK6" i="3"/>
  <c r="CK7" i="3"/>
  <c r="CK8" i="3"/>
  <c r="CK9" i="3"/>
  <c r="CK10" i="3"/>
  <c r="CK11" i="3"/>
  <c r="CK12" i="3"/>
  <c r="CK13" i="3"/>
  <c r="CK14" i="3"/>
  <c r="CK6" i="4"/>
  <c r="CK7" i="4"/>
  <c r="CK8" i="4"/>
  <c r="CK9" i="4"/>
  <c r="CK10" i="4"/>
  <c r="CK11" i="4"/>
  <c r="CK12" i="4"/>
  <c r="CK13" i="4"/>
  <c r="CK14" i="4"/>
  <c r="CK6" i="5"/>
  <c r="CK7" i="5"/>
  <c r="CK8" i="5"/>
  <c r="CK9" i="5"/>
  <c r="CK10" i="5"/>
  <c r="CK11" i="5"/>
  <c r="CK12" i="5"/>
  <c r="CK13" i="5"/>
  <c r="CK14" i="5"/>
  <c r="CK6" i="6"/>
  <c r="CK7" i="6"/>
  <c r="CK8" i="6"/>
  <c r="CK9" i="6"/>
  <c r="CK10" i="6"/>
  <c r="CK11" i="6"/>
  <c r="CK12" i="6"/>
  <c r="CK13" i="6"/>
  <c r="CK14" i="6"/>
  <c r="CK6" i="7"/>
  <c r="CK7" i="7"/>
  <c r="CK8" i="7"/>
  <c r="CK9" i="7"/>
  <c r="CK10" i="7"/>
  <c r="CK11" i="7"/>
  <c r="CK12" i="7"/>
  <c r="CK13" i="7"/>
  <c r="CK14" i="7"/>
  <c r="CK6" i="8"/>
  <c r="CK7" i="8"/>
  <c r="CK8" i="8"/>
  <c r="CK9" i="8"/>
  <c r="CK10" i="8"/>
  <c r="CK11" i="8"/>
  <c r="CK12" i="8"/>
  <c r="CK13" i="8"/>
  <c r="CK14" i="8"/>
  <c r="CK6" i="9"/>
  <c r="CK7" i="9"/>
  <c r="CK8" i="9"/>
  <c r="CK9" i="9"/>
  <c r="CK10" i="9"/>
  <c r="CK11" i="9"/>
  <c r="CK12" i="9"/>
  <c r="CK13" i="9"/>
  <c r="CK14" i="9"/>
  <c r="CK6" i="10"/>
  <c r="CK7" i="10"/>
  <c r="CK8" i="10"/>
  <c r="CK9" i="10"/>
  <c r="CK10" i="10"/>
  <c r="CK11" i="10"/>
  <c r="CK12" i="10"/>
  <c r="CK13" i="10"/>
  <c r="CK14" i="10"/>
  <c r="CK6" i="11"/>
  <c r="CK7" i="11"/>
  <c r="CK8" i="11"/>
  <c r="CK9" i="11"/>
  <c r="CK10" i="11"/>
  <c r="CK11" i="11"/>
  <c r="CK12" i="11"/>
  <c r="CK13" i="11"/>
  <c r="CK14" i="11"/>
  <c r="CK6" i="12"/>
  <c r="CK7" i="12"/>
  <c r="CK8" i="12"/>
  <c r="CK9" i="12"/>
  <c r="CK10" i="12"/>
  <c r="CK11" i="12"/>
  <c r="CK12" i="12"/>
  <c r="CK13" i="12"/>
  <c r="CK14" i="12"/>
  <c r="CK6" i="13"/>
  <c r="CK7" i="13"/>
  <c r="CK8" i="13"/>
  <c r="CK9" i="13"/>
  <c r="CK10" i="13"/>
  <c r="CK11" i="13"/>
  <c r="CK12" i="13"/>
  <c r="CK13" i="13"/>
  <c r="CK14" i="13"/>
  <c r="CK6" i="14"/>
  <c r="CK7" i="14"/>
  <c r="CK8" i="14"/>
  <c r="CK9" i="14"/>
  <c r="CK10" i="14"/>
  <c r="CK11" i="14"/>
  <c r="CK12" i="14"/>
  <c r="CK13" i="14"/>
  <c r="CK14" i="14"/>
  <c r="CK6" i="15"/>
  <c r="CK7" i="15"/>
  <c r="CK8" i="15"/>
  <c r="CK9" i="15"/>
  <c r="CK10" i="15"/>
  <c r="CK11" i="15"/>
  <c r="CK12" i="15"/>
  <c r="CK13" i="15"/>
  <c r="CK14" i="15"/>
  <c r="CK6" i="16"/>
  <c r="CK7" i="16"/>
  <c r="CK8" i="16"/>
  <c r="CK9" i="16"/>
  <c r="CK10" i="16"/>
  <c r="CK11" i="16"/>
  <c r="CK12" i="16"/>
  <c r="CK13" i="16"/>
  <c r="CK14" i="16"/>
  <c r="CK6" i="17"/>
  <c r="CK7" i="17"/>
  <c r="CK8" i="17"/>
  <c r="CK9" i="17"/>
  <c r="CK10" i="17"/>
  <c r="CK11" i="17"/>
  <c r="CK12" i="17"/>
  <c r="CK13" i="17"/>
  <c r="CK14" i="17"/>
  <c r="CK6" i="18"/>
  <c r="CK7" i="18"/>
  <c r="CK8" i="18"/>
  <c r="CK9" i="18"/>
  <c r="CK10" i="18"/>
  <c r="CK11" i="18"/>
  <c r="CK12" i="18"/>
  <c r="CK13" i="18"/>
  <c r="CK14" i="18"/>
  <c r="CK6" i="19"/>
  <c r="CK7" i="19"/>
  <c r="CK8" i="19"/>
  <c r="CK9" i="19"/>
  <c r="CK10" i="19"/>
  <c r="CK11" i="19"/>
  <c r="CK12" i="19"/>
  <c r="CK13" i="19"/>
  <c r="CK14" i="19"/>
  <c r="CK6" i="20"/>
  <c r="CK7" i="20"/>
  <c r="CK8" i="20"/>
  <c r="CK9" i="20"/>
  <c r="CK10" i="20"/>
  <c r="CK11" i="20"/>
  <c r="CK12" i="20"/>
  <c r="CK13" i="20"/>
  <c r="CK14" i="20"/>
  <c r="CK6" i="21"/>
  <c r="CK7" i="21"/>
  <c r="CK8" i="21"/>
  <c r="CK9" i="21"/>
  <c r="CK10" i="21"/>
  <c r="CK11" i="21"/>
  <c r="CK12" i="21"/>
  <c r="CK13" i="21"/>
  <c r="CK14" i="21"/>
  <c r="CK6" i="22"/>
  <c r="CK7" i="22"/>
  <c r="CK8" i="22"/>
  <c r="CK9" i="22"/>
  <c r="CK10" i="22"/>
  <c r="CK11" i="22"/>
  <c r="CK12" i="22"/>
  <c r="CK13" i="22"/>
  <c r="CK14" i="22"/>
  <c r="CK6" i="23"/>
  <c r="CK7" i="23"/>
  <c r="CK8" i="23"/>
  <c r="CK9" i="23"/>
  <c r="CK10" i="23"/>
  <c r="CK11" i="23"/>
  <c r="CK12" i="23"/>
  <c r="CK13" i="23"/>
  <c r="CK14" i="23"/>
  <c r="CK6" i="24"/>
  <c r="CK7" i="24"/>
  <c r="CK8" i="24"/>
  <c r="CK9" i="24"/>
  <c r="CK10" i="24"/>
  <c r="CK11" i="24"/>
  <c r="CK12" i="24"/>
  <c r="CK13" i="24"/>
  <c r="CK14" i="24"/>
  <c r="CK6" i="25"/>
  <c r="CK7" i="25"/>
  <c r="CK8" i="25"/>
  <c r="CK9" i="25"/>
  <c r="CK10" i="25"/>
  <c r="CK11" i="25"/>
  <c r="CK12" i="25"/>
  <c r="CK13" i="25"/>
  <c r="CK14" i="25"/>
  <c r="CK6" i="26"/>
  <c r="CK7" i="26"/>
  <c r="CK8" i="26"/>
  <c r="CK9" i="26"/>
  <c r="CK10" i="26"/>
  <c r="CK11" i="26"/>
  <c r="CK12" i="26"/>
  <c r="CK13" i="26"/>
  <c r="CK14" i="26"/>
  <c r="CK6" i="1"/>
  <c r="CK7" i="1"/>
  <c r="CK8" i="1"/>
  <c r="CK9" i="1"/>
  <c r="CK10" i="1"/>
  <c r="CK11" i="1"/>
  <c r="CK12" i="1"/>
  <c r="CK13" i="1"/>
  <c r="CK14" i="1"/>
  <c r="CK5" i="2"/>
  <c r="CK5" i="3"/>
  <c r="CK5" i="4"/>
  <c r="CK5" i="5"/>
  <c r="CK5" i="6"/>
  <c r="CK5" i="7"/>
  <c r="CK5" i="8"/>
  <c r="CK5" i="9"/>
  <c r="CK5" i="10"/>
  <c r="CK5" i="11"/>
  <c r="CK5" i="12"/>
  <c r="CK5" i="13"/>
  <c r="CK5" i="14"/>
  <c r="CK5" i="15"/>
  <c r="CK5" i="16"/>
  <c r="CK5" i="17"/>
  <c r="CK5" i="18"/>
  <c r="CK5" i="19"/>
  <c r="CK5" i="20"/>
  <c r="CK5" i="21"/>
  <c r="CK5" i="22"/>
  <c r="CK5" i="23"/>
  <c r="CK5" i="24"/>
  <c r="CK5" i="25"/>
  <c r="CK5" i="26"/>
  <c r="CK5" i="1"/>
  <c r="CJ6" i="2"/>
  <c r="CJ7" i="2"/>
  <c r="CJ8" i="2"/>
  <c r="CJ9" i="2"/>
  <c r="CJ10" i="2"/>
  <c r="CJ11" i="2"/>
  <c r="CJ12" i="2"/>
  <c r="CJ13" i="2"/>
  <c r="CJ14" i="2"/>
  <c r="CJ6" i="3"/>
  <c r="CJ7" i="3"/>
  <c r="CJ8" i="3"/>
  <c r="CJ9" i="3"/>
  <c r="CJ10" i="3"/>
  <c r="CJ11" i="3"/>
  <c r="CJ12" i="3"/>
  <c r="CJ13" i="3"/>
  <c r="CJ14" i="3"/>
  <c r="CJ6" i="4"/>
  <c r="CJ7" i="4"/>
  <c r="CJ8" i="4"/>
  <c r="CJ9" i="4"/>
  <c r="CJ10" i="4"/>
  <c r="CJ11" i="4"/>
  <c r="CJ12" i="4"/>
  <c r="CJ13" i="4"/>
  <c r="CJ14" i="4"/>
  <c r="CJ6" i="5"/>
  <c r="CJ7" i="5"/>
  <c r="CJ8" i="5"/>
  <c r="CJ9" i="5"/>
  <c r="CJ10" i="5"/>
  <c r="CJ11" i="5"/>
  <c r="CJ12" i="5"/>
  <c r="CJ13" i="5"/>
  <c r="CJ14" i="5"/>
  <c r="CJ6" i="6"/>
  <c r="CJ7" i="6"/>
  <c r="CJ8" i="6"/>
  <c r="CJ9" i="6"/>
  <c r="CJ10" i="6"/>
  <c r="CJ11" i="6"/>
  <c r="CJ12" i="6"/>
  <c r="CJ13" i="6"/>
  <c r="CJ14" i="6"/>
  <c r="CJ6" i="7"/>
  <c r="CJ7" i="7"/>
  <c r="CJ8" i="7"/>
  <c r="CJ9" i="7"/>
  <c r="CJ10" i="7"/>
  <c r="CJ11" i="7"/>
  <c r="CJ12" i="7"/>
  <c r="CJ13" i="7"/>
  <c r="CJ14" i="7"/>
  <c r="CJ6" i="8"/>
  <c r="CJ7" i="8"/>
  <c r="CJ8" i="8"/>
  <c r="CJ9" i="8"/>
  <c r="CJ10" i="8"/>
  <c r="CJ11" i="8"/>
  <c r="CJ12" i="8"/>
  <c r="CJ13" i="8"/>
  <c r="CJ14" i="8"/>
  <c r="CJ6" i="9"/>
  <c r="CJ7" i="9"/>
  <c r="CJ8" i="9"/>
  <c r="CJ9" i="9"/>
  <c r="CJ10" i="9"/>
  <c r="CJ11" i="9"/>
  <c r="CJ12" i="9"/>
  <c r="CJ13" i="9"/>
  <c r="CJ14" i="9"/>
  <c r="CJ6" i="10"/>
  <c r="CJ7" i="10"/>
  <c r="CJ8" i="10"/>
  <c r="CJ9" i="10"/>
  <c r="CJ10" i="10"/>
  <c r="CJ11" i="10"/>
  <c r="CJ12" i="10"/>
  <c r="CJ13" i="10"/>
  <c r="CJ14" i="10"/>
  <c r="CJ6" i="11"/>
  <c r="CJ7" i="11"/>
  <c r="CJ8" i="11"/>
  <c r="CJ9" i="11"/>
  <c r="CJ10" i="11"/>
  <c r="CJ11" i="11"/>
  <c r="CJ12" i="11"/>
  <c r="CJ13" i="11"/>
  <c r="CJ14" i="11"/>
  <c r="CJ6" i="12"/>
  <c r="CJ7" i="12"/>
  <c r="CJ8" i="12"/>
  <c r="CJ9" i="12"/>
  <c r="CJ10" i="12"/>
  <c r="CJ11" i="12"/>
  <c r="CJ12" i="12"/>
  <c r="CJ13" i="12"/>
  <c r="CJ14" i="12"/>
  <c r="CJ6" i="13"/>
  <c r="CJ7" i="13"/>
  <c r="CJ8" i="13"/>
  <c r="CJ9" i="13"/>
  <c r="CJ10" i="13"/>
  <c r="CJ11" i="13"/>
  <c r="CJ12" i="13"/>
  <c r="CJ13" i="13"/>
  <c r="CJ14" i="13"/>
  <c r="CJ6" i="14"/>
  <c r="CJ7" i="14"/>
  <c r="CJ8" i="14"/>
  <c r="CJ9" i="14"/>
  <c r="CJ10" i="14"/>
  <c r="CJ11" i="14"/>
  <c r="CJ12" i="14"/>
  <c r="CJ13" i="14"/>
  <c r="CJ14" i="14"/>
  <c r="CJ6" i="15"/>
  <c r="CJ7" i="15"/>
  <c r="CJ8" i="15"/>
  <c r="CJ9" i="15"/>
  <c r="CJ10" i="15"/>
  <c r="CJ11" i="15"/>
  <c r="CJ12" i="15"/>
  <c r="CJ13" i="15"/>
  <c r="CJ14" i="15"/>
  <c r="CJ6" i="16"/>
  <c r="CJ7" i="16"/>
  <c r="CJ8" i="16"/>
  <c r="CJ9" i="16"/>
  <c r="CJ10" i="16"/>
  <c r="CJ11" i="16"/>
  <c r="CJ12" i="16"/>
  <c r="CJ13" i="16"/>
  <c r="CJ14" i="16"/>
  <c r="CJ6" i="17"/>
  <c r="CJ7" i="17"/>
  <c r="CJ8" i="17"/>
  <c r="CJ9" i="17"/>
  <c r="CJ10" i="17"/>
  <c r="CJ11" i="17"/>
  <c r="CJ12" i="17"/>
  <c r="CJ13" i="17"/>
  <c r="CJ14" i="17"/>
  <c r="CJ6" i="18"/>
  <c r="CJ7" i="18"/>
  <c r="CJ8" i="18"/>
  <c r="CJ9" i="18"/>
  <c r="CJ10" i="18"/>
  <c r="CJ11" i="18"/>
  <c r="CJ12" i="18"/>
  <c r="CJ13" i="18"/>
  <c r="CJ14" i="18"/>
  <c r="CJ6" i="19"/>
  <c r="CJ7" i="19"/>
  <c r="CJ8" i="19"/>
  <c r="CJ9" i="19"/>
  <c r="CJ10" i="19"/>
  <c r="CJ11" i="19"/>
  <c r="CJ12" i="19"/>
  <c r="CJ13" i="19"/>
  <c r="CJ14" i="19"/>
  <c r="CJ6" i="20"/>
  <c r="CJ7" i="20"/>
  <c r="CJ8" i="20"/>
  <c r="CJ9" i="20"/>
  <c r="CJ10" i="20"/>
  <c r="CJ11" i="20"/>
  <c r="CJ12" i="20"/>
  <c r="CJ13" i="20"/>
  <c r="CJ14" i="20"/>
  <c r="CJ6" i="21"/>
  <c r="CJ7" i="21"/>
  <c r="CJ8" i="21"/>
  <c r="CJ9" i="21"/>
  <c r="CJ10" i="21"/>
  <c r="CJ11" i="21"/>
  <c r="CJ12" i="21"/>
  <c r="CJ13" i="21"/>
  <c r="CJ14" i="21"/>
  <c r="CJ6" i="22"/>
  <c r="CJ7" i="22"/>
  <c r="CJ8" i="22"/>
  <c r="CJ9" i="22"/>
  <c r="CJ10" i="22"/>
  <c r="CJ11" i="22"/>
  <c r="CJ12" i="22"/>
  <c r="CJ13" i="22"/>
  <c r="CJ14" i="22"/>
  <c r="CJ6" i="23"/>
  <c r="CJ7" i="23"/>
  <c r="CJ8" i="23"/>
  <c r="CJ9" i="23"/>
  <c r="CJ10" i="23"/>
  <c r="CJ11" i="23"/>
  <c r="CJ12" i="23"/>
  <c r="CJ13" i="23"/>
  <c r="CJ14" i="23"/>
  <c r="CJ6" i="24"/>
  <c r="CJ7" i="24"/>
  <c r="CJ8" i="24"/>
  <c r="CJ9" i="24"/>
  <c r="CJ10" i="24"/>
  <c r="CJ11" i="24"/>
  <c r="CJ12" i="24"/>
  <c r="CJ13" i="24"/>
  <c r="CJ14" i="24"/>
  <c r="CJ6" i="25"/>
  <c r="CJ7" i="25"/>
  <c r="CJ8" i="25"/>
  <c r="CJ9" i="25"/>
  <c r="CJ10" i="25"/>
  <c r="CJ11" i="25"/>
  <c r="CJ12" i="25"/>
  <c r="CJ13" i="25"/>
  <c r="CJ14" i="25"/>
  <c r="CJ6" i="26"/>
  <c r="CJ7" i="26"/>
  <c r="CJ8" i="26"/>
  <c r="CJ9" i="26"/>
  <c r="CJ10" i="26"/>
  <c r="CJ11" i="26"/>
  <c r="CJ12" i="26"/>
  <c r="CJ13" i="26"/>
  <c r="CJ14" i="26"/>
  <c r="CJ6" i="1"/>
  <c r="CJ7" i="1"/>
  <c r="CJ8" i="1"/>
  <c r="CJ9" i="1"/>
  <c r="CJ10" i="1"/>
  <c r="CJ11" i="1"/>
  <c r="CJ12" i="1"/>
  <c r="CJ13" i="1"/>
  <c r="CJ14" i="1"/>
  <c r="CJ5" i="2"/>
  <c r="CJ5" i="3"/>
  <c r="CJ5" i="4"/>
  <c r="CJ5" i="5"/>
  <c r="CJ5" i="6"/>
  <c r="CJ5" i="7"/>
  <c r="CJ5" i="8"/>
  <c r="CJ5" i="9"/>
  <c r="CJ5" i="10"/>
  <c r="CJ5" i="11"/>
  <c r="CJ5" i="12"/>
  <c r="CJ5" i="13"/>
  <c r="CJ5" i="14"/>
  <c r="CJ5" i="15"/>
  <c r="CJ5" i="16"/>
  <c r="CJ5" i="17"/>
  <c r="CJ5" i="18"/>
  <c r="CJ5" i="19"/>
  <c r="CJ5" i="20"/>
  <c r="CJ5" i="21"/>
  <c r="CJ5" i="22"/>
  <c r="CJ5" i="23"/>
  <c r="CJ5" i="24"/>
  <c r="CJ5" i="25"/>
  <c r="CJ5" i="26"/>
  <c r="CJ5" i="1"/>
  <c r="CI6" i="2"/>
  <c r="CI7" i="2"/>
  <c r="CI8" i="2"/>
  <c r="CI9" i="2"/>
  <c r="CI10" i="2"/>
  <c r="CI11" i="2"/>
  <c r="CI12" i="2"/>
  <c r="CI13" i="2"/>
  <c r="CI14" i="2"/>
  <c r="CI6" i="3"/>
  <c r="CI7" i="3"/>
  <c r="CI8" i="3"/>
  <c r="CI9" i="3"/>
  <c r="CI10" i="3"/>
  <c r="CI11" i="3"/>
  <c r="CI12" i="3"/>
  <c r="CI13" i="3"/>
  <c r="CI14" i="3"/>
  <c r="CI6" i="4"/>
  <c r="CI7" i="4"/>
  <c r="CI8" i="4"/>
  <c r="CI9" i="4"/>
  <c r="CI10" i="4"/>
  <c r="CI11" i="4"/>
  <c r="CI12" i="4"/>
  <c r="CI13" i="4"/>
  <c r="CI14" i="4"/>
  <c r="CI6" i="5"/>
  <c r="CI7" i="5"/>
  <c r="CI8" i="5"/>
  <c r="CI9" i="5"/>
  <c r="CI10" i="5"/>
  <c r="CI11" i="5"/>
  <c r="CI12" i="5"/>
  <c r="CI13" i="5"/>
  <c r="CI14" i="5"/>
  <c r="CI6" i="6"/>
  <c r="CI7" i="6"/>
  <c r="CI8" i="6"/>
  <c r="CI9" i="6"/>
  <c r="CI10" i="6"/>
  <c r="CI11" i="6"/>
  <c r="CI12" i="6"/>
  <c r="CI13" i="6"/>
  <c r="CI14" i="6"/>
  <c r="CI6" i="7"/>
  <c r="CI7" i="7"/>
  <c r="CI8" i="7"/>
  <c r="CI9" i="7"/>
  <c r="CI10" i="7"/>
  <c r="CI11" i="7"/>
  <c r="CI12" i="7"/>
  <c r="CI13" i="7"/>
  <c r="CI14" i="7"/>
  <c r="CI6" i="8"/>
  <c r="CI7" i="8"/>
  <c r="CI8" i="8"/>
  <c r="CI9" i="8"/>
  <c r="CI10" i="8"/>
  <c r="CI11" i="8"/>
  <c r="CI12" i="8"/>
  <c r="CI13" i="8"/>
  <c r="CI14" i="8"/>
  <c r="CI6" i="9"/>
  <c r="CI7" i="9"/>
  <c r="CI8" i="9"/>
  <c r="CI9" i="9"/>
  <c r="CI10" i="9"/>
  <c r="CI11" i="9"/>
  <c r="CI12" i="9"/>
  <c r="CI13" i="9"/>
  <c r="CI14" i="9"/>
  <c r="CI6" i="10"/>
  <c r="CI7" i="10"/>
  <c r="CI8" i="10"/>
  <c r="CI9" i="10"/>
  <c r="CI10" i="10"/>
  <c r="CI11" i="10"/>
  <c r="CI12" i="10"/>
  <c r="CI13" i="10"/>
  <c r="CI14" i="10"/>
  <c r="CI6" i="11"/>
  <c r="CI7" i="11"/>
  <c r="CI8" i="11"/>
  <c r="CI9" i="11"/>
  <c r="CI10" i="11"/>
  <c r="CI11" i="11"/>
  <c r="CI12" i="11"/>
  <c r="CI13" i="11"/>
  <c r="CI14" i="11"/>
  <c r="CI6" i="12"/>
  <c r="CI7" i="12"/>
  <c r="CI8" i="12"/>
  <c r="CI9" i="12"/>
  <c r="CI10" i="12"/>
  <c r="CI11" i="12"/>
  <c r="CI12" i="12"/>
  <c r="CI13" i="12"/>
  <c r="CI14" i="12"/>
  <c r="CI6" i="13"/>
  <c r="CI7" i="13"/>
  <c r="CI8" i="13"/>
  <c r="CI9" i="13"/>
  <c r="CI10" i="13"/>
  <c r="CI11" i="13"/>
  <c r="CI12" i="13"/>
  <c r="CI13" i="13"/>
  <c r="CI14" i="13"/>
  <c r="CI6" i="14"/>
  <c r="CI7" i="14"/>
  <c r="CI8" i="14"/>
  <c r="CI9" i="14"/>
  <c r="CI10" i="14"/>
  <c r="CI11" i="14"/>
  <c r="CI12" i="14"/>
  <c r="CI13" i="14"/>
  <c r="CI14" i="14"/>
  <c r="CI6" i="15"/>
  <c r="CI7" i="15"/>
  <c r="CI8" i="15"/>
  <c r="CI9" i="15"/>
  <c r="CI10" i="15"/>
  <c r="CI11" i="15"/>
  <c r="CI12" i="15"/>
  <c r="CI13" i="15"/>
  <c r="CI14" i="15"/>
  <c r="CI6" i="16"/>
  <c r="CI7" i="16"/>
  <c r="CI8" i="16"/>
  <c r="CI9" i="16"/>
  <c r="CI10" i="16"/>
  <c r="CI11" i="16"/>
  <c r="CI12" i="16"/>
  <c r="CI13" i="16"/>
  <c r="CI14" i="16"/>
  <c r="CI6" i="17"/>
  <c r="CI7" i="17"/>
  <c r="CI8" i="17"/>
  <c r="CI9" i="17"/>
  <c r="CI10" i="17"/>
  <c r="CI11" i="17"/>
  <c r="CI12" i="17"/>
  <c r="CI13" i="17"/>
  <c r="CI14" i="17"/>
  <c r="CI6" i="18"/>
  <c r="CI7" i="18"/>
  <c r="CI8" i="18"/>
  <c r="CI9" i="18"/>
  <c r="CI10" i="18"/>
  <c r="CI11" i="18"/>
  <c r="CI12" i="18"/>
  <c r="CI13" i="18"/>
  <c r="CI14" i="18"/>
  <c r="CI6" i="19"/>
  <c r="CI7" i="19"/>
  <c r="CI8" i="19"/>
  <c r="CI9" i="19"/>
  <c r="CI10" i="19"/>
  <c r="CI11" i="19"/>
  <c r="CI12" i="19"/>
  <c r="CI13" i="19"/>
  <c r="CI14" i="19"/>
  <c r="CI6" i="20"/>
  <c r="CI7" i="20"/>
  <c r="CI8" i="20"/>
  <c r="CI9" i="20"/>
  <c r="CI10" i="20"/>
  <c r="CI11" i="20"/>
  <c r="CI12" i="20"/>
  <c r="CI13" i="20"/>
  <c r="CI14" i="20"/>
  <c r="CI6" i="21"/>
  <c r="CI7" i="21"/>
  <c r="CI8" i="21"/>
  <c r="CI9" i="21"/>
  <c r="CI10" i="21"/>
  <c r="CI11" i="21"/>
  <c r="CI12" i="21"/>
  <c r="CI13" i="21"/>
  <c r="CI14" i="21"/>
  <c r="CI6" i="22"/>
  <c r="CI7" i="22"/>
  <c r="CI8" i="22"/>
  <c r="CI9" i="22"/>
  <c r="CI10" i="22"/>
  <c r="CI11" i="22"/>
  <c r="CI12" i="22"/>
  <c r="CI13" i="22"/>
  <c r="CI14" i="22"/>
  <c r="CI6" i="23"/>
  <c r="CI7" i="23"/>
  <c r="CI8" i="23"/>
  <c r="CI9" i="23"/>
  <c r="CI10" i="23"/>
  <c r="CI11" i="23"/>
  <c r="CI12" i="23"/>
  <c r="CI13" i="23"/>
  <c r="CI14" i="23"/>
  <c r="CI6" i="24"/>
  <c r="CI7" i="24"/>
  <c r="CI8" i="24"/>
  <c r="CI9" i="24"/>
  <c r="CI10" i="24"/>
  <c r="CI11" i="24"/>
  <c r="CI12" i="24"/>
  <c r="CI13" i="24"/>
  <c r="CI14" i="24"/>
  <c r="CI6" i="25"/>
  <c r="CI7" i="25"/>
  <c r="CI8" i="25"/>
  <c r="CI9" i="25"/>
  <c r="CI10" i="25"/>
  <c r="CI11" i="25"/>
  <c r="CI12" i="25"/>
  <c r="CI13" i="25"/>
  <c r="CI14" i="25"/>
  <c r="CI6" i="26"/>
  <c r="CI7" i="26"/>
  <c r="CI8" i="26"/>
  <c r="CI9" i="26"/>
  <c r="CI10" i="26"/>
  <c r="CI11" i="26"/>
  <c r="CI12" i="26"/>
  <c r="CI13" i="26"/>
  <c r="CI14" i="26"/>
  <c r="CI6" i="1"/>
  <c r="CI7" i="1"/>
  <c r="CI8" i="1"/>
  <c r="CI9" i="1"/>
  <c r="CI10" i="1"/>
  <c r="CI11" i="1"/>
  <c r="CI12" i="1"/>
  <c r="CI13" i="1"/>
  <c r="CI14" i="1"/>
  <c r="CI5" i="2"/>
  <c r="CI5" i="3"/>
  <c r="CI5" i="4"/>
  <c r="CI5" i="5"/>
  <c r="CI5" i="6"/>
  <c r="CI5" i="7"/>
  <c r="CI5" i="8"/>
  <c r="CI5" i="9"/>
  <c r="CI5" i="10"/>
  <c r="CI5" i="11"/>
  <c r="CI5" i="12"/>
  <c r="CI5" i="13"/>
  <c r="CI5" i="14"/>
  <c r="CI5" i="15"/>
  <c r="CI5" i="16"/>
  <c r="CI5" i="17"/>
  <c r="CI5" i="18"/>
  <c r="CI5" i="19"/>
  <c r="CI5" i="20"/>
  <c r="CI5" i="21"/>
  <c r="CI5" i="22"/>
  <c r="CI5" i="23"/>
  <c r="CI5" i="24"/>
  <c r="CI5" i="25"/>
  <c r="CI5" i="26"/>
  <c r="CI5" i="1"/>
  <c r="CH6" i="2"/>
  <c r="CH7" i="2"/>
  <c r="CH8" i="2"/>
  <c r="CH9" i="2"/>
  <c r="CH10" i="2"/>
  <c r="CH11" i="2"/>
  <c r="CH12" i="2"/>
  <c r="CH13" i="2"/>
  <c r="CH14" i="2"/>
  <c r="CH6" i="3"/>
  <c r="CH7" i="3"/>
  <c r="CH8" i="3"/>
  <c r="CH9" i="3"/>
  <c r="CH10" i="3"/>
  <c r="CH11" i="3"/>
  <c r="CH12" i="3"/>
  <c r="CH13" i="3"/>
  <c r="CH14" i="3"/>
  <c r="CH6" i="4"/>
  <c r="CH7" i="4"/>
  <c r="CH8" i="4"/>
  <c r="CH9" i="4"/>
  <c r="CH10" i="4"/>
  <c r="CH11" i="4"/>
  <c r="CH12" i="4"/>
  <c r="CH13" i="4"/>
  <c r="CH14" i="4"/>
  <c r="CH6" i="5"/>
  <c r="CH7" i="5"/>
  <c r="CH8" i="5"/>
  <c r="CH9" i="5"/>
  <c r="CH10" i="5"/>
  <c r="CH11" i="5"/>
  <c r="CH12" i="5"/>
  <c r="CH13" i="5"/>
  <c r="CH14" i="5"/>
  <c r="CH6" i="6"/>
  <c r="CH7" i="6"/>
  <c r="CH8" i="6"/>
  <c r="CH9" i="6"/>
  <c r="CH10" i="6"/>
  <c r="CH11" i="6"/>
  <c r="CH12" i="6"/>
  <c r="CH13" i="6"/>
  <c r="CH14" i="6"/>
  <c r="CH6" i="7"/>
  <c r="CH7" i="7"/>
  <c r="CH8" i="7"/>
  <c r="CH9" i="7"/>
  <c r="CH10" i="7"/>
  <c r="CH11" i="7"/>
  <c r="CH12" i="7"/>
  <c r="CH13" i="7"/>
  <c r="CH14" i="7"/>
  <c r="CH6" i="8"/>
  <c r="CH7" i="8"/>
  <c r="CH8" i="8"/>
  <c r="CH9" i="8"/>
  <c r="CH10" i="8"/>
  <c r="CH11" i="8"/>
  <c r="CH12" i="8"/>
  <c r="CH13" i="8"/>
  <c r="CH14" i="8"/>
  <c r="CH6" i="9"/>
  <c r="CH7" i="9"/>
  <c r="CH8" i="9"/>
  <c r="CH9" i="9"/>
  <c r="CH10" i="9"/>
  <c r="CH11" i="9"/>
  <c r="CH12" i="9"/>
  <c r="CH13" i="9"/>
  <c r="CH14" i="9"/>
  <c r="CH6" i="10"/>
  <c r="CH7" i="10"/>
  <c r="CH8" i="10"/>
  <c r="CH9" i="10"/>
  <c r="CH10" i="10"/>
  <c r="CH11" i="10"/>
  <c r="CH12" i="10"/>
  <c r="CH13" i="10"/>
  <c r="CH14" i="10"/>
  <c r="CH6" i="11"/>
  <c r="CH7" i="11"/>
  <c r="CH8" i="11"/>
  <c r="CH9" i="11"/>
  <c r="CH10" i="11"/>
  <c r="CH11" i="11"/>
  <c r="CH12" i="11"/>
  <c r="CH13" i="11"/>
  <c r="CH14" i="11"/>
  <c r="CH6" i="12"/>
  <c r="CH7" i="12"/>
  <c r="CH8" i="12"/>
  <c r="CH9" i="12"/>
  <c r="CH10" i="12"/>
  <c r="CH11" i="12"/>
  <c r="CH12" i="12"/>
  <c r="CH13" i="12"/>
  <c r="CH14" i="12"/>
  <c r="CH6" i="13"/>
  <c r="CH7" i="13"/>
  <c r="CH8" i="13"/>
  <c r="CH9" i="13"/>
  <c r="CH10" i="13"/>
  <c r="CH11" i="13"/>
  <c r="CH12" i="13"/>
  <c r="CH13" i="13"/>
  <c r="CH14" i="13"/>
  <c r="CH6" i="14"/>
  <c r="CH7" i="14"/>
  <c r="CH8" i="14"/>
  <c r="CH9" i="14"/>
  <c r="CH10" i="14"/>
  <c r="CH11" i="14"/>
  <c r="CH12" i="14"/>
  <c r="CH13" i="14"/>
  <c r="CH14" i="14"/>
  <c r="CH6" i="15"/>
  <c r="CH7" i="15"/>
  <c r="CH8" i="15"/>
  <c r="CH9" i="15"/>
  <c r="CH10" i="15"/>
  <c r="CH11" i="15"/>
  <c r="CH12" i="15"/>
  <c r="CH13" i="15"/>
  <c r="CH14" i="15"/>
  <c r="CH6" i="16"/>
  <c r="CH7" i="16"/>
  <c r="CH8" i="16"/>
  <c r="CH9" i="16"/>
  <c r="CH10" i="16"/>
  <c r="CH11" i="16"/>
  <c r="CH12" i="16"/>
  <c r="CH13" i="16"/>
  <c r="CH14" i="16"/>
  <c r="CH6" i="17"/>
  <c r="CH7" i="17"/>
  <c r="CH8" i="17"/>
  <c r="CH9" i="17"/>
  <c r="CH10" i="17"/>
  <c r="CH11" i="17"/>
  <c r="CH12" i="17"/>
  <c r="CH13" i="17"/>
  <c r="CH14" i="17"/>
  <c r="CH6" i="18"/>
  <c r="CH7" i="18"/>
  <c r="CH8" i="18"/>
  <c r="CH9" i="18"/>
  <c r="CH10" i="18"/>
  <c r="CH11" i="18"/>
  <c r="CH12" i="18"/>
  <c r="CH13" i="18"/>
  <c r="CH14" i="18"/>
  <c r="CH6" i="19"/>
  <c r="CH7" i="19"/>
  <c r="CH8" i="19"/>
  <c r="CH9" i="19"/>
  <c r="CH10" i="19"/>
  <c r="CH11" i="19"/>
  <c r="CH12" i="19"/>
  <c r="CH13" i="19"/>
  <c r="CH14" i="19"/>
  <c r="CH6" i="20"/>
  <c r="CH7" i="20"/>
  <c r="CH8" i="20"/>
  <c r="CH9" i="20"/>
  <c r="CH10" i="20"/>
  <c r="CH11" i="20"/>
  <c r="CH12" i="20"/>
  <c r="CH13" i="20"/>
  <c r="CH14" i="20"/>
  <c r="CH6" i="21"/>
  <c r="CH7" i="21"/>
  <c r="CH8" i="21"/>
  <c r="CH9" i="21"/>
  <c r="CH10" i="21"/>
  <c r="CH11" i="21"/>
  <c r="CH12" i="21"/>
  <c r="CH13" i="21"/>
  <c r="CH14" i="21"/>
  <c r="CH6" i="22"/>
  <c r="CH7" i="22"/>
  <c r="CH8" i="22"/>
  <c r="CH9" i="22"/>
  <c r="CH10" i="22"/>
  <c r="CH11" i="22"/>
  <c r="CH12" i="22"/>
  <c r="CH13" i="22"/>
  <c r="CH14" i="22"/>
  <c r="CH6" i="23"/>
  <c r="CH7" i="23"/>
  <c r="CH8" i="23"/>
  <c r="CH9" i="23"/>
  <c r="CH10" i="23"/>
  <c r="CH11" i="23"/>
  <c r="CH12" i="23"/>
  <c r="CH13" i="23"/>
  <c r="CH14" i="23"/>
  <c r="CH6" i="24"/>
  <c r="CH7" i="24"/>
  <c r="CH8" i="24"/>
  <c r="CH9" i="24"/>
  <c r="CH10" i="24"/>
  <c r="CH11" i="24"/>
  <c r="CH12" i="24"/>
  <c r="CH13" i="24"/>
  <c r="CH14" i="24"/>
  <c r="CH6" i="25"/>
  <c r="CH7" i="25"/>
  <c r="CH8" i="25"/>
  <c r="CH9" i="25"/>
  <c r="CH10" i="25"/>
  <c r="CH11" i="25"/>
  <c r="CH12" i="25"/>
  <c r="CH13" i="25"/>
  <c r="CH14" i="25"/>
  <c r="CH6" i="26"/>
  <c r="CH7" i="26"/>
  <c r="CH8" i="26"/>
  <c r="CH9" i="26"/>
  <c r="CH10" i="26"/>
  <c r="CH11" i="26"/>
  <c r="CH12" i="26"/>
  <c r="CH13" i="26"/>
  <c r="CH14" i="26"/>
  <c r="CH6" i="1"/>
  <c r="CH7" i="1"/>
  <c r="CH8" i="1"/>
  <c r="CH9" i="1"/>
  <c r="CH10" i="1"/>
  <c r="CH11" i="1"/>
  <c r="CH12" i="1"/>
  <c r="CH13" i="1"/>
  <c r="CH14" i="1"/>
  <c r="CH5" i="2"/>
  <c r="CH5" i="3"/>
  <c r="CH5" i="4"/>
  <c r="CH5" i="5"/>
  <c r="CH5" i="6"/>
  <c r="CH5" i="7"/>
  <c r="CH5" i="8"/>
  <c r="CH5" i="9"/>
  <c r="CH5" i="10"/>
  <c r="CH5" i="11"/>
  <c r="CH5" i="12"/>
  <c r="CH5" i="13"/>
  <c r="CH5" i="14"/>
  <c r="CH5" i="15"/>
  <c r="CH5" i="16"/>
  <c r="CH5" i="17"/>
  <c r="CH5" i="18"/>
  <c r="CH5" i="19"/>
  <c r="CH5" i="20"/>
  <c r="CH5" i="21"/>
  <c r="CH5" i="22"/>
  <c r="CH5" i="23"/>
  <c r="CH5" i="24"/>
  <c r="CH5" i="25"/>
  <c r="CH5" i="26"/>
  <c r="CH5" i="1"/>
  <c r="CG6" i="2"/>
  <c r="CG7" i="2"/>
  <c r="CG8" i="2"/>
  <c r="CG9" i="2"/>
  <c r="CG10" i="2"/>
  <c r="CG11" i="2"/>
  <c r="CG12" i="2"/>
  <c r="CG13" i="2"/>
  <c r="CG14" i="2"/>
  <c r="CG6" i="3"/>
  <c r="CG7" i="3"/>
  <c r="CG8" i="3"/>
  <c r="CG9" i="3"/>
  <c r="CG10" i="3"/>
  <c r="CG11" i="3"/>
  <c r="CG12" i="3"/>
  <c r="CG13" i="3"/>
  <c r="CG14" i="3"/>
  <c r="CG6" i="4"/>
  <c r="CG7" i="4"/>
  <c r="CG8" i="4"/>
  <c r="CG9" i="4"/>
  <c r="CG10" i="4"/>
  <c r="CG11" i="4"/>
  <c r="CG12" i="4"/>
  <c r="CG13" i="4"/>
  <c r="CG14" i="4"/>
  <c r="CG6" i="5"/>
  <c r="CG7" i="5"/>
  <c r="CG8" i="5"/>
  <c r="CG9" i="5"/>
  <c r="CG10" i="5"/>
  <c r="CG11" i="5"/>
  <c r="CG12" i="5"/>
  <c r="CG13" i="5"/>
  <c r="CG14" i="5"/>
  <c r="CG6" i="6"/>
  <c r="CG7" i="6"/>
  <c r="CG8" i="6"/>
  <c r="CG9" i="6"/>
  <c r="CG10" i="6"/>
  <c r="CG11" i="6"/>
  <c r="CG12" i="6"/>
  <c r="CG13" i="6"/>
  <c r="CG14" i="6"/>
  <c r="CG6" i="7"/>
  <c r="CG7" i="7"/>
  <c r="CG8" i="7"/>
  <c r="CG9" i="7"/>
  <c r="CG10" i="7"/>
  <c r="CG11" i="7"/>
  <c r="CG12" i="7"/>
  <c r="CG13" i="7"/>
  <c r="CG14" i="7"/>
  <c r="CG6" i="8"/>
  <c r="CG7" i="8"/>
  <c r="CG8" i="8"/>
  <c r="CG9" i="8"/>
  <c r="CG10" i="8"/>
  <c r="CG11" i="8"/>
  <c r="CG12" i="8"/>
  <c r="CG13" i="8"/>
  <c r="CG14" i="8"/>
  <c r="CG6" i="9"/>
  <c r="CG7" i="9"/>
  <c r="CG8" i="9"/>
  <c r="CG9" i="9"/>
  <c r="CG10" i="9"/>
  <c r="CG11" i="9"/>
  <c r="CG12" i="9"/>
  <c r="CG13" i="9"/>
  <c r="CG14" i="9"/>
  <c r="CG6" i="10"/>
  <c r="CG7" i="10"/>
  <c r="CG8" i="10"/>
  <c r="CG9" i="10"/>
  <c r="CG10" i="10"/>
  <c r="CG11" i="10"/>
  <c r="CG12" i="10"/>
  <c r="CG13" i="10"/>
  <c r="CG14" i="10"/>
  <c r="CG6" i="11"/>
  <c r="CG7" i="11"/>
  <c r="CG8" i="11"/>
  <c r="CG9" i="11"/>
  <c r="CG10" i="11"/>
  <c r="CG11" i="11"/>
  <c r="CG12" i="11"/>
  <c r="CG13" i="11"/>
  <c r="CG14" i="11"/>
  <c r="CG6" i="12"/>
  <c r="CG7" i="12"/>
  <c r="CG8" i="12"/>
  <c r="CG9" i="12"/>
  <c r="CG10" i="12"/>
  <c r="CG11" i="12"/>
  <c r="CG12" i="12"/>
  <c r="CG13" i="12"/>
  <c r="CG14" i="12"/>
  <c r="CG6" i="13"/>
  <c r="CG7" i="13"/>
  <c r="CG8" i="13"/>
  <c r="CG9" i="13"/>
  <c r="CG10" i="13"/>
  <c r="CG11" i="13"/>
  <c r="CG12" i="13"/>
  <c r="CG13" i="13"/>
  <c r="CG14" i="13"/>
  <c r="CG6" i="14"/>
  <c r="CG7" i="14"/>
  <c r="CG8" i="14"/>
  <c r="CG9" i="14"/>
  <c r="CG10" i="14"/>
  <c r="CG11" i="14"/>
  <c r="CG12" i="14"/>
  <c r="CG13" i="14"/>
  <c r="CG14" i="14"/>
  <c r="CG6" i="15"/>
  <c r="CG7" i="15"/>
  <c r="CG8" i="15"/>
  <c r="CG9" i="15"/>
  <c r="CG10" i="15"/>
  <c r="CG11" i="15"/>
  <c r="CG12" i="15"/>
  <c r="CG13" i="15"/>
  <c r="CG14" i="15"/>
  <c r="CG6" i="16"/>
  <c r="CG7" i="16"/>
  <c r="CG8" i="16"/>
  <c r="CG9" i="16"/>
  <c r="CG10" i="16"/>
  <c r="CG11" i="16"/>
  <c r="CG12" i="16"/>
  <c r="CG13" i="16"/>
  <c r="CG14" i="16"/>
  <c r="CG6" i="17"/>
  <c r="CG7" i="17"/>
  <c r="CG8" i="17"/>
  <c r="CG9" i="17"/>
  <c r="CG10" i="17"/>
  <c r="CG11" i="17"/>
  <c r="CG12" i="17"/>
  <c r="CG13" i="17"/>
  <c r="CG14" i="17"/>
  <c r="CG6" i="18"/>
  <c r="CG7" i="18"/>
  <c r="CG8" i="18"/>
  <c r="CG9" i="18"/>
  <c r="CG10" i="18"/>
  <c r="CG11" i="18"/>
  <c r="CG12" i="18"/>
  <c r="CG13" i="18"/>
  <c r="CG14" i="18"/>
  <c r="CG6" i="19"/>
  <c r="CG7" i="19"/>
  <c r="CG8" i="19"/>
  <c r="CG9" i="19"/>
  <c r="CG10" i="19"/>
  <c r="CG11" i="19"/>
  <c r="CG12" i="19"/>
  <c r="CG13" i="19"/>
  <c r="CG14" i="19"/>
  <c r="CG6" i="20"/>
  <c r="CG7" i="20"/>
  <c r="CG8" i="20"/>
  <c r="CG9" i="20"/>
  <c r="CG10" i="20"/>
  <c r="CG11" i="20"/>
  <c r="CG12" i="20"/>
  <c r="CG13" i="20"/>
  <c r="CG14" i="20"/>
  <c r="CG6" i="21"/>
  <c r="CG7" i="21"/>
  <c r="CG8" i="21"/>
  <c r="CG9" i="21"/>
  <c r="CG10" i="21"/>
  <c r="CG11" i="21"/>
  <c r="CG12" i="21"/>
  <c r="CG13" i="21"/>
  <c r="CG14" i="21"/>
  <c r="CG6" i="22"/>
  <c r="CG7" i="22"/>
  <c r="CG8" i="22"/>
  <c r="CG9" i="22"/>
  <c r="CG10" i="22"/>
  <c r="CG11" i="22"/>
  <c r="CG12" i="22"/>
  <c r="CG13" i="22"/>
  <c r="CG14" i="22"/>
  <c r="CG6" i="23"/>
  <c r="CG7" i="23"/>
  <c r="CG8" i="23"/>
  <c r="CG9" i="23"/>
  <c r="CG10" i="23"/>
  <c r="CG11" i="23"/>
  <c r="CG12" i="23"/>
  <c r="CG13" i="23"/>
  <c r="CG14" i="23"/>
  <c r="CG6" i="24"/>
  <c r="CG7" i="24"/>
  <c r="CG8" i="24"/>
  <c r="CG9" i="24"/>
  <c r="CG10" i="24"/>
  <c r="CG11" i="24"/>
  <c r="CG12" i="24"/>
  <c r="CG13" i="24"/>
  <c r="CG14" i="24"/>
  <c r="CG6" i="25"/>
  <c r="CG7" i="25"/>
  <c r="CG8" i="25"/>
  <c r="CG9" i="25"/>
  <c r="CG10" i="25"/>
  <c r="CG11" i="25"/>
  <c r="CG12" i="25"/>
  <c r="CG13" i="25"/>
  <c r="CG14" i="25"/>
  <c r="CG6" i="26"/>
  <c r="CG7" i="26"/>
  <c r="CG8" i="26"/>
  <c r="CG9" i="26"/>
  <c r="CG10" i="26"/>
  <c r="CG11" i="26"/>
  <c r="CG12" i="26"/>
  <c r="CG13" i="26"/>
  <c r="CG14" i="26"/>
  <c r="CG6" i="1"/>
  <c r="CG7" i="1"/>
  <c r="CG8" i="1"/>
  <c r="CG9" i="1"/>
  <c r="CG10" i="1"/>
  <c r="CG11" i="1"/>
  <c r="CG12" i="1"/>
  <c r="CG13" i="1"/>
  <c r="CG14" i="1"/>
  <c r="CG5" i="2"/>
  <c r="CG5" i="3"/>
  <c r="CG5" i="4"/>
  <c r="CG5" i="5"/>
  <c r="CG5" i="6"/>
  <c r="CG5" i="7"/>
  <c r="CG5" i="8"/>
  <c r="CG5" i="9"/>
  <c r="CG5" i="10"/>
  <c r="CG5" i="11"/>
  <c r="CG5" i="12"/>
  <c r="CG5" i="13"/>
  <c r="CG5" i="14"/>
  <c r="CG5" i="15"/>
  <c r="CG5" i="16"/>
  <c r="CG5" i="17"/>
  <c r="CG5" i="18"/>
  <c r="CG5" i="19"/>
  <c r="CG5" i="20"/>
  <c r="CG5" i="21"/>
  <c r="CG5" i="22"/>
  <c r="CG5" i="23"/>
  <c r="CG5" i="24"/>
  <c r="CG5" i="25"/>
  <c r="CG5" i="26"/>
  <c r="CG5" i="1"/>
  <c r="CF6" i="2"/>
  <c r="CF7" i="2"/>
  <c r="CF8" i="2"/>
  <c r="CF9" i="2"/>
  <c r="CF10" i="2"/>
  <c r="CF11" i="2"/>
  <c r="CF12" i="2"/>
  <c r="CF13" i="2"/>
  <c r="CF14" i="2"/>
  <c r="CF6" i="3"/>
  <c r="CF7" i="3"/>
  <c r="CF8" i="3"/>
  <c r="CF9" i="3"/>
  <c r="CF10" i="3"/>
  <c r="CF11" i="3"/>
  <c r="CF12" i="3"/>
  <c r="CF13" i="3"/>
  <c r="CF14" i="3"/>
  <c r="CF6" i="4"/>
  <c r="CF7" i="4"/>
  <c r="CF8" i="4"/>
  <c r="CF9" i="4"/>
  <c r="CF10" i="4"/>
  <c r="CF11" i="4"/>
  <c r="CF12" i="4"/>
  <c r="CF13" i="4"/>
  <c r="CF14" i="4"/>
  <c r="CF6" i="5"/>
  <c r="CF7" i="5"/>
  <c r="CF8" i="5"/>
  <c r="CF9" i="5"/>
  <c r="CF10" i="5"/>
  <c r="CF11" i="5"/>
  <c r="CF12" i="5"/>
  <c r="CF13" i="5"/>
  <c r="CF14" i="5"/>
  <c r="CF6" i="6"/>
  <c r="CF7" i="6"/>
  <c r="CF8" i="6"/>
  <c r="CF9" i="6"/>
  <c r="CF10" i="6"/>
  <c r="CF11" i="6"/>
  <c r="CF12" i="6"/>
  <c r="CF13" i="6"/>
  <c r="CF14" i="6"/>
  <c r="CF6" i="7"/>
  <c r="CF7" i="7"/>
  <c r="CF8" i="7"/>
  <c r="CF9" i="7"/>
  <c r="CF10" i="7"/>
  <c r="CF11" i="7"/>
  <c r="CF12" i="7"/>
  <c r="CF13" i="7"/>
  <c r="CF14" i="7"/>
  <c r="CF6" i="8"/>
  <c r="CF7" i="8"/>
  <c r="CF8" i="8"/>
  <c r="CF9" i="8"/>
  <c r="CF10" i="8"/>
  <c r="CF11" i="8"/>
  <c r="CF12" i="8"/>
  <c r="CF13" i="8"/>
  <c r="CF14" i="8"/>
  <c r="CF6" i="9"/>
  <c r="CF7" i="9"/>
  <c r="CF8" i="9"/>
  <c r="CF9" i="9"/>
  <c r="CF10" i="9"/>
  <c r="CF11" i="9"/>
  <c r="CF12" i="9"/>
  <c r="CF13" i="9"/>
  <c r="CF14" i="9"/>
  <c r="CF6" i="10"/>
  <c r="CF7" i="10"/>
  <c r="CF8" i="10"/>
  <c r="CF9" i="10"/>
  <c r="CF10" i="10"/>
  <c r="CF11" i="10"/>
  <c r="CF12" i="10"/>
  <c r="CF13" i="10"/>
  <c r="CF14" i="10"/>
  <c r="CF6" i="11"/>
  <c r="CF7" i="11"/>
  <c r="CF8" i="11"/>
  <c r="CF9" i="11"/>
  <c r="CF10" i="11"/>
  <c r="CF11" i="11"/>
  <c r="CF12" i="11"/>
  <c r="CF13" i="11"/>
  <c r="CF14" i="11"/>
  <c r="CF6" i="12"/>
  <c r="CF7" i="12"/>
  <c r="CF8" i="12"/>
  <c r="CF9" i="12"/>
  <c r="CF10" i="12"/>
  <c r="CF11" i="12"/>
  <c r="CF12" i="12"/>
  <c r="CF13" i="12"/>
  <c r="CF14" i="12"/>
  <c r="CF6" i="13"/>
  <c r="CF7" i="13"/>
  <c r="CF8" i="13"/>
  <c r="CF9" i="13"/>
  <c r="CF10" i="13"/>
  <c r="CF11" i="13"/>
  <c r="CF12" i="13"/>
  <c r="CF13" i="13"/>
  <c r="CF14" i="13"/>
  <c r="CF6" i="14"/>
  <c r="CF7" i="14"/>
  <c r="CF8" i="14"/>
  <c r="CF9" i="14"/>
  <c r="CF10" i="14"/>
  <c r="CF11" i="14"/>
  <c r="CF12" i="14"/>
  <c r="CF13" i="14"/>
  <c r="CF14" i="14"/>
  <c r="CF6" i="15"/>
  <c r="CF7" i="15"/>
  <c r="CF8" i="15"/>
  <c r="CF9" i="15"/>
  <c r="CF10" i="15"/>
  <c r="CF11" i="15"/>
  <c r="CF12" i="15"/>
  <c r="CF13" i="15"/>
  <c r="CF14" i="15"/>
  <c r="CF6" i="16"/>
  <c r="CF7" i="16"/>
  <c r="CF8" i="16"/>
  <c r="CF9" i="16"/>
  <c r="CF10" i="16"/>
  <c r="CF11" i="16"/>
  <c r="CF12" i="16"/>
  <c r="CF13" i="16"/>
  <c r="CF14" i="16"/>
  <c r="CF6" i="17"/>
  <c r="CF7" i="17"/>
  <c r="CF8" i="17"/>
  <c r="CF9" i="17"/>
  <c r="CF10" i="17"/>
  <c r="CF11" i="17"/>
  <c r="CF12" i="17"/>
  <c r="CF13" i="17"/>
  <c r="CF14" i="17"/>
  <c r="CF6" i="18"/>
  <c r="CF7" i="18"/>
  <c r="CF8" i="18"/>
  <c r="CF9" i="18"/>
  <c r="CF10" i="18"/>
  <c r="CF11" i="18"/>
  <c r="CF12" i="18"/>
  <c r="CF13" i="18"/>
  <c r="CF14" i="18"/>
  <c r="CF6" i="19"/>
  <c r="CF7" i="19"/>
  <c r="CF8" i="19"/>
  <c r="CF9" i="19"/>
  <c r="CF10" i="19"/>
  <c r="CF11" i="19"/>
  <c r="CF12" i="19"/>
  <c r="CF13" i="19"/>
  <c r="CF14" i="19"/>
  <c r="CF6" i="20"/>
  <c r="CF7" i="20"/>
  <c r="CF8" i="20"/>
  <c r="CF9" i="20"/>
  <c r="CF10" i="20"/>
  <c r="CF11" i="20"/>
  <c r="CF12" i="20"/>
  <c r="CF13" i="20"/>
  <c r="CF14" i="20"/>
  <c r="CF6" i="21"/>
  <c r="CF7" i="21"/>
  <c r="CF8" i="21"/>
  <c r="CF9" i="21"/>
  <c r="CF10" i="21"/>
  <c r="CF11" i="21"/>
  <c r="CF12" i="21"/>
  <c r="CF13" i="21"/>
  <c r="CF14" i="21"/>
  <c r="CF6" i="22"/>
  <c r="CF7" i="22"/>
  <c r="CF8" i="22"/>
  <c r="CF9" i="22"/>
  <c r="CF10" i="22"/>
  <c r="CF11" i="22"/>
  <c r="CF12" i="22"/>
  <c r="CF13" i="22"/>
  <c r="CF14" i="22"/>
  <c r="CF6" i="23"/>
  <c r="CF7" i="23"/>
  <c r="CF8" i="23"/>
  <c r="CF9" i="23"/>
  <c r="CF10" i="23"/>
  <c r="CF11" i="23"/>
  <c r="CF12" i="23"/>
  <c r="CF13" i="23"/>
  <c r="CF14" i="23"/>
  <c r="CF6" i="24"/>
  <c r="CF7" i="24"/>
  <c r="CF8" i="24"/>
  <c r="CF9" i="24"/>
  <c r="CF10" i="24"/>
  <c r="CF11" i="24"/>
  <c r="CF12" i="24"/>
  <c r="CF13" i="24"/>
  <c r="CF14" i="24"/>
  <c r="CF6" i="25"/>
  <c r="CF7" i="25"/>
  <c r="CF8" i="25"/>
  <c r="CF9" i="25"/>
  <c r="CF10" i="25"/>
  <c r="CF11" i="25"/>
  <c r="CF12" i="25"/>
  <c r="CF13" i="25"/>
  <c r="CF14" i="25"/>
  <c r="CF6" i="26"/>
  <c r="CF7" i="26"/>
  <c r="CF8" i="26"/>
  <c r="CF9" i="26"/>
  <c r="CF10" i="26"/>
  <c r="CF11" i="26"/>
  <c r="CF12" i="26"/>
  <c r="CF13" i="26"/>
  <c r="CF14" i="26"/>
  <c r="CF6" i="1"/>
  <c r="CF7" i="1"/>
  <c r="CF8" i="1"/>
  <c r="CF9" i="1"/>
  <c r="CF10" i="1"/>
  <c r="CF11" i="1"/>
  <c r="CF12" i="1"/>
  <c r="CF13" i="1"/>
  <c r="CF14" i="1"/>
  <c r="CF5" i="2"/>
  <c r="CF5" i="3"/>
  <c r="CF5" i="4"/>
  <c r="CF5" i="5"/>
  <c r="CF5" i="6"/>
  <c r="CF5" i="7"/>
  <c r="CF5" i="8"/>
  <c r="CF5" i="9"/>
  <c r="CF5" i="10"/>
  <c r="CF5" i="11"/>
  <c r="CF5" i="12"/>
  <c r="CF5" i="13"/>
  <c r="CF5" i="14"/>
  <c r="CF5" i="15"/>
  <c r="CF5" i="16"/>
  <c r="CF5" i="17"/>
  <c r="CF5" i="18"/>
  <c r="CF5" i="19"/>
  <c r="CF5" i="20"/>
  <c r="CF5" i="21"/>
  <c r="CF5" i="22"/>
  <c r="CF5" i="23"/>
  <c r="CF5" i="24"/>
  <c r="CF5" i="25"/>
  <c r="CF5" i="26"/>
  <c r="CF5" i="1"/>
  <c r="CE6" i="2"/>
  <c r="CE7" i="2"/>
  <c r="CE8" i="2"/>
  <c r="CE9" i="2"/>
  <c r="CE10" i="2"/>
  <c r="CE11" i="2"/>
  <c r="CE12" i="2"/>
  <c r="CE13" i="2"/>
  <c r="CE14" i="2"/>
  <c r="CE6" i="3"/>
  <c r="CE7" i="3"/>
  <c r="CE8" i="3"/>
  <c r="CE9" i="3"/>
  <c r="CE10" i="3"/>
  <c r="CE11" i="3"/>
  <c r="CE12" i="3"/>
  <c r="CE13" i="3"/>
  <c r="CE14" i="3"/>
  <c r="CE6" i="4"/>
  <c r="CE7" i="4"/>
  <c r="CE8" i="4"/>
  <c r="CE9" i="4"/>
  <c r="CE10" i="4"/>
  <c r="CE11" i="4"/>
  <c r="CE12" i="4"/>
  <c r="CE13" i="4"/>
  <c r="CE14" i="4"/>
  <c r="CE6" i="5"/>
  <c r="CE7" i="5"/>
  <c r="CE8" i="5"/>
  <c r="CE9" i="5"/>
  <c r="CE10" i="5"/>
  <c r="CE11" i="5"/>
  <c r="CE12" i="5"/>
  <c r="CE13" i="5"/>
  <c r="CE14" i="5"/>
  <c r="CE6" i="6"/>
  <c r="CE7" i="6"/>
  <c r="CE8" i="6"/>
  <c r="CE9" i="6"/>
  <c r="CE10" i="6"/>
  <c r="CE11" i="6"/>
  <c r="CE12" i="6"/>
  <c r="CE13" i="6"/>
  <c r="CE14" i="6"/>
  <c r="CE6" i="7"/>
  <c r="CE7" i="7"/>
  <c r="CE8" i="7"/>
  <c r="CE9" i="7"/>
  <c r="CE10" i="7"/>
  <c r="CE11" i="7"/>
  <c r="CE12" i="7"/>
  <c r="CE13" i="7"/>
  <c r="CE14" i="7"/>
  <c r="CE6" i="8"/>
  <c r="CE7" i="8"/>
  <c r="CE8" i="8"/>
  <c r="CE9" i="8"/>
  <c r="CE10" i="8"/>
  <c r="CE11" i="8"/>
  <c r="CE12" i="8"/>
  <c r="CE13" i="8"/>
  <c r="CE14" i="8"/>
  <c r="CE6" i="9"/>
  <c r="CE7" i="9"/>
  <c r="CE8" i="9"/>
  <c r="CE9" i="9"/>
  <c r="CE10" i="9"/>
  <c r="CE11" i="9"/>
  <c r="CE12" i="9"/>
  <c r="CE13" i="9"/>
  <c r="CE14" i="9"/>
  <c r="CE6" i="10"/>
  <c r="CE7" i="10"/>
  <c r="CE8" i="10"/>
  <c r="CE9" i="10"/>
  <c r="CE10" i="10"/>
  <c r="CE11" i="10"/>
  <c r="CE12" i="10"/>
  <c r="CE13" i="10"/>
  <c r="CE14" i="10"/>
  <c r="CE6" i="11"/>
  <c r="CE7" i="11"/>
  <c r="CE8" i="11"/>
  <c r="CE9" i="11"/>
  <c r="CE10" i="11"/>
  <c r="CE11" i="11"/>
  <c r="CE12" i="11"/>
  <c r="CE13" i="11"/>
  <c r="CE14" i="11"/>
  <c r="CE6" i="12"/>
  <c r="CE7" i="12"/>
  <c r="CE8" i="12"/>
  <c r="CE9" i="12"/>
  <c r="CE10" i="12"/>
  <c r="CE11" i="12"/>
  <c r="CE12" i="12"/>
  <c r="CE13" i="12"/>
  <c r="CE14" i="12"/>
  <c r="CE6" i="13"/>
  <c r="CE7" i="13"/>
  <c r="CE8" i="13"/>
  <c r="CE9" i="13"/>
  <c r="CE10" i="13"/>
  <c r="CE11" i="13"/>
  <c r="CE12" i="13"/>
  <c r="CE13" i="13"/>
  <c r="CE14" i="13"/>
  <c r="CE6" i="14"/>
  <c r="CE7" i="14"/>
  <c r="CE8" i="14"/>
  <c r="CE9" i="14"/>
  <c r="CE10" i="14"/>
  <c r="CE11" i="14"/>
  <c r="CE12" i="14"/>
  <c r="CE13" i="14"/>
  <c r="CE14" i="14"/>
  <c r="CE6" i="15"/>
  <c r="CE7" i="15"/>
  <c r="CE8" i="15"/>
  <c r="CE9" i="15"/>
  <c r="CE10" i="15"/>
  <c r="CE11" i="15"/>
  <c r="CE12" i="15"/>
  <c r="CE13" i="15"/>
  <c r="CE14" i="15"/>
  <c r="CE6" i="16"/>
  <c r="CE7" i="16"/>
  <c r="CE8" i="16"/>
  <c r="CE9" i="16"/>
  <c r="CE10" i="16"/>
  <c r="CE11" i="16"/>
  <c r="CE12" i="16"/>
  <c r="CE13" i="16"/>
  <c r="CE14" i="16"/>
  <c r="CE6" i="17"/>
  <c r="CE7" i="17"/>
  <c r="CE8" i="17"/>
  <c r="CE9" i="17"/>
  <c r="CE10" i="17"/>
  <c r="CE11" i="17"/>
  <c r="CE12" i="17"/>
  <c r="CE13" i="17"/>
  <c r="CE14" i="17"/>
  <c r="CE6" i="18"/>
  <c r="CE7" i="18"/>
  <c r="CE8" i="18"/>
  <c r="CE9" i="18"/>
  <c r="CE10" i="18"/>
  <c r="CE11" i="18"/>
  <c r="CE12" i="18"/>
  <c r="CE13" i="18"/>
  <c r="CE14" i="18"/>
  <c r="CE6" i="19"/>
  <c r="CE7" i="19"/>
  <c r="CE8" i="19"/>
  <c r="CE9" i="19"/>
  <c r="CE10" i="19"/>
  <c r="CE11" i="19"/>
  <c r="CE12" i="19"/>
  <c r="CE13" i="19"/>
  <c r="CE14" i="19"/>
  <c r="CE6" i="20"/>
  <c r="CE7" i="20"/>
  <c r="CE8" i="20"/>
  <c r="CE9" i="20"/>
  <c r="CE10" i="20"/>
  <c r="CE11" i="20"/>
  <c r="CE12" i="20"/>
  <c r="CE13" i="20"/>
  <c r="CE14" i="20"/>
  <c r="CE6" i="21"/>
  <c r="CE7" i="21"/>
  <c r="CE8" i="21"/>
  <c r="CE9" i="21"/>
  <c r="CE10" i="21"/>
  <c r="CE11" i="21"/>
  <c r="CE12" i="21"/>
  <c r="CE13" i="21"/>
  <c r="CE14" i="21"/>
  <c r="CE6" i="22"/>
  <c r="CE7" i="22"/>
  <c r="CE8" i="22"/>
  <c r="CE9" i="22"/>
  <c r="CE10" i="22"/>
  <c r="CE11" i="22"/>
  <c r="CE12" i="22"/>
  <c r="CE13" i="22"/>
  <c r="CE14" i="22"/>
  <c r="CE6" i="23"/>
  <c r="CE7" i="23"/>
  <c r="CE8" i="23"/>
  <c r="CE9" i="23"/>
  <c r="CE10" i="23"/>
  <c r="CE11" i="23"/>
  <c r="CE12" i="23"/>
  <c r="CE13" i="23"/>
  <c r="CE14" i="23"/>
  <c r="CE6" i="24"/>
  <c r="CE7" i="24"/>
  <c r="CE8" i="24"/>
  <c r="CE9" i="24"/>
  <c r="CE10" i="24"/>
  <c r="CE11" i="24"/>
  <c r="CE12" i="24"/>
  <c r="CE13" i="24"/>
  <c r="CE14" i="24"/>
  <c r="CE6" i="25"/>
  <c r="CE7" i="25"/>
  <c r="CE8" i="25"/>
  <c r="CE9" i="25"/>
  <c r="CE10" i="25"/>
  <c r="CE11" i="25"/>
  <c r="CE12" i="25"/>
  <c r="CE13" i="25"/>
  <c r="CE14" i="25"/>
  <c r="CE6" i="26"/>
  <c r="CE7" i="26"/>
  <c r="CE8" i="26"/>
  <c r="CE9" i="26"/>
  <c r="CE10" i="26"/>
  <c r="CE11" i="26"/>
  <c r="CE12" i="26"/>
  <c r="CE13" i="26"/>
  <c r="CE14" i="26"/>
  <c r="CE6" i="1"/>
  <c r="CE7" i="1"/>
  <c r="CE8" i="1"/>
  <c r="CE9" i="1"/>
  <c r="CE10" i="1"/>
  <c r="CE11" i="1"/>
  <c r="CE12" i="1"/>
  <c r="CE13" i="1"/>
  <c r="CE14" i="1"/>
  <c r="CE5" i="2"/>
  <c r="CE5" i="3"/>
  <c r="CE5" i="4"/>
  <c r="CE5" i="5"/>
  <c r="CE5" i="6"/>
  <c r="CE5" i="7"/>
  <c r="CE5" i="8"/>
  <c r="CE5" i="9"/>
  <c r="CE5" i="10"/>
  <c r="CE5" i="11"/>
  <c r="CE5" i="12"/>
  <c r="CE5" i="13"/>
  <c r="CE5" i="14"/>
  <c r="CE5" i="15"/>
  <c r="CE5" i="16"/>
  <c r="CE5" i="17"/>
  <c r="CE5" i="18"/>
  <c r="CE5" i="19"/>
  <c r="CE5" i="20"/>
  <c r="CE5" i="21"/>
  <c r="CE5" i="22"/>
  <c r="CE5" i="23"/>
  <c r="CE5" i="24"/>
  <c r="CE5" i="25"/>
  <c r="CE5" i="26"/>
  <c r="CE5" i="1"/>
  <c r="CD6" i="2"/>
  <c r="CD7" i="2"/>
  <c r="CD8" i="2"/>
  <c r="CD9" i="2"/>
  <c r="CD10" i="2"/>
  <c r="CD11" i="2"/>
  <c r="CD12" i="2"/>
  <c r="CD13" i="2"/>
  <c r="CD14" i="2"/>
  <c r="CD6" i="3"/>
  <c r="CD7" i="3"/>
  <c r="CD8" i="3"/>
  <c r="CD9" i="3"/>
  <c r="CD10" i="3"/>
  <c r="CD11" i="3"/>
  <c r="CD12" i="3"/>
  <c r="CD13" i="3"/>
  <c r="CD14" i="3"/>
  <c r="CD6" i="4"/>
  <c r="CD7" i="4"/>
  <c r="CD8" i="4"/>
  <c r="CD9" i="4"/>
  <c r="CD10" i="4"/>
  <c r="CD11" i="4"/>
  <c r="CD12" i="4"/>
  <c r="CD13" i="4"/>
  <c r="CD14" i="4"/>
  <c r="CD6" i="5"/>
  <c r="CD7" i="5"/>
  <c r="CD8" i="5"/>
  <c r="CD9" i="5"/>
  <c r="CD10" i="5"/>
  <c r="CD11" i="5"/>
  <c r="CD12" i="5"/>
  <c r="CD13" i="5"/>
  <c r="CD14" i="5"/>
  <c r="CD6" i="6"/>
  <c r="CD7" i="6"/>
  <c r="CD8" i="6"/>
  <c r="CD9" i="6"/>
  <c r="CD10" i="6"/>
  <c r="CD11" i="6"/>
  <c r="CD12" i="6"/>
  <c r="CD13" i="6"/>
  <c r="CD14" i="6"/>
  <c r="CD6" i="7"/>
  <c r="CD7" i="7"/>
  <c r="CD8" i="7"/>
  <c r="CD9" i="7"/>
  <c r="CD10" i="7"/>
  <c r="CD11" i="7"/>
  <c r="CD12" i="7"/>
  <c r="CD13" i="7"/>
  <c r="CD14" i="7"/>
  <c r="CD6" i="8"/>
  <c r="CD7" i="8"/>
  <c r="CD8" i="8"/>
  <c r="CD9" i="8"/>
  <c r="CD10" i="8"/>
  <c r="CD11" i="8"/>
  <c r="CD12" i="8"/>
  <c r="CD13" i="8"/>
  <c r="CD14" i="8"/>
  <c r="CD6" i="9"/>
  <c r="CD7" i="9"/>
  <c r="CD8" i="9"/>
  <c r="CD9" i="9"/>
  <c r="CD10" i="9"/>
  <c r="CD11" i="9"/>
  <c r="CD12" i="9"/>
  <c r="CD13" i="9"/>
  <c r="CD14" i="9"/>
  <c r="CD6" i="10"/>
  <c r="CD7" i="10"/>
  <c r="CD8" i="10"/>
  <c r="CD9" i="10"/>
  <c r="CD10" i="10"/>
  <c r="CD11" i="10"/>
  <c r="CD12" i="10"/>
  <c r="CD13" i="10"/>
  <c r="CD14" i="10"/>
  <c r="CD6" i="11"/>
  <c r="CD7" i="11"/>
  <c r="CD8" i="11"/>
  <c r="CD9" i="11"/>
  <c r="CD10" i="11"/>
  <c r="CD11" i="11"/>
  <c r="CD12" i="11"/>
  <c r="CD13" i="11"/>
  <c r="CD14" i="11"/>
  <c r="CD6" i="12"/>
  <c r="CD7" i="12"/>
  <c r="CD8" i="12"/>
  <c r="CD9" i="12"/>
  <c r="CD10" i="12"/>
  <c r="CD11" i="12"/>
  <c r="CD12" i="12"/>
  <c r="CD13" i="12"/>
  <c r="CD14" i="12"/>
  <c r="CD6" i="13"/>
  <c r="CD7" i="13"/>
  <c r="CD8" i="13"/>
  <c r="CD9" i="13"/>
  <c r="CD10" i="13"/>
  <c r="CD11" i="13"/>
  <c r="CD12" i="13"/>
  <c r="CD13" i="13"/>
  <c r="CD14" i="13"/>
  <c r="CD6" i="14"/>
  <c r="CD7" i="14"/>
  <c r="CD8" i="14"/>
  <c r="CD9" i="14"/>
  <c r="CD10" i="14"/>
  <c r="CD11" i="14"/>
  <c r="CD12" i="14"/>
  <c r="CD13" i="14"/>
  <c r="CD14" i="14"/>
  <c r="CD6" i="15"/>
  <c r="CD7" i="15"/>
  <c r="CD8" i="15"/>
  <c r="CD9" i="15"/>
  <c r="CD10" i="15"/>
  <c r="CD11" i="15"/>
  <c r="CD12" i="15"/>
  <c r="CD13" i="15"/>
  <c r="CD14" i="15"/>
  <c r="CD6" i="16"/>
  <c r="CD7" i="16"/>
  <c r="CD8" i="16"/>
  <c r="CD9" i="16"/>
  <c r="CD10" i="16"/>
  <c r="CD11" i="16"/>
  <c r="CD12" i="16"/>
  <c r="CD13" i="16"/>
  <c r="CD14" i="16"/>
  <c r="CD6" i="17"/>
  <c r="CD7" i="17"/>
  <c r="CD8" i="17"/>
  <c r="CD9" i="17"/>
  <c r="CD10" i="17"/>
  <c r="CD11" i="17"/>
  <c r="CD12" i="17"/>
  <c r="CD13" i="17"/>
  <c r="CD14" i="17"/>
  <c r="CD6" i="18"/>
  <c r="CD7" i="18"/>
  <c r="CD8" i="18"/>
  <c r="CD9" i="18"/>
  <c r="CD10" i="18"/>
  <c r="CD11" i="18"/>
  <c r="CD12" i="18"/>
  <c r="CD13" i="18"/>
  <c r="CD14" i="18"/>
  <c r="CD6" i="19"/>
  <c r="CD7" i="19"/>
  <c r="CD8" i="19"/>
  <c r="CD9" i="19"/>
  <c r="CD10" i="19"/>
  <c r="CD11" i="19"/>
  <c r="CD12" i="19"/>
  <c r="CD13" i="19"/>
  <c r="CD14" i="19"/>
  <c r="CD6" i="20"/>
  <c r="CD7" i="20"/>
  <c r="CD8" i="20"/>
  <c r="CD9" i="20"/>
  <c r="CD10" i="20"/>
  <c r="CD11" i="20"/>
  <c r="CD12" i="20"/>
  <c r="CD13" i="20"/>
  <c r="CD14" i="20"/>
  <c r="CD6" i="21"/>
  <c r="CD7" i="21"/>
  <c r="CD8" i="21"/>
  <c r="CD9" i="21"/>
  <c r="CD10" i="21"/>
  <c r="CD11" i="21"/>
  <c r="CD12" i="21"/>
  <c r="CD13" i="21"/>
  <c r="CD14" i="21"/>
  <c r="CD6" i="22"/>
  <c r="CD7" i="22"/>
  <c r="CD8" i="22"/>
  <c r="CD9" i="22"/>
  <c r="CD10" i="22"/>
  <c r="CD11" i="22"/>
  <c r="CD12" i="22"/>
  <c r="CD13" i="22"/>
  <c r="CD14" i="22"/>
  <c r="CD6" i="23"/>
  <c r="CD7" i="23"/>
  <c r="CD8" i="23"/>
  <c r="CD9" i="23"/>
  <c r="CD10" i="23"/>
  <c r="CD11" i="23"/>
  <c r="CD12" i="23"/>
  <c r="CD13" i="23"/>
  <c r="CD14" i="23"/>
  <c r="CD6" i="24"/>
  <c r="CD7" i="24"/>
  <c r="CD8" i="24"/>
  <c r="CD9" i="24"/>
  <c r="CD10" i="24"/>
  <c r="CD11" i="24"/>
  <c r="CD12" i="24"/>
  <c r="CD13" i="24"/>
  <c r="CD14" i="24"/>
  <c r="CD6" i="25"/>
  <c r="CD7" i="25"/>
  <c r="CD8" i="25"/>
  <c r="CD9" i="25"/>
  <c r="CD10" i="25"/>
  <c r="CD11" i="25"/>
  <c r="CD12" i="25"/>
  <c r="CD13" i="25"/>
  <c r="CD14" i="25"/>
  <c r="CD6" i="26"/>
  <c r="CD7" i="26"/>
  <c r="CD8" i="26"/>
  <c r="CD9" i="26"/>
  <c r="CD10" i="26"/>
  <c r="CD11" i="26"/>
  <c r="CD12" i="26"/>
  <c r="CD13" i="26"/>
  <c r="CD14" i="26"/>
  <c r="CD6" i="1"/>
  <c r="CD7" i="1"/>
  <c r="CD8" i="1"/>
  <c r="CD9" i="1"/>
  <c r="CD10" i="1"/>
  <c r="CD11" i="1"/>
  <c r="CD12" i="1"/>
  <c r="CD13" i="1"/>
  <c r="CD14" i="1"/>
  <c r="CD5" i="2"/>
  <c r="CD5" i="3"/>
  <c r="CD5" i="4"/>
  <c r="CD5" i="5"/>
  <c r="CD5" i="6"/>
  <c r="CD5" i="7"/>
  <c r="CD5" i="8"/>
  <c r="CD5" i="9"/>
  <c r="CD5" i="10"/>
  <c r="CD5" i="11"/>
  <c r="CD5" i="12"/>
  <c r="CD5" i="13"/>
  <c r="CD5" i="14"/>
  <c r="CD5" i="15"/>
  <c r="CD5" i="16"/>
  <c r="CD5" i="17"/>
  <c r="CD5" i="18"/>
  <c r="CD5" i="19"/>
  <c r="CD5" i="20"/>
  <c r="CD5" i="21"/>
  <c r="CD5" i="22"/>
  <c r="CD5" i="23"/>
  <c r="CD5" i="24"/>
  <c r="CD5" i="25"/>
  <c r="CD5" i="26"/>
  <c r="CD5" i="1"/>
  <c r="CC6" i="2"/>
  <c r="CC7" i="2"/>
  <c r="CC8" i="2"/>
  <c r="CC9" i="2"/>
  <c r="CC10" i="2"/>
  <c r="CC11" i="2"/>
  <c r="CC12" i="2"/>
  <c r="CC13" i="2"/>
  <c r="CC14" i="2"/>
  <c r="CC6" i="3"/>
  <c r="CC7" i="3"/>
  <c r="CC8" i="3"/>
  <c r="CC9" i="3"/>
  <c r="CC10" i="3"/>
  <c r="CC11" i="3"/>
  <c r="CC12" i="3"/>
  <c r="CC13" i="3"/>
  <c r="CC14" i="3"/>
  <c r="CC6" i="4"/>
  <c r="CC7" i="4"/>
  <c r="CC8" i="4"/>
  <c r="CC9" i="4"/>
  <c r="CC10" i="4"/>
  <c r="CC11" i="4"/>
  <c r="CC12" i="4"/>
  <c r="CC13" i="4"/>
  <c r="CC14" i="4"/>
  <c r="CC6" i="5"/>
  <c r="CC7" i="5"/>
  <c r="CC8" i="5"/>
  <c r="CC9" i="5"/>
  <c r="CC10" i="5"/>
  <c r="CC11" i="5"/>
  <c r="CC12" i="5"/>
  <c r="CC13" i="5"/>
  <c r="CC14" i="5"/>
  <c r="CC6" i="6"/>
  <c r="CC7" i="6"/>
  <c r="CC8" i="6"/>
  <c r="CC9" i="6"/>
  <c r="CC10" i="6"/>
  <c r="CC11" i="6"/>
  <c r="CC12" i="6"/>
  <c r="CC13" i="6"/>
  <c r="CC14" i="6"/>
  <c r="CC6" i="7"/>
  <c r="CC7" i="7"/>
  <c r="CC8" i="7"/>
  <c r="CC9" i="7"/>
  <c r="CC10" i="7"/>
  <c r="CC11" i="7"/>
  <c r="CC12" i="7"/>
  <c r="CC13" i="7"/>
  <c r="CC14" i="7"/>
  <c r="CC6" i="8"/>
  <c r="CC7" i="8"/>
  <c r="CC8" i="8"/>
  <c r="CC9" i="8"/>
  <c r="CC10" i="8"/>
  <c r="CC11" i="8"/>
  <c r="CC12" i="8"/>
  <c r="CC13" i="8"/>
  <c r="CC14" i="8"/>
  <c r="CC6" i="9"/>
  <c r="CC7" i="9"/>
  <c r="CC8" i="9"/>
  <c r="CC9" i="9"/>
  <c r="CC10" i="9"/>
  <c r="CC11" i="9"/>
  <c r="CC12" i="9"/>
  <c r="CC13" i="9"/>
  <c r="CC14" i="9"/>
  <c r="CC6" i="10"/>
  <c r="CC7" i="10"/>
  <c r="CC8" i="10"/>
  <c r="CC9" i="10"/>
  <c r="CC10" i="10"/>
  <c r="CC11" i="10"/>
  <c r="CC12" i="10"/>
  <c r="CC13" i="10"/>
  <c r="CC14" i="10"/>
  <c r="CC6" i="11"/>
  <c r="CC7" i="11"/>
  <c r="CC8" i="11"/>
  <c r="CC9" i="11"/>
  <c r="CC10" i="11"/>
  <c r="CC11" i="11"/>
  <c r="CC12" i="11"/>
  <c r="CC13" i="11"/>
  <c r="CC14" i="11"/>
  <c r="CC6" i="12"/>
  <c r="CC7" i="12"/>
  <c r="CC8" i="12"/>
  <c r="CC9" i="12"/>
  <c r="CC10" i="12"/>
  <c r="CC11" i="12"/>
  <c r="CC12" i="12"/>
  <c r="CC13" i="12"/>
  <c r="CC14" i="12"/>
  <c r="CC6" i="13"/>
  <c r="CC7" i="13"/>
  <c r="CC8" i="13"/>
  <c r="CC9" i="13"/>
  <c r="CC10" i="13"/>
  <c r="CC11" i="13"/>
  <c r="CC12" i="13"/>
  <c r="CC13" i="13"/>
  <c r="CC14" i="13"/>
  <c r="CC6" i="14"/>
  <c r="CC7" i="14"/>
  <c r="CC8" i="14"/>
  <c r="CC9" i="14"/>
  <c r="CC10" i="14"/>
  <c r="CC11" i="14"/>
  <c r="CC12" i="14"/>
  <c r="CC13" i="14"/>
  <c r="CC14" i="14"/>
  <c r="CC6" i="15"/>
  <c r="CC7" i="15"/>
  <c r="CC8" i="15"/>
  <c r="CC9" i="15"/>
  <c r="CC10" i="15"/>
  <c r="CC11" i="15"/>
  <c r="CC12" i="15"/>
  <c r="CC13" i="15"/>
  <c r="CC14" i="15"/>
  <c r="CC6" i="16"/>
  <c r="CC7" i="16"/>
  <c r="CC8" i="16"/>
  <c r="CC9" i="16"/>
  <c r="CC10" i="16"/>
  <c r="CC11" i="16"/>
  <c r="CC12" i="16"/>
  <c r="CC13" i="16"/>
  <c r="CC14" i="16"/>
  <c r="CC6" i="17"/>
  <c r="CC7" i="17"/>
  <c r="CC8" i="17"/>
  <c r="CC9" i="17"/>
  <c r="CC10" i="17"/>
  <c r="CC11" i="17"/>
  <c r="CC12" i="17"/>
  <c r="CC13" i="17"/>
  <c r="CC14" i="17"/>
  <c r="CC6" i="18"/>
  <c r="CC7" i="18"/>
  <c r="CC8" i="18"/>
  <c r="CC9" i="18"/>
  <c r="CC10" i="18"/>
  <c r="CC11" i="18"/>
  <c r="CC12" i="18"/>
  <c r="CC13" i="18"/>
  <c r="CC14" i="18"/>
  <c r="CC6" i="19"/>
  <c r="CC7" i="19"/>
  <c r="CC8" i="19"/>
  <c r="CC9" i="19"/>
  <c r="CC10" i="19"/>
  <c r="CC11" i="19"/>
  <c r="CC12" i="19"/>
  <c r="CC13" i="19"/>
  <c r="CC14" i="19"/>
  <c r="CC6" i="20"/>
  <c r="CC7" i="20"/>
  <c r="CC8" i="20"/>
  <c r="CC9" i="20"/>
  <c r="CC10" i="20"/>
  <c r="CC11" i="20"/>
  <c r="CC12" i="20"/>
  <c r="CC13" i="20"/>
  <c r="CC14" i="20"/>
  <c r="CC6" i="21"/>
  <c r="CC7" i="21"/>
  <c r="CC8" i="21"/>
  <c r="CC9" i="21"/>
  <c r="CC10" i="21"/>
  <c r="CC11" i="21"/>
  <c r="CC12" i="21"/>
  <c r="CC13" i="21"/>
  <c r="CC14" i="21"/>
  <c r="CC6" i="22"/>
  <c r="CC7" i="22"/>
  <c r="CC8" i="22"/>
  <c r="CC9" i="22"/>
  <c r="CC10" i="22"/>
  <c r="CC11" i="22"/>
  <c r="CC12" i="22"/>
  <c r="CC13" i="22"/>
  <c r="CC14" i="22"/>
  <c r="CC6" i="23"/>
  <c r="CC7" i="23"/>
  <c r="CC8" i="23"/>
  <c r="CC9" i="23"/>
  <c r="CC10" i="23"/>
  <c r="CC11" i="23"/>
  <c r="CC12" i="23"/>
  <c r="CC13" i="23"/>
  <c r="CC14" i="23"/>
  <c r="CC6" i="24"/>
  <c r="CC7" i="24"/>
  <c r="CC8" i="24"/>
  <c r="CC9" i="24"/>
  <c r="CC10" i="24"/>
  <c r="CC11" i="24"/>
  <c r="CC12" i="24"/>
  <c r="CC13" i="24"/>
  <c r="CC14" i="24"/>
  <c r="CC6" i="25"/>
  <c r="CC7" i="25"/>
  <c r="CC8" i="25"/>
  <c r="CC9" i="25"/>
  <c r="CC10" i="25"/>
  <c r="CC11" i="25"/>
  <c r="CC12" i="25"/>
  <c r="CC13" i="25"/>
  <c r="CC14" i="25"/>
  <c r="CC6" i="26"/>
  <c r="CC7" i="26"/>
  <c r="CC8" i="26"/>
  <c r="CC9" i="26"/>
  <c r="CC10" i="26"/>
  <c r="CC11" i="26"/>
  <c r="CC12" i="26"/>
  <c r="CC13" i="26"/>
  <c r="CC14" i="26"/>
  <c r="CC6" i="1"/>
  <c r="CC7" i="1"/>
  <c r="CC8" i="1"/>
  <c r="CC9" i="1"/>
  <c r="CC10" i="1"/>
  <c r="CC11" i="1"/>
  <c r="CC12" i="1"/>
  <c r="CC13" i="1"/>
  <c r="CC14" i="1"/>
  <c r="CC5" i="2"/>
  <c r="CC5" i="3"/>
  <c r="CC5" i="4"/>
  <c r="CC5" i="5"/>
  <c r="CC5" i="6"/>
  <c r="CC5" i="7"/>
  <c r="CC5" i="8"/>
  <c r="CC5" i="9"/>
  <c r="CC5" i="10"/>
  <c r="CC5" i="11"/>
  <c r="CC5" i="12"/>
  <c r="CC5" i="13"/>
  <c r="CC5" i="14"/>
  <c r="CC5" i="15"/>
  <c r="CC5" i="16"/>
  <c r="CC5" i="17"/>
  <c r="CC5" i="18"/>
  <c r="CC5" i="19"/>
  <c r="CC5" i="20"/>
  <c r="CC5" i="21"/>
  <c r="CC5" i="22"/>
  <c r="CC5" i="23"/>
  <c r="CC5" i="24"/>
  <c r="CC5" i="25"/>
  <c r="CC5" i="26"/>
  <c r="CC5" i="1"/>
  <c r="CB6" i="2"/>
  <c r="CB7" i="2"/>
  <c r="CB8" i="2"/>
  <c r="CB9" i="2"/>
  <c r="CB10" i="2"/>
  <c r="CB11" i="2"/>
  <c r="CB12" i="2"/>
  <c r="CB13" i="2"/>
  <c r="CB14" i="2"/>
  <c r="CB6" i="3"/>
  <c r="CB7" i="3"/>
  <c r="CB8" i="3"/>
  <c r="CB9" i="3"/>
  <c r="CB10" i="3"/>
  <c r="CB11" i="3"/>
  <c r="CB12" i="3"/>
  <c r="CB13" i="3"/>
  <c r="CB14" i="3"/>
  <c r="CB6" i="4"/>
  <c r="CB7" i="4"/>
  <c r="CB8" i="4"/>
  <c r="CB9" i="4"/>
  <c r="CB10" i="4"/>
  <c r="CB11" i="4"/>
  <c r="CB12" i="4"/>
  <c r="CB13" i="4"/>
  <c r="CB14" i="4"/>
  <c r="CB6" i="5"/>
  <c r="CB7" i="5"/>
  <c r="CB8" i="5"/>
  <c r="CB9" i="5"/>
  <c r="CB10" i="5"/>
  <c r="CB11" i="5"/>
  <c r="CB12" i="5"/>
  <c r="CB13" i="5"/>
  <c r="CB14" i="5"/>
  <c r="CB6" i="6"/>
  <c r="CB7" i="6"/>
  <c r="CB8" i="6"/>
  <c r="CB9" i="6"/>
  <c r="CB10" i="6"/>
  <c r="CB11" i="6"/>
  <c r="CB12" i="6"/>
  <c r="CB13" i="6"/>
  <c r="CB14" i="6"/>
  <c r="CB6" i="7"/>
  <c r="CB7" i="7"/>
  <c r="CB8" i="7"/>
  <c r="CB9" i="7"/>
  <c r="CB10" i="7"/>
  <c r="CB11" i="7"/>
  <c r="CB12" i="7"/>
  <c r="CB13" i="7"/>
  <c r="CB14" i="7"/>
  <c r="CB6" i="8"/>
  <c r="CB7" i="8"/>
  <c r="CB8" i="8"/>
  <c r="CB9" i="8"/>
  <c r="CB10" i="8"/>
  <c r="CB11" i="8"/>
  <c r="CB12" i="8"/>
  <c r="CB13" i="8"/>
  <c r="CB14" i="8"/>
  <c r="CB6" i="9"/>
  <c r="CB7" i="9"/>
  <c r="CB8" i="9"/>
  <c r="CB9" i="9"/>
  <c r="CB10" i="9"/>
  <c r="CB11" i="9"/>
  <c r="CB12" i="9"/>
  <c r="CB13" i="9"/>
  <c r="CB14" i="9"/>
  <c r="CB6" i="10"/>
  <c r="CB7" i="10"/>
  <c r="CB8" i="10"/>
  <c r="CB9" i="10"/>
  <c r="CB10" i="10"/>
  <c r="CB11" i="10"/>
  <c r="CB12" i="10"/>
  <c r="CB13" i="10"/>
  <c r="CB14" i="10"/>
  <c r="CB6" i="11"/>
  <c r="CB7" i="11"/>
  <c r="CB8" i="11"/>
  <c r="CB9" i="11"/>
  <c r="CB10" i="11"/>
  <c r="CB11" i="11"/>
  <c r="CB12" i="11"/>
  <c r="CB13" i="11"/>
  <c r="CB14" i="11"/>
  <c r="CB6" i="12"/>
  <c r="CB7" i="12"/>
  <c r="CB8" i="12"/>
  <c r="CB9" i="12"/>
  <c r="CB10" i="12"/>
  <c r="CB11" i="12"/>
  <c r="CB12" i="12"/>
  <c r="CB13" i="12"/>
  <c r="CB14" i="12"/>
  <c r="CB6" i="13"/>
  <c r="CB7" i="13"/>
  <c r="CB8" i="13"/>
  <c r="CB9" i="13"/>
  <c r="CB10" i="13"/>
  <c r="CB11" i="13"/>
  <c r="CB12" i="13"/>
  <c r="CB13" i="13"/>
  <c r="CB14" i="13"/>
  <c r="CB6" i="14"/>
  <c r="CB7" i="14"/>
  <c r="CB8" i="14"/>
  <c r="CB9" i="14"/>
  <c r="CB10" i="14"/>
  <c r="CB11" i="14"/>
  <c r="CB12" i="14"/>
  <c r="CB13" i="14"/>
  <c r="CB14" i="14"/>
  <c r="CB6" i="15"/>
  <c r="CB7" i="15"/>
  <c r="CB8" i="15"/>
  <c r="CB9" i="15"/>
  <c r="CB10" i="15"/>
  <c r="CB11" i="15"/>
  <c r="CB12" i="15"/>
  <c r="CB13" i="15"/>
  <c r="CB14" i="15"/>
  <c r="CB6" i="16"/>
  <c r="CB7" i="16"/>
  <c r="CB8" i="16"/>
  <c r="CB9" i="16"/>
  <c r="CB10" i="16"/>
  <c r="CB11" i="16"/>
  <c r="CB12" i="16"/>
  <c r="CB13" i="16"/>
  <c r="CB14" i="16"/>
  <c r="CB6" i="17"/>
  <c r="CB7" i="17"/>
  <c r="CB8" i="17"/>
  <c r="CB9" i="17"/>
  <c r="CB10" i="17"/>
  <c r="CB11" i="17"/>
  <c r="CB12" i="17"/>
  <c r="CB13" i="17"/>
  <c r="CB14" i="17"/>
  <c r="CB6" i="18"/>
  <c r="CB7" i="18"/>
  <c r="CB8" i="18"/>
  <c r="CB9" i="18"/>
  <c r="CB10" i="18"/>
  <c r="CB11" i="18"/>
  <c r="CB12" i="18"/>
  <c r="CB13" i="18"/>
  <c r="CB14" i="18"/>
  <c r="CB6" i="19"/>
  <c r="CB7" i="19"/>
  <c r="CB8" i="19"/>
  <c r="CB9" i="19"/>
  <c r="CB10" i="19"/>
  <c r="CB11" i="19"/>
  <c r="CB12" i="19"/>
  <c r="CB13" i="19"/>
  <c r="CB14" i="19"/>
  <c r="CB6" i="20"/>
  <c r="CB7" i="20"/>
  <c r="CB8" i="20"/>
  <c r="CB9" i="20"/>
  <c r="CB10" i="20"/>
  <c r="CB11" i="20"/>
  <c r="CB12" i="20"/>
  <c r="CB13" i="20"/>
  <c r="CB14" i="20"/>
  <c r="CB6" i="21"/>
  <c r="CB7" i="21"/>
  <c r="CB8" i="21"/>
  <c r="CB9" i="21"/>
  <c r="CB10" i="21"/>
  <c r="CB11" i="21"/>
  <c r="CB12" i="21"/>
  <c r="CB13" i="21"/>
  <c r="CB14" i="21"/>
  <c r="CB6" i="22"/>
  <c r="CB7" i="22"/>
  <c r="CB8" i="22"/>
  <c r="CB9" i="22"/>
  <c r="CB10" i="22"/>
  <c r="CB11" i="22"/>
  <c r="CB12" i="22"/>
  <c r="CB13" i="22"/>
  <c r="CB14" i="22"/>
  <c r="CB6" i="23"/>
  <c r="CB7" i="23"/>
  <c r="CB8" i="23"/>
  <c r="CB9" i="23"/>
  <c r="CB10" i="23"/>
  <c r="CB11" i="23"/>
  <c r="CB12" i="23"/>
  <c r="CB13" i="23"/>
  <c r="CB14" i="23"/>
  <c r="CB6" i="24"/>
  <c r="CB7" i="24"/>
  <c r="CB8" i="24"/>
  <c r="CB9" i="24"/>
  <c r="CB10" i="24"/>
  <c r="CB11" i="24"/>
  <c r="CB12" i="24"/>
  <c r="CB13" i="24"/>
  <c r="CB14" i="24"/>
  <c r="CB6" i="25"/>
  <c r="CB7" i="25"/>
  <c r="CB8" i="25"/>
  <c r="CB9" i="25"/>
  <c r="CB10" i="25"/>
  <c r="CB11" i="25"/>
  <c r="CB12" i="25"/>
  <c r="CB13" i="25"/>
  <c r="CB14" i="25"/>
  <c r="CB6" i="26"/>
  <c r="CB7" i="26"/>
  <c r="CB8" i="26"/>
  <c r="CB9" i="26"/>
  <c r="CB10" i="26"/>
  <c r="CB11" i="26"/>
  <c r="CB12" i="26"/>
  <c r="CB13" i="26"/>
  <c r="CB14" i="26"/>
  <c r="CB6" i="1"/>
  <c r="CB7" i="1"/>
  <c r="CB8" i="1"/>
  <c r="CB9" i="1"/>
  <c r="CB10" i="1"/>
  <c r="CB11" i="1"/>
  <c r="CB12" i="1"/>
  <c r="CB13" i="1"/>
  <c r="CB14" i="1"/>
  <c r="CB5" i="2"/>
  <c r="CB5" i="3"/>
  <c r="CB5" i="4"/>
  <c r="CB5" i="5"/>
  <c r="CB5" i="6"/>
  <c r="CB5" i="7"/>
  <c r="CB5" i="8"/>
  <c r="CB5" i="9"/>
  <c r="CB5" i="10"/>
  <c r="CB5" i="11"/>
  <c r="CB5" i="12"/>
  <c r="CB5" i="13"/>
  <c r="CB5" i="14"/>
  <c r="CB5" i="15"/>
  <c r="CB5" i="16"/>
  <c r="CB5" i="17"/>
  <c r="CB5" i="18"/>
  <c r="CB5" i="19"/>
  <c r="CB5" i="20"/>
  <c r="CB5" i="21"/>
  <c r="CB5" i="22"/>
  <c r="CB5" i="23"/>
  <c r="CB5" i="24"/>
  <c r="CB5" i="25"/>
  <c r="CB5" i="26"/>
  <c r="CB5" i="1"/>
  <c r="CA6" i="2"/>
  <c r="CA7" i="2"/>
  <c r="CA8" i="2"/>
  <c r="CA9" i="2"/>
  <c r="CA10" i="2"/>
  <c r="CA11" i="2"/>
  <c r="CA12" i="2"/>
  <c r="CA13" i="2"/>
  <c r="CA14" i="2"/>
  <c r="CA6" i="3"/>
  <c r="CA7" i="3"/>
  <c r="CA8" i="3"/>
  <c r="CA9" i="3"/>
  <c r="CA10" i="3"/>
  <c r="CA11" i="3"/>
  <c r="CA12" i="3"/>
  <c r="CA13" i="3"/>
  <c r="CA14" i="3"/>
  <c r="CA6" i="4"/>
  <c r="CA7" i="4"/>
  <c r="CA8" i="4"/>
  <c r="CA9" i="4"/>
  <c r="CA10" i="4"/>
  <c r="CA11" i="4"/>
  <c r="CA12" i="4"/>
  <c r="CA13" i="4"/>
  <c r="CA14" i="4"/>
  <c r="CA6" i="5"/>
  <c r="CA7" i="5"/>
  <c r="CA8" i="5"/>
  <c r="CA9" i="5"/>
  <c r="CA10" i="5"/>
  <c r="CA11" i="5"/>
  <c r="CA12" i="5"/>
  <c r="CA13" i="5"/>
  <c r="CA14" i="5"/>
  <c r="CA6" i="6"/>
  <c r="CA7" i="6"/>
  <c r="CA8" i="6"/>
  <c r="CA9" i="6"/>
  <c r="CA10" i="6"/>
  <c r="CA11" i="6"/>
  <c r="CA12" i="6"/>
  <c r="CA13" i="6"/>
  <c r="CA14" i="6"/>
  <c r="CA6" i="7"/>
  <c r="CA7" i="7"/>
  <c r="CA8" i="7"/>
  <c r="CA9" i="7"/>
  <c r="CA10" i="7"/>
  <c r="CA11" i="7"/>
  <c r="CA12" i="7"/>
  <c r="CA13" i="7"/>
  <c r="CA14" i="7"/>
  <c r="CA6" i="8"/>
  <c r="CA7" i="8"/>
  <c r="CA8" i="8"/>
  <c r="CA9" i="8"/>
  <c r="CA10" i="8"/>
  <c r="CA11" i="8"/>
  <c r="CA12" i="8"/>
  <c r="CA13" i="8"/>
  <c r="CA14" i="8"/>
  <c r="CA6" i="9"/>
  <c r="CA7" i="9"/>
  <c r="CA8" i="9"/>
  <c r="CA9" i="9"/>
  <c r="CA10" i="9"/>
  <c r="CA11" i="9"/>
  <c r="CA12" i="9"/>
  <c r="CA13" i="9"/>
  <c r="CA14" i="9"/>
  <c r="CA6" i="10"/>
  <c r="CA7" i="10"/>
  <c r="CA8" i="10"/>
  <c r="CA9" i="10"/>
  <c r="CA10" i="10"/>
  <c r="CA11" i="10"/>
  <c r="CA12" i="10"/>
  <c r="CA13" i="10"/>
  <c r="CA14" i="10"/>
  <c r="CA6" i="11"/>
  <c r="CA7" i="11"/>
  <c r="CA8" i="11"/>
  <c r="CA9" i="11"/>
  <c r="CA10" i="11"/>
  <c r="CA11" i="11"/>
  <c r="CA12" i="11"/>
  <c r="CA13" i="11"/>
  <c r="CA14" i="11"/>
  <c r="CA6" i="12"/>
  <c r="CA7" i="12"/>
  <c r="CA8" i="12"/>
  <c r="CA9" i="12"/>
  <c r="CA10" i="12"/>
  <c r="CA11" i="12"/>
  <c r="CA12" i="12"/>
  <c r="CA13" i="12"/>
  <c r="CA14" i="12"/>
  <c r="CA6" i="13"/>
  <c r="CA7" i="13"/>
  <c r="CA8" i="13"/>
  <c r="CA9" i="13"/>
  <c r="CA10" i="13"/>
  <c r="CA11" i="13"/>
  <c r="CA12" i="13"/>
  <c r="CA13" i="13"/>
  <c r="CA14" i="13"/>
  <c r="CA6" i="14"/>
  <c r="CA7" i="14"/>
  <c r="CA8" i="14"/>
  <c r="CA9" i="14"/>
  <c r="CA10" i="14"/>
  <c r="CA11" i="14"/>
  <c r="CA12" i="14"/>
  <c r="CA13" i="14"/>
  <c r="CA14" i="14"/>
  <c r="CA6" i="15"/>
  <c r="CA7" i="15"/>
  <c r="CA8" i="15"/>
  <c r="CA9" i="15"/>
  <c r="CA10" i="15"/>
  <c r="CA11" i="15"/>
  <c r="CA12" i="15"/>
  <c r="CA13" i="15"/>
  <c r="CA14" i="15"/>
  <c r="CA6" i="16"/>
  <c r="CA7" i="16"/>
  <c r="CA8" i="16"/>
  <c r="CA9" i="16"/>
  <c r="CA10" i="16"/>
  <c r="CA11" i="16"/>
  <c r="CA12" i="16"/>
  <c r="CA13" i="16"/>
  <c r="CA14" i="16"/>
  <c r="CA6" i="17"/>
  <c r="CA7" i="17"/>
  <c r="CA8" i="17"/>
  <c r="CA9" i="17"/>
  <c r="CA10" i="17"/>
  <c r="CA11" i="17"/>
  <c r="CA12" i="17"/>
  <c r="CA13" i="17"/>
  <c r="CA14" i="17"/>
  <c r="CA6" i="18"/>
  <c r="CA7" i="18"/>
  <c r="CA8" i="18"/>
  <c r="CA9" i="18"/>
  <c r="CA10" i="18"/>
  <c r="CA11" i="18"/>
  <c r="CA12" i="18"/>
  <c r="CA13" i="18"/>
  <c r="CA14" i="18"/>
  <c r="CA6" i="19"/>
  <c r="CA7" i="19"/>
  <c r="CA8" i="19"/>
  <c r="CA9" i="19"/>
  <c r="CA10" i="19"/>
  <c r="CA11" i="19"/>
  <c r="CA12" i="19"/>
  <c r="CA13" i="19"/>
  <c r="CA14" i="19"/>
  <c r="CA6" i="20"/>
  <c r="CA7" i="20"/>
  <c r="CA8" i="20"/>
  <c r="CA9" i="20"/>
  <c r="CA10" i="20"/>
  <c r="CA11" i="20"/>
  <c r="CA12" i="20"/>
  <c r="CA13" i="20"/>
  <c r="CA14" i="20"/>
  <c r="CA6" i="21"/>
  <c r="CA7" i="21"/>
  <c r="CA8" i="21"/>
  <c r="CA9" i="21"/>
  <c r="CA10" i="21"/>
  <c r="CA11" i="21"/>
  <c r="CA12" i="21"/>
  <c r="CA13" i="21"/>
  <c r="CA14" i="21"/>
  <c r="CA6" i="22"/>
  <c r="CA7" i="22"/>
  <c r="CA8" i="22"/>
  <c r="CA9" i="22"/>
  <c r="CA10" i="22"/>
  <c r="CA11" i="22"/>
  <c r="CA12" i="22"/>
  <c r="CA13" i="22"/>
  <c r="CA14" i="22"/>
  <c r="CA6" i="23"/>
  <c r="CA7" i="23"/>
  <c r="CA8" i="23"/>
  <c r="CA9" i="23"/>
  <c r="CA10" i="23"/>
  <c r="CA11" i="23"/>
  <c r="CA12" i="23"/>
  <c r="CA13" i="23"/>
  <c r="CA14" i="23"/>
  <c r="CA6" i="24"/>
  <c r="CA7" i="24"/>
  <c r="CA8" i="24"/>
  <c r="CA9" i="24"/>
  <c r="CA10" i="24"/>
  <c r="CA11" i="24"/>
  <c r="CA12" i="24"/>
  <c r="CA13" i="24"/>
  <c r="CA14" i="24"/>
  <c r="CA6" i="25"/>
  <c r="CA7" i="25"/>
  <c r="CA8" i="25"/>
  <c r="CA9" i="25"/>
  <c r="CA10" i="25"/>
  <c r="CA11" i="25"/>
  <c r="CA12" i="25"/>
  <c r="CA13" i="25"/>
  <c r="CA14" i="25"/>
  <c r="CA6" i="26"/>
  <c r="CA7" i="26"/>
  <c r="CA8" i="26"/>
  <c r="CA9" i="26"/>
  <c r="CA10" i="26"/>
  <c r="CA11" i="26"/>
  <c r="CA12" i="26"/>
  <c r="CA13" i="26"/>
  <c r="CA14" i="26"/>
  <c r="CA6" i="1"/>
  <c r="CA7" i="1"/>
  <c r="CA8" i="1"/>
  <c r="CA9" i="1"/>
  <c r="CA10" i="1"/>
  <c r="CA11" i="1"/>
  <c r="CA12" i="1"/>
  <c r="CA13" i="1"/>
  <c r="CA14" i="1"/>
  <c r="CA5" i="2"/>
  <c r="CA5" i="3"/>
  <c r="CA5" i="4"/>
  <c r="CA5" i="5"/>
  <c r="CA5" i="6"/>
  <c r="CA5" i="7"/>
  <c r="CA5" i="8"/>
  <c r="CA5" i="9"/>
  <c r="CA5" i="10"/>
  <c r="CA5" i="11"/>
  <c r="CA5" i="12"/>
  <c r="CA5" i="13"/>
  <c r="CA5" i="14"/>
  <c r="CA5" i="15"/>
  <c r="CA5" i="16"/>
  <c r="CA5" i="17"/>
  <c r="CA5" i="18"/>
  <c r="CA5" i="19"/>
  <c r="CA5" i="20"/>
  <c r="CA5" i="21"/>
  <c r="CA5" i="22"/>
  <c r="CA5" i="23"/>
  <c r="CA5" i="24"/>
  <c r="CA5" i="25"/>
  <c r="CA5" i="26"/>
  <c r="CA5" i="1"/>
  <c r="BZ6" i="2"/>
  <c r="BZ7" i="2"/>
  <c r="BZ8" i="2"/>
  <c r="BZ9" i="2"/>
  <c r="BZ10" i="2"/>
  <c r="BZ11" i="2"/>
  <c r="BZ12" i="2"/>
  <c r="BZ13" i="2"/>
  <c r="BZ14" i="2"/>
  <c r="BZ6" i="3"/>
  <c r="BZ7" i="3"/>
  <c r="BZ8" i="3"/>
  <c r="BZ9" i="3"/>
  <c r="BZ10" i="3"/>
  <c r="BZ11" i="3"/>
  <c r="BZ12" i="3"/>
  <c r="BZ13" i="3"/>
  <c r="BZ14" i="3"/>
  <c r="BZ6" i="4"/>
  <c r="BZ7" i="4"/>
  <c r="BZ8" i="4"/>
  <c r="BZ9" i="4"/>
  <c r="BZ10" i="4"/>
  <c r="BZ11" i="4"/>
  <c r="BZ12" i="4"/>
  <c r="BZ13" i="4"/>
  <c r="BZ14" i="4"/>
  <c r="BZ6" i="5"/>
  <c r="BZ7" i="5"/>
  <c r="BZ8" i="5"/>
  <c r="BZ9" i="5"/>
  <c r="BZ10" i="5"/>
  <c r="BZ11" i="5"/>
  <c r="BZ12" i="5"/>
  <c r="BZ13" i="5"/>
  <c r="BZ14" i="5"/>
  <c r="BZ6" i="6"/>
  <c r="BZ7" i="6"/>
  <c r="BZ8" i="6"/>
  <c r="BZ9" i="6"/>
  <c r="BZ10" i="6"/>
  <c r="BZ11" i="6"/>
  <c r="BZ12" i="6"/>
  <c r="BZ13" i="6"/>
  <c r="BZ14" i="6"/>
  <c r="BZ6" i="7"/>
  <c r="BZ7" i="7"/>
  <c r="BZ8" i="7"/>
  <c r="BZ9" i="7"/>
  <c r="BZ10" i="7"/>
  <c r="BZ11" i="7"/>
  <c r="BZ12" i="7"/>
  <c r="BZ13" i="7"/>
  <c r="BZ14" i="7"/>
  <c r="BZ6" i="8"/>
  <c r="BZ7" i="8"/>
  <c r="BZ8" i="8"/>
  <c r="BZ9" i="8"/>
  <c r="BZ10" i="8"/>
  <c r="BZ11" i="8"/>
  <c r="BZ12" i="8"/>
  <c r="BZ13" i="8"/>
  <c r="BZ14" i="8"/>
  <c r="BZ6" i="9"/>
  <c r="BZ7" i="9"/>
  <c r="BZ8" i="9"/>
  <c r="BZ9" i="9"/>
  <c r="BZ10" i="9"/>
  <c r="BZ11" i="9"/>
  <c r="BZ12" i="9"/>
  <c r="BZ13" i="9"/>
  <c r="BZ14" i="9"/>
  <c r="BZ6" i="10"/>
  <c r="BZ7" i="10"/>
  <c r="BZ8" i="10"/>
  <c r="BZ9" i="10"/>
  <c r="BZ10" i="10"/>
  <c r="BZ11" i="10"/>
  <c r="BZ12" i="10"/>
  <c r="BZ13" i="10"/>
  <c r="BZ14" i="10"/>
  <c r="BZ6" i="11"/>
  <c r="BZ7" i="11"/>
  <c r="BZ8" i="11"/>
  <c r="BZ9" i="11"/>
  <c r="BZ10" i="11"/>
  <c r="BZ11" i="11"/>
  <c r="BZ12" i="11"/>
  <c r="BZ13" i="11"/>
  <c r="BZ14" i="11"/>
  <c r="BZ6" i="12"/>
  <c r="BZ7" i="12"/>
  <c r="BZ8" i="12"/>
  <c r="BZ9" i="12"/>
  <c r="BZ10" i="12"/>
  <c r="BZ11" i="12"/>
  <c r="BZ12" i="12"/>
  <c r="BZ13" i="12"/>
  <c r="BZ14" i="12"/>
  <c r="BZ6" i="13"/>
  <c r="BZ7" i="13"/>
  <c r="BZ8" i="13"/>
  <c r="BZ9" i="13"/>
  <c r="BZ10" i="13"/>
  <c r="BZ11" i="13"/>
  <c r="BZ12" i="13"/>
  <c r="BZ13" i="13"/>
  <c r="BZ14" i="13"/>
  <c r="BZ6" i="14"/>
  <c r="BZ7" i="14"/>
  <c r="BZ8" i="14"/>
  <c r="BZ9" i="14"/>
  <c r="BZ10" i="14"/>
  <c r="BZ11" i="14"/>
  <c r="BZ12" i="14"/>
  <c r="BZ13" i="14"/>
  <c r="BZ14" i="14"/>
  <c r="BZ6" i="15"/>
  <c r="BZ7" i="15"/>
  <c r="BZ8" i="15"/>
  <c r="BZ9" i="15"/>
  <c r="BZ10" i="15"/>
  <c r="BZ11" i="15"/>
  <c r="BZ12" i="15"/>
  <c r="BZ13" i="15"/>
  <c r="BZ14" i="15"/>
  <c r="BZ6" i="16"/>
  <c r="BZ7" i="16"/>
  <c r="BZ8" i="16"/>
  <c r="BZ9" i="16"/>
  <c r="BZ10" i="16"/>
  <c r="BZ11" i="16"/>
  <c r="BZ12" i="16"/>
  <c r="BZ13" i="16"/>
  <c r="BZ14" i="16"/>
  <c r="BZ6" i="17"/>
  <c r="BZ7" i="17"/>
  <c r="BZ8" i="17"/>
  <c r="BZ9" i="17"/>
  <c r="BZ10" i="17"/>
  <c r="BZ11" i="17"/>
  <c r="BZ12" i="17"/>
  <c r="BZ13" i="17"/>
  <c r="BZ14" i="17"/>
  <c r="BZ6" i="18"/>
  <c r="BZ7" i="18"/>
  <c r="BZ8" i="18"/>
  <c r="BZ9" i="18"/>
  <c r="BZ10" i="18"/>
  <c r="BZ11" i="18"/>
  <c r="BZ12" i="18"/>
  <c r="BZ13" i="18"/>
  <c r="BZ14" i="18"/>
  <c r="BZ6" i="19"/>
  <c r="BZ7" i="19"/>
  <c r="BZ8" i="19"/>
  <c r="BZ9" i="19"/>
  <c r="BZ10" i="19"/>
  <c r="BZ11" i="19"/>
  <c r="BZ12" i="19"/>
  <c r="BZ13" i="19"/>
  <c r="BZ14" i="19"/>
  <c r="BZ6" i="20"/>
  <c r="BZ7" i="20"/>
  <c r="BZ8" i="20"/>
  <c r="BZ9" i="20"/>
  <c r="BZ10" i="20"/>
  <c r="BZ11" i="20"/>
  <c r="BZ12" i="20"/>
  <c r="BZ13" i="20"/>
  <c r="BZ14" i="20"/>
  <c r="BZ6" i="21"/>
  <c r="BZ7" i="21"/>
  <c r="BZ8" i="21"/>
  <c r="BZ9" i="21"/>
  <c r="BZ10" i="21"/>
  <c r="BZ11" i="21"/>
  <c r="BZ12" i="21"/>
  <c r="BZ13" i="21"/>
  <c r="BZ14" i="21"/>
  <c r="BZ6" i="22"/>
  <c r="BZ7" i="22"/>
  <c r="BZ8" i="22"/>
  <c r="BZ9" i="22"/>
  <c r="BZ10" i="22"/>
  <c r="BZ11" i="22"/>
  <c r="BZ12" i="22"/>
  <c r="BZ13" i="22"/>
  <c r="BZ14" i="22"/>
  <c r="BZ6" i="23"/>
  <c r="BZ7" i="23"/>
  <c r="BZ8" i="23"/>
  <c r="BZ9" i="23"/>
  <c r="BZ10" i="23"/>
  <c r="BZ11" i="23"/>
  <c r="BZ12" i="23"/>
  <c r="BZ13" i="23"/>
  <c r="BZ14" i="23"/>
  <c r="BZ6" i="24"/>
  <c r="BZ7" i="24"/>
  <c r="BZ8" i="24"/>
  <c r="BZ9" i="24"/>
  <c r="BZ10" i="24"/>
  <c r="BZ11" i="24"/>
  <c r="BZ12" i="24"/>
  <c r="BZ13" i="24"/>
  <c r="BZ14" i="24"/>
  <c r="BZ6" i="25"/>
  <c r="BZ7" i="25"/>
  <c r="BZ8" i="25"/>
  <c r="BZ9" i="25"/>
  <c r="BZ10" i="25"/>
  <c r="BZ11" i="25"/>
  <c r="BZ12" i="25"/>
  <c r="BZ13" i="25"/>
  <c r="BZ14" i="25"/>
  <c r="BZ6" i="26"/>
  <c r="BZ7" i="26"/>
  <c r="BZ8" i="26"/>
  <c r="BZ9" i="26"/>
  <c r="BZ10" i="26"/>
  <c r="BZ11" i="26"/>
  <c r="BZ12" i="26"/>
  <c r="BZ13" i="26"/>
  <c r="BZ14" i="26"/>
  <c r="BZ6" i="1"/>
  <c r="BZ7" i="1"/>
  <c r="BZ8" i="1"/>
  <c r="BZ9" i="1"/>
  <c r="BZ10" i="1"/>
  <c r="BZ11" i="1"/>
  <c r="BZ12" i="1"/>
  <c r="BZ13" i="1"/>
  <c r="BZ14" i="1"/>
  <c r="BZ5" i="2"/>
  <c r="BZ5" i="3"/>
  <c r="BZ5" i="4"/>
  <c r="BZ5" i="5"/>
  <c r="BZ5" i="6"/>
  <c r="BZ5" i="7"/>
  <c r="BZ5" i="8"/>
  <c r="BZ5" i="9"/>
  <c r="BZ5" i="10"/>
  <c r="BZ5" i="11"/>
  <c r="BZ5" i="12"/>
  <c r="BZ5" i="13"/>
  <c r="BZ5" i="14"/>
  <c r="BZ5" i="15"/>
  <c r="BZ5" i="16"/>
  <c r="BZ5" i="17"/>
  <c r="BZ5" i="18"/>
  <c r="BZ5" i="19"/>
  <c r="BZ5" i="20"/>
  <c r="BZ5" i="21"/>
  <c r="BZ5" i="22"/>
  <c r="BZ5" i="23"/>
  <c r="BZ5" i="24"/>
  <c r="BZ5" i="25"/>
  <c r="BZ5" i="26"/>
  <c r="BZ5" i="1"/>
  <c r="BY6" i="2"/>
  <c r="BY7" i="2"/>
  <c r="BY8" i="2"/>
  <c r="BY9" i="2"/>
  <c r="BY10" i="2"/>
  <c r="BY11" i="2"/>
  <c r="BY12" i="2"/>
  <c r="BY13" i="2"/>
  <c r="BY14" i="2"/>
  <c r="BY6" i="3"/>
  <c r="BY7" i="3"/>
  <c r="BY8" i="3"/>
  <c r="BY9" i="3"/>
  <c r="BY10" i="3"/>
  <c r="BY11" i="3"/>
  <c r="BY12" i="3"/>
  <c r="BY13" i="3"/>
  <c r="BY14" i="3"/>
  <c r="BY6" i="4"/>
  <c r="BY7" i="4"/>
  <c r="BY8" i="4"/>
  <c r="BY9" i="4"/>
  <c r="BY10" i="4"/>
  <c r="BY11" i="4"/>
  <c r="BY12" i="4"/>
  <c r="BY13" i="4"/>
  <c r="BY14" i="4"/>
  <c r="BY6" i="5"/>
  <c r="BY7" i="5"/>
  <c r="BY8" i="5"/>
  <c r="BY9" i="5"/>
  <c r="BY10" i="5"/>
  <c r="BY11" i="5"/>
  <c r="BY12" i="5"/>
  <c r="BY13" i="5"/>
  <c r="BY14" i="5"/>
  <c r="BY6" i="6"/>
  <c r="BY7" i="6"/>
  <c r="BY8" i="6"/>
  <c r="BY9" i="6"/>
  <c r="BY10" i="6"/>
  <c r="BY11" i="6"/>
  <c r="BY12" i="6"/>
  <c r="BY13" i="6"/>
  <c r="BY14" i="6"/>
  <c r="BY6" i="7"/>
  <c r="BY7" i="7"/>
  <c r="BY8" i="7"/>
  <c r="BY9" i="7"/>
  <c r="BY10" i="7"/>
  <c r="BY11" i="7"/>
  <c r="BY12" i="7"/>
  <c r="BY13" i="7"/>
  <c r="BY14" i="7"/>
  <c r="BY6" i="8"/>
  <c r="BY7" i="8"/>
  <c r="BY8" i="8"/>
  <c r="BY9" i="8"/>
  <c r="BY10" i="8"/>
  <c r="BY11" i="8"/>
  <c r="BY12" i="8"/>
  <c r="BY13" i="8"/>
  <c r="BY14" i="8"/>
  <c r="BY6" i="9"/>
  <c r="BY7" i="9"/>
  <c r="BY8" i="9"/>
  <c r="BY9" i="9"/>
  <c r="BY10" i="9"/>
  <c r="BY11" i="9"/>
  <c r="BY12" i="9"/>
  <c r="BY13" i="9"/>
  <c r="BY14" i="9"/>
  <c r="BY6" i="10"/>
  <c r="BY7" i="10"/>
  <c r="BY8" i="10"/>
  <c r="BY9" i="10"/>
  <c r="BY10" i="10"/>
  <c r="BY11" i="10"/>
  <c r="BY12" i="10"/>
  <c r="BY13" i="10"/>
  <c r="BY14" i="10"/>
  <c r="BY6" i="11"/>
  <c r="BY7" i="11"/>
  <c r="BY8" i="11"/>
  <c r="BY9" i="11"/>
  <c r="BY10" i="11"/>
  <c r="BY11" i="11"/>
  <c r="BY12" i="11"/>
  <c r="BY13" i="11"/>
  <c r="BY14" i="11"/>
  <c r="BY6" i="12"/>
  <c r="BY7" i="12"/>
  <c r="BY8" i="12"/>
  <c r="BY9" i="12"/>
  <c r="BY10" i="12"/>
  <c r="BY11" i="12"/>
  <c r="BY12" i="12"/>
  <c r="BY13" i="12"/>
  <c r="BY14" i="12"/>
  <c r="BY6" i="13"/>
  <c r="BY7" i="13"/>
  <c r="BY8" i="13"/>
  <c r="BY9" i="13"/>
  <c r="BY10" i="13"/>
  <c r="BY11" i="13"/>
  <c r="BY12" i="13"/>
  <c r="BY13" i="13"/>
  <c r="BY14" i="13"/>
  <c r="BY6" i="14"/>
  <c r="BY7" i="14"/>
  <c r="BY8" i="14"/>
  <c r="BY9" i="14"/>
  <c r="BY10" i="14"/>
  <c r="BY11" i="14"/>
  <c r="BY12" i="14"/>
  <c r="BY13" i="14"/>
  <c r="BY14" i="14"/>
  <c r="BY6" i="15"/>
  <c r="BY7" i="15"/>
  <c r="BY8" i="15"/>
  <c r="BY9" i="15"/>
  <c r="BY10" i="15"/>
  <c r="BY11" i="15"/>
  <c r="BY12" i="15"/>
  <c r="BY13" i="15"/>
  <c r="BY14" i="15"/>
  <c r="BY6" i="16"/>
  <c r="BY7" i="16"/>
  <c r="BY8" i="16"/>
  <c r="BY9" i="16"/>
  <c r="BY10" i="16"/>
  <c r="BY11" i="16"/>
  <c r="BY12" i="16"/>
  <c r="BY13" i="16"/>
  <c r="BY14" i="16"/>
  <c r="BY6" i="17"/>
  <c r="BY7" i="17"/>
  <c r="BY8" i="17"/>
  <c r="BY9" i="17"/>
  <c r="BY10" i="17"/>
  <c r="BY11" i="17"/>
  <c r="BY12" i="17"/>
  <c r="BY13" i="17"/>
  <c r="BY14" i="17"/>
  <c r="BY6" i="18"/>
  <c r="BY7" i="18"/>
  <c r="BY8" i="18"/>
  <c r="BY9" i="18"/>
  <c r="BY10" i="18"/>
  <c r="BY11" i="18"/>
  <c r="BY12" i="18"/>
  <c r="BY13" i="18"/>
  <c r="BY14" i="18"/>
  <c r="BY6" i="19"/>
  <c r="BY7" i="19"/>
  <c r="BY8" i="19"/>
  <c r="BY9" i="19"/>
  <c r="BY10" i="19"/>
  <c r="BY11" i="19"/>
  <c r="BY12" i="19"/>
  <c r="BY13" i="19"/>
  <c r="BY14" i="19"/>
  <c r="BY6" i="20"/>
  <c r="BY7" i="20"/>
  <c r="BY8" i="20"/>
  <c r="BY9" i="20"/>
  <c r="BY10" i="20"/>
  <c r="BY11" i="20"/>
  <c r="BY12" i="20"/>
  <c r="BY13" i="20"/>
  <c r="BY14" i="20"/>
  <c r="BY6" i="21"/>
  <c r="BY7" i="21"/>
  <c r="BY8" i="21"/>
  <c r="BY9" i="21"/>
  <c r="BY10" i="21"/>
  <c r="BY11" i="21"/>
  <c r="BY12" i="21"/>
  <c r="BY13" i="21"/>
  <c r="BY14" i="21"/>
  <c r="BY6" i="22"/>
  <c r="BY7" i="22"/>
  <c r="BY8" i="22"/>
  <c r="BY9" i="22"/>
  <c r="BY10" i="22"/>
  <c r="BY11" i="22"/>
  <c r="BY12" i="22"/>
  <c r="BY13" i="22"/>
  <c r="BY14" i="22"/>
  <c r="BY6" i="23"/>
  <c r="BY7" i="23"/>
  <c r="BY8" i="23"/>
  <c r="BY9" i="23"/>
  <c r="BY10" i="23"/>
  <c r="BY11" i="23"/>
  <c r="BY12" i="23"/>
  <c r="BY13" i="23"/>
  <c r="BY14" i="23"/>
  <c r="BY6" i="24"/>
  <c r="BY7" i="24"/>
  <c r="BY8" i="24"/>
  <c r="BY9" i="24"/>
  <c r="BY10" i="24"/>
  <c r="BY11" i="24"/>
  <c r="BY12" i="24"/>
  <c r="BY13" i="24"/>
  <c r="BY14" i="24"/>
  <c r="BY6" i="25"/>
  <c r="BY7" i="25"/>
  <c r="BY8" i="25"/>
  <c r="BY9" i="25"/>
  <c r="BY10" i="25"/>
  <c r="BY11" i="25"/>
  <c r="BY12" i="25"/>
  <c r="BY13" i="25"/>
  <c r="BY14" i="25"/>
  <c r="BY6" i="26"/>
  <c r="BY7" i="26"/>
  <c r="BY8" i="26"/>
  <c r="BY9" i="26"/>
  <c r="BY10" i="26"/>
  <c r="BY11" i="26"/>
  <c r="BY12" i="26"/>
  <c r="BY13" i="26"/>
  <c r="BY14" i="26"/>
  <c r="BY6" i="1"/>
  <c r="BY7" i="1"/>
  <c r="BY8" i="1"/>
  <c r="BY9" i="1"/>
  <c r="BY10" i="1"/>
  <c r="BY11" i="1"/>
  <c r="BY12" i="1"/>
  <c r="BY13" i="1"/>
  <c r="BY14" i="1"/>
  <c r="BY5" i="2"/>
  <c r="BY5" i="3"/>
  <c r="BY5" i="4"/>
  <c r="BY5" i="5"/>
  <c r="BY5" i="6"/>
  <c r="BY5" i="7"/>
  <c r="BY5" i="8"/>
  <c r="BY5" i="9"/>
  <c r="BY5" i="10"/>
  <c r="BY5" i="11"/>
  <c r="BY5" i="12"/>
  <c r="BY5" i="13"/>
  <c r="BY5" i="14"/>
  <c r="BY5" i="15"/>
  <c r="BY5" i="16"/>
  <c r="BY5" i="17"/>
  <c r="BY5" i="18"/>
  <c r="BY5" i="19"/>
  <c r="BY5" i="20"/>
  <c r="BY5" i="21"/>
  <c r="BY5" i="22"/>
  <c r="BY5" i="23"/>
  <c r="BY5" i="24"/>
  <c r="BY5" i="25"/>
  <c r="BY5" i="26"/>
  <c r="BY5" i="1"/>
  <c r="BV6" i="2"/>
  <c r="BV7" i="2"/>
  <c r="BV8" i="2"/>
  <c r="BV9" i="2"/>
  <c r="BV10" i="2"/>
  <c r="BV11" i="2"/>
  <c r="BV12" i="2"/>
  <c r="BV13" i="2"/>
  <c r="BV14" i="2"/>
  <c r="BV6" i="3"/>
  <c r="BV7" i="3"/>
  <c r="BV8" i="3"/>
  <c r="BV9" i="3"/>
  <c r="BV10" i="3"/>
  <c r="BV11" i="3"/>
  <c r="BV12" i="3"/>
  <c r="BV13" i="3"/>
  <c r="BV14" i="3"/>
  <c r="BV6" i="4"/>
  <c r="BV7" i="4"/>
  <c r="BV8" i="4"/>
  <c r="BV9" i="4"/>
  <c r="BV10" i="4"/>
  <c r="BV11" i="4"/>
  <c r="BV12" i="4"/>
  <c r="BV13" i="4"/>
  <c r="BV14" i="4"/>
  <c r="BV6" i="5"/>
  <c r="BV7" i="5"/>
  <c r="BV8" i="5"/>
  <c r="BV9" i="5"/>
  <c r="BV10" i="5"/>
  <c r="BV11" i="5"/>
  <c r="BV12" i="5"/>
  <c r="BV13" i="5"/>
  <c r="BV14" i="5"/>
  <c r="BV6" i="6"/>
  <c r="BV7" i="6"/>
  <c r="BV8" i="6"/>
  <c r="BV9" i="6"/>
  <c r="BV10" i="6"/>
  <c r="BV11" i="6"/>
  <c r="BV12" i="6"/>
  <c r="BV13" i="6"/>
  <c r="BV14" i="6"/>
  <c r="BV6" i="7"/>
  <c r="BV7" i="7"/>
  <c r="BV8" i="7"/>
  <c r="BV9" i="7"/>
  <c r="BV10" i="7"/>
  <c r="BV11" i="7"/>
  <c r="BV12" i="7"/>
  <c r="BV13" i="7"/>
  <c r="BV14" i="7"/>
  <c r="BV6" i="8"/>
  <c r="BV7" i="8"/>
  <c r="BV8" i="8"/>
  <c r="BV9" i="8"/>
  <c r="BV10" i="8"/>
  <c r="BV11" i="8"/>
  <c r="BV12" i="8"/>
  <c r="BV13" i="8"/>
  <c r="BV14" i="8"/>
  <c r="BV6" i="9"/>
  <c r="BV7" i="9"/>
  <c r="BV8" i="9"/>
  <c r="BV9" i="9"/>
  <c r="BV10" i="9"/>
  <c r="BV11" i="9"/>
  <c r="BV12" i="9"/>
  <c r="BV13" i="9"/>
  <c r="BV14" i="9"/>
  <c r="BV6" i="10"/>
  <c r="BV7" i="10"/>
  <c r="BV8" i="10"/>
  <c r="BV9" i="10"/>
  <c r="BV10" i="10"/>
  <c r="BV11" i="10"/>
  <c r="BV12" i="10"/>
  <c r="BV13" i="10"/>
  <c r="BV14" i="10"/>
  <c r="BV6" i="11"/>
  <c r="BV7" i="11"/>
  <c r="BV8" i="11"/>
  <c r="BV9" i="11"/>
  <c r="BV10" i="11"/>
  <c r="BV11" i="11"/>
  <c r="BV12" i="11"/>
  <c r="BV13" i="11"/>
  <c r="BV14" i="11"/>
  <c r="BV6" i="12"/>
  <c r="BV7" i="12"/>
  <c r="BV8" i="12"/>
  <c r="BV9" i="12"/>
  <c r="BV10" i="12"/>
  <c r="BV11" i="12"/>
  <c r="BV12" i="12"/>
  <c r="BV13" i="12"/>
  <c r="BV14" i="12"/>
  <c r="BV6" i="13"/>
  <c r="BV7" i="13"/>
  <c r="BV8" i="13"/>
  <c r="BV9" i="13"/>
  <c r="BV10" i="13"/>
  <c r="BV11" i="13"/>
  <c r="BV12" i="13"/>
  <c r="BV13" i="13"/>
  <c r="BV14" i="13"/>
  <c r="BV6" i="14"/>
  <c r="BV7" i="14"/>
  <c r="BV8" i="14"/>
  <c r="BV9" i="14"/>
  <c r="BV10" i="14"/>
  <c r="BV11" i="14"/>
  <c r="BV12" i="14"/>
  <c r="BV13" i="14"/>
  <c r="BV14" i="14"/>
  <c r="BV6" i="15"/>
  <c r="BV7" i="15"/>
  <c r="BV8" i="15"/>
  <c r="BV9" i="15"/>
  <c r="BV10" i="15"/>
  <c r="BV11" i="15"/>
  <c r="BV12" i="15"/>
  <c r="BV13" i="15"/>
  <c r="BV14" i="15"/>
  <c r="BV6" i="16"/>
  <c r="BV7" i="16"/>
  <c r="BV8" i="16"/>
  <c r="BV9" i="16"/>
  <c r="BV10" i="16"/>
  <c r="BV11" i="16"/>
  <c r="BV12" i="16"/>
  <c r="BV13" i="16"/>
  <c r="BV14" i="16"/>
  <c r="BV6" i="17"/>
  <c r="BV7" i="17"/>
  <c r="BV8" i="17"/>
  <c r="BV9" i="17"/>
  <c r="BV10" i="17"/>
  <c r="BV11" i="17"/>
  <c r="BV12" i="17"/>
  <c r="BV13" i="17"/>
  <c r="BV14" i="17"/>
  <c r="BV6" i="18"/>
  <c r="BV7" i="18"/>
  <c r="BV8" i="18"/>
  <c r="BV9" i="18"/>
  <c r="BV10" i="18"/>
  <c r="BV11" i="18"/>
  <c r="BV12" i="18"/>
  <c r="BV13" i="18"/>
  <c r="BV14" i="18"/>
  <c r="BV6" i="19"/>
  <c r="BV7" i="19"/>
  <c r="BV8" i="19"/>
  <c r="BV9" i="19"/>
  <c r="BV10" i="19"/>
  <c r="BV11" i="19"/>
  <c r="BV12" i="19"/>
  <c r="BV13" i="19"/>
  <c r="BV14" i="19"/>
  <c r="BV6" i="20"/>
  <c r="BV7" i="20"/>
  <c r="BV8" i="20"/>
  <c r="BV9" i="20"/>
  <c r="BV10" i="20"/>
  <c r="BV11" i="20"/>
  <c r="BV12" i="20"/>
  <c r="BV13" i="20"/>
  <c r="BV14" i="20"/>
  <c r="BV6" i="21"/>
  <c r="BV7" i="21"/>
  <c r="BV8" i="21"/>
  <c r="BV9" i="21"/>
  <c r="BV10" i="21"/>
  <c r="BV11" i="21"/>
  <c r="BV12" i="21"/>
  <c r="BV13" i="21"/>
  <c r="BV14" i="21"/>
  <c r="BV6" i="22"/>
  <c r="BV7" i="22"/>
  <c r="BV8" i="22"/>
  <c r="BV9" i="22"/>
  <c r="BV10" i="22"/>
  <c r="BV11" i="22"/>
  <c r="BV12" i="22"/>
  <c r="BV13" i="22"/>
  <c r="BV14" i="22"/>
  <c r="BV6" i="23"/>
  <c r="BV7" i="23"/>
  <c r="BV8" i="23"/>
  <c r="BV9" i="23"/>
  <c r="BV10" i="23"/>
  <c r="BV11" i="23"/>
  <c r="BV12" i="23"/>
  <c r="BV13" i="23"/>
  <c r="BV14" i="23"/>
  <c r="BV6" i="24"/>
  <c r="BV7" i="24"/>
  <c r="BV8" i="24"/>
  <c r="BV9" i="24"/>
  <c r="BV10" i="24"/>
  <c r="BV11" i="24"/>
  <c r="BV12" i="24"/>
  <c r="BV13" i="24"/>
  <c r="BV14" i="24"/>
  <c r="BV6" i="25"/>
  <c r="BV7" i="25"/>
  <c r="BV8" i="25"/>
  <c r="BV9" i="25"/>
  <c r="BV10" i="25"/>
  <c r="BV11" i="25"/>
  <c r="BV12" i="25"/>
  <c r="BV13" i="25"/>
  <c r="BV14" i="25"/>
  <c r="BV6" i="26"/>
  <c r="BV7" i="26"/>
  <c r="BV8" i="26"/>
  <c r="BV9" i="26"/>
  <c r="BV10" i="26"/>
  <c r="BV11" i="26"/>
  <c r="BV12" i="26"/>
  <c r="BV13" i="26"/>
  <c r="BV14" i="26"/>
  <c r="BV6" i="1"/>
  <c r="BV7" i="1"/>
  <c r="BV8" i="1"/>
  <c r="BV9" i="1"/>
  <c r="BV10" i="1"/>
  <c r="BV11" i="1"/>
  <c r="BV12" i="1"/>
  <c r="BV13" i="1"/>
  <c r="BV14" i="1"/>
  <c r="BV5" i="2"/>
  <c r="BV5" i="3"/>
  <c r="BV5" i="4"/>
  <c r="BV5" i="5"/>
  <c r="BV5" i="6"/>
  <c r="BV5" i="7"/>
  <c r="BV5" i="8"/>
  <c r="BV5" i="9"/>
  <c r="BV5" i="10"/>
  <c r="BV5" i="11"/>
  <c r="BV5" i="12"/>
  <c r="BV5" i="13"/>
  <c r="BV5" i="14"/>
  <c r="BV5" i="15"/>
  <c r="BV5" i="16"/>
  <c r="BV5" i="17"/>
  <c r="BV5" i="18"/>
  <c r="BV5" i="19"/>
  <c r="BV5" i="20"/>
  <c r="BV5" i="21"/>
  <c r="BV5" i="22"/>
  <c r="BV5" i="23"/>
  <c r="BV5" i="24"/>
  <c r="BV5" i="25"/>
  <c r="BV5" i="26"/>
  <c r="BV5" i="1"/>
  <c r="BU6" i="2"/>
  <c r="BU7" i="2"/>
  <c r="BU8" i="2"/>
  <c r="BU9" i="2"/>
  <c r="BU10" i="2"/>
  <c r="BU11" i="2"/>
  <c r="BU12" i="2"/>
  <c r="BU13" i="2"/>
  <c r="BU14" i="2"/>
  <c r="BU6" i="3"/>
  <c r="BU7" i="3"/>
  <c r="BU8" i="3"/>
  <c r="BU9" i="3"/>
  <c r="BU10" i="3"/>
  <c r="BU11" i="3"/>
  <c r="BU12" i="3"/>
  <c r="BU13" i="3"/>
  <c r="BU14" i="3"/>
  <c r="BU6" i="4"/>
  <c r="BU7" i="4"/>
  <c r="BU8" i="4"/>
  <c r="BU9" i="4"/>
  <c r="BU10" i="4"/>
  <c r="BU11" i="4"/>
  <c r="BU12" i="4"/>
  <c r="BU13" i="4"/>
  <c r="BU14" i="4"/>
  <c r="BU6" i="5"/>
  <c r="BU7" i="5"/>
  <c r="BU8" i="5"/>
  <c r="BU9" i="5"/>
  <c r="BU10" i="5"/>
  <c r="BU11" i="5"/>
  <c r="BU12" i="5"/>
  <c r="BU13" i="5"/>
  <c r="BU14" i="5"/>
  <c r="BU6" i="6"/>
  <c r="BU7" i="6"/>
  <c r="BU8" i="6"/>
  <c r="BU9" i="6"/>
  <c r="BU10" i="6"/>
  <c r="BU11" i="6"/>
  <c r="BU12" i="6"/>
  <c r="BU13" i="6"/>
  <c r="BU14" i="6"/>
  <c r="BU6" i="7"/>
  <c r="BU7" i="7"/>
  <c r="BU8" i="7"/>
  <c r="BU9" i="7"/>
  <c r="BU10" i="7"/>
  <c r="BU11" i="7"/>
  <c r="BU12" i="7"/>
  <c r="BU13" i="7"/>
  <c r="BU14" i="7"/>
  <c r="BU6" i="8"/>
  <c r="BU7" i="8"/>
  <c r="BU8" i="8"/>
  <c r="BU9" i="8"/>
  <c r="BU10" i="8"/>
  <c r="BU11" i="8"/>
  <c r="BU12" i="8"/>
  <c r="BU13" i="8"/>
  <c r="BU14" i="8"/>
  <c r="BU6" i="9"/>
  <c r="BU7" i="9"/>
  <c r="BU8" i="9"/>
  <c r="BU9" i="9"/>
  <c r="BU10" i="9"/>
  <c r="BU11" i="9"/>
  <c r="BU12" i="9"/>
  <c r="BU13" i="9"/>
  <c r="BU14" i="9"/>
  <c r="BU6" i="10"/>
  <c r="BU7" i="10"/>
  <c r="BU8" i="10"/>
  <c r="BU9" i="10"/>
  <c r="BU10" i="10"/>
  <c r="BU11" i="10"/>
  <c r="BU12" i="10"/>
  <c r="BU13" i="10"/>
  <c r="BU14" i="10"/>
  <c r="BU6" i="11"/>
  <c r="BU7" i="11"/>
  <c r="BU8" i="11"/>
  <c r="BU9" i="11"/>
  <c r="BU10" i="11"/>
  <c r="BU11" i="11"/>
  <c r="BU12" i="11"/>
  <c r="BU13" i="11"/>
  <c r="BU14" i="11"/>
  <c r="BU6" i="12"/>
  <c r="BU7" i="12"/>
  <c r="BU8" i="12"/>
  <c r="BU9" i="12"/>
  <c r="BU10" i="12"/>
  <c r="BU11" i="12"/>
  <c r="BU12" i="12"/>
  <c r="BU13" i="12"/>
  <c r="BU14" i="12"/>
  <c r="BU6" i="13"/>
  <c r="BU7" i="13"/>
  <c r="BU8" i="13"/>
  <c r="BU9" i="13"/>
  <c r="BU10" i="13"/>
  <c r="BU11" i="13"/>
  <c r="BU12" i="13"/>
  <c r="BU13" i="13"/>
  <c r="BU14" i="13"/>
  <c r="BU6" i="14"/>
  <c r="BU7" i="14"/>
  <c r="BU8" i="14"/>
  <c r="BU9" i="14"/>
  <c r="BU10" i="14"/>
  <c r="BU11" i="14"/>
  <c r="BU12" i="14"/>
  <c r="BU13" i="14"/>
  <c r="BU14" i="14"/>
  <c r="BU6" i="15"/>
  <c r="BU7" i="15"/>
  <c r="BU8" i="15"/>
  <c r="BU9" i="15"/>
  <c r="BU10" i="15"/>
  <c r="BU11" i="15"/>
  <c r="BU12" i="15"/>
  <c r="BU13" i="15"/>
  <c r="BU14" i="15"/>
  <c r="BU6" i="16"/>
  <c r="BU7" i="16"/>
  <c r="BU8" i="16"/>
  <c r="BU9" i="16"/>
  <c r="BU10" i="16"/>
  <c r="BU11" i="16"/>
  <c r="BU12" i="16"/>
  <c r="BU13" i="16"/>
  <c r="BU14" i="16"/>
  <c r="BU6" i="17"/>
  <c r="BU7" i="17"/>
  <c r="BU8" i="17"/>
  <c r="BU9" i="17"/>
  <c r="BU10" i="17"/>
  <c r="BU11" i="17"/>
  <c r="BU12" i="17"/>
  <c r="BU13" i="17"/>
  <c r="BU14" i="17"/>
  <c r="BU6" i="18"/>
  <c r="BU7" i="18"/>
  <c r="BU8" i="18"/>
  <c r="BU9" i="18"/>
  <c r="BU10" i="18"/>
  <c r="BU11" i="18"/>
  <c r="BU12" i="18"/>
  <c r="BU13" i="18"/>
  <c r="BU14" i="18"/>
  <c r="BU6" i="19"/>
  <c r="BU7" i="19"/>
  <c r="BU8" i="19"/>
  <c r="BU9" i="19"/>
  <c r="BU10" i="19"/>
  <c r="BU11" i="19"/>
  <c r="BU12" i="19"/>
  <c r="BU13" i="19"/>
  <c r="BU14" i="19"/>
  <c r="BU6" i="20"/>
  <c r="BU7" i="20"/>
  <c r="BU8" i="20"/>
  <c r="BU9" i="20"/>
  <c r="BU10" i="20"/>
  <c r="BU11" i="20"/>
  <c r="BU12" i="20"/>
  <c r="BU13" i="20"/>
  <c r="BU14" i="20"/>
  <c r="BU6" i="21"/>
  <c r="BU7" i="21"/>
  <c r="BU8" i="21"/>
  <c r="BU9" i="21"/>
  <c r="BU10" i="21"/>
  <c r="BU11" i="21"/>
  <c r="BU12" i="21"/>
  <c r="BU13" i="21"/>
  <c r="BU14" i="21"/>
  <c r="BU6" i="22"/>
  <c r="BU7" i="22"/>
  <c r="BU8" i="22"/>
  <c r="BU9" i="22"/>
  <c r="BU10" i="22"/>
  <c r="BU11" i="22"/>
  <c r="BU12" i="22"/>
  <c r="BU13" i="22"/>
  <c r="BU14" i="22"/>
  <c r="BU6" i="23"/>
  <c r="BU7" i="23"/>
  <c r="BU8" i="23"/>
  <c r="BU9" i="23"/>
  <c r="BU10" i="23"/>
  <c r="BU11" i="23"/>
  <c r="BU12" i="23"/>
  <c r="BU13" i="23"/>
  <c r="BU14" i="23"/>
  <c r="BU6" i="24"/>
  <c r="BU7" i="24"/>
  <c r="BU8" i="24"/>
  <c r="BU9" i="24"/>
  <c r="BU10" i="24"/>
  <c r="BU11" i="24"/>
  <c r="BU12" i="24"/>
  <c r="BU13" i="24"/>
  <c r="BU14" i="24"/>
  <c r="BU6" i="25"/>
  <c r="BU7" i="25"/>
  <c r="BU8" i="25"/>
  <c r="BU9" i="25"/>
  <c r="BU10" i="25"/>
  <c r="BU11" i="25"/>
  <c r="BU12" i="25"/>
  <c r="BU13" i="25"/>
  <c r="BU14" i="25"/>
  <c r="BU6" i="26"/>
  <c r="BU7" i="26"/>
  <c r="BU8" i="26"/>
  <c r="BU9" i="26"/>
  <c r="BU10" i="26"/>
  <c r="BU11" i="26"/>
  <c r="BU12" i="26"/>
  <c r="BU13" i="26"/>
  <c r="BU14" i="26"/>
  <c r="BU6" i="1"/>
  <c r="BU7" i="1"/>
  <c r="BU8" i="1"/>
  <c r="BU9" i="1"/>
  <c r="BU10" i="1"/>
  <c r="BU11" i="1"/>
  <c r="BU12" i="1"/>
  <c r="BU13" i="1"/>
  <c r="BU14" i="1"/>
  <c r="BU5" i="2"/>
  <c r="BU5" i="3"/>
  <c r="BU5" i="4"/>
  <c r="BU5" i="5"/>
  <c r="BU5" i="6"/>
  <c r="BU5" i="7"/>
  <c r="BU5" i="8"/>
  <c r="BU5" i="9"/>
  <c r="BU5" i="10"/>
  <c r="BU5" i="11"/>
  <c r="BU5" i="12"/>
  <c r="BU5" i="13"/>
  <c r="BU5" i="14"/>
  <c r="BU5" i="15"/>
  <c r="BU5" i="16"/>
  <c r="BU5" i="17"/>
  <c r="BU5" i="18"/>
  <c r="BU5" i="19"/>
  <c r="BU5" i="20"/>
  <c r="BU5" i="21"/>
  <c r="BU5" i="22"/>
  <c r="BU5" i="23"/>
  <c r="BU5" i="24"/>
  <c r="BU5" i="25"/>
  <c r="BU5" i="26"/>
  <c r="BU5" i="1"/>
  <c r="BD9" i="1" l="1"/>
  <c r="BD9" i="2" s="1"/>
  <c r="BD9" i="3" s="1"/>
  <c r="BD9" i="4" s="1"/>
  <c r="BD9" i="5" s="1"/>
  <c r="BD9" i="6" s="1"/>
  <c r="BD9" i="7" s="1"/>
  <c r="BD9" i="8" s="1"/>
  <c r="BD9" i="9" s="1"/>
  <c r="BD9" i="10" s="1"/>
  <c r="BD9" i="11" s="1"/>
  <c r="BD9" i="12" s="1"/>
  <c r="BD9" i="13" s="1"/>
  <c r="BD9" i="14" s="1"/>
  <c r="BD9" i="15" s="1"/>
  <c r="BD9" i="16" s="1"/>
  <c r="BD9" i="17" s="1"/>
  <c r="BD9" i="18" s="1"/>
  <c r="BD9" i="19" s="1"/>
  <c r="BD9" i="20" s="1"/>
  <c r="BD9" i="21" s="1"/>
  <c r="BD9" i="22" s="1"/>
  <c r="BE9" i="1"/>
  <c r="BE9" i="2" s="1"/>
  <c r="BE9" i="3" s="1"/>
  <c r="BE9" i="4" s="1"/>
  <c r="BE9" i="5" s="1"/>
  <c r="BE9" i="6" s="1"/>
  <c r="BE9" i="7" s="1"/>
  <c r="BE9" i="8" s="1"/>
  <c r="BE9" i="9" s="1"/>
  <c r="BE9" i="10" s="1"/>
  <c r="BE9" i="11" s="1"/>
  <c r="BE9" i="12" s="1"/>
  <c r="BE9" i="13" s="1"/>
  <c r="BE9" i="14" s="1"/>
  <c r="BE9" i="15" s="1"/>
  <c r="BE9" i="16" s="1"/>
  <c r="BE9" i="17" s="1"/>
  <c r="BE9" i="18" s="1"/>
  <c r="BE9" i="19" s="1"/>
  <c r="BE9" i="20" s="1"/>
  <c r="BE9" i="21" s="1"/>
  <c r="BE9" i="22" s="1"/>
  <c r="BF9" i="1"/>
  <c r="BF9" i="2" s="1"/>
  <c r="BF9" i="3" s="1"/>
  <c r="BF9" i="4" s="1"/>
  <c r="BF9" i="5" s="1"/>
  <c r="BF9" i="6" s="1"/>
  <c r="BF9" i="7" s="1"/>
  <c r="BF9" i="8" s="1"/>
  <c r="BF9" i="9" s="1"/>
  <c r="BF9" i="10" s="1"/>
  <c r="BF9" i="11" s="1"/>
  <c r="BF9" i="12" s="1"/>
  <c r="BF9" i="13" s="1"/>
  <c r="BF9" i="14" s="1"/>
  <c r="BF9" i="15" s="1"/>
  <c r="BF9" i="16" s="1"/>
  <c r="BF9" i="17" s="1"/>
  <c r="BF9" i="18" s="1"/>
  <c r="BF9" i="19" s="1"/>
  <c r="BF9" i="20" s="1"/>
  <c r="BF9" i="21" s="1"/>
  <c r="BF9" i="22" s="1"/>
  <c r="BH7" i="1"/>
  <c r="BH7" i="2" s="1"/>
  <c r="BH7" i="3" s="1"/>
  <c r="BK8" i="1"/>
  <c r="BK8" i="2" s="1"/>
  <c r="BK8" i="3" s="1"/>
  <c r="BK8" i="4" s="1"/>
  <c r="BK8" i="5" s="1"/>
  <c r="BK8" i="6" s="1"/>
  <c r="BK8" i="7" s="1"/>
  <c r="BK8" i="8" s="1"/>
  <c r="BK8" i="9" s="1"/>
  <c r="BK8" i="10" s="1"/>
  <c r="BK8" i="11" s="1"/>
  <c r="BK8" i="12" s="1"/>
  <c r="BK8" i="13" s="1"/>
  <c r="BK8" i="14" s="1"/>
  <c r="BK8" i="15" s="1"/>
  <c r="BK8" i="16" s="1"/>
  <c r="BK8" i="17" s="1"/>
  <c r="BK8" i="18" s="1"/>
  <c r="BK8" i="19" s="1"/>
  <c r="BK8" i="20" s="1"/>
  <c r="BK8" i="21" s="1"/>
  <c r="BK8" i="22" s="1"/>
  <c r="BL9" i="1"/>
  <c r="BL9" i="2" s="1"/>
  <c r="BL9" i="3" s="1"/>
  <c r="BL9" i="4" s="1"/>
  <c r="BL9" i="5" s="1"/>
  <c r="BL9" i="6" s="1"/>
  <c r="BL9" i="7" s="1"/>
  <c r="BL9" i="8" s="1"/>
  <c r="BL9" i="9" s="1"/>
  <c r="BL9" i="10" s="1"/>
  <c r="BL9" i="11" s="1"/>
  <c r="BL9" i="12" s="1"/>
  <c r="BL9" i="13" s="1"/>
  <c r="BL9" i="14" s="1"/>
  <c r="BL9" i="15" s="1"/>
  <c r="BL9" i="16" s="1"/>
  <c r="BL9" i="17" s="1"/>
  <c r="BL9" i="18" s="1"/>
  <c r="BL9" i="19" s="1"/>
  <c r="BL9" i="20" s="1"/>
  <c r="BL9" i="21" s="1"/>
  <c r="BL9" i="22" s="1"/>
  <c r="BM9" i="1"/>
  <c r="BM9" i="2" s="1"/>
  <c r="BM9" i="3" s="1"/>
  <c r="BM9" i="4" s="1"/>
  <c r="BM9" i="5" s="1"/>
  <c r="BM9" i="6" s="1"/>
  <c r="BM9" i="7" s="1"/>
  <c r="BM9" i="8" s="1"/>
  <c r="BM9" i="9" s="1"/>
  <c r="BM9" i="10" s="1"/>
  <c r="BM9" i="11" s="1"/>
  <c r="BM9" i="12" s="1"/>
  <c r="BM9" i="13" s="1"/>
  <c r="BM9" i="14" s="1"/>
  <c r="BM9" i="15" s="1"/>
  <c r="BM9" i="16" s="1"/>
  <c r="BM9" i="17" s="1"/>
  <c r="BM9" i="18" s="1"/>
  <c r="BM9" i="19" s="1"/>
  <c r="BM9" i="20" s="1"/>
  <c r="BM9" i="21" s="1"/>
  <c r="BM9" i="22" s="1"/>
  <c r="BN16" i="1"/>
  <c r="BN16" i="2" s="1"/>
  <c r="BN16" i="3" s="1"/>
  <c r="BN16" i="4" s="1"/>
  <c r="BN16" i="5" s="1"/>
  <c r="BN16" i="6" s="1"/>
  <c r="BN16" i="7" s="1"/>
  <c r="BN16" i="8" s="1"/>
  <c r="BN16" i="9" s="1"/>
  <c r="BN16" i="10" s="1"/>
  <c r="BN16" i="11" s="1"/>
  <c r="BN16" i="12" s="1"/>
  <c r="BN16" i="13" s="1"/>
  <c r="BN16" i="14" s="1"/>
  <c r="BN16" i="15" s="1"/>
  <c r="BN16" i="16" s="1"/>
  <c r="BN16" i="17" s="1"/>
  <c r="BN16" i="18" s="1"/>
  <c r="BN16" i="19" s="1"/>
  <c r="BN16" i="20" s="1"/>
  <c r="BN16" i="21" s="1"/>
  <c r="BN16" i="22" s="1"/>
  <c r="BO9" i="1"/>
  <c r="BO9" i="2" s="1"/>
  <c r="BO9" i="3" s="1"/>
  <c r="BO9" i="4" s="1"/>
  <c r="BO9" i="5" s="1"/>
  <c r="BO9" i="6" s="1"/>
  <c r="BO9" i="7" s="1"/>
  <c r="BO9" i="8" s="1"/>
  <c r="BO9" i="9" s="1"/>
  <c r="BO9" i="10" s="1"/>
  <c r="BO9" i="11" s="1"/>
  <c r="BO9" i="12" s="1"/>
  <c r="BO9" i="13" s="1"/>
  <c r="BO9" i="14" s="1"/>
  <c r="BO9" i="15" s="1"/>
  <c r="BO9" i="16" s="1"/>
  <c r="BO9" i="17" s="1"/>
  <c r="BO9" i="18" s="1"/>
  <c r="BO9" i="19" s="1"/>
  <c r="BO9" i="20" s="1"/>
  <c r="BO9" i="21" s="1"/>
  <c r="BO9" i="22" s="1"/>
  <c r="BP9" i="1"/>
  <c r="BP9" i="2" s="1"/>
  <c r="BP9" i="3" s="1"/>
  <c r="BP9" i="4" s="1"/>
  <c r="BP9" i="5" s="1"/>
  <c r="BP9" i="6" s="1"/>
  <c r="BP9" i="7" s="1"/>
  <c r="BP9" i="8" s="1"/>
  <c r="BP9" i="9" s="1"/>
  <c r="BP9" i="10" s="1"/>
  <c r="BP9" i="11" s="1"/>
  <c r="BP9" i="12" s="1"/>
  <c r="BP9" i="13" s="1"/>
  <c r="BP9" i="14" s="1"/>
  <c r="BP9" i="15" s="1"/>
  <c r="BP9" i="16" s="1"/>
  <c r="BP9" i="17" s="1"/>
  <c r="BP9" i="18" s="1"/>
  <c r="BP9" i="19" s="1"/>
  <c r="BP9" i="20" s="1"/>
  <c r="BP9" i="21" s="1"/>
  <c r="BP9" i="22" s="1"/>
  <c r="BK15" i="1"/>
  <c r="BK15" i="2" s="1"/>
  <c r="BK15" i="3" s="1"/>
  <c r="BK15" i="4" s="1"/>
  <c r="BK15" i="5" s="1"/>
  <c r="BK15" i="6" s="1"/>
  <c r="BK15" i="7" s="1"/>
  <c r="BK15" i="8" s="1"/>
  <c r="BK15" i="9" s="1"/>
  <c r="BK15" i="10" s="1"/>
  <c r="BK15" i="11" s="1"/>
  <c r="BK15" i="12" s="1"/>
  <c r="BK15" i="13" s="1"/>
  <c r="BK15" i="14" s="1"/>
  <c r="BK15" i="15" s="1"/>
  <c r="BK15" i="16" s="1"/>
  <c r="BK15" i="17" s="1"/>
  <c r="BK15" i="18" s="1"/>
  <c r="BK15" i="19" s="1"/>
  <c r="BK15" i="20" s="1"/>
  <c r="BK15" i="21" s="1"/>
  <c r="BK15" i="22" s="1"/>
  <c r="BK11" i="1"/>
  <c r="BK11" i="2" s="1"/>
  <c r="BK11" i="3" s="1"/>
  <c r="BK11" i="4" s="1"/>
  <c r="BK11" i="5" s="1"/>
  <c r="BK11" i="6" s="1"/>
  <c r="BK11" i="7" s="1"/>
  <c r="BK11" i="8" s="1"/>
  <c r="BK11" i="9" s="1"/>
  <c r="BK11" i="10" s="1"/>
  <c r="BK11" i="11" s="1"/>
  <c r="BK11" i="12" s="1"/>
  <c r="BK11" i="13" s="1"/>
  <c r="BK11" i="14" s="1"/>
  <c r="BK11" i="15" s="1"/>
  <c r="BK11" i="16" s="1"/>
  <c r="BK11" i="17" s="1"/>
  <c r="BK11" i="18" s="1"/>
  <c r="BK11" i="19" s="1"/>
  <c r="BK11" i="20" s="1"/>
  <c r="BK11" i="21" s="1"/>
  <c r="BK11" i="22" s="1"/>
  <c r="BI12" i="1"/>
  <c r="BI12" i="2" s="1"/>
  <c r="BI12" i="3" s="1"/>
  <c r="BI12" i="4" s="1"/>
  <c r="BI12" i="5" s="1"/>
  <c r="BI12" i="6" s="1"/>
  <c r="BI12" i="7" s="1"/>
  <c r="BI12" i="8" s="1"/>
  <c r="BI12" i="9" s="1"/>
  <c r="BI12" i="10" s="1"/>
  <c r="BI12" i="11" s="1"/>
  <c r="BI12" i="12" s="1"/>
  <c r="BI12" i="13" s="1"/>
  <c r="BI12" i="14" s="1"/>
  <c r="BI12" i="15" s="1"/>
  <c r="BI12" i="16" s="1"/>
  <c r="BI12" i="17" s="1"/>
  <c r="BI12" i="18" s="1"/>
  <c r="BI12" i="19" s="1"/>
  <c r="BI12" i="20" s="1"/>
  <c r="BI12" i="21" s="1"/>
  <c r="BI12" i="22" s="1"/>
  <c r="BK7" i="1"/>
  <c r="BK7" i="2" s="1"/>
  <c r="BK7" i="3" s="1"/>
  <c r="BK7" i="4" s="1"/>
  <c r="BK7" i="5" s="1"/>
  <c r="BK7" i="6" s="1"/>
  <c r="BK7" i="7" s="1"/>
  <c r="BK7" i="8" s="1"/>
  <c r="BK7" i="9" s="1"/>
  <c r="BK7" i="10" s="1"/>
  <c r="BK7" i="11" s="1"/>
  <c r="BK7" i="12" s="1"/>
  <c r="BK7" i="13" s="1"/>
  <c r="BK7" i="14" s="1"/>
  <c r="BK7" i="15" s="1"/>
  <c r="BK7" i="16" s="1"/>
  <c r="BK7" i="17" s="1"/>
  <c r="BK7" i="18" s="1"/>
  <c r="BK7" i="19" s="1"/>
  <c r="BK7" i="20" s="1"/>
  <c r="BK7" i="21" s="1"/>
  <c r="BK7" i="22" s="1"/>
  <c r="BL5" i="1"/>
  <c r="BL5" i="2" s="1"/>
  <c r="BL5" i="3" s="1"/>
  <c r="BL5" i="4" s="1"/>
  <c r="BL5" i="5" s="1"/>
  <c r="BL5" i="6" s="1"/>
  <c r="BL5" i="7" s="1"/>
  <c r="BL5" i="8" s="1"/>
  <c r="BL5" i="9" s="1"/>
  <c r="BL5" i="10" s="1"/>
  <c r="BL5" i="11" s="1"/>
  <c r="BL5" i="12" s="1"/>
  <c r="BL5" i="13" s="1"/>
  <c r="BL5" i="14" s="1"/>
  <c r="BL5" i="15" s="1"/>
  <c r="BL5" i="16" s="1"/>
  <c r="BL5" i="17" s="1"/>
  <c r="BL5" i="18" s="1"/>
  <c r="BL5" i="19" s="1"/>
  <c r="BL5" i="20" s="1"/>
  <c r="BL5" i="21" s="1"/>
  <c r="BL5" i="22" s="1"/>
  <c r="BL8" i="1"/>
  <c r="BL8" i="2" s="1"/>
  <c r="BL8" i="3" s="1"/>
  <c r="BL8" i="4" s="1"/>
  <c r="BL8" i="5" s="1"/>
  <c r="BL8" i="6" s="1"/>
  <c r="BL8" i="7" s="1"/>
  <c r="BL8" i="8" s="1"/>
  <c r="BL8" i="9" s="1"/>
  <c r="BL8" i="10" s="1"/>
  <c r="BL8" i="11" s="1"/>
  <c r="BL8" i="12" s="1"/>
  <c r="BL8" i="13" s="1"/>
  <c r="BL8" i="14" s="1"/>
  <c r="BL8" i="15" s="1"/>
  <c r="BL8" i="16" s="1"/>
  <c r="BL8" i="17" s="1"/>
  <c r="BL8" i="18" s="1"/>
  <c r="BL8" i="19" s="1"/>
  <c r="BL8" i="20" s="1"/>
  <c r="BL8" i="21" s="1"/>
  <c r="BL8" i="22" s="1"/>
  <c r="BG9" i="1"/>
  <c r="BG9" i="2" s="1"/>
  <c r="BG9" i="3" s="1"/>
  <c r="BG9" i="4" s="1"/>
  <c r="BG9" i="5" s="1"/>
  <c r="BG9" i="6" s="1"/>
  <c r="BG9" i="7" s="1"/>
  <c r="BG9" i="8" s="1"/>
  <c r="BG9" i="9" s="1"/>
  <c r="BG9" i="10" s="1"/>
  <c r="BG9" i="11" s="1"/>
  <c r="BG9" i="12" s="1"/>
  <c r="BG9" i="13" s="1"/>
  <c r="BG9" i="14" s="1"/>
  <c r="BG9" i="15" s="1"/>
  <c r="BG9" i="16" s="1"/>
  <c r="BG9" i="17" s="1"/>
  <c r="BG9" i="18" s="1"/>
  <c r="BG9" i="19" s="1"/>
  <c r="BG9" i="20" s="1"/>
  <c r="BG9" i="21" s="1"/>
  <c r="BG9" i="22" s="1"/>
  <c r="BK18" i="1"/>
  <c r="BK18" i="2" s="1"/>
  <c r="BK18" i="3" s="1"/>
  <c r="BK18" i="4" s="1"/>
  <c r="BK18" i="5" s="1"/>
  <c r="BK18" i="6" s="1"/>
  <c r="BK18" i="7" s="1"/>
  <c r="BK18" i="8" s="1"/>
  <c r="BK18" i="9" s="1"/>
  <c r="BK18" i="10" s="1"/>
  <c r="BK18" i="11" s="1"/>
  <c r="BK18" i="12" s="1"/>
  <c r="BK18" i="13" s="1"/>
  <c r="BK18" i="14" s="1"/>
  <c r="BK18" i="15" s="1"/>
  <c r="BK18" i="16" s="1"/>
  <c r="BK18" i="17" s="1"/>
  <c r="BK18" i="18" s="1"/>
  <c r="BK18" i="19" s="1"/>
  <c r="BK18" i="20" s="1"/>
  <c r="BK18" i="21" s="1"/>
  <c r="BK18" i="22" s="1"/>
  <c r="BK14" i="1"/>
  <c r="BK14" i="2" s="1"/>
  <c r="BK14" i="3" s="1"/>
  <c r="BK14" i="4" s="1"/>
  <c r="BK14" i="5" s="1"/>
  <c r="BK14" i="6" s="1"/>
  <c r="BK14" i="7" s="1"/>
  <c r="BK14" i="8" s="1"/>
  <c r="BK14" i="9" s="1"/>
  <c r="BK14" i="10" s="1"/>
  <c r="BK14" i="11" s="1"/>
  <c r="BK14" i="12" s="1"/>
  <c r="BK14" i="13" s="1"/>
  <c r="BK14" i="14" s="1"/>
  <c r="BK14" i="15" s="1"/>
  <c r="BK14" i="16" s="1"/>
  <c r="BK14" i="17" s="1"/>
  <c r="BK14" i="18" s="1"/>
  <c r="BK14" i="19" s="1"/>
  <c r="BK14" i="20" s="1"/>
  <c r="BK14" i="21" s="1"/>
  <c r="BK14" i="22" s="1"/>
  <c r="BK10" i="1"/>
  <c r="BK10" i="2" s="1"/>
  <c r="BK10" i="3" s="1"/>
  <c r="BK10" i="4" s="1"/>
  <c r="BK10" i="5" s="1"/>
  <c r="BK10" i="6" s="1"/>
  <c r="BK10" i="7" s="1"/>
  <c r="BK10" i="8" s="1"/>
  <c r="BK10" i="9" s="1"/>
  <c r="BK10" i="10" s="1"/>
  <c r="BK10" i="11" s="1"/>
  <c r="BK10" i="12" s="1"/>
  <c r="BK10" i="13" s="1"/>
  <c r="BK10" i="14" s="1"/>
  <c r="BK10" i="15" s="1"/>
  <c r="BK10" i="16" s="1"/>
  <c r="BK10" i="17" s="1"/>
  <c r="BK10" i="18" s="1"/>
  <c r="BK10" i="19" s="1"/>
  <c r="BK10" i="20" s="1"/>
  <c r="BK10" i="21" s="1"/>
  <c r="BK10" i="22" s="1"/>
  <c r="BK6" i="1"/>
  <c r="BK6" i="2" s="1"/>
  <c r="BK6" i="3" s="1"/>
  <c r="BK6" i="4" s="1"/>
  <c r="BK6" i="5" s="1"/>
  <c r="BK6" i="6" s="1"/>
  <c r="BK6" i="7" s="1"/>
  <c r="BK6" i="8" s="1"/>
  <c r="BK6" i="9" s="1"/>
  <c r="BK6" i="10" s="1"/>
  <c r="BK6" i="11" s="1"/>
  <c r="BK6" i="12" s="1"/>
  <c r="BK6" i="13" s="1"/>
  <c r="BK6" i="14" s="1"/>
  <c r="BK6" i="15" s="1"/>
  <c r="BK6" i="16" s="1"/>
  <c r="BK6" i="17" s="1"/>
  <c r="BK6" i="18" s="1"/>
  <c r="BK6" i="19" s="1"/>
  <c r="BK6" i="20" s="1"/>
  <c r="BK6" i="21" s="1"/>
  <c r="BK6" i="22" s="1"/>
  <c r="BE8" i="1"/>
  <c r="BE8" i="2" s="1"/>
  <c r="BE8" i="3" s="1"/>
  <c r="BE8" i="4" s="1"/>
  <c r="BE8" i="5" s="1"/>
  <c r="BE8" i="6" s="1"/>
  <c r="BE8" i="7" s="1"/>
  <c r="BE8" i="8" s="1"/>
  <c r="BE8" i="9" s="1"/>
  <c r="BE8" i="10" s="1"/>
  <c r="BE8" i="11" s="1"/>
  <c r="BE8" i="12" s="1"/>
  <c r="BE8" i="13" s="1"/>
  <c r="BE8" i="14" s="1"/>
  <c r="BE8" i="15" s="1"/>
  <c r="BE8" i="16" s="1"/>
  <c r="BE8" i="17" s="1"/>
  <c r="BE8" i="18" s="1"/>
  <c r="BE8" i="19" s="1"/>
  <c r="BE8" i="20" s="1"/>
  <c r="BE8" i="21" s="1"/>
  <c r="BE8" i="22" s="1"/>
  <c r="BF8" i="1"/>
  <c r="BF8" i="2" s="1"/>
  <c r="BF8" i="3" s="1"/>
  <c r="BF8" i="4" s="1"/>
  <c r="BF8" i="5" s="1"/>
  <c r="BF8" i="6" s="1"/>
  <c r="BF8" i="7" s="1"/>
  <c r="BF8" i="8" s="1"/>
  <c r="BF8" i="9" s="1"/>
  <c r="BF8" i="10" s="1"/>
  <c r="BF8" i="11" s="1"/>
  <c r="BF8" i="12" s="1"/>
  <c r="BF8" i="13" s="1"/>
  <c r="BF8" i="14" s="1"/>
  <c r="BF8" i="15" s="1"/>
  <c r="BF8" i="16" s="1"/>
  <c r="BF8" i="17" s="1"/>
  <c r="BF8" i="18" s="1"/>
  <c r="BF8" i="19" s="1"/>
  <c r="BF8" i="20" s="1"/>
  <c r="BF8" i="21" s="1"/>
  <c r="BF8" i="22" s="1"/>
  <c r="BG6" i="1"/>
  <c r="BG6" i="2" s="1"/>
  <c r="BG6" i="3" s="1"/>
  <c r="BG6" i="4" s="1"/>
  <c r="BG6" i="5" s="1"/>
  <c r="BG6" i="6" s="1"/>
  <c r="BG6" i="7" s="1"/>
  <c r="BG6" i="8" s="1"/>
  <c r="BG6" i="9" s="1"/>
  <c r="BG6" i="10" s="1"/>
  <c r="BG6" i="11" s="1"/>
  <c r="BG6" i="12" s="1"/>
  <c r="BG6" i="13" s="1"/>
  <c r="BG6" i="14" s="1"/>
  <c r="BG6" i="15" s="1"/>
  <c r="BG6" i="16" s="1"/>
  <c r="BG6" i="17" s="1"/>
  <c r="BG6" i="18" s="1"/>
  <c r="BG6" i="19" s="1"/>
  <c r="BG6" i="20" s="1"/>
  <c r="BG6" i="21" s="1"/>
  <c r="BG6" i="22" s="1"/>
  <c r="BG13" i="1"/>
  <c r="BG13" i="2" s="1"/>
  <c r="BG13" i="3" s="1"/>
  <c r="BG13" i="4" s="1"/>
  <c r="BG13" i="5" s="1"/>
  <c r="BG13" i="6" s="1"/>
  <c r="BG13" i="7" s="1"/>
  <c r="BG13" i="8" s="1"/>
  <c r="BG13" i="9" s="1"/>
  <c r="BG13" i="10" s="1"/>
  <c r="BG13" i="11" s="1"/>
  <c r="BG13" i="12" s="1"/>
  <c r="BG13" i="13" s="1"/>
  <c r="BG13" i="14" s="1"/>
  <c r="BG13" i="15" s="1"/>
  <c r="BG13" i="16" s="1"/>
  <c r="BG13" i="17" s="1"/>
  <c r="BG13" i="18" s="1"/>
  <c r="BG13" i="19" s="1"/>
  <c r="BG13" i="20" s="1"/>
  <c r="BG13" i="21" s="1"/>
  <c r="BG13" i="22" s="1"/>
  <c r="BH18" i="1"/>
  <c r="BH18" i="2" s="1"/>
  <c r="BH18" i="3" s="1"/>
  <c r="BH18" i="4" s="1"/>
  <c r="BH18" i="5" s="1"/>
  <c r="BH18" i="6" s="1"/>
  <c r="BH18" i="7" s="1"/>
  <c r="BH18" i="8" s="1"/>
  <c r="BH18" i="9" s="1"/>
  <c r="BH18" i="10" s="1"/>
  <c r="BH18" i="11" s="1"/>
  <c r="BH18" i="12" s="1"/>
  <c r="BH18" i="13" s="1"/>
  <c r="BH18" i="14" s="1"/>
  <c r="BH14" i="1"/>
  <c r="BH14" i="2" s="1"/>
  <c r="BH14" i="3" s="1"/>
  <c r="BH14" i="4" s="1"/>
  <c r="BH14" i="5" s="1"/>
  <c r="BH14" i="6" s="1"/>
  <c r="BH14" i="7" s="1"/>
  <c r="BH14" i="8" s="1"/>
  <c r="BH14" i="9" s="1"/>
  <c r="BH14" i="10" s="1"/>
  <c r="BH14" i="11" s="1"/>
  <c r="BH14" i="12" s="1"/>
  <c r="BH14" i="13" s="1"/>
  <c r="BH14" i="14" s="1"/>
  <c r="BH14" i="15" s="1"/>
  <c r="BH14" i="16" s="1"/>
  <c r="BH14" i="17" s="1"/>
  <c r="BH14" i="18" s="1"/>
  <c r="BH14" i="19" s="1"/>
  <c r="BH14" i="20" s="1"/>
  <c r="BH14" i="21" s="1"/>
  <c r="BH14" i="22" s="1"/>
  <c r="BN12" i="1"/>
  <c r="BN12" i="2" s="1"/>
  <c r="BN12" i="3" s="1"/>
  <c r="BN12" i="4" s="1"/>
  <c r="BN12" i="5" s="1"/>
  <c r="BN12" i="6" s="1"/>
  <c r="BN12" i="7" s="1"/>
  <c r="BN12" i="8" s="1"/>
  <c r="BN12" i="9" s="1"/>
  <c r="BN12" i="10" s="1"/>
  <c r="BN12" i="11" s="1"/>
  <c r="BN12" i="12" s="1"/>
  <c r="BN12" i="13" s="1"/>
  <c r="BN12" i="14" s="1"/>
  <c r="BN12" i="15" s="1"/>
  <c r="BN12" i="16" s="1"/>
  <c r="BN12" i="17" s="1"/>
  <c r="BN12" i="18" s="1"/>
  <c r="BN12" i="19" s="1"/>
  <c r="BN12" i="20" s="1"/>
  <c r="BN12" i="21" s="1"/>
  <c r="BN12" i="22" s="1"/>
  <c r="BK17" i="1"/>
  <c r="BK17" i="2" s="1"/>
  <c r="BK17" i="3" s="1"/>
  <c r="BK17" i="4" s="1"/>
  <c r="BK17" i="5" s="1"/>
  <c r="BK17" i="6" s="1"/>
  <c r="BK17" i="7" s="1"/>
  <c r="BK17" i="8" s="1"/>
  <c r="BK17" i="9" s="1"/>
  <c r="BK17" i="10" s="1"/>
  <c r="BK17" i="11" s="1"/>
  <c r="BK17" i="12" s="1"/>
  <c r="BK17" i="13" s="1"/>
  <c r="BK17" i="14" s="1"/>
  <c r="BK17" i="15" s="1"/>
  <c r="BK17" i="16" s="1"/>
  <c r="BK17" i="17" s="1"/>
  <c r="BK17" i="18" s="1"/>
  <c r="BK17" i="19" s="1"/>
  <c r="BK17" i="20" s="1"/>
  <c r="BK17" i="21" s="1"/>
  <c r="BK17" i="22" s="1"/>
  <c r="BK13" i="1"/>
  <c r="BK13" i="2" s="1"/>
  <c r="BK13" i="3" s="1"/>
  <c r="BK13" i="4" s="1"/>
  <c r="BK13" i="5" s="1"/>
  <c r="BK13" i="6" s="1"/>
  <c r="BK13" i="7" s="1"/>
  <c r="BK13" i="8" s="1"/>
  <c r="BK13" i="9" s="1"/>
  <c r="BK13" i="10" s="1"/>
  <c r="BK13" i="11" s="1"/>
  <c r="BK13" i="12" s="1"/>
  <c r="BK13" i="13" s="1"/>
  <c r="BK13" i="14" s="1"/>
  <c r="BK13" i="15" s="1"/>
  <c r="BK13" i="16" s="1"/>
  <c r="BK13" i="17" s="1"/>
  <c r="BK13" i="18" s="1"/>
  <c r="BK13" i="19" s="1"/>
  <c r="BK13" i="20" s="1"/>
  <c r="BK13" i="21" s="1"/>
  <c r="BK13" i="22" s="1"/>
  <c r="BK9" i="1"/>
  <c r="BK9" i="2" s="1"/>
  <c r="BK9" i="3" s="1"/>
  <c r="BK9" i="4" s="1"/>
  <c r="BK9" i="5" s="1"/>
  <c r="BK9" i="6" s="1"/>
  <c r="BK9" i="7" s="1"/>
  <c r="BK9" i="8" s="1"/>
  <c r="BK9" i="9" s="1"/>
  <c r="BK9" i="10" s="1"/>
  <c r="BK9" i="11" s="1"/>
  <c r="BK9" i="12" s="1"/>
  <c r="BK9" i="13" s="1"/>
  <c r="BK9" i="14" s="1"/>
  <c r="BK9" i="15" s="1"/>
  <c r="BK9" i="16" s="1"/>
  <c r="BK9" i="17" s="1"/>
  <c r="BK9" i="18" s="1"/>
  <c r="BK9" i="19" s="1"/>
  <c r="BK9" i="20" s="1"/>
  <c r="BK9" i="21" s="1"/>
  <c r="BK9" i="22" s="1"/>
  <c r="BL16" i="1"/>
  <c r="BL16" i="2" s="1"/>
  <c r="BL16" i="3" s="1"/>
  <c r="BL16" i="4" s="1"/>
  <c r="BL16" i="5" s="1"/>
  <c r="BL16" i="6" s="1"/>
  <c r="BL16" i="7" s="1"/>
  <c r="BL16" i="8" s="1"/>
  <c r="BL16" i="9" s="1"/>
  <c r="BL16" i="10" s="1"/>
  <c r="BL16" i="11" s="1"/>
  <c r="BL16" i="12" s="1"/>
  <c r="BL16" i="13" s="1"/>
  <c r="BL16" i="14" s="1"/>
  <c r="BL16" i="15" s="1"/>
  <c r="BL16" i="16" s="1"/>
  <c r="BL16" i="17" s="1"/>
  <c r="BL16" i="18" s="1"/>
  <c r="BL16" i="19" s="1"/>
  <c r="BL16" i="20" s="1"/>
  <c r="BL16" i="21" s="1"/>
  <c r="BL16" i="22" s="1"/>
  <c r="BP8" i="1"/>
  <c r="BP8" i="2" s="1"/>
  <c r="BP8" i="3" s="1"/>
  <c r="BP8" i="4" s="1"/>
  <c r="BP8" i="5" s="1"/>
  <c r="BP8" i="6" s="1"/>
  <c r="BP8" i="7" s="1"/>
  <c r="BP8" i="8" s="1"/>
  <c r="BP8" i="9" s="1"/>
  <c r="BP8" i="10" s="1"/>
  <c r="BP8" i="11" s="1"/>
  <c r="BP8" i="12" s="1"/>
  <c r="BP8" i="13" s="1"/>
  <c r="BP8" i="14" s="1"/>
  <c r="BP8" i="15" s="1"/>
  <c r="BP8" i="16" s="1"/>
  <c r="BP8" i="17" s="1"/>
  <c r="BP8" i="18" s="1"/>
  <c r="BP8" i="19" s="1"/>
  <c r="BP8" i="20" s="1"/>
  <c r="BP8" i="21" s="1"/>
  <c r="BP8" i="22" s="1"/>
  <c r="BK5" i="1"/>
  <c r="BK5" i="2" s="1"/>
  <c r="BK5" i="3" s="1"/>
  <c r="BK5" i="4" s="1"/>
  <c r="BK5" i="5" s="1"/>
  <c r="BK5" i="6" s="1"/>
  <c r="BK5" i="7" s="1"/>
  <c r="BK5" i="8" s="1"/>
  <c r="BK5" i="9" s="1"/>
  <c r="BK5" i="10" s="1"/>
  <c r="BK5" i="11" s="1"/>
  <c r="BK5" i="12" s="1"/>
  <c r="BK5" i="13" s="1"/>
  <c r="BK5" i="14" s="1"/>
  <c r="BK5" i="15" s="1"/>
  <c r="BK5" i="16" s="1"/>
  <c r="BK5" i="17" s="1"/>
  <c r="BK5" i="18" s="1"/>
  <c r="BK5" i="19" s="1"/>
  <c r="BK5" i="20" s="1"/>
  <c r="BK5" i="21" s="1"/>
  <c r="BK5" i="22" s="1"/>
  <c r="BK16" i="1"/>
  <c r="BK16" i="2" s="1"/>
  <c r="BK16" i="3" s="1"/>
  <c r="BK16" i="4" s="1"/>
  <c r="BK16" i="5" s="1"/>
  <c r="BK16" i="6" s="1"/>
  <c r="BK16" i="7" s="1"/>
  <c r="BK16" i="8" s="1"/>
  <c r="BK16" i="9" s="1"/>
  <c r="BK16" i="10" s="1"/>
  <c r="BK16" i="11" s="1"/>
  <c r="BK16" i="12" s="1"/>
  <c r="BK16" i="13" s="1"/>
  <c r="BK16" i="14" s="1"/>
  <c r="BK16" i="15" s="1"/>
  <c r="BK16" i="16" s="1"/>
  <c r="BK16" i="17" s="1"/>
  <c r="BK16" i="18" s="1"/>
  <c r="BK16" i="19" s="1"/>
  <c r="BK16" i="20" s="1"/>
  <c r="BK16" i="21" s="1"/>
  <c r="BK16" i="22" s="1"/>
  <c r="BK12" i="1"/>
  <c r="BK12" i="2" s="1"/>
  <c r="BK12" i="3" s="1"/>
  <c r="BK12" i="4" s="1"/>
  <c r="BK12" i="5" s="1"/>
  <c r="BK12" i="6" s="1"/>
  <c r="BK12" i="7" s="1"/>
  <c r="BK12" i="8" s="1"/>
  <c r="BK12" i="9" s="1"/>
  <c r="BK12" i="10" s="1"/>
  <c r="BK12" i="11" s="1"/>
  <c r="BK12" i="12" s="1"/>
  <c r="BK12" i="13" s="1"/>
  <c r="BK12" i="14" s="1"/>
  <c r="BK12" i="15" s="1"/>
  <c r="BK12" i="16" s="1"/>
  <c r="BK12" i="17" s="1"/>
  <c r="BK12" i="18" s="1"/>
  <c r="BK12" i="19" s="1"/>
  <c r="BK12" i="20" s="1"/>
  <c r="BK12" i="21" s="1"/>
  <c r="BK12" i="22" s="1"/>
  <c r="BL12" i="1"/>
  <c r="BL12" i="2" s="1"/>
  <c r="BL12" i="3" s="1"/>
  <c r="BL12" i="4" s="1"/>
  <c r="BL12" i="5" s="1"/>
  <c r="BL12" i="6" s="1"/>
  <c r="BL12" i="7" s="1"/>
  <c r="BL12" i="8" s="1"/>
  <c r="BL12" i="9" s="1"/>
  <c r="BL12" i="10" s="1"/>
  <c r="BL12" i="11" s="1"/>
  <c r="BL12" i="12" s="1"/>
  <c r="BL12" i="13" s="1"/>
  <c r="BL12" i="14" s="1"/>
  <c r="BL12" i="15" s="1"/>
  <c r="BL12" i="16" s="1"/>
  <c r="BL12" i="17" s="1"/>
  <c r="BL12" i="18" s="1"/>
  <c r="BL12" i="19" s="1"/>
  <c r="BL12" i="20" s="1"/>
  <c r="BL12" i="21" s="1"/>
  <c r="BL12" i="22" s="1"/>
  <c r="BP12" i="1"/>
  <c r="BP12" i="2" s="1"/>
  <c r="BP12" i="3" s="1"/>
  <c r="BP12" i="4" s="1"/>
  <c r="BP12" i="5" s="1"/>
  <c r="BP12" i="6" s="1"/>
  <c r="BP12" i="7" s="1"/>
  <c r="BP12" i="8" s="1"/>
  <c r="BP12" i="9" s="1"/>
  <c r="BP12" i="10" s="1"/>
  <c r="BP12" i="11" s="1"/>
  <c r="BP12" i="12" s="1"/>
  <c r="BP12" i="13" s="1"/>
  <c r="BP12" i="14" s="1"/>
  <c r="BP12" i="15" s="1"/>
  <c r="BP12" i="16" s="1"/>
  <c r="BP12" i="17" s="1"/>
  <c r="BP12" i="18" s="1"/>
  <c r="BP12" i="19" s="1"/>
  <c r="BP12" i="20" s="1"/>
  <c r="BP12" i="21" s="1"/>
  <c r="BP12" i="22" s="1"/>
  <c r="BP16" i="1"/>
  <c r="BP16" i="2" s="1"/>
  <c r="BP16" i="3" s="1"/>
  <c r="BP16" i="4" s="1"/>
  <c r="BP16" i="5" s="1"/>
  <c r="BP16" i="6" s="1"/>
  <c r="BP16" i="7" s="1"/>
  <c r="BP16" i="8" s="1"/>
  <c r="BP16" i="9" s="1"/>
  <c r="BP16" i="10" s="1"/>
  <c r="BP16" i="11" s="1"/>
  <c r="BP16" i="12" s="1"/>
  <c r="BP16" i="13" s="1"/>
  <c r="BP16" i="14" s="1"/>
  <c r="BP16" i="15" s="1"/>
  <c r="BP16" i="16" s="1"/>
  <c r="BP16" i="17" s="1"/>
  <c r="BP16" i="18" s="1"/>
  <c r="BP16" i="19" s="1"/>
  <c r="BP16" i="20" s="1"/>
  <c r="BP16" i="21" s="1"/>
  <c r="BP16" i="22" s="1"/>
  <c r="BP5" i="1"/>
  <c r="BP5" i="2" s="1"/>
  <c r="BP5" i="3" s="1"/>
  <c r="BP5" i="4" s="1"/>
  <c r="BP5" i="5" s="1"/>
  <c r="BP5" i="6" s="1"/>
  <c r="BP5" i="7" s="1"/>
  <c r="BP5" i="8" s="1"/>
  <c r="BP5" i="9" s="1"/>
  <c r="BP5" i="10" s="1"/>
  <c r="BP5" i="11" s="1"/>
  <c r="BP5" i="12" s="1"/>
  <c r="BP5" i="13" s="1"/>
  <c r="BP5" i="14" s="1"/>
  <c r="BP5" i="15" s="1"/>
  <c r="BP5" i="16" s="1"/>
  <c r="BP5" i="17" s="1"/>
  <c r="BP5" i="18" s="1"/>
  <c r="BP5" i="19" s="1"/>
  <c r="BP5" i="20" s="1"/>
  <c r="BP5" i="21" s="1"/>
  <c r="BP5" i="22" s="1"/>
  <c r="BP15" i="1"/>
  <c r="BP15" i="2" s="1"/>
  <c r="BP15" i="3" s="1"/>
  <c r="BP15" i="4" s="1"/>
  <c r="BP15" i="5" s="1"/>
  <c r="BP15" i="6" s="1"/>
  <c r="BP15" i="7" s="1"/>
  <c r="BP15" i="8" s="1"/>
  <c r="BP15" i="9" s="1"/>
  <c r="BP15" i="10" s="1"/>
  <c r="BP15" i="11" s="1"/>
  <c r="BP15" i="12" s="1"/>
  <c r="BP15" i="13" s="1"/>
  <c r="BP15" i="14" s="1"/>
  <c r="BP15" i="15" s="1"/>
  <c r="BP15" i="16" s="1"/>
  <c r="BP15" i="17" s="1"/>
  <c r="BP15" i="18" s="1"/>
  <c r="BP15" i="19" s="1"/>
  <c r="BP15" i="20" s="1"/>
  <c r="BP15" i="21" s="1"/>
  <c r="BP15" i="22" s="1"/>
  <c r="BP11" i="1"/>
  <c r="BP11" i="2" s="1"/>
  <c r="BP11" i="3" s="1"/>
  <c r="BP11" i="4" s="1"/>
  <c r="BP11" i="5" s="1"/>
  <c r="BP11" i="6" s="1"/>
  <c r="BP11" i="7" s="1"/>
  <c r="BP11" i="8" s="1"/>
  <c r="BP11" i="9" s="1"/>
  <c r="BP11" i="10" s="1"/>
  <c r="BP11" i="11" s="1"/>
  <c r="BP11" i="12" s="1"/>
  <c r="BP11" i="13" s="1"/>
  <c r="BP11" i="14" s="1"/>
  <c r="BP11" i="15" s="1"/>
  <c r="BP11" i="16" s="1"/>
  <c r="BP11" i="17" s="1"/>
  <c r="BP11" i="18" s="1"/>
  <c r="BP11" i="19" s="1"/>
  <c r="BP11" i="20" s="1"/>
  <c r="BP11" i="21" s="1"/>
  <c r="BP11" i="22" s="1"/>
  <c r="BP7" i="1"/>
  <c r="BP7" i="2" s="1"/>
  <c r="BP7" i="3" s="1"/>
  <c r="BP7" i="4" s="1"/>
  <c r="BP7" i="5" s="1"/>
  <c r="BP7" i="6" s="1"/>
  <c r="BP7" i="7" s="1"/>
  <c r="BP7" i="8" s="1"/>
  <c r="BP7" i="9" s="1"/>
  <c r="BP7" i="10" s="1"/>
  <c r="BP7" i="11" s="1"/>
  <c r="BP7" i="12" s="1"/>
  <c r="BP7" i="13" s="1"/>
  <c r="BP7" i="14" s="1"/>
  <c r="BP7" i="15" s="1"/>
  <c r="BP7" i="16" s="1"/>
  <c r="BP7" i="17" s="1"/>
  <c r="BP7" i="18" s="1"/>
  <c r="BP7" i="19" s="1"/>
  <c r="BP7" i="20" s="1"/>
  <c r="BP7" i="21" s="1"/>
  <c r="BP7" i="22" s="1"/>
  <c r="BP18" i="1"/>
  <c r="BP18" i="2" s="1"/>
  <c r="BP18" i="3" s="1"/>
  <c r="BP18" i="4" s="1"/>
  <c r="BP18" i="5" s="1"/>
  <c r="BP18" i="6" s="1"/>
  <c r="BP18" i="7" s="1"/>
  <c r="BP18" i="8" s="1"/>
  <c r="BP18" i="9" s="1"/>
  <c r="BP18" i="10" s="1"/>
  <c r="BP18" i="11" s="1"/>
  <c r="BP18" i="12" s="1"/>
  <c r="BP18" i="13" s="1"/>
  <c r="BP18" i="14" s="1"/>
  <c r="BP18" i="15" s="1"/>
  <c r="BP18" i="16" s="1"/>
  <c r="BP18" i="17" s="1"/>
  <c r="BP18" i="18" s="1"/>
  <c r="BP18" i="19" s="1"/>
  <c r="BP18" i="20" s="1"/>
  <c r="BP18" i="21" s="1"/>
  <c r="BP18" i="22" s="1"/>
  <c r="BP14" i="1"/>
  <c r="BP14" i="2" s="1"/>
  <c r="BP14" i="3" s="1"/>
  <c r="BP14" i="4" s="1"/>
  <c r="BP14" i="5" s="1"/>
  <c r="BP14" i="6" s="1"/>
  <c r="BP14" i="7" s="1"/>
  <c r="BP14" i="8" s="1"/>
  <c r="BP14" i="9" s="1"/>
  <c r="BP14" i="10" s="1"/>
  <c r="BP14" i="11" s="1"/>
  <c r="BP14" i="12" s="1"/>
  <c r="BP14" i="13" s="1"/>
  <c r="BP14" i="14" s="1"/>
  <c r="BP14" i="15" s="1"/>
  <c r="BP14" i="16" s="1"/>
  <c r="BP14" i="17" s="1"/>
  <c r="BP14" i="18" s="1"/>
  <c r="BP14" i="19" s="1"/>
  <c r="BP14" i="20" s="1"/>
  <c r="BP14" i="21" s="1"/>
  <c r="BP14" i="22" s="1"/>
  <c r="BP10" i="1"/>
  <c r="BP10" i="2" s="1"/>
  <c r="BP10" i="3" s="1"/>
  <c r="BP10" i="4" s="1"/>
  <c r="BP10" i="5" s="1"/>
  <c r="BP10" i="6" s="1"/>
  <c r="BP10" i="7" s="1"/>
  <c r="BP10" i="8" s="1"/>
  <c r="BP10" i="9" s="1"/>
  <c r="BP10" i="10" s="1"/>
  <c r="BP10" i="11" s="1"/>
  <c r="BP10" i="12" s="1"/>
  <c r="BP10" i="13" s="1"/>
  <c r="BP10" i="14" s="1"/>
  <c r="BP10" i="15" s="1"/>
  <c r="BP10" i="16" s="1"/>
  <c r="BP10" i="17" s="1"/>
  <c r="BP10" i="18" s="1"/>
  <c r="BP10" i="19" s="1"/>
  <c r="BP10" i="20" s="1"/>
  <c r="BP10" i="21" s="1"/>
  <c r="BP10" i="22" s="1"/>
  <c r="BP6" i="1"/>
  <c r="BP6" i="2" s="1"/>
  <c r="BP6" i="3" s="1"/>
  <c r="BP6" i="4" s="1"/>
  <c r="BP6" i="5" s="1"/>
  <c r="BP6" i="6" s="1"/>
  <c r="BP6" i="7" s="1"/>
  <c r="BP6" i="8" s="1"/>
  <c r="BP6" i="9" s="1"/>
  <c r="BP6" i="10" s="1"/>
  <c r="BP6" i="11" s="1"/>
  <c r="BP6" i="12" s="1"/>
  <c r="BP6" i="13" s="1"/>
  <c r="BP6" i="14" s="1"/>
  <c r="BP6" i="15" s="1"/>
  <c r="BP6" i="16" s="1"/>
  <c r="BP6" i="17" s="1"/>
  <c r="BP6" i="18" s="1"/>
  <c r="BP6" i="19" s="1"/>
  <c r="BP6" i="20" s="1"/>
  <c r="BP6" i="21" s="1"/>
  <c r="BP6" i="22" s="1"/>
  <c r="BP17" i="1"/>
  <c r="BP17" i="2" s="1"/>
  <c r="BP17" i="3" s="1"/>
  <c r="BP17" i="4" s="1"/>
  <c r="BP17" i="5" s="1"/>
  <c r="BP17" i="6" s="1"/>
  <c r="BP17" i="7" s="1"/>
  <c r="BP17" i="8" s="1"/>
  <c r="BP17" i="9" s="1"/>
  <c r="BP17" i="10" s="1"/>
  <c r="BP17" i="11" s="1"/>
  <c r="BP17" i="12" s="1"/>
  <c r="BP17" i="13" s="1"/>
  <c r="BP17" i="14" s="1"/>
  <c r="BP17" i="15" s="1"/>
  <c r="BP17" i="16" s="1"/>
  <c r="BP17" i="17" s="1"/>
  <c r="BP17" i="18" s="1"/>
  <c r="BP17" i="19" s="1"/>
  <c r="BP17" i="20" s="1"/>
  <c r="BP17" i="21" s="1"/>
  <c r="BP17" i="22" s="1"/>
  <c r="BP13" i="1"/>
  <c r="BP13" i="2" s="1"/>
  <c r="BP13" i="3" s="1"/>
  <c r="BP13" i="4" s="1"/>
  <c r="BP13" i="5" s="1"/>
  <c r="BP13" i="6" s="1"/>
  <c r="BP13" i="7" s="1"/>
  <c r="BP13" i="8" s="1"/>
  <c r="BP13" i="9" s="1"/>
  <c r="BP13" i="10" s="1"/>
  <c r="BP13" i="11" s="1"/>
  <c r="BP13" i="12" s="1"/>
  <c r="BP13" i="13" s="1"/>
  <c r="BP13" i="14" s="1"/>
  <c r="BP13" i="15" s="1"/>
  <c r="BP13" i="16" s="1"/>
  <c r="BP13" i="17" s="1"/>
  <c r="BP13" i="18" s="1"/>
  <c r="BP13" i="19" s="1"/>
  <c r="BP13" i="20" s="1"/>
  <c r="BP13" i="21" s="1"/>
  <c r="BP13" i="22" s="1"/>
  <c r="BO8" i="1"/>
  <c r="BO8" i="2" s="1"/>
  <c r="BO8" i="3" s="1"/>
  <c r="BO8" i="4" s="1"/>
  <c r="BO8" i="5" s="1"/>
  <c r="BO8" i="6" s="1"/>
  <c r="BO8" i="7" s="1"/>
  <c r="BO8" i="8" s="1"/>
  <c r="BO8" i="9" s="1"/>
  <c r="BO8" i="10" s="1"/>
  <c r="BO8" i="11" s="1"/>
  <c r="BO8" i="12" s="1"/>
  <c r="BO8" i="13" s="1"/>
  <c r="BO8" i="14" s="1"/>
  <c r="BO8" i="15" s="1"/>
  <c r="BO8" i="16" s="1"/>
  <c r="BO8" i="17" s="1"/>
  <c r="BO8" i="18" s="1"/>
  <c r="BO8" i="19" s="1"/>
  <c r="BO8" i="20" s="1"/>
  <c r="BO8" i="21" s="1"/>
  <c r="BO8" i="22" s="1"/>
  <c r="BO5" i="1"/>
  <c r="BO5" i="2" s="1"/>
  <c r="BO5" i="3" s="1"/>
  <c r="BO5" i="4" s="1"/>
  <c r="BO5" i="5" s="1"/>
  <c r="BO5" i="6" s="1"/>
  <c r="BO5" i="7" s="1"/>
  <c r="BO5" i="8" s="1"/>
  <c r="BO5" i="9" s="1"/>
  <c r="BO5" i="10" s="1"/>
  <c r="BO5" i="11" s="1"/>
  <c r="BO5" i="12" s="1"/>
  <c r="BO5" i="13" s="1"/>
  <c r="BO5" i="14" s="1"/>
  <c r="BO5" i="15" s="1"/>
  <c r="BO5" i="16" s="1"/>
  <c r="BO5" i="17" s="1"/>
  <c r="BO5" i="18" s="1"/>
  <c r="BO5" i="19" s="1"/>
  <c r="BO5" i="20" s="1"/>
  <c r="BO5" i="21" s="1"/>
  <c r="BO5" i="22" s="1"/>
  <c r="BO12" i="1"/>
  <c r="BO12" i="2" s="1"/>
  <c r="BO12" i="3" s="1"/>
  <c r="BO12" i="4" s="1"/>
  <c r="BO12" i="5" s="1"/>
  <c r="BO12" i="6" s="1"/>
  <c r="BO12" i="7" s="1"/>
  <c r="BO12" i="8" s="1"/>
  <c r="BO12" i="9" s="1"/>
  <c r="BO12" i="10" s="1"/>
  <c r="BO12" i="11" s="1"/>
  <c r="BO12" i="12" s="1"/>
  <c r="BO12" i="13" s="1"/>
  <c r="BO12" i="14" s="1"/>
  <c r="BO12" i="15" s="1"/>
  <c r="BO12" i="16" s="1"/>
  <c r="BO12" i="17" s="1"/>
  <c r="BO12" i="18" s="1"/>
  <c r="BO12" i="19" s="1"/>
  <c r="BO12" i="20" s="1"/>
  <c r="BO12" i="21" s="1"/>
  <c r="BO12" i="22" s="1"/>
  <c r="BO16" i="1"/>
  <c r="BO16" i="2" s="1"/>
  <c r="BO16" i="3" s="1"/>
  <c r="BO16" i="4" s="1"/>
  <c r="BO16" i="5" s="1"/>
  <c r="BO16" i="6" s="1"/>
  <c r="BO16" i="7" s="1"/>
  <c r="BO16" i="8" s="1"/>
  <c r="BO16" i="9" s="1"/>
  <c r="BO16" i="10" s="1"/>
  <c r="BO16" i="11" s="1"/>
  <c r="BO16" i="12" s="1"/>
  <c r="BO16" i="13" s="1"/>
  <c r="BO16" i="14" s="1"/>
  <c r="BO16" i="15" s="1"/>
  <c r="BO16" i="16" s="1"/>
  <c r="BO16" i="17" s="1"/>
  <c r="BO16" i="18" s="1"/>
  <c r="BO16" i="19" s="1"/>
  <c r="BO16" i="20" s="1"/>
  <c r="BO16" i="21" s="1"/>
  <c r="BO16" i="22" s="1"/>
  <c r="BO15" i="1"/>
  <c r="BO15" i="2" s="1"/>
  <c r="BO15" i="3" s="1"/>
  <c r="BO15" i="4" s="1"/>
  <c r="BO15" i="5" s="1"/>
  <c r="BO15" i="6" s="1"/>
  <c r="BO15" i="7" s="1"/>
  <c r="BO15" i="8" s="1"/>
  <c r="BO15" i="9" s="1"/>
  <c r="BO15" i="10" s="1"/>
  <c r="BO15" i="11" s="1"/>
  <c r="BO15" i="12" s="1"/>
  <c r="BO15" i="13" s="1"/>
  <c r="BO15" i="14" s="1"/>
  <c r="BO15" i="15" s="1"/>
  <c r="BO15" i="16" s="1"/>
  <c r="BO15" i="17" s="1"/>
  <c r="BO15" i="18" s="1"/>
  <c r="BO15" i="19" s="1"/>
  <c r="BO15" i="20" s="1"/>
  <c r="BO15" i="21" s="1"/>
  <c r="BO15" i="22" s="1"/>
  <c r="BO11" i="1"/>
  <c r="BO11" i="2" s="1"/>
  <c r="BO11" i="3" s="1"/>
  <c r="BO11" i="4" s="1"/>
  <c r="BO11" i="5" s="1"/>
  <c r="BO11" i="6" s="1"/>
  <c r="BO11" i="7" s="1"/>
  <c r="BO11" i="8" s="1"/>
  <c r="BO11" i="9" s="1"/>
  <c r="BO11" i="10" s="1"/>
  <c r="BO11" i="11" s="1"/>
  <c r="BO11" i="12" s="1"/>
  <c r="BO11" i="13" s="1"/>
  <c r="BO11" i="14" s="1"/>
  <c r="BO11" i="15" s="1"/>
  <c r="BO11" i="16" s="1"/>
  <c r="BO11" i="17" s="1"/>
  <c r="BO11" i="18" s="1"/>
  <c r="BO11" i="19" s="1"/>
  <c r="BO11" i="20" s="1"/>
  <c r="BO11" i="21" s="1"/>
  <c r="BO11" i="22" s="1"/>
  <c r="BO7" i="1"/>
  <c r="BO7" i="2" s="1"/>
  <c r="BO7" i="3" s="1"/>
  <c r="BO7" i="4" s="1"/>
  <c r="BO7" i="5" s="1"/>
  <c r="BO7" i="6" s="1"/>
  <c r="BO7" i="7" s="1"/>
  <c r="BO7" i="8" s="1"/>
  <c r="BO7" i="9" s="1"/>
  <c r="BO7" i="10" s="1"/>
  <c r="BO7" i="11" s="1"/>
  <c r="BO7" i="12" s="1"/>
  <c r="BO7" i="13" s="1"/>
  <c r="BO7" i="14" s="1"/>
  <c r="BO7" i="15" s="1"/>
  <c r="BO7" i="16" s="1"/>
  <c r="BO7" i="17" s="1"/>
  <c r="BO7" i="18" s="1"/>
  <c r="BO7" i="19" s="1"/>
  <c r="BO7" i="20" s="1"/>
  <c r="BO7" i="21" s="1"/>
  <c r="BO7" i="22" s="1"/>
  <c r="BO18" i="1"/>
  <c r="BO18" i="2" s="1"/>
  <c r="BO18" i="3" s="1"/>
  <c r="BO18" i="4" s="1"/>
  <c r="BO18" i="5" s="1"/>
  <c r="BO18" i="6" s="1"/>
  <c r="BO18" i="7" s="1"/>
  <c r="BO18" i="8" s="1"/>
  <c r="BO18" i="9" s="1"/>
  <c r="BO18" i="10" s="1"/>
  <c r="BO18" i="11" s="1"/>
  <c r="BO18" i="12" s="1"/>
  <c r="BO18" i="13" s="1"/>
  <c r="BO18" i="14" s="1"/>
  <c r="BO18" i="15" s="1"/>
  <c r="BO18" i="16" s="1"/>
  <c r="BO18" i="17" s="1"/>
  <c r="BO18" i="18" s="1"/>
  <c r="BO18" i="19" s="1"/>
  <c r="BO18" i="20" s="1"/>
  <c r="BO18" i="21" s="1"/>
  <c r="BO18" i="22" s="1"/>
  <c r="BO14" i="1"/>
  <c r="BO14" i="2" s="1"/>
  <c r="BO14" i="3" s="1"/>
  <c r="BO14" i="4" s="1"/>
  <c r="BO14" i="5" s="1"/>
  <c r="BO14" i="6" s="1"/>
  <c r="BO14" i="7" s="1"/>
  <c r="BO14" i="8" s="1"/>
  <c r="BO14" i="9" s="1"/>
  <c r="BO14" i="10" s="1"/>
  <c r="BO14" i="11" s="1"/>
  <c r="BO14" i="12" s="1"/>
  <c r="BO14" i="13" s="1"/>
  <c r="BO14" i="14" s="1"/>
  <c r="BO14" i="15" s="1"/>
  <c r="BO14" i="16" s="1"/>
  <c r="BO14" i="17" s="1"/>
  <c r="BO14" i="18" s="1"/>
  <c r="BO14" i="19" s="1"/>
  <c r="BO14" i="20" s="1"/>
  <c r="BO14" i="21" s="1"/>
  <c r="BO14" i="22" s="1"/>
  <c r="BO10" i="1"/>
  <c r="BO10" i="2" s="1"/>
  <c r="BO10" i="3" s="1"/>
  <c r="BO10" i="4" s="1"/>
  <c r="BO10" i="5" s="1"/>
  <c r="BO10" i="6" s="1"/>
  <c r="BO10" i="7" s="1"/>
  <c r="BO10" i="8" s="1"/>
  <c r="BO10" i="9" s="1"/>
  <c r="BO10" i="10" s="1"/>
  <c r="BO10" i="11" s="1"/>
  <c r="BO10" i="12" s="1"/>
  <c r="BO10" i="13" s="1"/>
  <c r="BO10" i="14" s="1"/>
  <c r="BO10" i="15" s="1"/>
  <c r="BO10" i="16" s="1"/>
  <c r="BO10" i="17" s="1"/>
  <c r="BO10" i="18" s="1"/>
  <c r="BO10" i="19" s="1"/>
  <c r="BO10" i="20" s="1"/>
  <c r="BO10" i="21" s="1"/>
  <c r="BO10" i="22" s="1"/>
  <c r="BO6" i="1"/>
  <c r="BO6" i="2" s="1"/>
  <c r="BO6" i="3" s="1"/>
  <c r="BO6" i="4" s="1"/>
  <c r="BO6" i="5" s="1"/>
  <c r="BO6" i="6" s="1"/>
  <c r="BO6" i="7" s="1"/>
  <c r="BO6" i="8" s="1"/>
  <c r="BO6" i="9" s="1"/>
  <c r="BO6" i="10" s="1"/>
  <c r="BO6" i="11" s="1"/>
  <c r="BO6" i="12" s="1"/>
  <c r="BO6" i="13" s="1"/>
  <c r="BO6" i="14" s="1"/>
  <c r="BO6" i="15" s="1"/>
  <c r="BO6" i="16" s="1"/>
  <c r="BO6" i="17" s="1"/>
  <c r="BO6" i="18" s="1"/>
  <c r="BO6" i="19" s="1"/>
  <c r="BO6" i="20" s="1"/>
  <c r="BO6" i="21" s="1"/>
  <c r="BO6" i="22" s="1"/>
  <c r="BO17" i="1"/>
  <c r="BO17" i="2" s="1"/>
  <c r="BO17" i="3" s="1"/>
  <c r="BO17" i="4" s="1"/>
  <c r="BO17" i="5" s="1"/>
  <c r="BO17" i="6" s="1"/>
  <c r="BO17" i="7" s="1"/>
  <c r="BO17" i="8" s="1"/>
  <c r="BO17" i="9" s="1"/>
  <c r="BO17" i="10" s="1"/>
  <c r="BO17" i="11" s="1"/>
  <c r="BO17" i="12" s="1"/>
  <c r="BO17" i="13" s="1"/>
  <c r="BO17" i="14" s="1"/>
  <c r="BO17" i="15" s="1"/>
  <c r="BO17" i="16" s="1"/>
  <c r="BO17" i="17" s="1"/>
  <c r="BO17" i="18" s="1"/>
  <c r="BO17" i="19" s="1"/>
  <c r="BO17" i="20" s="1"/>
  <c r="BO17" i="21" s="1"/>
  <c r="BO17" i="22" s="1"/>
  <c r="BO13" i="1"/>
  <c r="BO13" i="2" s="1"/>
  <c r="BO13" i="3" s="1"/>
  <c r="BO13" i="4" s="1"/>
  <c r="BO13" i="5" s="1"/>
  <c r="BO13" i="6" s="1"/>
  <c r="BO13" i="7" s="1"/>
  <c r="BO13" i="8" s="1"/>
  <c r="BO13" i="9" s="1"/>
  <c r="BO13" i="10" s="1"/>
  <c r="BO13" i="11" s="1"/>
  <c r="BO13" i="12" s="1"/>
  <c r="BO13" i="13" s="1"/>
  <c r="BO13" i="14" s="1"/>
  <c r="BO13" i="15" s="1"/>
  <c r="BO13" i="16" s="1"/>
  <c r="BO13" i="17" s="1"/>
  <c r="BO13" i="18" s="1"/>
  <c r="BO13" i="19" s="1"/>
  <c r="BO13" i="20" s="1"/>
  <c r="BO13" i="21" s="1"/>
  <c r="BO13" i="22" s="1"/>
  <c r="BN5" i="1"/>
  <c r="BN5" i="2" s="1"/>
  <c r="BN5" i="3" s="1"/>
  <c r="BN5" i="4" s="1"/>
  <c r="BN5" i="5" s="1"/>
  <c r="BN5" i="6" s="1"/>
  <c r="BN5" i="7" s="1"/>
  <c r="BN5" i="8" s="1"/>
  <c r="BN5" i="9" s="1"/>
  <c r="BN5" i="10" s="1"/>
  <c r="BN5" i="11" s="1"/>
  <c r="BN5" i="12" s="1"/>
  <c r="BN5" i="13" s="1"/>
  <c r="BN5" i="14" s="1"/>
  <c r="BN5" i="15" s="1"/>
  <c r="BN5" i="16" s="1"/>
  <c r="BN5" i="17" s="1"/>
  <c r="BN5" i="18" s="1"/>
  <c r="BN5" i="19" s="1"/>
  <c r="BN5" i="20" s="1"/>
  <c r="BN5" i="21" s="1"/>
  <c r="BN5" i="22" s="1"/>
  <c r="BN8" i="1"/>
  <c r="BN8" i="2" s="1"/>
  <c r="BN8" i="3" s="1"/>
  <c r="BN8" i="4" s="1"/>
  <c r="BN8" i="5" s="1"/>
  <c r="BN8" i="6" s="1"/>
  <c r="BN8" i="7" s="1"/>
  <c r="BN8" i="8" s="1"/>
  <c r="BN8" i="9" s="1"/>
  <c r="BN8" i="10" s="1"/>
  <c r="BN8" i="11" s="1"/>
  <c r="BN8" i="12" s="1"/>
  <c r="BN8" i="13" s="1"/>
  <c r="BN8" i="14" s="1"/>
  <c r="BN8" i="15" s="1"/>
  <c r="BN8" i="16" s="1"/>
  <c r="BN8" i="17" s="1"/>
  <c r="BN8" i="18" s="1"/>
  <c r="BN8" i="19" s="1"/>
  <c r="BN8" i="20" s="1"/>
  <c r="BN8" i="21" s="1"/>
  <c r="BN8" i="22" s="1"/>
  <c r="BN9" i="1"/>
  <c r="BN9" i="2" s="1"/>
  <c r="BN9" i="3" s="1"/>
  <c r="BN9" i="4" s="1"/>
  <c r="BN9" i="5" s="1"/>
  <c r="BN9" i="6" s="1"/>
  <c r="BN9" i="7" s="1"/>
  <c r="BN9" i="8" s="1"/>
  <c r="BN9" i="9" s="1"/>
  <c r="BN9" i="10" s="1"/>
  <c r="BN9" i="11" s="1"/>
  <c r="BN9" i="12" s="1"/>
  <c r="BN9" i="13" s="1"/>
  <c r="BN9" i="14" s="1"/>
  <c r="BN9" i="15" s="1"/>
  <c r="BN9" i="16" s="1"/>
  <c r="BN9" i="17" s="1"/>
  <c r="BN9" i="18" s="1"/>
  <c r="BN9" i="19" s="1"/>
  <c r="BN9" i="20" s="1"/>
  <c r="BN9" i="21" s="1"/>
  <c r="BN9" i="22" s="1"/>
  <c r="BN15" i="1"/>
  <c r="BN15" i="2" s="1"/>
  <c r="BN15" i="3" s="1"/>
  <c r="BN15" i="4" s="1"/>
  <c r="BN15" i="5" s="1"/>
  <c r="BN15" i="6" s="1"/>
  <c r="BN15" i="7" s="1"/>
  <c r="BN15" i="8" s="1"/>
  <c r="BN15" i="9" s="1"/>
  <c r="BN15" i="10" s="1"/>
  <c r="BN15" i="11" s="1"/>
  <c r="BN15" i="12" s="1"/>
  <c r="BN15" i="13" s="1"/>
  <c r="BN15" i="14" s="1"/>
  <c r="BN15" i="15" s="1"/>
  <c r="BN15" i="16" s="1"/>
  <c r="BN15" i="17" s="1"/>
  <c r="BN15" i="18" s="1"/>
  <c r="BN15" i="19" s="1"/>
  <c r="BN15" i="20" s="1"/>
  <c r="BN15" i="21" s="1"/>
  <c r="BN15" i="22" s="1"/>
  <c r="BN11" i="1"/>
  <c r="BN11" i="2" s="1"/>
  <c r="BN11" i="3" s="1"/>
  <c r="BN11" i="4" s="1"/>
  <c r="BN11" i="5" s="1"/>
  <c r="BN11" i="6" s="1"/>
  <c r="BN11" i="7" s="1"/>
  <c r="BN11" i="8" s="1"/>
  <c r="BN11" i="9" s="1"/>
  <c r="BN11" i="10" s="1"/>
  <c r="BN11" i="11" s="1"/>
  <c r="BN11" i="12" s="1"/>
  <c r="BN11" i="13" s="1"/>
  <c r="BN11" i="14" s="1"/>
  <c r="BN11" i="15" s="1"/>
  <c r="BN11" i="16" s="1"/>
  <c r="BN11" i="17" s="1"/>
  <c r="BN11" i="18" s="1"/>
  <c r="BN11" i="19" s="1"/>
  <c r="BN11" i="20" s="1"/>
  <c r="BN11" i="21" s="1"/>
  <c r="BN11" i="22" s="1"/>
  <c r="BN7" i="1"/>
  <c r="BN7" i="2" s="1"/>
  <c r="BN7" i="3" s="1"/>
  <c r="BN7" i="4" s="1"/>
  <c r="BN7" i="5" s="1"/>
  <c r="BN7" i="6" s="1"/>
  <c r="BN7" i="7" s="1"/>
  <c r="BN7" i="8" s="1"/>
  <c r="BN7" i="9" s="1"/>
  <c r="BN7" i="10" s="1"/>
  <c r="BN7" i="11" s="1"/>
  <c r="BN7" i="12" s="1"/>
  <c r="BN7" i="13" s="1"/>
  <c r="BN7" i="14" s="1"/>
  <c r="BN7" i="15" s="1"/>
  <c r="BN7" i="16" s="1"/>
  <c r="BN7" i="17" s="1"/>
  <c r="BN7" i="18" s="1"/>
  <c r="BN7" i="19" s="1"/>
  <c r="BN7" i="20" s="1"/>
  <c r="BN7" i="21" s="1"/>
  <c r="BN7" i="22" s="1"/>
  <c r="BN18" i="1"/>
  <c r="BN18" i="2" s="1"/>
  <c r="BN18" i="3" s="1"/>
  <c r="BN18" i="4" s="1"/>
  <c r="BN18" i="5" s="1"/>
  <c r="BN18" i="6" s="1"/>
  <c r="BN18" i="7" s="1"/>
  <c r="BN18" i="8" s="1"/>
  <c r="BN18" i="9" s="1"/>
  <c r="BN18" i="10" s="1"/>
  <c r="BN18" i="11" s="1"/>
  <c r="BN18" i="12" s="1"/>
  <c r="BN18" i="13" s="1"/>
  <c r="BN18" i="14" s="1"/>
  <c r="BN18" i="15" s="1"/>
  <c r="BN18" i="16" s="1"/>
  <c r="BN18" i="17" s="1"/>
  <c r="BN18" i="18" s="1"/>
  <c r="BN18" i="19" s="1"/>
  <c r="BN18" i="20" s="1"/>
  <c r="BN18" i="21" s="1"/>
  <c r="BN18" i="22" s="1"/>
  <c r="BN14" i="1"/>
  <c r="BN14" i="2" s="1"/>
  <c r="BN14" i="3" s="1"/>
  <c r="BN14" i="4" s="1"/>
  <c r="BN14" i="5" s="1"/>
  <c r="BN14" i="6" s="1"/>
  <c r="BN14" i="7" s="1"/>
  <c r="BN14" i="8" s="1"/>
  <c r="BN14" i="9" s="1"/>
  <c r="BN14" i="10" s="1"/>
  <c r="BN14" i="11" s="1"/>
  <c r="BN14" i="12" s="1"/>
  <c r="BN14" i="13" s="1"/>
  <c r="BN14" i="14" s="1"/>
  <c r="BN14" i="15" s="1"/>
  <c r="BN14" i="16" s="1"/>
  <c r="BN14" i="17" s="1"/>
  <c r="BN14" i="18" s="1"/>
  <c r="BN14" i="19" s="1"/>
  <c r="BN14" i="20" s="1"/>
  <c r="BN14" i="21" s="1"/>
  <c r="BN14" i="22" s="1"/>
  <c r="BN10" i="1"/>
  <c r="BN10" i="2" s="1"/>
  <c r="BN10" i="3" s="1"/>
  <c r="BN10" i="4" s="1"/>
  <c r="BN10" i="5" s="1"/>
  <c r="BN10" i="6" s="1"/>
  <c r="BN10" i="7" s="1"/>
  <c r="BN10" i="8" s="1"/>
  <c r="BN10" i="9" s="1"/>
  <c r="BN10" i="10" s="1"/>
  <c r="BN10" i="11" s="1"/>
  <c r="BN10" i="12" s="1"/>
  <c r="BN10" i="13" s="1"/>
  <c r="BN10" i="14" s="1"/>
  <c r="BN10" i="15" s="1"/>
  <c r="BN10" i="16" s="1"/>
  <c r="BN10" i="17" s="1"/>
  <c r="BN10" i="18" s="1"/>
  <c r="BN10" i="19" s="1"/>
  <c r="BN10" i="20" s="1"/>
  <c r="BN10" i="21" s="1"/>
  <c r="BN10" i="22" s="1"/>
  <c r="BN6" i="1"/>
  <c r="BN6" i="2" s="1"/>
  <c r="BN6" i="3" s="1"/>
  <c r="BN6" i="4" s="1"/>
  <c r="BN6" i="5" s="1"/>
  <c r="BN6" i="6" s="1"/>
  <c r="BN6" i="7" s="1"/>
  <c r="BN6" i="8" s="1"/>
  <c r="BN6" i="9" s="1"/>
  <c r="BN6" i="10" s="1"/>
  <c r="BN6" i="11" s="1"/>
  <c r="BN6" i="12" s="1"/>
  <c r="BN6" i="13" s="1"/>
  <c r="BN6" i="14" s="1"/>
  <c r="BN6" i="15" s="1"/>
  <c r="BN6" i="16" s="1"/>
  <c r="BN6" i="17" s="1"/>
  <c r="BN6" i="18" s="1"/>
  <c r="BN6" i="19" s="1"/>
  <c r="BN6" i="20" s="1"/>
  <c r="BN6" i="21" s="1"/>
  <c r="BN6" i="22" s="1"/>
  <c r="BN17" i="1"/>
  <c r="BN17" i="2" s="1"/>
  <c r="BN17" i="3" s="1"/>
  <c r="BN17" i="4" s="1"/>
  <c r="BN17" i="5" s="1"/>
  <c r="BN17" i="6" s="1"/>
  <c r="BN17" i="7" s="1"/>
  <c r="BN17" i="8" s="1"/>
  <c r="BN17" i="9" s="1"/>
  <c r="BN17" i="10" s="1"/>
  <c r="BN17" i="11" s="1"/>
  <c r="BN17" i="12" s="1"/>
  <c r="BN17" i="13" s="1"/>
  <c r="BN17" i="14" s="1"/>
  <c r="BN17" i="15" s="1"/>
  <c r="BN17" i="16" s="1"/>
  <c r="BN17" i="17" s="1"/>
  <c r="BN17" i="18" s="1"/>
  <c r="BN17" i="19" s="1"/>
  <c r="BN17" i="20" s="1"/>
  <c r="BN17" i="21" s="1"/>
  <c r="BN17" i="22" s="1"/>
  <c r="BN13" i="1"/>
  <c r="BN13" i="2" s="1"/>
  <c r="BN13" i="3" s="1"/>
  <c r="BN13" i="4" s="1"/>
  <c r="BN13" i="5" s="1"/>
  <c r="BN13" i="6" s="1"/>
  <c r="BN13" i="7" s="1"/>
  <c r="BN13" i="8" s="1"/>
  <c r="BN13" i="9" s="1"/>
  <c r="BN13" i="10" s="1"/>
  <c r="BN13" i="11" s="1"/>
  <c r="BN13" i="12" s="1"/>
  <c r="BN13" i="13" s="1"/>
  <c r="BN13" i="14" s="1"/>
  <c r="BN13" i="15" s="1"/>
  <c r="BN13" i="16" s="1"/>
  <c r="BN13" i="17" s="1"/>
  <c r="BN13" i="18" s="1"/>
  <c r="BN13" i="19" s="1"/>
  <c r="BN13" i="20" s="1"/>
  <c r="BN13" i="21" s="1"/>
  <c r="BN13" i="22" s="1"/>
  <c r="BM8" i="1"/>
  <c r="BM8" i="2" s="1"/>
  <c r="BM8" i="3" s="1"/>
  <c r="BM8" i="4" s="1"/>
  <c r="BM8" i="5" s="1"/>
  <c r="BM8" i="6" s="1"/>
  <c r="BM8" i="7" s="1"/>
  <c r="BM8" i="8" s="1"/>
  <c r="BM8" i="9" s="1"/>
  <c r="BM8" i="10" s="1"/>
  <c r="BM8" i="11" s="1"/>
  <c r="BM8" i="12" s="1"/>
  <c r="BM8" i="13" s="1"/>
  <c r="BM8" i="14" s="1"/>
  <c r="BM8" i="15" s="1"/>
  <c r="BM8" i="16" s="1"/>
  <c r="BM8" i="17" s="1"/>
  <c r="BM8" i="18" s="1"/>
  <c r="BM8" i="19" s="1"/>
  <c r="BM8" i="20" s="1"/>
  <c r="BM8" i="21" s="1"/>
  <c r="BM8" i="22" s="1"/>
  <c r="BM5" i="1"/>
  <c r="BM5" i="2" s="1"/>
  <c r="BM5" i="3" s="1"/>
  <c r="BM5" i="4" s="1"/>
  <c r="BM5" i="5" s="1"/>
  <c r="BM5" i="6" s="1"/>
  <c r="BM5" i="7" s="1"/>
  <c r="BM5" i="8" s="1"/>
  <c r="BM5" i="9" s="1"/>
  <c r="BM5" i="10" s="1"/>
  <c r="BM5" i="11" s="1"/>
  <c r="BM5" i="12" s="1"/>
  <c r="BM5" i="13" s="1"/>
  <c r="BM5" i="14" s="1"/>
  <c r="BM5" i="15" s="1"/>
  <c r="BM5" i="16" s="1"/>
  <c r="BM5" i="17" s="1"/>
  <c r="BM5" i="18" s="1"/>
  <c r="BM5" i="19" s="1"/>
  <c r="BM5" i="20" s="1"/>
  <c r="BM5" i="21" s="1"/>
  <c r="BM5" i="22" s="1"/>
  <c r="BM12" i="1"/>
  <c r="BM12" i="2" s="1"/>
  <c r="BM12" i="3" s="1"/>
  <c r="BM12" i="4" s="1"/>
  <c r="BM12" i="5" s="1"/>
  <c r="BM12" i="6" s="1"/>
  <c r="BM12" i="7" s="1"/>
  <c r="BM12" i="8" s="1"/>
  <c r="BM12" i="9" s="1"/>
  <c r="BM12" i="10" s="1"/>
  <c r="BM12" i="11" s="1"/>
  <c r="BM12" i="12" s="1"/>
  <c r="BM12" i="13" s="1"/>
  <c r="BM12" i="14" s="1"/>
  <c r="BM12" i="15" s="1"/>
  <c r="BM12" i="16" s="1"/>
  <c r="BM12" i="17" s="1"/>
  <c r="BM12" i="18" s="1"/>
  <c r="BM12" i="19" s="1"/>
  <c r="BM12" i="20" s="1"/>
  <c r="BM12" i="21" s="1"/>
  <c r="BM12" i="22" s="1"/>
  <c r="BM16" i="1"/>
  <c r="BM16" i="2" s="1"/>
  <c r="BM16" i="3" s="1"/>
  <c r="BM16" i="4" s="1"/>
  <c r="BM16" i="5" s="1"/>
  <c r="BM16" i="6" s="1"/>
  <c r="BM16" i="7" s="1"/>
  <c r="BM16" i="8" s="1"/>
  <c r="BM16" i="9" s="1"/>
  <c r="BM16" i="10" s="1"/>
  <c r="BM16" i="11" s="1"/>
  <c r="BM16" i="12" s="1"/>
  <c r="BM16" i="13" s="1"/>
  <c r="BM16" i="14" s="1"/>
  <c r="BM16" i="15" s="1"/>
  <c r="BM16" i="16" s="1"/>
  <c r="BM16" i="17" s="1"/>
  <c r="BM16" i="18" s="1"/>
  <c r="BM16" i="19" s="1"/>
  <c r="BM16" i="20" s="1"/>
  <c r="BM16" i="21" s="1"/>
  <c r="BM16" i="22" s="1"/>
  <c r="BM15" i="1"/>
  <c r="BM15" i="2" s="1"/>
  <c r="BM15" i="3" s="1"/>
  <c r="BM15" i="4" s="1"/>
  <c r="BM15" i="5" s="1"/>
  <c r="BM15" i="6" s="1"/>
  <c r="BM15" i="7" s="1"/>
  <c r="BM15" i="8" s="1"/>
  <c r="BM15" i="9" s="1"/>
  <c r="BM15" i="10" s="1"/>
  <c r="BM15" i="11" s="1"/>
  <c r="BM15" i="12" s="1"/>
  <c r="BM15" i="13" s="1"/>
  <c r="BM15" i="14" s="1"/>
  <c r="BM15" i="15" s="1"/>
  <c r="BM15" i="16" s="1"/>
  <c r="BM15" i="17" s="1"/>
  <c r="BM15" i="18" s="1"/>
  <c r="BM15" i="19" s="1"/>
  <c r="BM15" i="20" s="1"/>
  <c r="BM15" i="21" s="1"/>
  <c r="BM15" i="22" s="1"/>
  <c r="BM11" i="1"/>
  <c r="BM11" i="2" s="1"/>
  <c r="BM11" i="3" s="1"/>
  <c r="BM11" i="4" s="1"/>
  <c r="BM11" i="5" s="1"/>
  <c r="BM11" i="6" s="1"/>
  <c r="BM11" i="7" s="1"/>
  <c r="BM11" i="8" s="1"/>
  <c r="BM11" i="9" s="1"/>
  <c r="BM11" i="10" s="1"/>
  <c r="BM11" i="11" s="1"/>
  <c r="BM11" i="12" s="1"/>
  <c r="BM11" i="13" s="1"/>
  <c r="BM11" i="14" s="1"/>
  <c r="BM11" i="15" s="1"/>
  <c r="BM11" i="16" s="1"/>
  <c r="BM11" i="17" s="1"/>
  <c r="BM11" i="18" s="1"/>
  <c r="BM11" i="19" s="1"/>
  <c r="BM11" i="20" s="1"/>
  <c r="BM11" i="21" s="1"/>
  <c r="BM11" i="22" s="1"/>
  <c r="BM7" i="1"/>
  <c r="BM7" i="2" s="1"/>
  <c r="BM7" i="3" s="1"/>
  <c r="BM7" i="4" s="1"/>
  <c r="BM7" i="5" s="1"/>
  <c r="BM7" i="6" s="1"/>
  <c r="BM7" i="7" s="1"/>
  <c r="BM7" i="8" s="1"/>
  <c r="BM7" i="9" s="1"/>
  <c r="BM7" i="10" s="1"/>
  <c r="BM7" i="11" s="1"/>
  <c r="BM7" i="12" s="1"/>
  <c r="BM7" i="13" s="1"/>
  <c r="BM7" i="14" s="1"/>
  <c r="BM7" i="15" s="1"/>
  <c r="BM7" i="16" s="1"/>
  <c r="BM7" i="17" s="1"/>
  <c r="BM7" i="18" s="1"/>
  <c r="BM7" i="19" s="1"/>
  <c r="BM7" i="20" s="1"/>
  <c r="BM7" i="21" s="1"/>
  <c r="BM7" i="22" s="1"/>
  <c r="BM18" i="1"/>
  <c r="BM18" i="2" s="1"/>
  <c r="BM18" i="3" s="1"/>
  <c r="BM18" i="4" s="1"/>
  <c r="BM18" i="5" s="1"/>
  <c r="BM18" i="6" s="1"/>
  <c r="BM18" i="7" s="1"/>
  <c r="BM18" i="8" s="1"/>
  <c r="BM18" i="9" s="1"/>
  <c r="BM18" i="10" s="1"/>
  <c r="BM18" i="11" s="1"/>
  <c r="BM18" i="12" s="1"/>
  <c r="BM18" i="13" s="1"/>
  <c r="BM18" i="14" s="1"/>
  <c r="BM18" i="15" s="1"/>
  <c r="BM18" i="16" s="1"/>
  <c r="BM18" i="17" s="1"/>
  <c r="BM18" i="18" s="1"/>
  <c r="BM18" i="19" s="1"/>
  <c r="BM18" i="20" s="1"/>
  <c r="BM18" i="21" s="1"/>
  <c r="BM18" i="22" s="1"/>
  <c r="BM14" i="1"/>
  <c r="BM14" i="2" s="1"/>
  <c r="BM14" i="3" s="1"/>
  <c r="BM14" i="4" s="1"/>
  <c r="BM14" i="5" s="1"/>
  <c r="BM14" i="6" s="1"/>
  <c r="BM14" i="7" s="1"/>
  <c r="BM14" i="8" s="1"/>
  <c r="BM14" i="9" s="1"/>
  <c r="BM14" i="10" s="1"/>
  <c r="BM14" i="11" s="1"/>
  <c r="BM14" i="12" s="1"/>
  <c r="BM14" i="13" s="1"/>
  <c r="BM14" i="14" s="1"/>
  <c r="BM14" i="15" s="1"/>
  <c r="BM14" i="16" s="1"/>
  <c r="BM14" i="17" s="1"/>
  <c r="BM14" i="18" s="1"/>
  <c r="BM14" i="19" s="1"/>
  <c r="BM14" i="20" s="1"/>
  <c r="BM14" i="21" s="1"/>
  <c r="BM14" i="22" s="1"/>
  <c r="BM10" i="1"/>
  <c r="BM10" i="2" s="1"/>
  <c r="BM10" i="3" s="1"/>
  <c r="BM10" i="4" s="1"/>
  <c r="BM10" i="5" s="1"/>
  <c r="BM10" i="6" s="1"/>
  <c r="BM10" i="7" s="1"/>
  <c r="BM10" i="8" s="1"/>
  <c r="BM10" i="9" s="1"/>
  <c r="BM10" i="10" s="1"/>
  <c r="BM10" i="11" s="1"/>
  <c r="BM10" i="12" s="1"/>
  <c r="BM10" i="13" s="1"/>
  <c r="BM10" i="14" s="1"/>
  <c r="BM10" i="15" s="1"/>
  <c r="BM10" i="16" s="1"/>
  <c r="BM10" i="17" s="1"/>
  <c r="BM10" i="18" s="1"/>
  <c r="BM10" i="19" s="1"/>
  <c r="BM10" i="20" s="1"/>
  <c r="BM10" i="21" s="1"/>
  <c r="BM10" i="22" s="1"/>
  <c r="BM6" i="1"/>
  <c r="BM6" i="2" s="1"/>
  <c r="BM6" i="3" s="1"/>
  <c r="BM6" i="4" s="1"/>
  <c r="BM6" i="5" s="1"/>
  <c r="BM6" i="6" s="1"/>
  <c r="BM6" i="7" s="1"/>
  <c r="BM6" i="8" s="1"/>
  <c r="BM6" i="9" s="1"/>
  <c r="BM6" i="10" s="1"/>
  <c r="BM6" i="11" s="1"/>
  <c r="BM6" i="12" s="1"/>
  <c r="BM6" i="13" s="1"/>
  <c r="BM6" i="14" s="1"/>
  <c r="BM6" i="15" s="1"/>
  <c r="BM6" i="16" s="1"/>
  <c r="BM6" i="17" s="1"/>
  <c r="BM6" i="18" s="1"/>
  <c r="BM6" i="19" s="1"/>
  <c r="BM6" i="20" s="1"/>
  <c r="BM6" i="21" s="1"/>
  <c r="BM6" i="22" s="1"/>
  <c r="BM17" i="1"/>
  <c r="BM17" i="2" s="1"/>
  <c r="BM17" i="3" s="1"/>
  <c r="BM17" i="4" s="1"/>
  <c r="BM17" i="5" s="1"/>
  <c r="BM17" i="6" s="1"/>
  <c r="BM17" i="7" s="1"/>
  <c r="BM17" i="8" s="1"/>
  <c r="BM17" i="9" s="1"/>
  <c r="BM17" i="10" s="1"/>
  <c r="BM17" i="11" s="1"/>
  <c r="BM17" i="12" s="1"/>
  <c r="BM17" i="13" s="1"/>
  <c r="BM17" i="14" s="1"/>
  <c r="BM17" i="15" s="1"/>
  <c r="BM17" i="16" s="1"/>
  <c r="BM17" i="17" s="1"/>
  <c r="BM17" i="18" s="1"/>
  <c r="BM17" i="19" s="1"/>
  <c r="BM17" i="20" s="1"/>
  <c r="BM17" i="21" s="1"/>
  <c r="BM17" i="22" s="1"/>
  <c r="BM13" i="1"/>
  <c r="BM13" i="2" s="1"/>
  <c r="BM13" i="3" s="1"/>
  <c r="BM13" i="4" s="1"/>
  <c r="BM13" i="5" s="1"/>
  <c r="BM13" i="6" s="1"/>
  <c r="BM13" i="7" s="1"/>
  <c r="BM13" i="8" s="1"/>
  <c r="BM13" i="9" s="1"/>
  <c r="BM13" i="10" s="1"/>
  <c r="BM13" i="11" s="1"/>
  <c r="BM13" i="12" s="1"/>
  <c r="BM13" i="13" s="1"/>
  <c r="BM13" i="14" s="1"/>
  <c r="BM13" i="15" s="1"/>
  <c r="BM13" i="16" s="1"/>
  <c r="BM13" i="17" s="1"/>
  <c r="BM13" i="18" s="1"/>
  <c r="BM13" i="19" s="1"/>
  <c r="BM13" i="20" s="1"/>
  <c r="BM13" i="21" s="1"/>
  <c r="BM13" i="22" s="1"/>
  <c r="BL15" i="1"/>
  <c r="BL15" i="2" s="1"/>
  <c r="BL15" i="3" s="1"/>
  <c r="BL15" i="4" s="1"/>
  <c r="BL15" i="5" s="1"/>
  <c r="BL15" i="6" s="1"/>
  <c r="BL15" i="7" s="1"/>
  <c r="BL15" i="8" s="1"/>
  <c r="BL15" i="9" s="1"/>
  <c r="BL15" i="10" s="1"/>
  <c r="BL15" i="11" s="1"/>
  <c r="BL15" i="12" s="1"/>
  <c r="BL15" i="13" s="1"/>
  <c r="BL15" i="14" s="1"/>
  <c r="BL15" i="15" s="1"/>
  <c r="BL15" i="16" s="1"/>
  <c r="BL15" i="17" s="1"/>
  <c r="BL15" i="18" s="1"/>
  <c r="BL15" i="19" s="1"/>
  <c r="BL15" i="20" s="1"/>
  <c r="BL15" i="21" s="1"/>
  <c r="BL15" i="22" s="1"/>
  <c r="BL11" i="1"/>
  <c r="BL11" i="2" s="1"/>
  <c r="BL11" i="3" s="1"/>
  <c r="BL11" i="4" s="1"/>
  <c r="BL11" i="5" s="1"/>
  <c r="BL11" i="6" s="1"/>
  <c r="BL11" i="7" s="1"/>
  <c r="BL11" i="8" s="1"/>
  <c r="BL11" i="9" s="1"/>
  <c r="BL11" i="10" s="1"/>
  <c r="BL11" i="11" s="1"/>
  <c r="BL11" i="12" s="1"/>
  <c r="BL11" i="13" s="1"/>
  <c r="BL11" i="14" s="1"/>
  <c r="BL11" i="15" s="1"/>
  <c r="BL11" i="16" s="1"/>
  <c r="BL11" i="17" s="1"/>
  <c r="BL11" i="18" s="1"/>
  <c r="BL11" i="19" s="1"/>
  <c r="BL11" i="20" s="1"/>
  <c r="BL11" i="21" s="1"/>
  <c r="BL11" i="22" s="1"/>
  <c r="BL7" i="1"/>
  <c r="BL7" i="2" s="1"/>
  <c r="BL7" i="3" s="1"/>
  <c r="BL7" i="4" s="1"/>
  <c r="BL7" i="5" s="1"/>
  <c r="BL7" i="6" s="1"/>
  <c r="BL7" i="7" s="1"/>
  <c r="BL7" i="8" s="1"/>
  <c r="BL7" i="9" s="1"/>
  <c r="BL7" i="10" s="1"/>
  <c r="BL7" i="11" s="1"/>
  <c r="BL7" i="12" s="1"/>
  <c r="BL7" i="13" s="1"/>
  <c r="BL7" i="14" s="1"/>
  <c r="BL7" i="15" s="1"/>
  <c r="BL7" i="16" s="1"/>
  <c r="BL7" i="17" s="1"/>
  <c r="BL7" i="18" s="1"/>
  <c r="BL7" i="19" s="1"/>
  <c r="BL7" i="20" s="1"/>
  <c r="BL7" i="21" s="1"/>
  <c r="BL7" i="22" s="1"/>
  <c r="BL18" i="1"/>
  <c r="BL18" i="2" s="1"/>
  <c r="BL18" i="3" s="1"/>
  <c r="BL18" i="4" s="1"/>
  <c r="BL18" i="5" s="1"/>
  <c r="BL18" i="6" s="1"/>
  <c r="BL18" i="7" s="1"/>
  <c r="BL18" i="8" s="1"/>
  <c r="BL18" i="9" s="1"/>
  <c r="BL18" i="10" s="1"/>
  <c r="BL18" i="11" s="1"/>
  <c r="BL18" i="12" s="1"/>
  <c r="BL18" i="13" s="1"/>
  <c r="BL18" i="14" s="1"/>
  <c r="BL18" i="15" s="1"/>
  <c r="BL18" i="16" s="1"/>
  <c r="BL18" i="17" s="1"/>
  <c r="BL18" i="18" s="1"/>
  <c r="BL18" i="19" s="1"/>
  <c r="BL18" i="20" s="1"/>
  <c r="BL18" i="21" s="1"/>
  <c r="BL18" i="22" s="1"/>
  <c r="BL10" i="1"/>
  <c r="BL10" i="2" s="1"/>
  <c r="BL10" i="3" s="1"/>
  <c r="BL10" i="4" s="1"/>
  <c r="BL10" i="5" s="1"/>
  <c r="BL10" i="6" s="1"/>
  <c r="BL10" i="7" s="1"/>
  <c r="BL10" i="8" s="1"/>
  <c r="BL10" i="9" s="1"/>
  <c r="BL10" i="10" s="1"/>
  <c r="BL10" i="11" s="1"/>
  <c r="BL10" i="12" s="1"/>
  <c r="BL10" i="13" s="1"/>
  <c r="BL10" i="14" s="1"/>
  <c r="BL10" i="15" s="1"/>
  <c r="BL10" i="16" s="1"/>
  <c r="BL10" i="17" s="1"/>
  <c r="BL10" i="18" s="1"/>
  <c r="BL10" i="19" s="1"/>
  <c r="BL10" i="20" s="1"/>
  <c r="BL10" i="21" s="1"/>
  <c r="BL10" i="22" s="1"/>
  <c r="BL6" i="1"/>
  <c r="BL6" i="2" s="1"/>
  <c r="BL6" i="3" s="1"/>
  <c r="BL6" i="4" s="1"/>
  <c r="BL6" i="5" s="1"/>
  <c r="BL6" i="6" s="1"/>
  <c r="BL6" i="7" s="1"/>
  <c r="BL6" i="8" s="1"/>
  <c r="BL6" i="9" s="1"/>
  <c r="BL6" i="10" s="1"/>
  <c r="BL6" i="11" s="1"/>
  <c r="BL6" i="12" s="1"/>
  <c r="BL6" i="13" s="1"/>
  <c r="BL6" i="14" s="1"/>
  <c r="BL6" i="15" s="1"/>
  <c r="BL6" i="16" s="1"/>
  <c r="BL6" i="17" s="1"/>
  <c r="BL6" i="18" s="1"/>
  <c r="BL6" i="19" s="1"/>
  <c r="BL6" i="20" s="1"/>
  <c r="BL6" i="21" s="1"/>
  <c r="BL6" i="22" s="1"/>
  <c r="BL14" i="1"/>
  <c r="BL14" i="2" s="1"/>
  <c r="BL14" i="3" s="1"/>
  <c r="BL14" i="4" s="1"/>
  <c r="BL14" i="5" s="1"/>
  <c r="BL14" i="6" s="1"/>
  <c r="BL14" i="7" s="1"/>
  <c r="BL14" i="8" s="1"/>
  <c r="BL14" i="9" s="1"/>
  <c r="BL14" i="10" s="1"/>
  <c r="BL14" i="11" s="1"/>
  <c r="BL14" i="12" s="1"/>
  <c r="BL14" i="13" s="1"/>
  <c r="BL14" i="14" s="1"/>
  <c r="BL14" i="15" s="1"/>
  <c r="BL14" i="16" s="1"/>
  <c r="BL14" i="17" s="1"/>
  <c r="BL14" i="18" s="1"/>
  <c r="BL14" i="19" s="1"/>
  <c r="BL14" i="20" s="1"/>
  <c r="BL14" i="21" s="1"/>
  <c r="BL14" i="22" s="1"/>
  <c r="BL17" i="1"/>
  <c r="BL17" i="2" s="1"/>
  <c r="BL17" i="3" s="1"/>
  <c r="BL17" i="4" s="1"/>
  <c r="BL17" i="5" s="1"/>
  <c r="BL17" i="6" s="1"/>
  <c r="BL17" i="7" s="1"/>
  <c r="BL17" i="8" s="1"/>
  <c r="BL17" i="9" s="1"/>
  <c r="BL17" i="10" s="1"/>
  <c r="BL17" i="11" s="1"/>
  <c r="BL17" i="12" s="1"/>
  <c r="BL17" i="13" s="1"/>
  <c r="BL17" i="14" s="1"/>
  <c r="BL17" i="15" s="1"/>
  <c r="BL17" i="16" s="1"/>
  <c r="BL17" i="17" s="1"/>
  <c r="BL17" i="18" s="1"/>
  <c r="BL17" i="19" s="1"/>
  <c r="BL17" i="20" s="1"/>
  <c r="BL17" i="21" s="1"/>
  <c r="BL17" i="22" s="1"/>
  <c r="BL13" i="1"/>
  <c r="BL13" i="2" s="1"/>
  <c r="BL13" i="3" s="1"/>
  <c r="BL13" i="4" s="1"/>
  <c r="BL13" i="5" s="1"/>
  <c r="BL13" i="6" s="1"/>
  <c r="BL13" i="7" s="1"/>
  <c r="BL13" i="8" s="1"/>
  <c r="BL13" i="9" s="1"/>
  <c r="BL13" i="10" s="1"/>
  <c r="BL13" i="11" s="1"/>
  <c r="BL13" i="12" s="1"/>
  <c r="BL13" i="13" s="1"/>
  <c r="BL13" i="14" s="1"/>
  <c r="BL13" i="15" s="1"/>
  <c r="BL13" i="16" s="1"/>
  <c r="BL13" i="17" s="1"/>
  <c r="BL13" i="18" s="1"/>
  <c r="BL13" i="19" s="1"/>
  <c r="BL13" i="20" s="1"/>
  <c r="BL13" i="21" s="1"/>
  <c r="BL13" i="22" s="1"/>
  <c r="BI9" i="1"/>
  <c r="BI9" i="2" s="1"/>
  <c r="BI9" i="3" s="1"/>
  <c r="BI9" i="4" s="1"/>
  <c r="BI9" i="5" s="1"/>
  <c r="BI9" i="6" s="1"/>
  <c r="BI9" i="7" s="1"/>
  <c r="BI13" i="1"/>
  <c r="BI13" i="2" s="1"/>
  <c r="BI13" i="3" s="1"/>
  <c r="BI13" i="4" s="1"/>
  <c r="BI13" i="5" s="1"/>
  <c r="BI13" i="6" s="1"/>
  <c r="BI13" i="7" s="1"/>
  <c r="BI13" i="8" s="1"/>
  <c r="BI13" i="9" s="1"/>
  <c r="BI13" i="10" s="1"/>
  <c r="BI17" i="1"/>
  <c r="BI17" i="2" s="1"/>
  <c r="BI17" i="3" s="1"/>
  <c r="BI17" i="4" s="1"/>
  <c r="BI17" i="5" s="1"/>
  <c r="BI17" i="6" s="1"/>
  <c r="BI17" i="7" s="1"/>
  <c r="BI17" i="8" s="1"/>
  <c r="BI17" i="9" s="1"/>
  <c r="BI17" i="10" s="1"/>
  <c r="BI17" i="11" s="1"/>
  <c r="BI17" i="12" s="1"/>
  <c r="BI17" i="13" s="1"/>
  <c r="BI17" i="14" s="1"/>
  <c r="BI17" i="15" s="1"/>
  <c r="BI17" i="16" s="1"/>
  <c r="BI17" i="17" s="1"/>
  <c r="BI17" i="18" s="1"/>
  <c r="BI17" i="19" s="1"/>
  <c r="BI17" i="20" s="1"/>
  <c r="BI17" i="21" s="1"/>
  <c r="BI17" i="22" s="1"/>
  <c r="BI6" i="1"/>
  <c r="BI6" i="2" s="1"/>
  <c r="BI6" i="3" s="1"/>
  <c r="BI6" i="4" s="1"/>
  <c r="BI6" i="5" s="1"/>
  <c r="BI6" i="6" s="1"/>
  <c r="BI6" i="7" s="1"/>
  <c r="BI6" i="8" s="1"/>
  <c r="BI6" i="9" s="1"/>
  <c r="BI6" i="10" s="1"/>
  <c r="BI6" i="11" s="1"/>
  <c r="BI6" i="12" s="1"/>
  <c r="BI6" i="13" s="1"/>
  <c r="BI6" i="14" s="1"/>
  <c r="BI6" i="15" s="1"/>
  <c r="BI6" i="16" s="1"/>
  <c r="BI6" i="17" s="1"/>
  <c r="BI6" i="18" s="1"/>
  <c r="BI6" i="19" s="1"/>
  <c r="BI6" i="20" s="1"/>
  <c r="BI6" i="21" s="1"/>
  <c r="BI6" i="22" s="1"/>
  <c r="BI10" i="1"/>
  <c r="BI10" i="2" s="1"/>
  <c r="BI10" i="3" s="1"/>
  <c r="BI10" i="4" s="1"/>
  <c r="BI10" i="5" s="1"/>
  <c r="BI10" i="6" s="1"/>
  <c r="BI10" i="7" s="1"/>
  <c r="BI10" i="8" s="1"/>
  <c r="BI10" i="9" s="1"/>
  <c r="BI10" i="10" s="1"/>
  <c r="BI10" i="11" s="1"/>
  <c r="BI10" i="12" s="1"/>
  <c r="BI10" i="13" s="1"/>
  <c r="BI10" i="14" s="1"/>
  <c r="BI10" i="15" s="1"/>
  <c r="BI10" i="16" s="1"/>
  <c r="BI10" i="17" s="1"/>
  <c r="BI10" i="18" s="1"/>
  <c r="BI10" i="19" s="1"/>
  <c r="BI10" i="20" s="1"/>
  <c r="BI10" i="21" s="1"/>
  <c r="BI10" i="22" s="1"/>
  <c r="BI14" i="1"/>
  <c r="BI14" i="2" s="1"/>
  <c r="BI14" i="3" s="1"/>
  <c r="BI14" i="4" s="1"/>
  <c r="BI14" i="5" s="1"/>
  <c r="BI14" i="6" s="1"/>
  <c r="BI14" i="7" s="1"/>
  <c r="BI14" i="8" s="1"/>
  <c r="BI14" i="9" s="1"/>
  <c r="BI14" i="10" s="1"/>
  <c r="BI14" i="11" s="1"/>
  <c r="BI14" i="12" s="1"/>
  <c r="BI14" i="13" s="1"/>
  <c r="BI14" i="14" s="1"/>
  <c r="BI14" i="15" s="1"/>
  <c r="BI14" i="16" s="1"/>
  <c r="BI14" i="17" s="1"/>
  <c r="BI14" i="18" s="1"/>
  <c r="BI14" i="19" s="1"/>
  <c r="BI14" i="20" s="1"/>
  <c r="BI14" i="21" s="1"/>
  <c r="BI14" i="22" s="1"/>
  <c r="BI18" i="1"/>
  <c r="BI11" i="1"/>
  <c r="BI11" i="2" s="1"/>
  <c r="BI11" i="3" s="1"/>
  <c r="BI11" i="4" s="1"/>
  <c r="BI11" i="5" s="1"/>
  <c r="BI11" i="6" s="1"/>
  <c r="BI11" i="7" s="1"/>
  <c r="BI11" i="8" s="1"/>
  <c r="BI11" i="9" s="1"/>
  <c r="BI11" i="10" s="1"/>
  <c r="BI11" i="11" s="1"/>
  <c r="BI11" i="12" s="1"/>
  <c r="BI11" i="13" s="1"/>
  <c r="BI11" i="14" s="1"/>
  <c r="BI11" i="15" s="1"/>
  <c r="BI11" i="16" s="1"/>
  <c r="BI11" i="17" s="1"/>
  <c r="BI11" i="18" s="1"/>
  <c r="BI11" i="19" s="1"/>
  <c r="BI11" i="20" s="1"/>
  <c r="BI11" i="21" s="1"/>
  <c r="BI11" i="22" s="1"/>
  <c r="BI5" i="1"/>
  <c r="BI5" i="2" s="1"/>
  <c r="BI5" i="3" s="1"/>
  <c r="BI5" i="4" s="1"/>
  <c r="BI5" i="5" s="1"/>
  <c r="BI5" i="6" s="1"/>
  <c r="BI5" i="7" s="1"/>
  <c r="BI5" i="8" s="1"/>
  <c r="BI5" i="9" s="1"/>
  <c r="BI5" i="10" s="1"/>
  <c r="BI5" i="11" s="1"/>
  <c r="BI5" i="12" s="1"/>
  <c r="BI5" i="13" s="1"/>
  <c r="BI5" i="14" s="1"/>
  <c r="BI5" i="15" s="1"/>
  <c r="BI5" i="16" s="1"/>
  <c r="BI5" i="17" s="1"/>
  <c r="BI5" i="18" s="1"/>
  <c r="BI5" i="19" s="1"/>
  <c r="BI5" i="20" s="1"/>
  <c r="BI5" i="21" s="1"/>
  <c r="BI5" i="22" s="1"/>
  <c r="BI16" i="1"/>
  <c r="BI16" i="2" s="1"/>
  <c r="BI16" i="3" s="1"/>
  <c r="BI16" i="4" s="1"/>
  <c r="BI16" i="5" s="1"/>
  <c r="BI16" i="6" s="1"/>
  <c r="BI16" i="7" s="1"/>
  <c r="BI8" i="1"/>
  <c r="BI8" i="2" s="1"/>
  <c r="BI8" i="3" s="1"/>
  <c r="BI8" i="4" s="1"/>
  <c r="BI8" i="5" s="1"/>
  <c r="BI8" i="6" s="1"/>
  <c r="BI15" i="1"/>
  <c r="BI15" i="2" s="1"/>
  <c r="BI15" i="3" s="1"/>
  <c r="BI15" i="4" s="1"/>
  <c r="BI15" i="5" s="1"/>
  <c r="BI15" i="6" s="1"/>
  <c r="BI15" i="7" s="1"/>
  <c r="BI15" i="8" s="1"/>
  <c r="BI15" i="9" s="1"/>
  <c r="BI15" i="10" s="1"/>
  <c r="BI15" i="11" s="1"/>
  <c r="BI15" i="12" s="1"/>
  <c r="BI15" i="13" s="1"/>
  <c r="BI15" i="14" s="1"/>
  <c r="BI15" i="15" s="1"/>
  <c r="BI15" i="16" s="1"/>
  <c r="BI15" i="17" s="1"/>
  <c r="BI15" i="18" s="1"/>
  <c r="BI15" i="19" s="1"/>
  <c r="BI15" i="20" s="1"/>
  <c r="BI15" i="21" s="1"/>
  <c r="BI15" i="22" s="1"/>
  <c r="BI7" i="1"/>
  <c r="BI7" i="2" s="1"/>
  <c r="BI7" i="3" s="1"/>
  <c r="BI7" i="4" s="1"/>
  <c r="BI7" i="5" s="1"/>
  <c r="BI7" i="6" s="1"/>
  <c r="BI7" i="7" s="1"/>
  <c r="BI7" i="8" s="1"/>
  <c r="BI7" i="9" s="1"/>
  <c r="BI7" i="10" s="1"/>
  <c r="BI7" i="11" s="1"/>
  <c r="BH10" i="1"/>
  <c r="BH10" i="2" s="1"/>
  <c r="BH6" i="1"/>
  <c r="BH6" i="2" s="1"/>
  <c r="BH6" i="3" s="1"/>
  <c r="BH6" i="4" s="1"/>
  <c r="BH6" i="5" s="1"/>
  <c r="BH6" i="6" s="1"/>
  <c r="BH6" i="7" s="1"/>
  <c r="BH6" i="8" s="1"/>
  <c r="BH6" i="9" s="1"/>
  <c r="BH6" i="10" s="1"/>
  <c r="BH6" i="11" s="1"/>
  <c r="BH6" i="12" s="1"/>
  <c r="BH6" i="13" s="1"/>
  <c r="BH6" i="14" s="1"/>
  <c r="BH6" i="15" s="1"/>
  <c r="BH6" i="16" s="1"/>
  <c r="BH6" i="17" s="1"/>
  <c r="BH6" i="18" s="1"/>
  <c r="BH6" i="19" s="1"/>
  <c r="BH6" i="20" s="1"/>
  <c r="BH6" i="21" s="1"/>
  <c r="BH6" i="22" s="1"/>
  <c r="BH6" i="25" s="1"/>
  <c r="BH17" i="1"/>
  <c r="BH17" i="2" s="1"/>
  <c r="BH17" i="3" s="1"/>
  <c r="BH13" i="1"/>
  <c r="BH13" i="2" s="1"/>
  <c r="BH13" i="3" s="1"/>
  <c r="BH13" i="4" s="1"/>
  <c r="BH13" i="5" s="1"/>
  <c r="BH13" i="6" s="1"/>
  <c r="BH13" i="7" s="1"/>
  <c r="BH13" i="8" s="1"/>
  <c r="BH13" i="9" s="1"/>
  <c r="BH13" i="10" s="1"/>
  <c r="BH13" i="11" s="1"/>
  <c r="BH13" i="12" s="1"/>
  <c r="BH13" i="13" s="1"/>
  <c r="BH13" i="14" s="1"/>
  <c r="BH13" i="15" s="1"/>
  <c r="BH13" i="16" s="1"/>
  <c r="BH13" i="17" s="1"/>
  <c r="BH13" i="18" s="1"/>
  <c r="BH13" i="19" s="1"/>
  <c r="BH13" i="20" s="1"/>
  <c r="BH13" i="21" s="1"/>
  <c r="BH13" i="22" s="1"/>
  <c r="BH9" i="1"/>
  <c r="BH9" i="2" s="1"/>
  <c r="BH9" i="3" s="1"/>
  <c r="BH9" i="4" s="1"/>
  <c r="BH9" i="5" s="1"/>
  <c r="BH9" i="6" s="1"/>
  <c r="BH9" i="7" s="1"/>
  <c r="BH9" i="8" s="1"/>
  <c r="BH9" i="9" s="1"/>
  <c r="BH9" i="10" s="1"/>
  <c r="BH9" i="11" s="1"/>
  <c r="BH9" i="12" s="1"/>
  <c r="BH9" i="13" s="1"/>
  <c r="BH9" i="14" s="1"/>
  <c r="BH9" i="15" s="1"/>
  <c r="BH9" i="16" s="1"/>
  <c r="BH9" i="17" s="1"/>
  <c r="BH9" i="18" s="1"/>
  <c r="BH9" i="19" s="1"/>
  <c r="BH9" i="20" s="1"/>
  <c r="BH9" i="21" s="1"/>
  <c r="BH9" i="22" s="1"/>
  <c r="BH5" i="1"/>
  <c r="BH5" i="2" s="1"/>
  <c r="BH5" i="3" s="1"/>
  <c r="BH5" i="4" s="1"/>
  <c r="BH5" i="5" s="1"/>
  <c r="BH5" i="6" s="1"/>
  <c r="BH5" i="7" s="1"/>
  <c r="BH5" i="8" s="1"/>
  <c r="BH5" i="9" s="1"/>
  <c r="BH5" i="10" s="1"/>
  <c r="BH5" i="11" s="1"/>
  <c r="BH5" i="12" s="1"/>
  <c r="BH5" i="13" s="1"/>
  <c r="BH5" i="14" s="1"/>
  <c r="BH5" i="15" s="1"/>
  <c r="BH5" i="16" s="1"/>
  <c r="BH5" i="17" s="1"/>
  <c r="BH5" i="18" s="1"/>
  <c r="BH5" i="19" s="1"/>
  <c r="BH5" i="20" s="1"/>
  <c r="BH5" i="21" s="1"/>
  <c r="BH5" i="22" s="1"/>
  <c r="BH16" i="1"/>
  <c r="BH16" i="2" s="1"/>
  <c r="BH16" i="3" s="1"/>
  <c r="BH16" i="4" s="1"/>
  <c r="BH16" i="5" s="1"/>
  <c r="BH16" i="6" s="1"/>
  <c r="BH16" i="7" s="1"/>
  <c r="BH16" i="8" s="1"/>
  <c r="BH16" i="9" s="1"/>
  <c r="BH16" i="10" s="1"/>
  <c r="BH16" i="11" s="1"/>
  <c r="BH16" i="12" s="1"/>
  <c r="BH16" i="13" s="1"/>
  <c r="BH16" i="14" s="1"/>
  <c r="BH16" i="15" s="1"/>
  <c r="BH16" i="16" s="1"/>
  <c r="BH16" i="17" s="1"/>
  <c r="BH16" i="18" s="1"/>
  <c r="BH16" i="19" s="1"/>
  <c r="BH16" i="20" s="1"/>
  <c r="BH16" i="21" s="1"/>
  <c r="BH16" i="22" s="1"/>
  <c r="BH12" i="1"/>
  <c r="BH12" i="2" s="1"/>
  <c r="BH12" i="3" s="1"/>
  <c r="BH12" i="4" s="1"/>
  <c r="BH12" i="5" s="1"/>
  <c r="BH12" i="6" s="1"/>
  <c r="BH12" i="7" s="1"/>
  <c r="BH12" i="8" s="1"/>
  <c r="BH12" i="9" s="1"/>
  <c r="BH12" i="10" s="1"/>
  <c r="BH12" i="11" s="1"/>
  <c r="BH12" i="12" s="1"/>
  <c r="BH12" i="13" s="1"/>
  <c r="BH12" i="14" s="1"/>
  <c r="BH12" i="15" s="1"/>
  <c r="BH12" i="16" s="1"/>
  <c r="BH12" i="17" s="1"/>
  <c r="BH12" i="18" s="1"/>
  <c r="BH12" i="19" s="1"/>
  <c r="BH12" i="20" s="1"/>
  <c r="BH12" i="21" s="1"/>
  <c r="BH12" i="22" s="1"/>
  <c r="BH8" i="1"/>
  <c r="BH8" i="2" s="1"/>
  <c r="BH8" i="3" s="1"/>
  <c r="BH8" i="4" s="1"/>
  <c r="BH8" i="5" s="1"/>
  <c r="BH8" i="6" s="1"/>
  <c r="BH8" i="7" s="1"/>
  <c r="BH8" i="8" s="1"/>
  <c r="BH8" i="9" s="1"/>
  <c r="BH8" i="10" s="1"/>
  <c r="BH8" i="11" s="1"/>
  <c r="BH8" i="12" s="1"/>
  <c r="BH8" i="13" s="1"/>
  <c r="BH8" i="14" s="1"/>
  <c r="BH8" i="15" s="1"/>
  <c r="BH8" i="16" s="1"/>
  <c r="BH8" i="17" s="1"/>
  <c r="BH8" i="18" s="1"/>
  <c r="BH8" i="19" s="1"/>
  <c r="BH8" i="20" s="1"/>
  <c r="BH8" i="21" s="1"/>
  <c r="BH8" i="22" s="1"/>
  <c r="BH15" i="1"/>
  <c r="BH15" i="2" s="1"/>
  <c r="BH15" i="3" s="1"/>
  <c r="BH15" i="4" s="1"/>
  <c r="BH15" i="5" s="1"/>
  <c r="BH15" i="6" s="1"/>
  <c r="BH15" i="7" s="1"/>
  <c r="BH15" i="8" s="1"/>
  <c r="BH15" i="9" s="1"/>
  <c r="BH15" i="10" s="1"/>
  <c r="BH15" i="11" s="1"/>
  <c r="BH15" i="12" s="1"/>
  <c r="BH15" i="13" s="1"/>
  <c r="BH11" i="1"/>
  <c r="BH11" i="2" s="1"/>
  <c r="BH11" i="3" s="1"/>
  <c r="BH11" i="4" s="1"/>
  <c r="BH11" i="5" s="1"/>
  <c r="BH11" i="6" s="1"/>
  <c r="BH11" i="7" s="1"/>
  <c r="BH11" i="8" s="1"/>
  <c r="BH11" i="9" s="1"/>
  <c r="BH11" i="10" s="1"/>
  <c r="BH11" i="11" s="1"/>
  <c r="BH11" i="12" s="1"/>
  <c r="BH11" i="13" s="1"/>
  <c r="BH11" i="14" s="1"/>
  <c r="BH11" i="15" s="1"/>
  <c r="BH11" i="16" s="1"/>
  <c r="BH11" i="17" s="1"/>
  <c r="BH11" i="18" s="1"/>
  <c r="BH11" i="19" s="1"/>
  <c r="BH11" i="20" s="1"/>
  <c r="BH11" i="21" s="1"/>
  <c r="BH11" i="22" s="1"/>
  <c r="BG17" i="1"/>
  <c r="BG17" i="2" s="1"/>
  <c r="BG17" i="3" s="1"/>
  <c r="BG17" i="4" s="1"/>
  <c r="BG17" i="5" s="1"/>
  <c r="BG17" i="6" s="1"/>
  <c r="BG17" i="7" s="1"/>
  <c r="BG17" i="8" s="1"/>
  <c r="BG17" i="9" s="1"/>
  <c r="BG17" i="10" s="1"/>
  <c r="BG17" i="11" s="1"/>
  <c r="BG17" i="12" s="1"/>
  <c r="BG17" i="13" s="1"/>
  <c r="BG17" i="14" s="1"/>
  <c r="BG17" i="15" s="1"/>
  <c r="BG17" i="16" s="1"/>
  <c r="BG17" i="17" s="1"/>
  <c r="BG17" i="18" s="1"/>
  <c r="BG17" i="19" s="1"/>
  <c r="BG17" i="20" s="1"/>
  <c r="BG17" i="21" s="1"/>
  <c r="BG17" i="22" s="1"/>
  <c r="BG16" i="1"/>
  <c r="BG16" i="2" s="1"/>
  <c r="BG16" i="3" s="1"/>
  <c r="BG16" i="4" s="1"/>
  <c r="BG16" i="5" s="1"/>
  <c r="BG16" i="6" s="1"/>
  <c r="BG16" i="7" s="1"/>
  <c r="BG16" i="8" s="1"/>
  <c r="BG16" i="9" s="1"/>
  <c r="BG16" i="10" s="1"/>
  <c r="BG16" i="11" s="1"/>
  <c r="BG16" i="12" s="1"/>
  <c r="BG16" i="13" s="1"/>
  <c r="BG16" i="14" s="1"/>
  <c r="BG16" i="15" s="1"/>
  <c r="BG16" i="16" s="1"/>
  <c r="BG16" i="17" s="1"/>
  <c r="BG16" i="18" s="1"/>
  <c r="BG16" i="19" s="1"/>
  <c r="BG16" i="20" s="1"/>
  <c r="BG16" i="21" s="1"/>
  <c r="BG16" i="22" s="1"/>
  <c r="BG12" i="1"/>
  <c r="BG12" i="2" s="1"/>
  <c r="BG12" i="3" s="1"/>
  <c r="BG12" i="4" s="1"/>
  <c r="BG12" i="5" s="1"/>
  <c r="BG12" i="6" s="1"/>
  <c r="BG12" i="7" s="1"/>
  <c r="BG12" i="8" s="1"/>
  <c r="BG12" i="9" s="1"/>
  <c r="BG12" i="10" s="1"/>
  <c r="BG12" i="11" s="1"/>
  <c r="BG12" i="12" s="1"/>
  <c r="BG12" i="13" s="1"/>
  <c r="BG12" i="14" s="1"/>
  <c r="BG12" i="15" s="1"/>
  <c r="BG12" i="16" s="1"/>
  <c r="BG12" i="17" s="1"/>
  <c r="BG12" i="18" s="1"/>
  <c r="BG12" i="19" s="1"/>
  <c r="BG12" i="20" s="1"/>
  <c r="BG12" i="21" s="1"/>
  <c r="BG12" i="22" s="1"/>
  <c r="BG8" i="1"/>
  <c r="BG8" i="2" s="1"/>
  <c r="BG8" i="3" s="1"/>
  <c r="BG8" i="4" s="1"/>
  <c r="BG8" i="5" s="1"/>
  <c r="BG8" i="6" s="1"/>
  <c r="BG8" i="7" s="1"/>
  <c r="BG8" i="8" s="1"/>
  <c r="BG8" i="9" s="1"/>
  <c r="BG8" i="10" s="1"/>
  <c r="BG8" i="11" s="1"/>
  <c r="BG8" i="12" s="1"/>
  <c r="BG8" i="13" s="1"/>
  <c r="BG8" i="14" s="1"/>
  <c r="BG8" i="15" s="1"/>
  <c r="BG8" i="16" s="1"/>
  <c r="BG8" i="17" s="1"/>
  <c r="BG8" i="18" s="1"/>
  <c r="BG8" i="19" s="1"/>
  <c r="BG8" i="20" s="1"/>
  <c r="BG8" i="21" s="1"/>
  <c r="BG8" i="22" s="1"/>
  <c r="BG5" i="1"/>
  <c r="BG5" i="2" s="1"/>
  <c r="BG5" i="3" s="1"/>
  <c r="BG5" i="4" s="1"/>
  <c r="BG5" i="5" s="1"/>
  <c r="BG5" i="6" s="1"/>
  <c r="BG5" i="7" s="1"/>
  <c r="BG5" i="8" s="1"/>
  <c r="BG5" i="9" s="1"/>
  <c r="BG5" i="10" s="1"/>
  <c r="BG5" i="11" s="1"/>
  <c r="BG5" i="12" s="1"/>
  <c r="BG5" i="13" s="1"/>
  <c r="BG5" i="14" s="1"/>
  <c r="BG5" i="15" s="1"/>
  <c r="BG5" i="16" s="1"/>
  <c r="BG5" i="17" s="1"/>
  <c r="BG5" i="18" s="1"/>
  <c r="BG5" i="19" s="1"/>
  <c r="BG5" i="20" s="1"/>
  <c r="BG5" i="21" s="1"/>
  <c r="BG5" i="22" s="1"/>
  <c r="BG15" i="1"/>
  <c r="BG15" i="2" s="1"/>
  <c r="BG15" i="3" s="1"/>
  <c r="BG15" i="4" s="1"/>
  <c r="BG15" i="5" s="1"/>
  <c r="BG15" i="6" s="1"/>
  <c r="BG15" i="7" s="1"/>
  <c r="BG15" i="8" s="1"/>
  <c r="BG15" i="9" s="1"/>
  <c r="BG15" i="10" s="1"/>
  <c r="BG15" i="11" s="1"/>
  <c r="BG15" i="12" s="1"/>
  <c r="BG15" i="13" s="1"/>
  <c r="BG15" i="14" s="1"/>
  <c r="BG15" i="15" s="1"/>
  <c r="BG15" i="16" s="1"/>
  <c r="BG15" i="17" s="1"/>
  <c r="BG15" i="18" s="1"/>
  <c r="BG15" i="19" s="1"/>
  <c r="BG15" i="20" s="1"/>
  <c r="BG15" i="21" s="1"/>
  <c r="BG15" i="22" s="1"/>
  <c r="BG11" i="1"/>
  <c r="BG11" i="2" s="1"/>
  <c r="BG11" i="3" s="1"/>
  <c r="BG11" i="4" s="1"/>
  <c r="BG11" i="5" s="1"/>
  <c r="BG11" i="6" s="1"/>
  <c r="BG11" i="7" s="1"/>
  <c r="BG11" i="8" s="1"/>
  <c r="BG11" i="9" s="1"/>
  <c r="BG11" i="10" s="1"/>
  <c r="BG11" i="11" s="1"/>
  <c r="BG11" i="12" s="1"/>
  <c r="BG11" i="13" s="1"/>
  <c r="BG11" i="14" s="1"/>
  <c r="BG11" i="15" s="1"/>
  <c r="BG11" i="16" s="1"/>
  <c r="BG11" i="17" s="1"/>
  <c r="BG11" i="18" s="1"/>
  <c r="BG11" i="19" s="1"/>
  <c r="BG11" i="20" s="1"/>
  <c r="BG11" i="21" s="1"/>
  <c r="BG11" i="22" s="1"/>
  <c r="BG7" i="1"/>
  <c r="BG7" i="2" s="1"/>
  <c r="BG7" i="3" s="1"/>
  <c r="BG7" i="4" s="1"/>
  <c r="BG7" i="5" s="1"/>
  <c r="BG7" i="6" s="1"/>
  <c r="BG7" i="7" s="1"/>
  <c r="BG7" i="8" s="1"/>
  <c r="BG7" i="9" s="1"/>
  <c r="BG7" i="10" s="1"/>
  <c r="BG7" i="11" s="1"/>
  <c r="BG7" i="12" s="1"/>
  <c r="BG7" i="13" s="1"/>
  <c r="BG7" i="14" s="1"/>
  <c r="BG7" i="15" s="1"/>
  <c r="BG7" i="16" s="1"/>
  <c r="BG7" i="17" s="1"/>
  <c r="BG7" i="18" s="1"/>
  <c r="BG7" i="19" s="1"/>
  <c r="BG7" i="20" s="1"/>
  <c r="BG7" i="21" s="1"/>
  <c r="BG7" i="22" s="1"/>
  <c r="BG18" i="1"/>
  <c r="BG18" i="2" s="1"/>
  <c r="BG18" i="3" s="1"/>
  <c r="BG18" i="4" s="1"/>
  <c r="BG18" i="5" s="1"/>
  <c r="BG18" i="6" s="1"/>
  <c r="BG18" i="7" s="1"/>
  <c r="BG18" i="8" s="1"/>
  <c r="BG18" i="9" s="1"/>
  <c r="BG18" i="10" s="1"/>
  <c r="BG18" i="11" s="1"/>
  <c r="BG18" i="12" s="1"/>
  <c r="BG18" i="13" s="1"/>
  <c r="BG18" i="14" s="1"/>
  <c r="BG18" i="15" s="1"/>
  <c r="BG18" i="16" s="1"/>
  <c r="BG18" i="17" s="1"/>
  <c r="BG18" i="18" s="1"/>
  <c r="BG18" i="19" s="1"/>
  <c r="BG18" i="20" s="1"/>
  <c r="BG18" i="21" s="1"/>
  <c r="BG18" i="22" s="1"/>
  <c r="BG14" i="1"/>
  <c r="BG14" i="2" s="1"/>
  <c r="BG14" i="3" s="1"/>
  <c r="BG14" i="4" s="1"/>
  <c r="BG14" i="5" s="1"/>
  <c r="BG14" i="6" s="1"/>
  <c r="BG14" i="7" s="1"/>
  <c r="BG14" i="8" s="1"/>
  <c r="BG14" i="9" s="1"/>
  <c r="BG14" i="10" s="1"/>
  <c r="BG14" i="11" s="1"/>
  <c r="BG14" i="12" s="1"/>
  <c r="BG14" i="13" s="1"/>
  <c r="BG14" i="14" s="1"/>
  <c r="BG14" i="15" s="1"/>
  <c r="BG14" i="16" s="1"/>
  <c r="BG14" i="17" s="1"/>
  <c r="BG14" i="18" s="1"/>
  <c r="BG14" i="19" s="1"/>
  <c r="BG14" i="20" s="1"/>
  <c r="BG14" i="21" s="1"/>
  <c r="BG14" i="22" s="1"/>
  <c r="BG10" i="1"/>
  <c r="BG10" i="2" s="1"/>
  <c r="BG10" i="3" s="1"/>
  <c r="BG10" i="4" s="1"/>
  <c r="BG10" i="5" s="1"/>
  <c r="BG10" i="6" s="1"/>
  <c r="BG10" i="7" s="1"/>
  <c r="BG10" i="8" s="1"/>
  <c r="BG10" i="9" s="1"/>
  <c r="BG10" i="10" s="1"/>
  <c r="BG10" i="11" s="1"/>
  <c r="BG10" i="12" s="1"/>
  <c r="BG10" i="13" s="1"/>
  <c r="BG10" i="14" s="1"/>
  <c r="BG10" i="15" s="1"/>
  <c r="BG10" i="16" s="1"/>
  <c r="BG10" i="17" s="1"/>
  <c r="BG10" i="18" s="1"/>
  <c r="BG10" i="19" s="1"/>
  <c r="BG10" i="20" s="1"/>
  <c r="BG10" i="21" s="1"/>
  <c r="BG10" i="22" s="1"/>
  <c r="BF16" i="1"/>
  <c r="BF16" i="2" s="1"/>
  <c r="BF16" i="3" s="1"/>
  <c r="BF16" i="4" s="1"/>
  <c r="BF16" i="5" s="1"/>
  <c r="BF16" i="6" s="1"/>
  <c r="BF16" i="7" s="1"/>
  <c r="BF16" i="8" s="1"/>
  <c r="BF16" i="9" s="1"/>
  <c r="BF16" i="10" s="1"/>
  <c r="BF16" i="11" s="1"/>
  <c r="BF16" i="12" s="1"/>
  <c r="BF16" i="13" s="1"/>
  <c r="BF16" i="14" s="1"/>
  <c r="BF16" i="15" s="1"/>
  <c r="BF16" i="16" s="1"/>
  <c r="BF16" i="17" s="1"/>
  <c r="BF16" i="18" s="1"/>
  <c r="BF16" i="19" s="1"/>
  <c r="BF16" i="20" s="1"/>
  <c r="BF16" i="21" s="1"/>
  <c r="BF16" i="22" s="1"/>
  <c r="BF12" i="1"/>
  <c r="BF12" i="2" s="1"/>
  <c r="BF12" i="3" s="1"/>
  <c r="BF12" i="4" s="1"/>
  <c r="BF12" i="5" s="1"/>
  <c r="BF12" i="6" s="1"/>
  <c r="BF12" i="7" s="1"/>
  <c r="BF12" i="8" s="1"/>
  <c r="BF12" i="9" s="1"/>
  <c r="BF12" i="10" s="1"/>
  <c r="BF12" i="11" s="1"/>
  <c r="BF12" i="12" s="1"/>
  <c r="BF12" i="13" s="1"/>
  <c r="BF12" i="14" s="1"/>
  <c r="BF12" i="15" s="1"/>
  <c r="BF12" i="16" s="1"/>
  <c r="BF12" i="17" s="1"/>
  <c r="BF12" i="18" s="1"/>
  <c r="BF12" i="19" s="1"/>
  <c r="BF12" i="20" s="1"/>
  <c r="BF12" i="21" s="1"/>
  <c r="BF12" i="22" s="1"/>
  <c r="BF5" i="1"/>
  <c r="BF5" i="2" s="1"/>
  <c r="BF5" i="3" s="1"/>
  <c r="BF5" i="4" s="1"/>
  <c r="BF5" i="5" s="1"/>
  <c r="BF5" i="6" s="1"/>
  <c r="BF5" i="7" s="1"/>
  <c r="BF5" i="8" s="1"/>
  <c r="BF5" i="9" s="1"/>
  <c r="BF5" i="10" s="1"/>
  <c r="BF5" i="11" s="1"/>
  <c r="BF5" i="12" s="1"/>
  <c r="BF5" i="13" s="1"/>
  <c r="BF5" i="14" s="1"/>
  <c r="BF5" i="15" s="1"/>
  <c r="BF5" i="16" s="1"/>
  <c r="BF5" i="17" s="1"/>
  <c r="BF5" i="18" s="1"/>
  <c r="BF5" i="19" s="1"/>
  <c r="BF5" i="20" s="1"/>
  <c r="BF5" i="21" s="1"/>
  <c r="BF5" i="22" s="1"/>
  <c r="BF15" i="1"/>
  <c r="BF15" i="2" s="1"/>
  <c r="BF15" i="3" s="1"/>
  <c r="BF15" i="4" s="1"/>
  <c r="BF15" i="5" s="1"/>
  <c r="BF15" i="6" s="1"/>
  <c r="BF15" i="7" s="1"/>
  <c r="BF15" i="8" s="1"/>
  <c r="BF15" i="9" s="1"/>
  <c r="BF15" i="10" s="1"/>
  <c r="BF15" i="11" s="1"/>
  <c r="BF15" i="12" s="1"/>
  <c r="BF15" i="13" s="1"/>
  <c r="BF15" i="14" s="1"/>
  <c r="BF15" i="15" s="1"/>
  <c r="BF15" i="16" s="1"/>
  <c r="BF15" i="17" s="1"/>
  <c r="BF15" i="18" s="1"/>
  <c r="BF15" i="19" s="1"/>
  <c r="BF15" i="20" s="1"/>
  <c r="BF15" i="21" s="1"/>
  <c r="BF15" i="22" s="1"/>
  <c r="BF11" i="1"/>
  <c r="BF11" i="2" s="1"/>
  <c r="BF11" i="3" s="1"/>
  <c r="BF11" i="4" s="1"/>
  <c r="BF11" i="5" s="1"/>
  <c r="BF11" i="6" s="1"/>
  <c r="BF11" i="7" s="1"/>
  <c r="BF11" i="8" s="1"/>
  <c r="BF11" i="9" s="1"/>
  <c r="BF11" i="10" s="1"/>
  <c r="BF11" i="11" s="1"/>
  <c r="BF11" i="12" s="1"/>
  <c r="BF11" i="13" s="1"/>
  <c r="BF11" i="14" s="1"/>
  <c r="BF11" i="15" s="1"/>
  <c r="BF11" i="16" s="1"/>
  <c r="BF11" i="17" s="1"/>
  <c r="BF11" i="18" s="1"/>
  <c r="BF11" i="19" s="1"/>
  <c r="BF11" i="20" s="1"/>
  <c r="BF11" i="21" s="1"/>
  <c r="BF11" i="22" s="1"/>
  <c r="BF7" i="1"/>
  <c r="BF7" i="2" s="1"/>
  <c r="BF7" i="3" s="1"/>
  <c r="BF7" i="4" s="1"/>
  <c r="BF7" i="5" s="1"/>
  <c r="BF7" i="6" s="1"/>
  <c r="BF7" i="7" s="1"/>
  <c r="BF7" i="8" s="1"/>
  <c r="BF7" i="9" s="1"/>
  <c r="BF7" i="10" s="1"/>
  <c r="BF7" i="11" s="1"/>
  <c r="BF7" i="12" s="1"/>
  <c r="BF7" i="13" s="1"/>
  <c r="BF7" i="14" s="1"/>
  <c r="BF7" i="15" s="1"/>
  <c r="BF7" i="16" s="1"/>
  <c r="BF7" i="17" s="1"/>
  <c r="BF7" i="18" s="1"/>
  <c r="BF7" i="19" s="1"/>
  <c r="BF7" i="20" s="1"/>
  <c r="BF7" i="21" s="1"/>
  <c r="BF7" i="22" s="1"/>
  <c r="BF18" i="1"/>
  <c r="BF18" i="2" s="1"/>
  <c r="BF18" i="3" s="1"/>
  <c r="BF18" i="4" s="1"/>
  <c r="BF18" i="5" s="1"/>
  <c r="BF18" i="6" s="1"/>
  <c r="BF18" i="7" s="1"/>
  <c r="BF18" i="8" s="1"/>
  <c r="BF18" i="9" s="1"/>
  <c r="BF18" i="10" s="1"/>
  <c r="BF18" i="11" s="1"/>
  <c r="BF18" i="12" s="1"/>
  <c r="BF18" i="13" s="1"/>
  <c r="BF18" i="14" s="1"/>
  <c r="BF18" i="15" s="1"/>
  <c r="BF18" i="16" s="1"/>
  <c r="BF18" i="17" s="1"/>
  <c r="BF18" i="18" s="1"/>
  <c r="BF18" i="19" s="1"/>
  <c r="BF18" i="20" s="1"/>
  <c r="BF18" i="21" s="1"/>
  <c r="BF18" i="22" s="1"/>
  <c r="BF14" i="1"/>
  <c r="BF14" i="2" s="1"/>
  <c r="BF14" i="3" s="1"/>
  <c r="BF14" i="4" s="1"/>
  <c r="BF14" i="5" s="1"/>
  <c r="BF14" i="6" s="1"/>
  <c r="BF14" i="7" s="1"/>
  <c r="BF14" i="8" s="1"/>
  <c r="BF14" i="9" s="1"/>
  <c r="BF14" i="10" s="1"/>
  <c r="BF14" i="11" s="1"/>
  <c r="BF14" i="12" s="1"/>
  <c r="BF14" i="13" s="1"/>
  <c r="BF14" i="14" s="1"/>
  <c r="BF14" i="15" s="1"/>
  <c r="BF14" i="16" s="1"/>
  <c r="BF14" i="17" s="1"/>
  <c r="BF14" i="18" s="1"/>
  <c r="BF14" i="19" s="1"/>
  <c r="BF14" i="20" s="1"/>
  <c r="BF14" i="21" s="1"/>
  <c r="BF14" i="22" s="1"/>
  <c r="BF10" i="1"/>
  <c r="BF10" i="2" s="1"/>
  <c r="BF10" i="3" s="1"/>
  <c r="BF10" i="4" s="1"/>
  <c r="BF10" i="5" s="1"/>
  <c r="BF10" i="6" s="1"/>
  <c r="BF10" i="7" s="1"/>
  <c r="BF10" i="8" s="1"/>
  <c r="BF10" i="9" s="1"/>
  <c r="BF10" i="10" s="1"/>
  <c r="BF10" i="11" s="1"/>
  <c r="BF10" i="12" s="1"/>
  <c r="BF10" i="13" s="1"/>
  <c r="BF10" i="14" s="1"/>
  <c r="BF10" i="15" s="1"/>
  <c r="BF10" i="16" s="1"/>
  <c r="BF10" i="17" s="1"/>
  <c r="BF10" i="18" s="1"/>
  <c r="BF10" i="19" s="1"/>
  <c r="BF10" i="20" s="1"/>
  <c r="BF10" i="21" s="1"/>
  <c r="BF10" i="22" s="1"/>
  <c r="BF6" i="1"/>
  <c r="BF6" i="2" s="1"/>
  <c r="BF6" i="3" s="1"/>
  <c r="BF6" i="4" s="1"/>
  <c r="BF6" i="5" s="1"/>
  <c r="BF6" i="6" s="1"/>
  <c r="BF6" i="7" s="1"/>
  <c r="BF6" i="8" s="1"/>
  <c r="BF6" i="9" s="1"/>
  <c r="BF6" i="10" s="1"/>
  <c r="BF6" i="11" s="1"/>
  <c r="BF6" i="12" s="1"/>
  <c r="BF6" i="13" s="1"/>
  <c r="BF6" i="14" s="1"/>
  <c r="BF6" i="15" s="1"/>
  <c r="BF6" i="16" s="1"/>
  <c r="BF6" i="17" s="1"/>
  <c r="BF6" i="18" s="1"/>
  <c r="BF6" i="19" s="1"/>
  <c r="BF6" i="20" s="1"/>
  <c r="BF6" i="21" s="1"/>
  <c r="BF6" i="22" s="1"/>
  <c r="BF17" i="1"/>
  <c r="BF17" i="2" s="1"/>
  <c r="BF17" i="3" s="1"/>
  <c r="BF17" i="4" s="1"/>
  <c r="BF17" i="5" s="1"/>
  <c r="BF17" i="6" s="1"/>
  <c r="BF17" i="7" s="1"/>
  <c r="BF17" i="8" s="1"/>
  <c r="BF17" i="9" s="1"/>
  <c r="BF17" i="10" s="1"/>
  <c r="BF17" i="11" s="1"/>
  <c r="BF17" i="12" s="1"/>
  <c r="BF17" i="13" s="1"/>
  <c r="BF17" i="14" s="1"/>
  <c r="BF17" i="15" s="1"/>
  <c r="BF17" i="16" s="1"/>
  <c r="BF17" i="17" s="1"/>
  <c r="BF17" i="18" s="1"/>
  <c r="BF17" i="19" s="1"/>
  <c r="BF17" i="20" s="1"/>
  <c r="BF17" i="21" s="1"/>
  <c r="BF17" i="22" s="1"/>
  <c r="BF13" i="1"/>
  <c r="BF13" i="2" s="1"/>
  <c r="BF13" i="3" s="1"/>
  <c r="BF13" i="4" s="1"/>
  <c r="BF13" i="5" s="1"/>
  <c r="BF13" i="6" s="1"/>
  <c r="BF13" i="7" s="1"/>
  <c r="BF13" i="8" s="1"/>
  <c r="BF13" i="9" s="1"/>
  <c r="BF13" i="10" s="1"/>
  <c r="BF13" i="11" s="1"/>
  <c r="BF13" i="12" s="1"/>
  <c r="BF13" i="13" s="1"/>
  <c r="BF13" i="14" s="1"/>
  <c r="BF13" i="15" s="1"/>
  <c r="BF13" i="16" s="1"/>
  <c r="BF13" i="17" s="1"/>
  <c r="BF13" i="18" s="1"/>
  <c r="BF13" i="19" s="1"/>
  <c r="BF13" i="20" s="1"/>
  <c r="BF13" i="21" s="1"/>
  <c r="BF13" i="22" s="1"/>
  <c r="BE16" i="1"/>
  <c r="BE16" i="2" s="1"/>
  <c r="BE16" i="3" s="1"/>
  <c r="BE16" i="4" s="1"/>
  <c r="BE16" i="5" s="1"/>
  <c r="BE16" i="6" s="1"/>
  <c r="BE16" i="7" s="1"/>
  <c r="BE16" i="8" s="1"/>
  <c r="BE16" i="9" s="1"/>
  <c r="BE16" i="10" s="1"/>
  <c r="BE16" i="11" s="1"/>
  <c r="BE16" i="12" s="1"/>
  <c r="BE16" i="13" s="1"/>
  <c r="BE16" i="14" s="1"/>
  <c r="BE16" i="15" s="1"/>
  <c r="BE16" i="16" s="1"/>
  <c r="BE16" i="17" s="1"/>
  <c r="BE16" i="18" s="1"/>
  <c r="BE16" i="19" s="1"/>
  <c r="BE16" i="20" s="1"/>
  <c r="BE16" i="21" s="1"/>
  <c r="BE16" i="22" s="1"/>
  <c r="BE12" i="1"/>
  <c r="BE12" i="2" s="1"/>
  <c r="BE12" i="3" s="1"/>
  <c r="BE12" i="4" s="1"/>
  <c r="BE12" i="5" s="1"/>
  <c r="BE12" i="6" s="1"/>
  <c r="BE12" i="7" s="1"/>
  <c r="BE12" i="8" s="1"/>
  <c r="BE12" i="9" s="1"/>
  <c r="BE12" i="10" s="1"/>
  <c r="BE12" i="11" s="1"/>
  <c r="BE12" i="12" s="1"/>
  <c r="BE12" i="13" s="1"/>
  <c r="BE12" i="14" s="1"/>
  <c r="BE12" i="15" s="1"/>
  <c r="BE12" i="16" s="1"/>
  <c r="BE12" i="17" s="1"/>
  <c r="BE12" i="18" s="1"/>
  <c r="BE12" i="19" s="1"/>
  <c r="BE12" i="20" s="1"/>
  <c r="BE12" i="21" s="1"/>
  <c r="BE12" i="22" s="1"/>
  <c r="BE5" i="1"/>
  <c r="BE5" i="2" s="1"/>
  <c r="BE5" i="3" s="1"/>
  <c r="BE5" i="4" s="1"/>
  <c r="BE5" i="5" s="1"/>
  <c r="BE5" i="6" s="1"/>
  <c r="BE5" i="7" s="1"/>
  <c r="BE5" i="8" s="1"/>
  <c r="BE5" i="9" s="1"/>
  <c r="BE5" i="10" s="1"/>
  <c r="BE5" i="11" s="1"/>
  <c r="BE5" i="12" s="1"/>
  <c r="BE5" i="13" s="1"/>
  <c r="BE5" i="14" s="1"/>
  <c r="BE5" i="15" s="1"/>
  <c r="BE5" i="16" s="1"/>
  <c r="BE5" i="17" s="1"/>
  <c r="BE5" i="18" s="1"/>
  <c r="BE5" i="19" s="1"/>
  <c r="BE5" i="20" s="1"/>
  <c r="BE5" i="21" s="1"/>
  <c r="BE5" i="22" s="1"/>
  <c r="BE15" i="1"/>
  <c r="BE15" i="2" s="1"/>
  <c r="BE15" i="3" s="1"/>
  <c r="BE15" i="4" s="1"/>
  <c r="BE15" i="5" s="1"/>
  <c r="BE15" i="6" s="1"/>
  <c r="BE15" i="7" s="1"/>
  <c r="BE15" i="8" s="1"/>
  <c r="BE15" i="9" s="1"/>
  <c r="BE15" i="10" s="1"/>
  <c r="BE15" i="11" s="1"/>
  <c r="BE15" i="12" s="1"/>
  <c r="BE15" i="13" s="1"/>
  <c r="BE15" i="14" s="1"/>
  <c r="BE15" i="15" s="1"/>
  <c r="BE15" i="16" s="1"/>
  <c r="BE15" i="17" s="1"/>
  <c r="BE15" i="18" s="1"/>
  <c r="BE15" i="19" s="1"/>
  <c r="BE15" i="20" s="1"/>
  <c r="BE15" i="21" s="1"/>
  <c r="BE15" i="22" s="1"/>
  <c r="BE11" i="1"/>
  <c r="BE11" i="2" s="1"/>
  <c r="BE11" i="3" s="1"/>
  <c r="BE11" i="4" s="1"/>
  <c r="BE11" i="5" s="1"/>
  <c r="BE11" i="6" s="1"/>
  <c r="BE11" i="7" s="1"/>
  <c r="BE11" i="8" s="1"/>
  <c r="BE11" i="9" s="1"/>
  <c r="BE11" i="10" s="1"/>
  <c r="BE11" i="11" s="1"/>
  <c r="BE11" i="12" s="1"/>
  <c r="BE11" i="13" s="1"/>
  <c r="BE11" i="14" s="1"/>
  <c r="BE11" i="15" s="1"/>
  <c r="BE11" i="16" s="1"/>
  <c r="BE11" i="17" s="1"/>
  <c r="BE11" i="18" s="1"/>
  <c r="BE11" i="19" s="1"/>
  <c r="BE11" i="20" s="1"/>
  <c r="BE11" i="21" s="1"/>
  <c r="BE11" i="22" s="1"/>
  <c r="BE7" i="1"/>
  <c r="BE7" i="2" s="1"/>
  <c r="BE7" i="3" s="1"/>
  <c r="BE7" i="4" s="1"/>
  <c r="BE7" i="5" s="1"/>
  <c r="BE7" i="6" s="1"/>
  <c r="BE7" i="7" s="1"/>
  <c r="BE7" i="8" s="1"/>
  <c r="BE7" i="9" s="1"/>
  <c r="BE7" i="10" s="1"/>
  <c r="BE7" i="11" s="1"/>
  <c r="BE7" i="12" s="1"/>
  <c r="BE7" i="13" s="1"/>
  <c r="BE7" i="14" s="1"/>
  <c r="BE7" i="15" s="1"/>
  <c r="BE7" i="16" s="1"/>
  <c r="BE7" i="17" s="1"/>
  <c r="BE7" i="18" s="1"/>
  <c r="BE7" i="19" s="1"/>
  <c r="BE7" i="20" s="1"/>
  <c r="BE7" i="21" s="1"/>
  <c r="BE7" i="22" s="1"/>
  <c r="BE18" i="1"/>
  <c r="BE18" i="2" s="1"/>
  <c r="BE18" i="3" s="1"/>
  <c r="BE18" i="4" s="1"/>
  <c r="BE18" i="5" s="1"/>
  <c r="BE18" i="6" s="1"/>
  <c r="BE18" i="7" s="1"/>
  <c r="BE18" i="8" s="1"/>
  <c r="BE18" i="9" s="1"/>
  <c r="BE18" i="10" s="1"/>
  <c r="BE18" i="11" s="1"/>
  <c r="BE18" i="12" s="1"/>
  <c r="BE18" i="13" s="1"/>
  <c r="BE18" i="14" s="1"/>
  <c r="BE18" i="15" s="1"/>
  <c r="BE18" i="16" s="1"/>
  <c r="BE18" i="17" s="1"/>
  <c r="BE18" i="18" s="1"/>
  <c r="BE18" i="19" s="1"/>
  <c r="BE18" i="20" s="1"/>
  <c r="BE18" i="21" s="1"/>
  <c r="BE18" i="22" s="1"/>
  <c r="BE14" i="1"/>
  <c r="BE14" i="2" s="1"/>
  <c r="BE14" i="3" s="1"/>
  <c r="BE14" i="4" s="1"/>
  <c r="BE14" i="5" s="1"/>
  <c r="BE14" i="6" s="1"/>
  <c r="BE14" i="7" s="1"/>
  <c r="BE14" i="8" s="1"/>
  <c r="BE14" i="9" s="1"/>
  <c r="BE14" i="10" s="1"/>
  <c r="BE14" i="11" s="1"/>
  <c r="BE14" i="12" s="1"/>
  <c r="BE14" i="13" s="1"/>
  <c r="BE14" i="14" s="1"/>
  <c r="BE14" i="15" s="1"/>
  <c r="BE14" i="16" s="1"/>
  <c r="BE14" i="17" s="1"/>
  <c r="BE14" i="18" s="1"/>
  <c r="BE14" i="19" s="1"/>
  <c r="BE14" i="20" s="1"/>
  <c r="BE14" i="21" s="1"/>
  <c r="BE14" i="22" s="1"/>
  <c r="BE10" i="1"/>
  <c r="BE10" i="2" s="1"/>
  <c r="BE10" i="3" s="1"/>
  <c r="BE10" i="4" s="1"/>
  <c r="BE10" i="5" s="1"/>
  <c r="BE10" i="6" s="1"/>
  <c r="BE10" i="7" s="1"/>
  <c r="BE10" i="8" s="1"/>
  <c r="BE10" i="9" s="1"/>
  <c r="BE10" i="10" s="1"/>
  <c r="BE10" i="11" s="1"/>
  <c r="BE10" i="12" s="1"/>
  <c r="BE10" i="13" s="1"/>
  <c r="BE10" i="14" s="1"/>
  <c r="BE10" i="15" s="1"/>
  <c r="BE10" i="16" s="1"/>
  <c r="BE10" i="17" s="1"/>
  <c r="BE10" i="18" s="1"/>
  <c r="BE10" i="19" s="1"/>
  <c r="BE10" i="20" s="1"/>
  <c r="BE10" i="21" s="1"/>
  <c r="BE10" i="22" s="1"/>
  <c r="BE6" i="1"/>
  <c r="BE6" i="2" s="1"/>
  <c r="BE6" i="3" s="1"/>
  <c r="BE6" i="4" s="1"/>
  <c r="BE6" i="5" s="1"/>
  <c r="BE6" i="6" s="1"/>
  <c r="BE6" i="7" s="1"/>
  <c r="BE6" i="8" s="1"/>
  <c r="BE6" i="9" s="1"/>
  <c r="BE6" i="10" s="1"/>
  <c r="BE6" i="11" s="1"/>
  <c r="BE6" i="12" s="1"/>
  <c r="BE6" i="13" s="1"/>
  <c r="BE6" i="14" s="1"/>
  <c r="BE6" i="15" s="1"/>
  <c r="BE6" i="16" s="1"/>
  <c r="BE6" i="17" s="1"/>
  <c r="BE6" i="18" s="1"/>
  <c r="BE6" i="19" s="1"/>
  <c r="BE6" i="20" s="1"/>
  <c r="BE6" i="21" s="1"/>
  <c r="BE6" i="22" s="1"/>
  <c r="BE17" i="1"/>
  <c r="BE17" i="2" s="1"/>
  <c r="BE17" i="3" s="1"/>
  <c r="BE17" i="4" s="1"/>
  <c r="BE17" i="5" s="1"/>
  <c r="BE17" i="6" s="1"/>
  <c r="BE17" i="7" s="1"/>
  <c r="BE17" i="8" s="1"/>
  <c r="BE17" i="9" s="1"/>
  <c r="BE17" i="10" s="1"/>
  <c r="BE17" i="11" s="1"/>
  <c r="BE17" i="12" s="1"/>
  <c r="BE17" i="13" s="1"/>
  <c r="BE17" i="14" s="1"/>
  <c r="BE17" i="15" s="1"/>
  <c r="BE17" i="16" s="1"/>
  <c r="BE17" i="17" s="1"/>
  <c r="BE17" i="18" s="1"/>
  <c r="BE17" i="19" s="1"/>
  <c r="BE17" i="20" s="1"/>
  <c r="BE17" i="21" s="1"/>
  <c r="BE17" i="22" s="1"/>
  <c r="BE13" i="1"/>
  <c r="BE13" i="2" s="1"/>
  <c r="BE13" i="3" s="1"/>
  <c r="BE13" i="4" s="1"/>
  <c r="BE13" i="5" s="1"/>
  <c r="BE13" i="6" s="1"/>
  <c r="BE13" i="7" s="1"/>
  <c r="BE13" i="8" s="1"/>
  <c r="BE13" i="9" s="1"/>
  <c r="BE13" i="10" s="1"/>
  <c r="BE13" i="11" s="1"/>
  <c r="BE13" i="12" s="1"/>
  <c r="BE13" i="13" s="1"/>
  <c r="BE13" i="14" s="1"/>
  <c r="BE13" i="15" s="1"/>
  <c r="BE13" i="16" s="1"/>
  <c r="BE13" i="17" s="1"/>
  <c r="BE13" i="18" s="1"/>
  <c r="BE13" i="19" s="1"/>
  <c r="BE13" i="20" s="1"/>
  <c r="BE13" i="21" s="1"/>
  <c r="BE13" i="22" s="1"/>
  <c r="BD8" i="1"/>
  <c r="BD8" i="2" s="1"/>
  <c r="BD8" i="3" s="1"/>
  <c r="BD8" i="4" s="1"/>
  <c r="BD8" i="5" s="1"/>
  <c r="BD8" i="6" s="1"/>
  <c r="BD8" i="7" s="1"/>
  <c r="BD8" i="8" s="1"/>
  <c r="BD8" i="9" s="1"/>
  <c r="BD8" i="10" s="1"/>
  <c r="BD8" i="11" s="1"/>
  <c r="BD8" i="12" s="1"/>
  <c r="BD8" i="13" s="1"/>
  <c r="BD8" i="14" s="1"/>
  <c r="BD8" i="15" s="1"/>
  <c r="BD8" i="16" s="1"/>
  <c r="BD8" i="17" s="1"/>
  <c r="BD8" i="18" s="1"/>
  <c r="BD8" i="19" s="1"/>
  <c r="BD8" i="20" s="1"/>
  <c r="BD8" i="21" s="1"/>
  <c r="BD8" i="22" s="1"/>
  <c r="BD5" i="1"/>
  <c r="BD5" i="2" s="1"/>
  <c r="BD5" i="3" s="1"/>
  <c r="BD5" i="4" s="1"/>
  <c r="BD5" i="5" s="1"/>
  <c r="BD5" i="6" s="1"/>
  <c r="BD5" i="7" s="1"/>
  <c r="BD5" i="8" s="1"/>
  <c r="BD5" i="9" s="1"/>
  <c r="BD5" i="10" s="1"/>
  <c r="BD5" i="11" s="1"/>
  <c r="BD5" i="12" s="1"/>
  <c r="BD5" i="13" s="1"/>
  <c r="BD5" i="14" s="1"/>
  <c r="BD5" i="15" s="1"/>
  <c r="BD5" i="16" s="1"/>
  <c r="BD5" i="17" s="1"/>
  <c r="BD5" i="18" s="1"/>
  <c r="BD5" i="19" s="1"/>
  <c r="BD5" i="20" s="1"/>
  <c r="BD5" i="21" s="1"/>
  <c r="BD5" i="22" s="1"/>
  <c r="BD12" i="1"/>
  <c r="BD12" i="2" s="1"/>
  <c r="BD12" i="3" s="1"/>
  <c r="BD12" i="4" s="1"/>
  <c r="BD12" i="5" s="1"/>
  <c r="BD12" i="6" s="1"/>
  <c r="BD12" i="7" s="1"/>
  <c r="BD12" i="8" s="1"/>
  <c r="BD12" i="9" s="1"/>
  <c r="BD12" i="10" s="1"/>
  <c r="BD12" i="11" s="1"/>
  <c r="BD12" i="12" s="1"/>
  <c r="BD12" i="13" s="1"/>
  <c r="BD12" i="14" s="1"/>
  <c r="BD12" i="15" s="1"/>
  <c r="BD12" i="16" s="1"/>
  <c r="BD12" i="17" s="1"/>
  <c r="BD12" i="18" s="1"/>
  <c r="BD12" i="19" s="1"/>
  <c r="BD12" i="20" s="1"/>
  <c r="BD12" i="21" s="1"/>
  <c r="BD12" i="22" s="1"/>
  <c r="BD16" i="1"/>
  <c r="BD16" i="2" s="1"/>
  <c r="BD16" i="3" s="1"/>
  <c r="BD16" i="4" s="1"/>
  <c r="BD16" i="5" s="1"/>
  <c r="BD16" i="6" s="1"/>
  <c r="BD16" i="7" s="1"/>
  <c r="BD16" i="8" s="1"/>
  <c r="BD16" i="9" s="1"/>
  <c r="BD16" i="10" s="1"/>
  <c r="BD16" i="11" s="1"/>
  <c r="BD16" i="12" s="1"/>
  <c r="BD16" i="13" s="1"/>
  <c r="BD16" i="14" s="1"/>
  <c r="BD16" i="15" s="1"/>
  <c r="BD16" i="16" s="1"/>
  <c r="BD16" i="17" s="1"/>
  <c r="BD16" i="18" s="1"/>
  <c r="BD16" i="19" s="1"/>
  <c r="BD16" i="20" s="1"/>
  <c r="BD16" i="21" s="1"/>
  <c r="BD16" i="22" s="1"/>
  <c r="BD15" i="1"/>
  <c r="BD15" i="2" s="1"/>
  <c r="BD15" i="3" s="1"/>
  <c r="BD15" i="4" s="1"/>
  <c r="BD15" i="5" s="1"/>
  <c r="BD15" i="6" s="1"/>
  <c r="BD15" i="7" s="1"/>
  <c r="BD15" i="8" s="1"/>
  <c r="BD15" i="9" s="1"/>
  <c r="BD15" i="10" s="1"/>
  <c r="BD15" i="11" s="1"/>
  <c r="BD15" i="12" s="1"/>
  <c r="BD15" i="13" s="1"/>
  <c r="BD15" i="14" s="1"/>
  <c r="BD15" i="15" s="1"/>
  <c r="BD15" i="16" s="1"/>
  <c r="BD15" i="17" s="1"/>
  <c r="BD15" i="18" s="1"/>
  <c r="BD15" i="19" s="1"/>
  <c r="BD15" i="20" s="1"/>
  <c r="BD15" i="21" s="1"/>
  <c r="BD15" i="22" s="1"/>
  <c r="BD11" i="1"/>
  <c r="BD11" i="2" s="1"/>
  <c r="BD11" i="3" s="1"/>
  <c r="BD11" i="4" s="1"/>
  <c r="BD11" i="5" s="1"/>
  <c r="BD11" i="6" s="1"/>
  <c r="BD11" i="7" s="1"/>
  <c r="BD11" i="8" s="1"/>
  <c r="BD11" i="9" s="1"/>
  <c r="BD11" i="10" s="1"/>
  <c r="BD11" i="11" s="1"/>
  <c r="BD11" i="12" s="1"/>
  <c r="BD11" i="13" s="1"/>
  <c r="BD11" i="14" s="1"/>
  <c r="BD11" i="15" s="1"/>
  <c r="BD11" i="16" s="1"/>
  <c r="BD11" i="17" s="1"/>
  <c r="BD11" i="18" s="1"/>
  <c r="BD11" i="19" s="1"/>
  <c r="BD11" i="20" s="1"/>
  <c r="BD11" i="21" s="1"/>
  <c r="BD11" i="22" s="1"/>
  <c r="BD7" i="1"/>
  <c r="BD7" i="2" s="1"/>
  <c r="BD7" i="3" s="1"/>
  <c r="BD7" i="4" s="1"/>
  <c r="BD7" i="5" s="1"/>
  <c r="BD7" i="6" s="1"/>
  <c r="BD7" i="7" s="1"/>
  <c r="BD7" i="8" s="1"/>
  <c r="BD7" i="9" s="1"/>
  <c r="BD7" i="10" s="1"/>
  <c r="BD7" i="11" s="1"/>
  <c r="BD7" i="12" s="1"/>
  <c r="BD7" i="13" s="1"/>
  <c r="BD7" i="14" s="1"/>
  <c r="BD7" i="15" s="1"/>
  <c r="BD7" i="16" s="1"/>
  <c r="BD7" i="17" s="1"/>
  <c r="BD7" i="18" s="1"/>
  <c r="BD7" i="19" s="1"/>
  <c r="BD7" i="20" s="1"/>
  <c r="BD7" i="21" s="1"/>
  <c r="BD7" i="22" s="1"/>
  <c r="BD18" i="1"/>
  <c r="BD18" i="2" s="1"/>
  <c r="BD18" i="3" s="1"/>
  <c r="BD18" i="4" s="1"/>
  <c r="BD18" i="5" s="1"/>
  <c r="BD18" i="6" s="1"/>
  <c r="BD18" i="7" s="1"/>
  <c r="BD18" i="8" s="1"/>
  <c r="BD18" i="9" s="1"/>
  <c r="BD18" i="10" s="1"/>
  <c r="BD18" i="11" s="1"/>
  <c r="BD18" i="12" s="1"/>
  <c r="BD18" i="13" s="1"/>
  <c r="BD18" i="14" s="1"/>
  <c r="BD18" i="15" s="1"/>
  <c r="BD18" i="16" s="1"/>
  <c r="BD18" i="17" s="1"/>
  <c r="BD18" i="18" s="1"/>
  <c r="BD18" i="19" s="1"/>
  <c r="BD18" i="20" s="1"/>
  <c r="BD18" i="21" s="1"/>
  <c r="BD18" i="22" s="1"/>
  <c r="BD14" i="1"/>
  <c r="BD14" i="2" s="1"/>
  <c r="BD14" i="3" s="1"/>
  <c r="BD14" i="4" s="1"/>
  <c r="BD14" i="5" s="1"/>
  <c r="BD14" i="6" s="1"/>
  <c r="BD14" i="7" s="1"/>
  <c r="BD14" i="8" s="1"/>
  <c r="BD14" i="9" s="1"/>
  <c r="BD14" i="10" s="1"/>
  <c r="BD14" i="11" s="1"/>
  <c r="BD14" i="12" s="1"/>
  <c r="BD14" i="13" s="1"/>
  <c r="BD14" i="14" s="1"/>
  <c r="BD14" i="15" s="1"/>
  <c r="BD14" i="16" s="1"/>
  <c r="BD14" i="17" s="1"/>
  <c r="BD14" i="18" s="1"/>
  <c r="BD14" i="19" s="1"/>
  <c r="BD14" i="20" s="1"/>
  <c r="BD14" i="21" s="1"/>
  <c r="BD14" i="22" s="1"/>
  <c r="BD10" i="1"/>
  <c r="BD10" i="2" s="1"/>
  <c r="BD10" i="3" s="1"/>
  <c r="BD10" i="4" s="1"/>
  <c r="BD10" i="5" s="1"/>
  <c r="BD10" i="6" s="1"/>
  <c r="BD10" i="7" s="1"/>
  <c r="BD10" i="8" s="1"/>
  <c r="BD10" i="9" s="1"/>
  <c r="BD10" i="10" s="1"/>
  <c r="BD10" i="11" s="1"/>
  <c r="BD10" i="12" s="1"/>
  <c r="BD10" i="13" s="1"/>
  <c r="BD10" i="14" s="1"/>
  <c r="BD10" i="15" s="1"/>
  <c r="BD10" i="16" s="1"/>
  <c r="BD10" i="17" s="1"/>
  <c r="BD10" i="18" s="1"/>
  <c r="BD10" i="19" s="1"/>
  <c r="BD10" i="20" s="1"/>
  <c r="BD10" i="21" s="1"/>
  <c r="BD10" i="22" s="1"/>
  <c r="BD6" i="1"/>
  <c r="BD6" i="2" s="1"/>
  <c r="BD6" i="3" s="1"/>
  <c r="BD6" i="4" s="1"/>
  <c r="BD6" i="5" s="1"/>
  <c r="BD6" i="6" s="1"/>
  <c r="BD6" i="7" s="1"/>
  <c r="BD6" i="8" s="1"/>
  <c r="BD6" i="9" s="1"/>
  <c r="BD6" i="10" s="1"/>
  <c r="BD6" i="11" s="1"/>
  <c r="BD6" i="12" s="1"/>
  <c r="BD6" i="13" s="1"/>
  <c r="BD6" i="14" s="1"/>
  <c r="BD6" i="15" s="1"/>
  <c r="BD6" i="16" s="1"/>
  <c r="BD6" i="17" s="1"/>
  <c r="BD6" i="18" s="1"/>
  <c r="BD6" i="19" s="1"/>
  <c r="BD6" i="20" s="1"/>
  <c r="BD6" i="21" s="1"/>
  <c r="BD6" i="22" s="1"/>
  <c r="BD17" i="1"/>
  <c r="BD17" i="2" s="1"/>
  <c r="BD17" i="3" s="1"/>
  <c r="BD17" i="4" s="1"/>
  <c r="BD17" i="5" s="1"/>
  <c r="BD17" i="6" s="1"/>
  <c r="BD17" i="7" s="1"/>
  <c r="BD17" i="8" s="1"/>
  <c r="BD17" i="9" s="1"/>
  <c r="BD17" i="10" s="1"/>
  <c r="BD17" i="11" s="1"/>
  <c r="BD17" i="12" s="1"/>
  <c r="BD17" i="13" s="1"/>
  <c r="BD17" i="14" s="1"/>
  <c r="BD17" i="15" s="1"/>
  <c r="BD17" i="16" s="1"/>
  <c r="BD17" i="17" s="1"/>
  <c r="BD17" i="18" s="1"/>
  <c r="BD17" i="19" s="1"/>
  <c r="BD17" i="20" s="1"/>
  <c r="BD17" i="21" s="1"/>
  <c r="BD17" i="22" s="1"/>
  <c r="BD13" i="1"/>
  <c r="BD13" i="2" s="1"/>
  <c r="BD13" i="3" s="1"/>
  <c r="BD13" i="4" s="1"/>
  <c r="BD13" i="5" s="1"/>
  <c r="BD13" i="6" s="1"/>
  <c r="BD13" i="7" s="1"/>
  <c r="BD13" i="8" s="1"/>
  <c r="BD13" i="9" s="1"/>
  <c r="BD13" i="10" s="1"/>
  <c r="BD13" i="11" s="1"/>
  <c r="BD13" i="12" s="1"/>
  <c r="BD13" i="13" s="1"/>
  <c r="BD13" i="14" s="1"/>
  <c r="BD13" i="15" s="1"/>
  <c r="BD13" i="16" s="1"/>
  <c r="BD13" i="17" s="1"/>
  <c r="BD13" i="18" s="1"/>
  <c r="BD13" i="19" s="1"/>
  <c r="BD13" i="20" s="1"/>
  <c r="BD13" i="21" s="1"/>
  <c r="BD13" i="22" s="1"/>
  <c r="AO20" i="2"/>
  <c r="AO20" i="3"/>
  <c r="AO20" i="4"/>
  <c r="AO20" i="5"/>
  <c r="AO20" i="6"/>
  <c r="AO20" i="7"/>
  <c r="AO20" i="8"/>
  <c r="AO20" i="9"/>
  <c r="AO20" i="10"/>
  <c r="AO20" i="11"/>
  <c r="AO20" i="12"/>
  <c r="AO20" i="13"/>
  <c r="AO20" i="14"/>
  <c r="AO20" i="15"/>
  <c r="AO20" i="16"/>
  <c r="AO20" i="17"/>
  <c r="AO20" i="18"/>
  <c r="AO20" i="19"/>
  <c r="AO20" i="20"/>
  <c r="AO20" i="21"/>
  <c r="AO20" i="22"/>
  <c r="AO20" i="23"/>
  <c r="AO20" i="24"/>
  <c r="AO20" i="25"/>
  <c r="AO20" i="26"/>
  <c r="AO20" i="1"/>
  <c r="AO24" i="1" s="1"/>
  <c r="BT6" i="2"/>
  <c r="BX6" i="2" s="1"/>
  <c r="BT7" i="2"/>
  <c r="BX7" i="2" s="1"/>
  <c r="BT8" i="2"/>
  <c r="BX8" i="2" s="1"/>
  <c r="BT9" i="2"/>
  <c r="BX9" i="2" s="1"/>
  <c r="BT10" i="2"/>
  <c r="BX10" i="2" s="1"/>
  <c r="BT11" i="2"/>
  <c r="BX11" i="2" s="1"/>
  <c r="BT12" i="2"/>
  <c r="BX12" i="2" s="1"/>
  <c r="BT13" i="2"/>
  <c r="BX13" i="2" s="1"/>
  <c r="BT14" i="2"/>
  <c r="BX14" i="2" s="1"/>
  <c r="BT6" i="3"/>
  <c r="BX6" i="3" s="1"/>
  <c r="BT7" i="3"/>
  <c r="BX7" i="3" s="1"/>
  <c r="BT8" i="3"/>
  <c r="BX8" i="3" s="1"/>
  <c r="BT9" i="3"/>
  <c r="BX9" i="3" s="1"/>
  <c r="BT10" i="3"/>
  <c r="BX10" i="3" s="1"/>
  <c r="BT11" i="3"/>
  <c r="BX11" i="3" s="1"/>
  <c r="BT12" i="3"/>
  <c r="BX12" i="3" s="1"/>
  <c r="BT13" i="3"/>
  <c r="BX13" i="3" s="1"/>
  <c r="BT14" i="3"/>
  <c r="BX14" i="3" s="1"/>
  <c r="BT6" i="4"/>
  <c r="BX6" i="4" s="1"/>
  <c r="BT7" i="4"/>
  <c r="BX7" i="4" s="1"/>
  <c r="BT8" i="4"/>
  <c r="BX8" i="4" s="1"/>
  <c r="BT9" i="4"/>
  <c r="BX9" i="4" s="1"/>
  <c r="BT10" i="4"/>
  <c r="BX10" i="4" s="1"/>
  <c r="BT11" i="4"/>
  <c r="BX11" i="4" s="1"/>
  <c r="BT12" i="4"/>
  <c r="BX12" i="4" s="1"/>
  <c r="BT13" i="4"/>
  <c r="BX13" i="4" s="1"/>
  <c r="BT14" i="4"/>
  <c r="BX14" i="4" s="1"/>
  <c r="BT6" i="5"/>
  <c r="BX6" i="5" s="1"/>
  <c r="BT7" i="5"/>
  <c r="BX7" i="5" s="1"/>
  <c r="BT8" i="5"/>
  <c r="BX8" i="5" s="1"/>
  <c r="BT9" i="5"/>
  <c r="BX9" i="5" s="1"/>
  <c r="BT10" i="5"/>
  <c r="BX10" i="5" s="1"/>
  <c r="BT11" i="5"/>
  <c r="BX11" i="5" s="1"/>
  <c r="BT12" i="5"/>
  <c r="BX12" i="5" s="1"/>
  <c r="BT13" i="5"/>
  <c r="BX13" i="5" s="1"/>
  <c r="BT14" i="5"/>
  <c r="BX14" i="5" s="1"/>
  <c r="BT6" i="6"/>
  <c r="BX6" i="6" s="1"/>
  <c r="BT7" i="6"/>
  <c r="BX7" i="6" s="1"/>
  <c r="BT8" i="6"/>
  <c r="BX8" i="6" s="1"/>
  <c r="BT9" i="6"/>
  <c r="BX9" i="6" s="1"/>
  <c r="BT10" i="6"/>
  <c r="BX10" i="6" s="1"/>
  <c r="BT11" i="6"/>
  <c r="BX11" i="6" s="1"/>
  <c r="BT12" i="6"/>
  <c r="BX12" i="6" s="1"/>
  <c r="BT13" i="6"/>
  <c r="BX13" i="6" s="1"/>
  <c r="BT14" i="6"/>
  <c r="BX14" i="6" s="1"/>
  <c r="BT6" i="7"/>
  <c r="BX6" i="7" s="1"/>
  <c r="BT7" i="7"/>
  <c r="BX7" i="7" s="1"/>
  <c r="BT8" i="7"/>
  <c r="BX8" i="7" s="1"/>
  <c r="BT9" i="7"/>
  <c r="BX9" i="7" s="1"/>
  <c r="BT10" i="7"/>
  <c r="BX10" i="7" s="1"/>
  <c r="BT11" i="7"/>
  <c r="BX11" i="7" s="1"/>
  <c r="BT12" i="7"/>
  <c r="BX12" i="7" s="1"/>
  <c r="BT13" i="7"/>
  <c r="BX13" i="7" s="1"/>
  <c r="BT14" i="7"/>
  <c r="BX14" i="7" s="1"/>
  <c r="BT6" i="8"/>
  <c r="BX6" i="8" s="1"/>
  <c r="BT7" i="8"/>
  <c r="BX7" i="8" s="1"/>
  <c r="BT8" i="8"/>
  <c r="BX8" i="8" s="1"/>
  <c r="BT9" i="8"/>
  <c r="BX9" i="8" s="1"/>
  <c r="BT10" i="8"/>
  <c r="BX10" i="8" s="1"/>
  <c r="BT11" i="8"/>
  <c r="BX11" i="8" s="1"/>
  <c r="BT12" i="8"/>
  <c r="BX12" i="8" s="1"/>
  <c r="BT13" i="8"/>
  <c r="BX13" i="8" s="1"/>
  <c r="BT14" i="8"/>
  <c r="BX14" i="8" s="1"/>
  <c r="BT6" i="9"/>
  <c r="BX6" i="9" s="1"/>
  <c r="BT7" i="9"/>
  <c r="BX7" i="9" s="1"/>
  <c r="BT8" i="9"/>
  <c r="BX8" i="9" s="1"/>
  <c r="BT9" i="9"/>
  <c r="BX9" i="9" s="1"/>
  <c r="BT10" i="9"/>
  <c r="BX10" i="9" s="1"/>
  <c r="BT11" i="9"/>
  <c r="BX11" i="9" s="1"/>
  <c r="BT12" i="9"/>
  <c r="BX12" i="9" s="1"/>
  <c r="BT13" i="9"/>
  <c r="BX13" i="9" s="1"/>
  <c r="BT14" i="9"/>
  <c r="BX14" i="9" s="1"/>
  <c r="BT6" i="10"/>
  <c r="BX6" i="10" s="1"/>
  <c r="BT7" i="10"/>
  <c r="BX7" i="10" s="1"/>
  <c r="BT8" i="10"/>
  <c r="BX8" i="10" s="1"/>
  <c r="BT9" i="10"/>
  <c r="BX9" i="10" s="1"/>
  <c r="BT10" i="10"/>
  <c r="BX10" i="10" s="1"/>
  <c r="BT11" i="10"/>
  <c r="BX11" i="10" s="1"/>
  <c r="BT12" i="10"/>
  <c r="BX12" i="10" s="1"/>
  <c r="BT13" i="10"/>
  <c r="BX13" i="10" s="1"/>
  <c r="BT14" i="10"/>
  <c r="BX14" i="10" s="1"/>
  <c r="BT6" i="11"/>
  <c r="BX6" i="11" s="1"/>
  <c r="BT7" i="11"/>
  <c r="BX7" i="11" s="1"/>
  <c r="BT8" i="11"/>
  <c r="BX8" i="11" s="1"/>
  <c r="BT9" i="11"/>
  <c r="BX9" i="11" s="1"/>
  <c r="BT10" i="11"/>
  <c r="BX10" i="11" s="1"/>
  <c r="BT11" i="11"/>
  <c r="BX11" i="11" s="1"/>
  <c r="BT12" i="11"/>
  <c r="BX12" i="11" s="1"/>
  <c r="BT13" i="11"/>
  <c r="BX13" i="11" s="1"/>
  <c r="BT14" i="11"/>
  <c r="BX14" i="11" s="1"/>
  <c r="BT6" i="12"/>
  <c r="BX6" i="12" s="1"/>
  <c r="BT7" i="12"/>
  <c r="BX7" i="12" s="1"/>
  <c r="BT8" i="12"/>
  <c r="BX8" i="12" s="1"/>
  <c r="BT9" i="12"/>
  <c r="BX9" i="12" s="1"/>
  <c r="BT10" i="12"/>
  <c r="BX10" i="12" s="1"/>
  <c r="BT11" i="12"/>
  <c r="BX11" i="12" s="1"/>
  <c r="BT12" i="12"/>
  <c r="BX12" i="12" s="1"/>
  <c r="BT13" i="12"/>
  <c r="BX13" i="12" s="1"/>
  <c r="BT14" i="12"/>
  <c r="BX14" i="12" s="1"/>
  <c r="BT6" i="13"/>
  <c r="BX6" i="13" s="1"/>
  <c r="BT7" i="13"/>
  <c r="BX7" i="13" s="1"/>
  <c r="BT8" i="13"/>
  <c r="BX8" i="13" s="1"/>
  <c r="BT9" i="13"/>
  <c r="BX9" i="13" s="1"/>
  <c r="BT10" i="13"/>
  <c r="BX10" i="13" s="1"/>
  <c r="BT11" i="13"/>
  <c r="BX11" i="13" s="1"/>
  <c r="BT12" i="13"/>
  <c r="BX12" i="13" s="1"/>
  <c r="BT13" i="13"/>
  <c r="BX13" i="13" s="1"/>
  <c r="BT14" i="13"/>
  <c r="BX14" i="13" s="1"/>
  <c r="BT6" i="14"/>
  <c r="BX6" i="14" s="1"/>
  <c r="BT7" i="14"/>
  <c r="BX7" i="14" s="1"/>
  <c r="BT8" i="14"/>
  <c r="BX8" i="14" s="1"/>
  <c r="BT9" i="14"/>
  <c r="BX9" i="14" s="1"/>
  <c r="BT10" i="14"/>
  <c r="BX10" i="14" s="1"/>
  <c r="BT11" i="14"/>
  <c r="BX11" i="14" s="1"/>
  <c r="BT12" i="14"/>
  <c r="BX12" i="14" s="1"/>
  <c r="BT13" i="14"/>
  <c r="BX13" i="14" s="1"/>
  <c r="BT14" i="14"/>
  <c r="BX14" i="14" s="1"/>
  <c r="BT6" i="15"/>
  <c r="BX6" i="15" s="1"/>
  <c r="BT7" i="15"/>
  <c r="BX7" i="15" s="1"/>
  <c r="BT8" i="15"/>
  <c r="BX8" i="15" s="1"/>
  <c r="BT9" i="15"/>
  <c r="BX9" i="15" s="1"/>
  <c r="BT10" i="15"/>
  <c r="BX10" i="15" s="1"/>
  <c r="BT11" i="15"/>
  <c r="BX11" i="15" s="1"/>
  <c r="BT12" i="15"/>
  <c r="BX12" i="15" s="1"/>
  <c r="BT13" i="15"/>
  <c r="BX13" i="15" s="1"/>
  <c r="BT14" i="15"/>
  <c r="BX14" i="15" s="1"/>
  <c r="BT6" i="16"/>
  <c r="BX6" i="16" s="1"/>
  <c r="BT7" i="16"/>
  <c r="BX7" i="16" s="1"/>
  <c r="BT8" i="16"/>
  <c r="BX8" i="16" s="1"/>
  <c r="BT9" i="16"/>
  <c r="BX9" i="16" s="1"/>
  <c r="BT10" i="16"/>
  <c r="BX10" i="16" s="1"/>
  <c r="BT11" i="16"/>
  <c r="BX11" i="16" s="1"/>
  <c r="BT12" i="16"/>
  <c r="BX12" i="16" s="1"/>
  <c r="BT13" i="16"/>
  <c r="BX13" i="16" s="1"/>
  <c r="BT14" i="16"/>
  <c r="BX14" i="16" s="1"/>
  <c r="BT6" i="17"/>
  <c r="BX6" i="17" s="1"/>
  <c r="BT7" i="17"/>
  <c r="BX7" i="17" s="1"/>
  <c r="BT8" i="17"/>
  <c r="BX8" i="17" s="1"/>
  <c r="BT9" i="17"/>
  <c r="BX9" i="17" s="1"/>
  <c r="BT10" i="17"/>
  <c r="BX10" i="17" s="1"/>
  <c r="BT11" i="17"/>
  <c r="BX11" i="17" s="1"/>
  <c r="BT12" i="17"/>
  <c r="BX12" i="17" s="1"/>
  <c r="BT13" i="17"/>
  <c r="BX13" i="17" s="1"/>
  <c r="BT14" i="17"/>
  <c r="BX14" i="17" s="1"/>
  <c r="BT6" i="18"/>
  <c r="BX6" i="18" s="1"/>
  <c r="BT7" i="18"/>
  <c r="BX7" i="18" s="1"/>
  <c r="BT8" i="18"/>
  <c r="BX8" i="18" s="1"/>
  <c r="BT9" i="18"/>
  <c r="BX9" i="18" s="1"/>
  <c r="BT10" i="18"/>
  <c r="BX10" i="18" s="1"/>
  <c r="BT11" i="18"/>
  <c r="BX11" i="18" s="1"/>
  <c r="BT12" i="18"/>
  <c r="BX12" i="18" s="1"/>
  <c r="BT13" i="18"/>
  <c r="BX13" i="18" s="1"/>
  <c r="BT14" i="18"/>
  <c r="BX14" i="18" s="1"/>
  <c r="BT6" i="19"/>
  <c r="BX6" i="19" s="1"/>
  <c r="BT7" i="19"/>
  <c r="BX7" i="19" s="1"/>
  <c r="BT8" i="19"/>
  <c r="BX8" i="19" s="1"/>
  <c r="BT9" i="19"/>
  <c r="BX9" i="19" s="1"/>
  <c r="BT10" i="19"/>
  <c r="BX10" i="19" s="1"/>
  <c r="BT11" i="19"/>
  <c r="BX11" i="19" s="1"/>
  <c r="BT12" i="19"/>
  <c r="BX12" i="19" s="1"/>
  <c r="BT13" i="19"/>
  <c r="BX13" i="19" s="1"/>
  <c r="BT14" i="19"/>
  <c r="BX14" i="19" s="1"/>
  <c r="BT6" i="20"/>
  <c r="BX6" i="20" s="1"/>
  <c r="BT7" i="20"/>
  <c r="BX7" i="20" s="1"/>
  <c r="BT8" i="20"/>
  <c r="BX8" i="20" s="1"/>
  <c r="BT9" i="20"/>
  <c r="BX9" i="20" s="1"/>
  <c r="BT10" i="20"/>
  <c r="BX10" i="20" s="1"/>
  <c r="BT11" i="20"/>
  <c r="BX11" i="20" s="1"/>
  <c r="BT12" i="20"/>
  <c r="BX12" i="20" s="1"/>
  <c r="BT13" i="20"/>
  <c r="BX13" i="20" s="1"/>
  <c r="BT14" i="20"/>
  <c r="BX14" i="20" s="1"/>
  <c r="BT6" i="21"/>
  <c r="BX6" i="21" s="1"/>
  <c r="BT7" i="21"/>
  <c r="BX7" i="21" s="1"/>
  <c r="BT8" i="21"/>
  <c r="BX8" i="21" s="1"/>
  <c r="BT9" i="21"/>
  <c r="BX9" i="21" s="1"/>
  <c r="BT10" i="21"/>
  <c r="BX10" i="21" s="1"/>
  <c r="BT11" i="21"/>
  <c r="BX11" i="21" s="1"/>
  <c r="BT12" i="21"/>
  <c r="BX12" i="21" s="1"/>
  <c r="BT13" i="21"/>
  <c r="BX13" i="21" s="1"/>
  <c r="BT14" i="21"/>
  <c r="BX14" i="21" s="1"/>
  <c r="BT6" i="22"/>
  <c r="BX6" i="22" s="1"/>
  <c r="BT7" i="22"/>
  <c r="BX7" i="22" s="1"/>
  <c r="BT8" i="22"/>
  <c r="BX8" i="22" s="1"/>
  <c r="BT9" i="22"/>
  <c r="BX9" i="22" s="1"/>
  <c r="BT10" i="22"/>
  <c r="BX10" i="22" s="1"/>
  <c r="BT11" i="22"/>
  <c r="BX11" i="22" s="1"/>
  <c r="BT12" i="22"/>
  <c r="BX12" i="22" s="1"/>
  <c r="BT13" i="22"/>
  <c r="BX13" i="22" s="1"/>
  <c r="BT14" i="22"/>
  <c r="BX14" i="22" s="1"/>
  <c r="BT6" i="23"/>
  <c r="BX6" i="23" s="1"/>
  <c r="BT7" i="23"/>
  <c r="BX7" i="23" s="1"/>
  <c r="BT8" i="23"/>
  <c r="BX8" i="23" s="1"/>
  <c r="BT9" i="23"/>
  <c r="BX9" i="23" s="1"/>
  <c r="BT10" i="23"/>
  <c r="BX10" i="23" s="1"/>
  <c r="BT11" i="23"/>
  <c r="BX11" i="23" s="1"/>
  <c r="BT12" i="23"/>
  <c r="BX12" i="23" s="1"/>
  <c r="BT13" i="23"/>
  <c r="BX13" i="23" s="1"/>
  <c r="BT14" i="23"/>
  <c r="BX14" i="23" s="1"/>
  <c r="BT6" i="24"/>
  <c r="BX6" i="24" s="1"/>
  <c r="BT7" i="24"/>
  <c r="BX7" i="24" s="1"/>
  <c r="BT8" i="24"/>
  <c r="BX8" i="24" s="1"/>
  <c r="BT9" i="24"/>
  <c r="BX9" i="24" s="1"/>
  <c r="BT10" i="24"/>
  <c r="BX10" i="24" s="1"/>
  <c r="BT11" i="24"/>
  <c r="BX11" i="24" s="1"/>
  <c r="BT12" i="24"/>
  <c r="BX12" i="24" s="1"/>
  <c r="BT13" i="24"/>
  <c r="BX13" i="24" s="1"/>
  <c r="BT14" i="24"/>
  <c r="BX14" i="24" s="1"/>
  <c r="BT6" i="25"/>
  <c r="BX6" i="25" s="1"/>
  <c r="BT7" i="25"/>
  <c r="BX7" i="25" s="1"/>
  <c r="BT8" i="25"/>
  <c r="BX8" i="25" s="1"/>
  <c r="BT9" i="25"/>
  <c r="BX9" i="25" s="1"/>
  <c r="BT10" i="25"/>
  <c r="BX10" i="25" s="1"/>
  <c r="BT11" i="25"/>
  <c r="BX11" i="25" s="1"/>
  <c r="BT12" i="25"/>
  <c r="BX12" i="25" s="1"/>
  <c r="BT13" i="25"/>
  <c r="BX13" i="25" s="1"/>
  <c r="BT14" i="25"/>
  <c r="BX14" i="25" s="1"/>
  <c r="BT6" i="26"/>
  <c r="BX6" i="26" s="1"/>
  <c r="BT7" i="26"/>
  <c r="BX7" i="26" s="1"/>
  <c r="BT8" i="26"/>
  <c r="BX8" i="26" s="1"/>
  <c r="BT9" i="26"/>
  <c r="BX9" i="26" s="1"/>
  <c r="BT10" i="26"/>
  <c r="BX10" i="26" s="1"/>
  <c r="BT11" i="26"/>
  <c r="BX11" i="26" s="1"/>
  <c r="BT12" i="26"/>
  <c r="BX12" i="26" s="1"/>
  <c r="BT13" i="26"/>
  <c r="BX13" i="26" s="1"/>
  <c r="BT14" i="26"/>
  <c r="BX14" i="26" s="1"/>
  <c r="BT6" i="1"/>
  <c r="BX6" i="1" s="1"/>
  <c r="BT7" i="1"/>
  <c r="BX7" i="1" s="1"/>
  <c r="BT8" i="1"/>
  <c r="BX8" i="1" s="1"/>
  <c r="BT9" i="1"/>
  <c r="BX9" i="1" s="1"/>
  <c r="BT10" i="1"/>
  <c r="BX10" i="1" s="1"/>
  <c r="BT11" i="1"/>
  <c r="BX11" i="1" s="1"/>
  <c r="BT12" i="1"/>
  <c r="BX12" i="1" s="1"/>
  <c r="BT13" i="1"/>
  <c r="BX13" i="1" s="1"/>
  <c r="BT14" i="1"/>
  <c r="BX14" i="1" s="1"/>
  <c r="BT5" i="2"/>
  <c r="BX5" i="2" s="1"/>
  <c r="BT5" i="3"/>
  <c r="BX5" i="3" s="1"/>
  <c r="BT5" i="4"/>
  <c r="BX5" i="4" s="1"/>
  <c r="BT5" i="5"/>
  <c r="BX5" i="5" s="1"/>
  <c r="BT5" i="6"/>
  <c r="BX5" i="6" s="1"/>
  <c r="BT5" i="7"/>
  <c r="BX5" i="7" s="1"/>
  <c r="BT5" i="8"/>
  <c r="BX5" i="8" s="1"/>
  <c r="BT5" i="9"/>
  <c r="BX5" i="9" s="1"/>
  <c r="BT5" i="10"/>
  <c r="BX5" i="10" s="1"/>
  <c r="BT5" i="11"/>
  <c r="BX5" i="11" s="1"/>
  <c r="BT5" i="12"/>
  <c r="BX5" i="12" s="1"/>
  <c r="BT5" i="13"/>
  <c r="BX5" i="13" s="1"/>
  <c r="BT5" i="14"/>
  <c r="BX5" i="14" s="1"/>
  <c r="BT5" i="15"/>
  <c r="BX5" i="15" s="1"/>
  <c r="BT5" i="16"/>
  <c r="BX5" i="16" s="1"/>
  <c r="BT5" i="17"/>
  <c r="BX5" i="17" s="1"/>
  <c r="BT5" i="18"/>
  <c r="BX5" i="18" s="1"/>
  <c r="BT5" i="19"/>
  <c r="BX5" i="19" s="1"/>
  <c r="BT5" i="20"/>
  <c r="BX5" i="20" s="1"/>
  <c r="BT5" i="21"/>
  <c r="BX5" i="21" s="1"/>
  <c r="BT5" i="22"/>
  <c r="BX5" i="22" s="1"/>
  <c r="BT5" i="23"/>
  <c r="BX5" i="23" s="1"/>
  <c r="BT5" i="24"/>
  <c r="BX5" i="24" s="1"/>
  <c r="BT5" i="25"/>
  <c r="BX5" i="25" s="1"/>
  <c r="BT5" i="26"/>
  <c r="BX5" i="26" s="1"/>
  <c r="BT5" i="1"/>
  <c r="BX5" i="1" s="1"/>
  <c r="BS6" i="2"/>
  <c r="BW6" i="2" s="1"/>
  <c r="BS7" i="2"/>
  <c r="BW7" i="2" s="1"/>
  <c r="BS8" i="2"/>
  <c r="BW8" i="2" s="1"/>
  <c r="BS9" i="2"/>
  <c r="BW9" i="2" s="1"/>
  <c r="BS10" i="2"/>
  <c r="BW10" i="2" s="1"/>
  <c r="BS11" i="2"/>
  <c r="BW11" i="2" s="1"/>
  <c r="BS12" i="2"/>
  <c r="BW12" i="2" s="1"/>
  <c r="BS13" i="2"/>
  <c r="BW13" i="2" s="1"/>
  <c r="BS14" i="2"/>
  <c r="BW14" i="2" s="1"/>
  <c r="BS6" i="3"/>
  <c r="BW6" i="3" s="1"/>
  <c r="BS7" i="3"/>
  <c r="BW7" i="3" s="1"/>
  <c r="BS8" i="3"/>
  <c r="BW8" i="3" s="1"/>
  <c r="BS9" i="3"/>
  <c r="BW9" i="3" s="1"/>
  <c r="BS10" i="3"/>
  <c r="BW10" i="3" s="1"/>
  <c r="BS11" i="3"/>
  <c r="BW11" i="3" s="1"/>
  <c r="BS12" i="3"/>
  <c r="BW12" i="3" s="1"/>
  <c r="BS13" i="3"/>
  <c r="BW13" i="3" s="1"/>
  <c r="BS14" i="3"/>
  <c r="BW14" i="3" s="1"/>
  <c r="BS6" i="4"/>
  <c r="BW6" i="4" s="1"/>
  <c r="BS7" i="4"/>
  <c r="BW7" i="4" s="1"/>
  <c r="BS8" i="4"/>
  <c r="BW8" i="4" s="1"/>
  <c r="BS9" i="4"/>
  <c r="BW9" i="4" s="1"/>
  <c r="BS10" i="4"/>
  <c r="BW10" i="4" s="1"/>
  <c r="BS11" i="4"/>
  <c r="BW11" i="4" s="1"/>
  <c r="BS12" i="4"/>
  <c r="BW12" i="4" s="1"/>
  <c r="BS13" i="4"/>
  <c r="BW13" i="4" s="1"/>
  <c r="BS14" i="4"/>
  <c r="BW14" i="4" s="1"/>
  <c r="BS6" i="5"/>
  <c r="BW6" i="5" s="1"/>
  <c r="BS7" i="5"/>
  <c r="BW7" i="5" s="1"/>
  <c r="BS8" i="5"/>
  <c r="BW8" i="5" s="1"/>
  <c r="BS9" i="5"/>
  <c r="BW9" i="5" s="1"/>
  <c r="BS10" i="5"/>
  <c r="BW10" i="5" s="1"/>
  <c r="BS11" i="5"/>
  <c r="BW11" i="5" s="1"/>
  <c r="BS12" i="5"/>
  <c r="BW12" i="5" s="1"/>
  <c r="BS13" i="5"/>
  <c r="BW13" i="5" s="1"/>
  <c r="BS14" i="5"/>
  <c r="BW14" i="5" s="1"/>
  <c r="BS6" i="6"/>
  <c r="BW6" i="6" s="1"/>
  <c r="BS7" i="6"/>
  <c r="BW7" i="6" s="1"/>
  <c r="BS8" i="6"/>
  <c r="BW8" i="6" s="1"/>
  <c r="BS9" i="6"/>
  <c r="BW9" i="6" s="1"/>
  <c r="BS10" i="6"/>
  <c r="BW10" i="6" s="1"/>
  <c r="BS11" i="6"/>
  <c r="BW11" i="6" s="1"/>
  <c r="BS12" i="6"/>
  <c r="BW12" i="6" s="1"/>
  <c r="BS13" i="6"/>
  <c r="BW13" i="6" s="1"/>
  <c r="BS14" i="6"/>
  <c r="BW14" i="6" s="1"/>
  <c r="BS6" i="7"/>
  <c r="BW6" i="7" s="1"/>
  <c r="BS7" i="7"/>
  <c r="BW7" i="7" s="1"/>
  <c r="BS8" i="7"/>
  <c r="BW8" i="7" s="1"/>
  <c r="BS9" i="7"/>
  <c r="BW9" i="7" s="1"/>
  <c r="BS10" i="7"/>
  <c r="BW10" i="7" s="1"/>
  <c r="BS11" i="7"/>
  <c r="BW11" i="7" s="1"/>
  <c r="BS12" i="7"/>
  <c r="BW12" i="7" s="1"/>
  <c r="BS13" i="7"/>
  <c r="BW13" i="7" s="1"/>
  <c r="BS14" i="7"/>
  <c r="BW14" i="7" s="1"/>
  <c r="BS6" i="8"/>
  <c r="BW6" i="8" s="1"/>
  <c r="BS7" i="8"/>
  <c r="BW7" i="8" s="1"/>
  <c r="BS8" i="8"/>
  <c r="BW8" i="8" s="1"/>
  <c r="BS9" i="8"/>
  <c r="BW9" i="8" s="1"/>
  <c r="BS10" i="8"/>
  <c r="BW10" i="8" s="1"/>
  <c r="BS11" i="8"/>
  <c r="BW11" i="8" s="1"/>
  <c r="BS12" i="8"/>
  <c r="BW12" i="8" s="1"/>
  <c r="BS13" i="8"/>
  <c r="BW13" i="8" s="1"/>
  <c r="BS14" i="8"/>
  <c r="BW14" i="8" s="1"/>
  <c r="BS6" i="9"/>
  <c r="BW6" i="9" s="1"/>
  <c r="BS7" i="9"/>
  <c r="BW7" i="9" s="1"/>
  <c r="BS8" i="9"/>
  <c r="BW8" i="9" s="1"/>
  <c r="BS9" i="9"/>
  <c r="BW9" i="9" s="1"/>
  <c r="BS10" i="9"/>
  <c r="BW10" i="9" s="1"/>
  <c r="BS11" i="9"/>
  <c r="BW11" i="9" s="1"/>
  <c r="BS12" i="9"/>
  <c r="BW12" i="9" s="1"/>
  <c r="BS13" i="9"/>
  <c r="BW13" i="9" s="1"/>
  <c r="BS14" i="9"/>
  <c r="BW14" i="9" s="1"/>
  <c r="BS6" i="10"/>
  <c r="BW6" i="10" s="1"/>
  <c r="BS7" i="10"/>
  <c r="BW7" i="10" s="1"/>
  <c r="BS8" i="10"/>
  <c r="BW8" i="10" s="1"/>
  <c r="BS9" i="10"/>
  <c r="BW9" i="10" s="1"/>
  <c r="BS10" i="10"/>
  <c r="BW10" i="10" s="1"/>
  <c r="BS11" i="10"/>
  <c r="BW11" i="10" s="1"/>
  <c r="BS12" i="10"/>
  <c r="BW12" i="10" s="1"/>
  <c r="BS13" i="10"/>
  <c r="BW13" i="10" s="1"/>
  <c r="BS14" i="10"/>
  <c r="BW14" i="10" s="1"/>
  <c r="BS6" i="11"/>
  <c r="BW6" i="11" s="1"/>
  <c r="BS7" i="11"/>
  <c r="BW7" i="11" s="1"/>
  <c r="BS8" i="11"/>
  <c r="BW8" i="11" s="1"/>
  <c r="BS9" i="11"/>
  <c r="BW9" i="11" s="1"/>
  <c r="BS10" i="11"/>
  <c r="BW10" i="11" s="1"/>
  <c r="BS11" i="11"/>
  <c r="BW11" i="11" s="1"/>
  <c r="BS12" i="11"/>
  <c r="BW12" i="11" s="1"/>
  <c r="BS13" i="11"/>
  <c r="BW13" i="11" s="1"/>
  <c r="BS14" i="11"/>
  <c r="BW14" i="11" s="1"/>
  <c r="BS6" i="12"/>
  <c r="BW6" i="12" s="1"/>
  <c r="BS7" i="12"/>
  <c r="BW7" i="12" s="1"/>
  <c r="BS8" i="12"/>
  <c r="BW8" i="12" s="1"/>
  <c r="BS9" i="12"/>
  <c r="BW9" i="12" s="1"/>
  <c r="BS10" i="12"/>
  <c r="BW10" i="12" s="1"/>
  <c r="BS11" i="12"/>
  <c r="BW11" i="12" s="1"/>
  <c r="BS12" i="12"/>
  <c r="BW12" i="12" s="1"/>
  <c r="BS13" i="12"/>
  <c r="BW13" i="12" s="1"/>
  <c r="BS14" i="12"/>
  <c r="BW14" i="12" s="1"/>
  <c r="BS6" i="13"/>
  <c r="BW6" i="13" s="1"/>
  <c r="BS7" i="13"/>
  <c r="BW7" i="13" s="1"/>
  <c r="BS8" i="13"/>
  <c r="BW8" i="13" s="1"/>
  <c r="BS9" i="13"/>
  <c r="BW9" i="13" s="1"/>
  <c r="BS10" i="13"/>
  <c r="BW10" i="13" s="1"/>
  <c r="BS11" i="13"/>
  <c r="BW11" i="13" s="1"/>
  <c r="BS12" i="13"/>
  <c r="BW12" i="13" s="1"/>
  <c r="BS13" i="13"/>
  <c r="BW13" i="13" s="1"/>
  <c r="BS14" i="13"/>
  <c r="BW14" i="13" s="1"/>
  <c r="BS6" i="14"/>
  <c r="BW6" i="14" s="1"/>
  <c r="BS7" i="14"/>
  <c r="BW7" i="14" s="1"/>
  <c r="BS8" i="14"/>
  <c r="BW8" i="14" s="1"/>
  <c r="BS9" i="14"/>
  <c r="BW9" i="14" s="1"/>
  <c r="BS10" i="14"/>
  <c r="BW10" i="14" s="1"/>
  <c r="BS11" i="14"/>
  <c r="BW11" i="14" s="1"/>
  <c r="BS12" i="14"/>
  <c r="BW12" i="14" s="1"/>
  <c r="BS13" i="14"/>
  <c r="BW13" i="14" s="1"/>
  <c r="BS14" i="14"/>
  <c r="BW14" i="14" s="1"/>
  <c r="BS6" i="15"/>
  <c r="BW6" i="15" s="1"/>
  <c r="BS7" i="15"/>
  <c r="BW7" i="15" s="1"/>
  <c r="BS8" i="15"/>
  <c r="BW8" i="15" s="1"/>
  <c r="BS9" i="15"/>
  <c r="BW9" i="15" s="1"/>
  <c r="BS10" i="15"/>
  <c r="BW10" i="15" s="1"/>
  <c r="BS11" i="15"/>
  <c r="BW11" i="15" s="1"/>
  <c r="BS12" i="15"/>
  <c r="BW12" i="15" s="1"/>
  <c r="BS13" i="15"/>
  <c r="BW13" i="15" s="1"/>
  <c r="BS14" i="15"/>
  <c r="BW14" i="15" s="1"/>
  <c r="BS6" i="16"/>
  <c r="BW6" i="16" s="1"/>
  <c r="BS7" i="16"/>
  <c r="BW7" i="16" s="1"/>
  <c r="BS8" i="16"/>
  <c r="BW8" i="16" s="1"/>
  <c r="BS9" i="16"/>
  <c r="BW9" i="16" s="1"/>
  <c r="BS10" i="16"/>
  <c r="BW10" i="16" s="1"/>
  <c r="BS11" i="16"/>
  <c r="BW11" i="16" s="1"/>
  <c r="BS12" i="16"/>
  <c r="BW12" i="16" s="1"/>
  <c r="BS13" i="16"/>
  <c r="BW13" i="16" s="1"/>
  <c r="BS14" i="16"/>
  <c r="BW14" i="16" s="1"/>
  <c r="BS6" i="17"/>
  <c r="BW6" i="17" s="1"/>
  <c r="BS7" i="17"/>
  <c r="BW7" i="17" s="1"/>
  <c r="BS8" i="17"/>
  <c r="BW8" i="17" s="1"/>
  <c r="BS9" i="17"/>
  <c r="BW9" i="17" s="1"/>
  <c r="BS10" i="17"/>
  <c r="BW10" i="17" s="1"/>
  <c r="BS11" i="17"/>
  <c r="BW11" i="17" s="1"/>
  <c r="BS12" i="17"/>
  <c r="BW12" i="17" s="1"/>
  <c r="BS13" i="17"/>
  <c r="BW13" i="17" s="1"/>
  <c r="BS14" i="17"/>
  <c r="BW14" i="17" s="1"/>
  <c r="BS6" i="18"/>
  <c r="BW6" i="18" s="1"/>
  <c r="BS7" i="18"/>
  <c r="BW7" i="18" s="1"/>
  <c r="BS8" i="18"/>
  <c r="BW8" i="18" s="1"/>
  <c r="BS9" i="18"/>
  <c r="BW9" i="18" s="1"/>
  <c r="BS10" i="18"/>
  <c r="BW10" i="18" s="1"/>
  <c r="BS11" i="18"/>
  <c r="BW11" i="18" s="1"/>
  <c r="BS12" i="18"/>
  <c r="BW12" i="18" s="1"/>
  <c r="BS13" i="18"/>
  <c r="BW13" i="18" s="1"/>
  <c r="BS14" i="18"/>
  <c r="BW14" i="18" s="1"/>
  <c r="BS6" i="19"/>
  <c r="BW6" i="19" s="1"/>
  <c r="BS7" i="19"/>
  <c r="BW7" i="19" s="1"/>
  <c r="BS8" i="19"/>
  <c r="BW8" i="19" s="1"/>
  <c r="BS9" i="19"/>
  <c r="BW9" i="19" s="1"/>
  <c r="BS10" i="19"/>
  <c r="BW10" i="19" s="1"/>
  <c r="BS11" i="19"/>
  <c r="BW11" i="19" s="1"/>
  <c r="BS12" i="19"/>
  <c r="BW12" i="19" s="1"/>
  <c r="BS13" i="19"/>
  <c r="BW13" i="19" s="1"/>
  <c r="BS14" i="19"/>
  <c r="BW14" i="19" s="1"/>
  <c r="BS6" i="20"/>
  <c r="BW6" i="20" s="1"/>
  <c r="BS7" i="20"/>
  <c r="BW7" i="20" s="1"/>
  <c r="BS8" i="20"/>
  <c r="BW8" i="20" s="1"/>
  <c r="BS9" i="20"/>
  <c r="BW9" i="20" s="1"/>
  <c r="BS10" i="20"/>
  <c r="BW10" i="20" s="1"/>
  <c r="BS11" i="20"/>
  <c r="BW11" i="20" s="1"/>
  <c r="BS12" i="20"/>
  <c r="BW12" i="20" s="1"/>
  <c r="BS13" i="20"/>
  <c r="BW13" i="20" s="1"/>
  <c r="BS14" i="20"/>
  <c r="BW14" i="20" s="1"/>
  <c r="BS6" i="21"/>
  <c r="BW6" i="21" s="1"/>
  <c r="BS7" i="21"/>
  <c r="BW7" i="21" s="1"/>
  <c r="BS8" i="21"/>
  <c r="BW8" i="21" s="1"/>
  <c r="BS9" i="21"/>
  <c r="BW9" i="21" s="1"/>
  <c r="BS10" i="21"/>
  <c r="BW10" i="21" s="1"/>
  <c r="BS11" i="21"/>
  <c r="BW11" i="21" s="1"/>
  <c r="BS12" i="21"/>
  <c r="BW12" i="21" s="1"/>
  <c r="BS13" i="21"/>
  <c r="BW13" i="21" s="1"/>
  <c r="BS14" i="21"/>
  <c r="BW14" i="21" s="1"/>
  <c r="BS6" i="22"/>
  <c r="BW6" i="22" s="1"/>
  <c r="BS7" i="22"/>
  <c r="BW7" i="22" s="1"/>
  <c r="BS8" i="22"/>
  <c r="BW8" i="22" s="1"/>
  <c r="BS9" i="22"/>
  <c r="BW9" i="22" s="1"/>
  <c r="BS10" i="22"/>
  <c r="BW10" i="22" s="1"/>
  <c r="BS11" i="22"/>
  <c r="BW11" i="22" s="1"/>
  <c r="BS12" i="22"/>
  <c r="BW12" i="22" s="1"/>
  <c r="BS13" i="22"/>
  <c r="BW13" i="22" s="1"/>
  <c r="BS14" i="22"/>
  <c r="BW14" i="22" s="1"/>
  <c r="BS6" i="23"/>
  <c r="BW6" i="23" s="1"/>
  <c r="BS7" i="23"/>
  <c r="BW7" i="23" s="1"/>
  <c r="BS8" i="23"/>
  <c r="BW8" i="23" s="1"/>
  <c r="BS9" i="23"/>
  <c r="BW9" i="23" s="1"/>
  <c r="BS10" i="23"/>
  <c r="BW10" i="23" s="1"/>
  <c r="BS11" i="23"/>
  <c r="BW11" i="23" s="1"/>
  <c r="BS12" i="23"/>
  <c r="BW12" i="23" s="1"/>
  <c r="BS13" i="23"/>
  <c r="BW13" i="23" s="1"/>
  <c r="BS14" i="23"/>
  <c r="BW14" i="23" s="1"/>
  <c r="BS6" i="24"/>
  <c r="BW6" i="24" s="1"/>
  <c r="BS7" i="24"/>
  <c r="BW7" i="24" s="1"/>
  <c r="BS8" i="24"/>
  <c r="BW8" i="24" s="1"/>
  <c r="BS9" i="24"/>
  <c r="BW9" i="24" s="1"/>
  <c r="BS10" i="24"/>
  <c r="BW10" i="24" s="1"/>
  <c r="BS11" i="24"/>
  <c r="BW11" i="24" s="1"/>
  <c r="BS12" i="24"/>
  <c r="BW12" i="24" s="1"/>
  <c r="BS13" i="24"/>
  <c r="BW13" i="24" s="1"/>
  <c r="BS14" i="24"/>
  <c r="BW14" i="24" s="1"/>
  <c r="BS6" i="25"/>
  <c r="BW6" i="25" s="1"/>
  <c r="BS7" i="25"/>
  <c r="BW7" i="25" s="1"/>
  <c r="BS8" i="25"/>
  <c r="BW8" i="25" s="1"/>
  <c r="BS9" i="25"/>
  <c r="BW9" i="25" s="1"/>
  <c r="BS10" i="25"/>
  <c r="BW10" i="25" s="1"/>
  <c r="BS11" i="25"/>
  <c r="BW11" i="25" s="1"/>
  <c r="BS12" i="25"/>
  <c r="BW12" i="25" s="1"/>
  <c r="BS13" i="25"/>
  <c r="BW13" i="25" s="1"/>
  <c r="BS14" i="25"/>
  <c r="BW14" i="25" s="1"/>
  <c r="BS6" i="26"/>
  <c r="BW6" i="26" s="1"/>
  <c r="BS7" i="26"/>
  <c r="BW7" i="26" s="1"/>
  <c r="BS8" i="26"/>
  <c r="BW8" i="26" s="1"/>
  <c r="BS9" i="26"/>
  <c r="BW9" i="26" s="1"/>
  <c r="BS10" i="26"/>
  <c r="BW10" i="26" s="1"/>
  <c r="BS11" i="26"/>
  <c r="BW11" i="26" s="1"/>
  <c r="BS12" i="26"/>
  <c r="BW12" i="26" s="1"/>
  <c r="BS13" i="26"/>
  <c r="BW13" i="26" s="1"/>
  <c r="BS14" i="26"/>
  <c r="BW14" i="26" s="1"/>
  <c r="BS6" i="1"/>
  <c r="BW6" i="1" s="1"/>
  <c r="BS7" i="1"/>
  <c r="BW7" i="1" s="1"/>
  <c r="BS8" i="1"/>
  <c r="BW8" i="1" s="1"/>
  <c r="BS9" i="1"/>
  <c r="BW9" i="1" s="1"/>
  <c r="BS10" i="1"/>
  <c r="BW10" i="1" s="1"/>
  <c r="BS11" i="1"/>
  <c r="BW11" i="1" s="1"/>
  <c r="BS12" i="1"/>
  <c r="BW12" i="1" s="1"/>
  <c r="BS13" i="1"/>
  <c r="BW13" i="1" s="1"/>
  <c r="BS14" i="1"/>
  <c r="BW14" i="1" s="1"/>
  <c r="BS5" i="2"/>
  <c r="BW5" i="2" s="1"/>
  <c r="BS5" i="3"/>
  <c r="BW5" i="3" s="1"/>
  <c r="BS5" i="4"/>
  <c r="BW5" i="4" s="1"/>
  <c r="BS5" i="5"/>
  <c r="BW5" i="5" s="1"/>
  <c r="BS5" i="6"/>
  <c r="BW5" i="6" s="1"/>
  <c r="BS5" i="7"/>
  <c r="BW5" i="7" s="1"/>
  <c r="BS5" i="8"/>
  <c r="BW5" i="8" s="1"/>
  <c r="BS5" i="9"/>
  <c r="BW5" i="9" s="1"/>
  <c r="BS5" i="10"/>
  <c r="BW5" i="10" s="1"/>
  <c r="BS5" i="11"/>
  <c r="BW5" i="11" s="1"/>
  <c r="BS5" i="12"/>
  <c r="BW5" i="12" s="1"/>
  <c r="BS5" i="13"/>
  <c r="BW5" i="13" s="1"/>
  <c r="BS5" i="14"/>
  <c r="BW5" i="14" s="1"/>
  <c r="BS5" i="15"/>
  <c r="BW5" i="15" s="1"/>
  <c r="BS5" i="16"/>
  <c r="BW5" i="16" s="1"/>
  <c r="BS5" i="17"/>
  <c r="BW5" i="17" s="1"/>
  <c r="BS5" i="18"/>
  <c r="BW5" i="18" s="1"/>
  <c r="BS5" i="19"/>
  <c r="BW5" i="19" s="1"/>
  <c r="BS5" i="20"/>
  <c r="BW5" i="20" s="1"/>
  <c r="BS5" i="21"/>
  <c r="BW5" i="21" s="1"/>
  <c r="BS5" i="22"/>
  <c r="BW5" i="22" s="1"/>
  <c r="BS5" i="23"/>
  <c r="BW5" i="23" s="1"/>
  <c r="BS5" i="24"/>
  <c r="BW5" i="24" s="1"/>
  <c r="BS5" i="25"/>
  <c r="BW5" i="25" s="1"/>
  <c r="BS5" i="26"/>
  <c r="BW5" i="26" s="1"/>
  <c r="BS5" i="1"/>
  <c r="BW5" i="1" s="1"/>
  <c r="CT6" i="2"/>
  <c r="CT7" i="2"/>
  <c r="CT8" i="2"/>
  <c r="CT9" i="2"/>
  <c r="CT10" i="2"/>
  <c r="CT11" i="2"/>
  <c r="CT12" i="2"/>
  <c r="CT13" i="2"/>
  <c r="CT14" i="2"/>
  <c r="CT15" i="2"/>
  <c r="CT16" i="2"/>
  <c r="CT17" i="2"/>
  <c r="CT18" i="2"/>
  <c r="CT6" i="3"/>
  <c r="CT7" i="3"/>
  <c r="CT8" i="3"/>
  <c r="CT9" i="3"/>
  <c r="CT10" i="3"/>
  <c r="CT11" i="3"/>
  <c r="CT12" i="3"/>
  <c r="CT13" i="3"/>
  <c r="CT14" i="3"/>
  <c r="CT15" i="3"/>
  <c r="CT16" i="3"/>
  <c r="CT17" i="3"/>
  <c r="CT18" i="3"/>
  <c r="CT6" i="4"/>
  <c r="CT7" i="4"/>
  <c r="CT8" i="4"/>
  <c r="CT9" i="4"/>
  <c r="CT10" i="4"/>
  <c r="CT11" i="4"/>
  <c r="CT12" i="4"/>
  <c r="CT13" i="4"/>
  <c r="CT14" i="4"/>
  <c r="CT15" i="4"/>
  <c r="CT16" i="4"/>
  <c r="CT17" i="4"/>
  <c r="CT18" i="4"/>
  <c r="CT6" i="5"/>
  <c r="CT7" i="5"/>
  <c r="CT8" i="5"/>
  <c r="CT9" i="5"/>
  <c r="CT10" i="5"/>
  <c r="CT11" i="5"/>
  <c r="CT12" i="5"/>
  <c r="CT13" i="5"/>
  <c r="CT14" i="5"/>
  <c r="CT15" i="5"/>
  <c r="CT16" i="5"/>
  <c r="CT17" i="5"/>
  <c r="CT18" i="5"/>
  <c r="CT6" i="6"/>
  <c r="CT7" i="6"/>
  <c r="CT8" i="6"/>
  <c r="CT9" i="6"/>
  <c r="CT10" i="6"/>
  <c r="CT11" i="6"/>
  <c r="CT12" i="6"/>
  <c r="CT13" i="6"/>
  <c r="CT14" i="6"/>
  <c r="CT15" i="6"/>
  <c r="CT16" i="6"/>
  <c r="CT17" i="6"/>
  <c r="CT18" i="6"/>
  <c r="CT6" i="7"/>
  <c r="CT7" i="7"/>
  <c r="CT8" i="7"/>
  <c r="CT9" i="7"/>
  <c r="CT10" i="7"/>
  <c r="CT11" i="7"/>
  <c r="CT12" i="7"/>
  <c r="CT13" i="7"/>
  <c r="CT14" i="7"/>
  <c r="CT15" i="7"/>
  <c r="CT16" i="7"/>
  <c r="CT17" i="7"/>
  <c r="CT18" i="7"/>
  <c r="CT6" i="8"/>
  <c r="CT7" i="8"/>
  <c r="CT8" i="8"/>
  <c r="CT9" i="8"/>
  <c r="CT10" i="8"/>
  <c r="CT11" i="8"/>
  <c r="CT12" i="8"/>
  <c r="CT13" i="8"/>
  <c r="CT14" i="8"/>
  <c r="CT15" i="8"/>
  <c r="CT16" i="8"/>
  <c r="CT17" i="8"/>
  <c r="CT18" i="8"/>
  <c r="CT6" i="9"/>
  <c r="CT7" i="9"/>
  <c r="CT8" i="9"/>
  <c r="CT9" i="9"/>
  <c r="CT10" i="9"/>
  <c r="CT11" i="9"/>
  <c r="CT12" i="9"/>
  <c r="CT13" i="9"/>
  <c r="CT14" i="9"/>
  <c r="CT15" i="9"/>
  <c r="CT16" i="9"/>
  <c r="CT17" i="9"/>
  <c r="CT18" i="9"/>
  <c r="CT6" i="10"/>
  <c r="CT7" i="10"/>
  <c r="CT8" i="10"/>
  <c r="CT9" i="10"/>
  <c r="CT10" i="10"/>
  <c r="CT11" i="10"/>
  <c r="CT12" i="10"/>
  <c r="CT13" i="10"/>
  <c r="CT14" i="10"/>
  <c r="CT15" i="10"/>
  <c r="CT16" i="10"/>
  <c r="CT17" i="10"/>
  <c r="CT18" i="10"/>
  <c r="CT6" i="11"/>
  <c r="CT7" i="11"/>
  <c r="CT8" i="11"/>
  <c r="CT9" i="11"/>
  <c r="CT10" i="11"/>
  <c r="CT11" i="11"/>
  <c r="CT12" i="11"/>
  <c r="CT13" i="11"/>
  <c r="CT14" i="11"/>
  <c r="CT15" i="11"/>
  <c r="CT16" i="11"/>
  <c r="CT17" i="11"/>
  <c r="CT18" i="11"/>
  <c r="CT6" i="12"/>
  <c r="CT7" i="12"/>
  <c r="CT8" i="12"/>
  <c r="CT9" i="12"/>
  <c r="CT10" i="12"/>
  <c r="CT11" i="12"/>
  <c r="CT12" i="12"/>
  <c r="CT13" i="12"/>
  <c r="CT14" i="12"/>
  <c r="CT15" i="12"/>
  <c r="CT16" i="12"/>
  <c r="CT17" i="12"/>
  <c r="CT18" i="12"/>
  <c r="CT6" i="13"/>
  <c r="CT7" i="13"/>
  <c r="CT8" i="13"/>
  <c r="CT9" i="13"/>
  <c r="CT10" i="13"/>
  <c r="CT11" i="13"/>
  <c r="CT12" i="13"/>
  <c r="CT13" i="13"/>
  <c r="CT14" i="13"/>
  <c r="CT15" i="13"/>
  <c r="CT16" i="13"/>
  <c r="CT17" i="13"/>
  <c r="CT18" i="13"/>
  <c r="CT6" i="14"/>
  <c r="CT7" i="14"/>
  <c r="CT8" i="14"/>
  <c r="CT9" i="14"/>
  <c r="CT10" i="14"/>
  <c r="CT11" i="14"/>
  <c r="CT12" i="14"/>
  <c r="CT13" i="14"/>
  <c r="CT14" i="14"/>
  <c r="CT15" i="14"/>
  <c r="CT16" i="14"/>
  <c r="CT17" i="14"/>
  <c r="CT18" i="14"/>
  <c r="CT6" i="15"/>
  <c r="CT7" i="15"/>
  <c r="CT8" i="15"/>
  <c r="CT9" i="15"/>
  <c r="CT10" i="15"/>
  <c r="CT11" i="15"/>
  <c r="CT12" i="15"/>
  <c r="CT13" i="15"/>
  <c r="CT14" i="15"/>
  <c r="CT15" i="15"/>
  <c r="CT16" i="15"/>
  <c r="CT17" i="15"/>
  <c r="CT18" i="15"/>
  <c r="CT6" i="16"/>
  <c r="CT7" i="16"/>
  <c r="CT8" i="16"/>
  <c r="CT9" i="16"/>
  <c r="CT10" i="16"/>
  <c r="CT11" i="16"/>
  <c r="CT12" i="16"/>
  <c r="CT13" i="16"/>
  <c r="CT14" i="16"/>
  <c r="CT15" i="16"/>
  <c r="CT16" i="16"/>
  <c r="CT17" i="16"/>
  <c r="CT18" i="16"/>
  <c r="CT6" i="17"/>
  <c r="CT7" i="17"/>
  <c r="CT8" i="17"/>
  <c r="CT9" i="17"/>
  <c r="CT10" i="17"/>
  <c r="CT11" i="17"/>
  <c r="CT12" i="17"/>
  <c r="CT13" i="17"/>
  <c r="CT14" i="17"/>
  <c r="CT15" i="17"/>
  <c r="CT16" i="17"/>
  <c r="CT17" i="17"/>
  <c r="CT18" i="17"/>
  <c r="CT6" i="18"/>
  <c r="CT7" i="18"/>
  <c r="CT8" i="18"/>
  <c r="CT9" i="18"/>
  <c r="CT10" i="18"/>
  <c r="CT11" i="18"/>
  <c r="CT12" i="18"/>
  <c r="CT13" i="18"/>
  <c r="CT14" i="18"/>
  <c r="CT15" i="18"/>
  <c r="CT16" i="18"/>
  <c r="CT17" i="18"/>
  <c r="CT18" i="18"/>
  <c r="CT6" i="19"/>
  <c r="CT7" i="19"/>
  <c r="CT8" i="19"/>
  <c r="CT9" i="19"/>
  <c r="CT10" i="19"/>
  <c r="CT11" i="19"/>
  <c r="CT12" i="19"/>
  <c r="CT13" i="19"/>
  <c r="CT14" i="19"/>
  <c r="CT15" i="19"/>
  <c r="CT16" i="19"/>
  <c r="CT17" i="19"/>
  <c r="CT18" i="19"/>
  <c r="CT6" i="20"/>
  <c r="CT7" i="20"/>
  <c r="CT8" i="20"/>
  <c r="CT9" i="20"/>
  <c r="CT10" i="20"/>
  <c r="CT11" i="20"/>
  <c r="CT12" i="20"/>
  <c r="CT13" i="20"/>
  <c r="CT14" i="20"/>
  <c r="CT15" i="20"/>
  <c r="CT16" i="20"/>
  <c r="CT17" i="20"/>
  <c r="CT18" i="20"/>
  <c r="CT6" i="21"/>
  <c r="CT7" i="21"/>
  <c r="CT8" i="21"/>
  <c r="CT9" i="21"/>
  <c r="CT10" i="21"/>
  <c r="CT11" i="21"/>
  <c r="CT12" i="21"/>
  <c r="CT13" i="21"/>
  <c r="CT14" i="21"/>
  <c r="CT15" i="21"/>
  <c r="CT16" i="21"/>
  <c r="CT17" i="21"/>
  <c r="CT18" i="21"/>
  <c r="CT6" i="22"/>
  <c r="CT7" i="22"/>
  <c r="CT8" i="22"/>
  <c r="CT9" i="22"/>
  <c r="CT10" i="22"/>
  <c r="CT11" i="22"/>
  <c r="CT12" i="22"/>
  <c r="CT13" i="22"/>
  <c r="CT14" i="22"/>
  <c r="CT15" i="22"/>
  <c r="CT16" i="22"/>
  <c r="CT17" i="22"/>
  <c r="CT18" i="22"/>
  <c r="CT6" i="23"/>
  <c r="CT7" i="23"/>
  <c r="CT8" i="23"/>
  <c r="CT9" i="23"/>
  <c r="CT10" i="23"/>
  <c r="CT11" i="23"/>
  <c r="CT12" i="23"/>
  <c r="CT13" i="23"/>
  <c r="CT14" i="23"/>
  <c r="CT15" i="23"/>
  <c r="CT16" i="23"/>
  <c r="CT17" i="23"/>
  <c r="CT18" i="23"/>
  <c r="CT6" i="24"/>
  <c r="CT7" i="24"/>
  <c r="CT8" i="24"/>
  <c r="CT9" i="24"/>
  <c r="CT10" i="24"/>
  <c r="CT11" i="24"/>
  <c r="CT12" i="24"/>
  <c r="CT13" i="24"/>
  <c r="CT14" i="24"/>
  <c r="CT15" i="24"/>
  <c r="CT16" i="24"/>
  <c r="CT17" i="24"/>
  <c r="CT18" i="24"/>
  <c r="CT6" i="25"/>
  <c r="CT7" i="25"/>
  <c r="CT8" i="25"/>
  <c r="CT9" i="25"/>
  <c r="CT10" i="25"/>
  <c r="CT11" i="25"/>
  <c r="CT12" i="25"/>
  <c r="CT13" i="25"/>
  <c r="CT14" i="25"/>
  <c r="CT15" i="25"/>
  <c r="CT16" i="25"/>
  <c r="CT17" i="25"/>
  <c r="CT18" i="25"/>
  <c r="CT6" i="26"/>
  <c r="CT7" i="26"/>
  <c r="CT8" i="26"/>
  <c r="CT9" i="26"/>
  <c r="CT10" i="26"/>
  <c r="CT11" i="26"/>
  <c r="CT12" i="26"/>
  <c r="CT13" i="26"/>
  <c r="CT14" i="26"/>
  <c r="CT15" i="26"/>
  <c r="CT16" i="26"/>
  <c r="CT17" i="26"/>
  <c r="CT18" i="26"/>
  <c r="CT6" i="1"/>
  <c r="CT7" i="1"/>
  <c r="CT8" i="1"/>
  <c r="CT9" i="1"/>
  <c r="CT10" i="1"/>
  <c r="CT11" i="1"/>
  <c r="CT12" i="1"/>
  <c r="CT13" i="1"/>
  <c r="CT14" i="1"/>
  <c r="CT15" i="1"/>
  <c r="CT16" i="1"/>
  <c r="CT17" i="1"/>
  <c r="CT18" i="1"/>
  <c r="CT5" i="2"/>
  <c r="CT5" i="3"/>
  <c r="CT5" i="4"/>
  <c r="CT5" i="5"/>
  <c r="CT5" i="6"/>
  <c r="CT5" i="7"/>
  <c r="CT5" i="8"/>
  <c r="CT5" i="9"/>
  <c r="CT5" i="10"/>
  <c r="CT5" i="11"/>
  <c r="CT5" i="12"/>
  <c r="CT5" i="13"/>
  <c r="CT5" i="14"/>
  <c r="CT5" i="15"/>
  <c r="CT5" i="16"/>
  <c r="CT5" i="17"/>
  <c r="CT5" i="18"/>
  <c r="CT5" i="19"/>
  <c r="CT5" i="20"/>
  <c r="CT5" i="21"/>
  <c r="CT5" i="22"/>
  <c r="CT5" i="23"/>
  <c r="CT5" i="24"/>
  <c r="CT5" i="25"/>
  <c r="CT5" i="26"/>
  <c r="CT5" i="1"/>
  <c r="BC5" i="1" l="1"/>
  <c r="BC5" i="2" s="1"/>
  <c r="BC5" i="3" s="1"/>
  <c r="BC5" i="4" s="1"/>
  <c r="BC5" i="5" s="1"/>
  <c r="BC5" i="6" s="1"/>
  <c r="BC5" i="7" s="1"/>
  <c r="BC5" i="8" s="1"/>
  <c r="BC5" i="9" s="1"/>
  <c r="BC5" i="10" s="1"/>
  <c r="BC5" i="11" s="1"/>
  <c r="BC5" i="12" s="1"/>
  <c r="BC5" i="13" s="1"/>
  <c r="BC5" i="14" s="1"/>
  <c r="BC5" i="15" s="1"/>
  <c r="BC5" i="16" s="1"/>
  <c r="BC5" i="17" s="1"/>
  <c r="BC5" i="18" s="1"/>
  <c r="BC5" i="19" s="1"/>
  <c r="BC5" i="20" s="1"/>
  <c r="BC5" i="21" s="1"/>
  <c r="BC5" i="22" s="1"/>
  <c r="BC5" i="23" s="1"/>
  <c r="BC5" i="24" s="1"/>
  <c r="BE14" i="23"/>
  <c r="BE14" i="24" s="1"/>
  <c r="BE14" i="25"/>
  <c r="BH11" i="23"/>
  <c r="BH11" i="24" s="1"/>
  <c r="BH11" i="25"/>
  <c r="BI14" i="23"/>
  <c r="BI14" i="24" s="1"/>
  <c r="BI14" i="25"/>
  <c r="BN9" i="23"/>
  <c r="BN9" i="24" s="1"/>
  <c r="BN9" i="25"/>
  <c r="BP5" i="23"/>
  <c r="BP5" i="24" s="1"/>
  <c r="BP5" i="25"/>
  <c r="BD5" i="23"/>
  <c r="BD5" i="24" s="1"/>
  <c r="BD5" i="25"/>
  <c r="BL17" i="23"/>
  <c r="BL17" i="24" s="1"/>
  <c r="BL17" i="25"/>
  <c r="BL11" i="23"/>
  <c r="BL11" i="24" s="1"/>
  <c r="BL11" i="25"/>
  <c r="BM14" i="23"/>
  <c r="BM14" i="24" s="1"/>
  <c r="BM14" i="25"/>
  <c r="BN7" i="23"/>
  <c r="BN7" i="24" s="1"/>
  <c r="BN7" i="25"/>
  <c r="BO14" i="23"/>
  <c r="BO14" i="24" s="1"/>
  <c r="BO14" i="25"/>
  <c r="BP14" i="23"/>
  <c r="BP14" i="24" s="1"/>
  <c r="BP14" i="25"/>
  <c r="BH14" i="23"/>
  <c r="BH14" i="24" s="1"/>
  <c r="BH14" i="25"/>
  <c r="BJ14" i="25" s="1"/>
  <c r="BL8" i="23"/>
  <c r="BL8" i="24" s="1"/>
  <c r="BL8" i="25"/>
  <c r="BE9" i="23"/>
  <c r="BE9" i="24" s="1"/>
  <c r="BE9" i="25"/>
  <c r="BE11" i="23"/>
  <c r="BE11" i="24" s="1"/>
  <c r="BE11" i="25"/>
  <c r="BI11" i="23"/>
  <c r="BI11" i="24" s="1"/>
  <c r="BI11" i="25"/>
  <c r="BM7" i="23"/>
  <c r="BM7" i="24" s="1"/>
  <c r="BM7" i="25"/>
  <c r="BN12" i="23"/>
  <c r="BN12" i="24" s="1"/>
  <c r="BN12" i="25"/>
  <c r="BF7" i="23"/>
  <c r="BF7" i="24" s="1"/>
  <c r="BF7" i="25"/>
  <c r="BG17" i="23"/>
  <c r="BG17" i="24" s="1"/>
  <c r="BG17" i="25"/>
  <c r="BN14" i="23"/>
  <c r="BN14" i="24" s="1"/>
  <c r="BN14" i="25"/>
  <c r="BO5" i="23"/>
  <c r="BO5" i="24" s="1"/>
  <c r="BO5" i="25"/>
  <c r="BK11" i="23"/>
  <c r="BK11" i="24" s="1"/>
  <c r="BK11" i="25"/>
  <c r="BK8" i="23"/>
  <c r="BK8" i="24" s="1"/>
  <c r="BK8" i="25"/>
  <c r="BF17" i="23"/>
  <c r="BF17" i="24" s="1"/>
  <c r="BF17" i="25"/>
  <c r="BF14" i="23"/>
  <c r="BF14" i="24" s="1"/>
  <c r="BF14" i="25"/>
  <c r="BG12" i="23"/>
  <c r="BG12" i="24" s="1"/>
  <c r="BG12" i="25"/>
  <c r="BH8" i="23"/>
  <c r="BH8" i="24" s="1"/>
  <c r="BH8" i="25"/>
  <c r="BH5" i="23"/>
  <c r="BH5" i="24" s="1"/>
  <c r="BH5" i="25"/>
  <c r="BO8" i="23"/>
  <c r="BO8" i="24" s="1"/>
  <c r="BO8" i="25"/>
  <c r="BE8" i="23"/>
  <c r="BE8" i="24" s="1"/>
  <c r="BE8" i="25"/>
  <c r="BK14" i="23"/>
  <c r="BK14" i="24" s="1"/>
  <c r="BK14" i="25"/>
  <c r="BD18" i="23"/>
  <c r="BD18" i="24" s="1"/>
  <c r="BD18" i="25"/>
  <c r="BD15" i="23"/>
  <c r="BD15" i="24" s="1"/>
  <c r="BD15" i="25"/>
  <c r="BE18" i="23"/>
  <c r="BE18" i="24" s="1"/>
  <c r="BE18" i="25"/>
  <c r="BE15" i="23"/>
  <c r="BE15" i="24" s="1"/>
  <c r="BE15" i="25"/>
  <c r="BE16" i="23"/>
  <c r="BE16" i="24" s="1"/>
  <c r="BE16" i="25"/>
  <c r="BF6" i="23"/>
  <c r="BF6" i="24" s="1"/>
  <c r="BF6" i="25"/>
  <c r="BG10" i="23"/>
  <c r="BG10" i="24" s="1"/>
  <c r="BG10" i="25"/>
  <c r="BG7" i="23"/>
  <c r="BG7" i="24" s="1"/>
  <c r="BG7" i="25"/>
  <c r="BG5" i="23"/>
  <c r="BG5" i="24" s="1"/>
  <c r="BG5" i="25"/>
  <c r="BH16" i="23"/>
  <c r="BH16" i="24" s="1"/>
  <c r="BH16" i="25"/>
  <c r="BH13" i="23"/>
  <c r="BH13" i="24" s="1"/>
  <c r="BH13" i="25"/>
  <c r="BI5" i="23"/>
  <c r="BI5" i="24" s="1"/>
  <c r="BI5" i="25"/>
  <c r="BL14" i="23"/>
  <c r="BL14" i="24" s="1"/>
  <c r="BL14" i="25"/>
  <c r="BL18" i="23"/>
  <c r="BL18" i="24" s="1"/>
  <c r="BL18" i="25"/>
  <c r="BM6" i="23"/>
  <c r="BM6" i="24" s="1"/>
  <c r="BM6" i="25"/>
  <c r="BM8" i="23"/>
  <c r="BM8" i="24" s="1"/>
  <c r="BM8" i="25"/>
  <c r="BN18" i="23"/>
  <c r="BN18" i="24" s="1"/>
  <c r="BN18" i="25"/>
  <c r="BN15" i="23"/>
  <c r="BN15" i="24" s="1"/>
  <c r="BN15" i="25"/>
  <c r="BN5" i="23"/>
  <c r="BN5" i="24" s="1"/>
  <c r="BN5" i="25"/>
  <c r="BO6" i="23"/>
  <c r="BO6" i="24" s="1"/>
  <c r="BO6" i="25"/>
  <c r="BP6" i="23"/>
  <c r="BP6" i="24" s="1"/>
  <c r="BP6" i="25"/>
  <c r="BP12" i="23"/>
  <c r="BP12" i="24" s="1"/>
  <c r="BP12" i="25"/>
  <c r="BL16" i="23"/>
  <c r="BL16" i="24" s="1"/>
  <c r="BL16" i="25"/>
  <c r="BG13" i="23"/>
  <c r="BG13" i="24" s="1"/>
  <c r="BG13" i="25"/>
  <c r="BI12" i="23"/>
  <c r="BI12" i="24" s="1"/>
  <c r="BI12" i="25"/>
  <c r="BC9" i="1"/>
  <c r="BC9" i="2" s="1"/>
  <c r="BC9" i="3" s="1"/>
  <c r="BC9" i="4" s="1"/>
  <c r="BC9" i="5" s="1"/>
  <c r="BC9" i="6" s="1"/>
  <c r="BC9" i="7" s="1"/>
  <c r="BC9" i="8" s="1"/>
  <c r="BC9" i="9" s="1"/>
  <c r="BC9" i="10" s="1"/>
  <c r="BC9" i="11" s="1"/>
  <c r="BC9" i="12" s="1"/>
  <c r="BC9" i="13" s="1"/>
  <c r="BC9" i="14" s="1"/>
  <c r="BC9" i="15" s="1"/>
  <c r="BC9" i="16" s="1"/>
  <c r="BC9" i="17" s="1"/>
  <c r="BC9" i="18" s="1"/>
  <c r="BC9" i="19" s="1"/>
  <c r="BC9" i="20" s="1"/>
  <c r="BC9" i="21" s="1"/>
  <c r="BC9" i="22" s="1"/>
  <c r="BC9" i="23" s="1"/>
  <c r="BC9" i="24" s="1"/>
  <c r="BM9" i="23"/>
  <c r="BM9" i="24" s="1"/>
  <c r="BM9" i="25"/>
  <c r="BF9" i="23"/>
  <c r="BF9" i="24" s="1"/>
  <c r="BF9" i="25"/>
  <c r="BD17" i="23"/>
  <c r="BD17" i="24" s="1"/>
  <c r="BD17" i="25"/>
  <c r="BC17" i="1"/>
  <c r="BC17" i="2" s="1"/>
  <c r="BC17" i="3" s="1"/>
  <c r="BC17" i="4" s="1"/>
  <c r="BC17" i="5" s="1"/>
  <c r="BC17" i="6" s="1"/>
  <c r="BC17" i="7" s="1"/>
  <c r="BC17" i="8" s="1"/>
  <c r="BC17" i="9" s="1"/>
  <c r="BC17" i="10" s="1"/>
  <c r="BC17" i="11" s="1"/>
  <c r="BC17" i="12" s="1"/>
  <c r="BC17" i="13" s="1"/>
  <c r="BC17" i="14" s="1"/>
  <c r="BC17" i="15" s="1"/>
  <c r="BC17" i="16" s="1"/>
  <c r="BC17" i="17" s="1"/>
  <c r="BC17" i="18" s="1"/>
  <c r="BC17" i="19" s="1"/>
  <c r="BC17" i="20" s="1"/>
  <c r="BC17" i="21" s="1"/>
  <c r="BC17" i="22" s="1"/>
  <c r="BC17" i="23" s="1"/>
  <c r="BC17" i="24" s="1"/>
  <c r="BC11" i="1"/>
  <c r="BC11" i="2" s="1"/>
  <c r="BC11" i="3" s="1"/>
  <c r="BC11" i="4" s="1"/>
  <c r="BC11" i="5" s="1"/>
  <c r="BC11" i="6" s="1"/>
  <c r="BC11" i="7" s="1"/>
  <c r="BC11" i="8" s="1"/>
  <c r="BC11" i="9" s="1"/>
  <c r="BC11" i="10" s="1"/>
  <c r="BC11" i="11" s="1"/>
  <c r="BC11" i="12" s="1"/>
  <c r="BC11" i="13" s="1"/>
  <c r="BC11" i="14" s="1"/>
  <c r="BC11" i="15" s="1"/>
  <c r="BC11" i="16" s="1"/>
  <c r="BC11" i="17" s="1"/>
  <c r="BC11" i="18" s="1"/>
  <c r="BC11" i="19" s="1"/>
  <c r="BC11" i="20" s="1"/>
  <c r="BC11" i="21" s="1"/>
  <c r="BC11" i="22" s="1"/>
  <c r="BC11" i="23" s="1"/>
  <c r="BC11" i="24" s="1"/>
  <c r="BC18" i="1"/>
  <c r="BC18" i="2" s="1"/>
  <c r="BC18" i="3" s="1"/>
  <c r="BC18" i="4" s="1"/>
  <c r="BC18" i="5" s="1"/>
  <c r="BC18" i="6" s="1"/>
  <c r="BC18" i="7" s="1"/>
  <c r="BC18" i="8" s="1"/>
  <c r="BC18" i="9" s="1"/>
  <c r="BC18" i="10" s="1"/>
  <c r="BC18" i="11" s="1"/>
  <c r="BC18" i="12" s="1"/>
  <c r="BC18" i="13" s="1"/>
  <c r="BC18" i="14" s="1"/>
  <c r="BC18" i="15" s="1"/>
  <c r="BC18" i="16" s="1"/>
  <c r="BC18" i="17" s="1"/>
  <c r="BC18" i="18" s="1"/>
  <c r="BC18" i="19" s="1"/>
  <c r="BC18" i="20" s="1"/>
  <c r="BC18" i="21" s="1"/>
  <c r="BC18" i="22" s="1"/>
  <c r="BC18" i="23" s="1"/>
  <c r="BC18" i="24" s="1"/>
  <c r="BC15" i="1"/>
  <c r="BC15" i="2" s="1"/>
  <c r="BC15" i="3" s="1"/>
  <c r="BC15" i="4" s="1"/>
  <c r="BC15" i="5" s="1"/>
  <c r="BC15" i="6" s="1"/>
  <c r="BC15" i="7" s="1"/>
  <c r="BC15" i="8" s="1"/>
  <c r="BC15" i="9" s="1"/>
  <c r="BC15" i="10" s="1"/>
  <c r="BC15" i="11" s="1"/>
  <c r="BC15" i="12" s="1"/>
  <c r="BC15" i="13" s="1"/>
  <c r="BC15" i="14" s="1"/>
  <c r="BC15" i="15" s="1"/>
  <c r="BC15" i="16" s="1"/>
  <c r="BC15" i="17" s="1"/>
  <c r="BC15" i="18" s="1"/>
  <c r="BC15" i="19" s="1"/>
  <c r="BC15" i="20" s="1"/>
  <c r="BC15" i="21" s="1"/>
  <c r="BC15" i="22" s="1"/>
  <c r="BC15" i="23" s="1"/>
  <c r="BC15" i="24" s="1"/>
  <c r="BC12" i="1"/>
  <c r="BC12" i="2" s="1"/>
  <c r="BC12" i="3" s="1"/>
  <c r="BC12" i="4" s="1"/>
  <c r="BC12" i="5" s="1"/>
  <c r="BC12" i="6" s="1"/>
  <c r="BC12" i="7" s="1"/>
  <c r="BC12" i="8" s="1"/>
  <c r="BC12" i="9" s="1"/>
  <c r="BC12" i="10" s="1"/>
  <c r="BC12" i="11" s="1"/>
  <c r="BC12" i="12" s="1"/>
  <c r="BC12" i="13" s="1"/>
  <c r="BC12" i="14" s="1"/>
  <c r="BC12" i="15" s="1"/>
  <c r="BC12" i="16" s="1"/>
  <c r="BC12" i="17" s="1"/>
  <c r="BC12" i="18" s="1"/>
  <c r="BC12" i="19" s="1"/>
  <c r="BC12" i="20" s="1"/>
  <c r="BC12" i="21" s="1"/>
  <c r="BC12" i="22" s="1"/>
  <c r="BC12" i="23" s="1"/>
  <c r="BC12" i="24" s="1"/>
  <c r="BD6" i="23"/>
  <c r="BD6" i="24" s="1"/>
  <c r="BD6" i="25"/>
  <c r="BD8" i="23"/>
  <c r="BD8" i="24" s="1"/>
  <c r="BD8" i="25"/>
  <c r="BE6" i="23"/>
  <c r="BE6" i="24" s="1"/>
  <c r="BE6" i="25"/>
  <c r="BF13" i="23"/>
  <c r="BF13" i="24" s="1"/>
  <c r="BF13" i="25"/>
  <c r="BF10" i="23"/>
  <c r="BF10" i="24" s="1"/>
  <c r="BF10" i="25"/>
  <c r="BF5" i="23"/>
  <c r="BF5" i="24" s="1"/>
  <c r="BF5" i="25"/>
  <c r="BG14" i="23"/>
  <c r="BG14" i="24" s="1"/>
  <c r="BG14" i="25"/>
  <c r="BG11" i="23"/>
  <c r="BG11" i="24" s="1"/>
  <c r="BG11" i="25"/>
  <c r="BG8" i="23"/>
  <c r="BG8" i="24" s="1"/>
  <c r="BG8" i="25"/>
  <c r="BI15" i="23"/>
  <c r="BI15" i="24" s="1"/>
  <c r="BI15" i="25"/>
  <c r="BI17" i="23"/>
  <c r="BI17" i="24" s="1"/>
  <c r="BI17" i="25"/>
  <c r="BL13" i="23"/>
  <c r="BL13" i="24" s="1"/>
  <c r="BL13" i="25"/>
  <c r="BL7" i="23"/>
  <c r="BL7" i="24" s="1"/>
  <c r="BL7" i="25"/>
  <c r="BM13" i="23"/>
  <c r="BM13" i="24" s="1"/>
  <c r="BM13" i="25"/>
  <c r="BM10" i="23"/>
  <c r="BM10" i="24" s="1"/>
  <c r="BM10" i="25"/>
  <c r="BM16" i="23"/>
  <c r="BM16" i="24" s="1"/>
  <c r="BM16" i="25"/>
  <c r="BN13" i="23"/>
  <c r="BN13" i="24" s="1"/>
  <c r="BN13" i="25"/>
  <c r="BN6" i="23"/>
  <c r="BN6" i="24" s="1"/>
  <c r="BN6" i="25"/>
  <c r="BO13" i="23"/>
  <c r="BO13" i="24" s="1"/>
  <c r="BO13" i="25"/>
  <c r="BO10" i="23"/>
  <c r="BO10" i="24" s="1"/>
  <c r="BO10" i="25"/>
  <c r="BO7" i="23"/>
  <c r="BO7" i="24" s="1"/>
  <c r="BO7" i="25"/>
  <c r="BO16" i="23"/>
  <c r="BO16" i="24" s="1"/>
  <c r="BO16" i="25"/>
  <c r="BP13" i="23"/>
  <c r="BP13" i="24" s="1"/>
  <c r="BP13" i="25"/>
  <c r="BP10" i="23"/>
  <c r="BP10" i="24" s="1"/>
  <c r="BP10" i="25"/>
  <c r="BP7" i="23"/>
  <c r="BP7" i="24" s="1"/>
  <c r="BP7" i="25"/>
  <c r="BL12" i="23"/>
  <c r="BL12" i="24" s="1"/>
  <c r="BL12" i="25"/>
  <c r="BK5" i="23"/>
  <c r="BK5" i="24" s="1"/>
  <c r="BK5" i="25"/>
  <c r="BK9" i="23"/>
  <c r="BK9" i="24" s="1"/>
  <c r="BK9" i="25"/>
  <c r="BG6" i="23"/>
  <c r="BG6" i="24" s="1"/>
  <c r="BG6" i="25"/>
  <c r="BK18" i="23"/>
  <c r="BK18" i="24" s="1"/>
  <c r="BK18" i="25"/>
  <c r="BP9" i="23"/>
  <c r="BP9" i="24" s="1"/>
  <c r="BP9" i="25"/>
  <c r="BL9" i="23"/>
  <c r="BL9" i="24" s="1"/>
  <c r="BL9" i="25"/>
  <c r="BD14" i="23"/>
  <c r="BD14" i="24" s="1"/>
  <c r="BD14" i="25"/>
  <c r="BC14" i="1"/>
  <c r="BC14" i="2" s="1"/>
  <c r="BC14" i="3" s="1"/>
  <c r="BC14" i="4" s="1"/>
  <c r="BC14" i="5" s="1"/>
  <c r="BC14" i="6" s="1"/>
  <c r="BC14" i="7" s="1"/>
  <c r="BC14" i="8" s="1"/>
  <c r="BC14" i="9" s="1"/>
  <c r="BC14" i="10" s="1"/>
  <c r="BC14" i="11" s="1"/>
  <c r="BC14" i="12" s="1"/>
  <c r="BC14" i="13" s="1"/>
  <c r="BC14" i="14" s="1"/>
  <c r="BC14" i="15" s="1"/>
  <c r="BC14" i="16" s="1"/>
  <c r="BC14" i="17" s="1"/>
  <c r="BC14" i="18" s="1"/>
  <c r="BC14" i="19" s="1"/>
  <c r="BC14" i="20" s="1"/>
  <c r="BC14" i="21" s="1"/>
  <c r="BC14" i="22" s="1"/>
  <c r="BC14" i="23" s="1"/>
  <c r="BC14" i="24" s="1"/>
  <c r="BC6" i="1"/>
  <c r="BC6" i="2" s="1"/>
  <c r="BC6" i="3" s="1"/>
  <c r="BC6" i="4" s="1"/>
  <c r="BC6" i="5" s="1"/>
  <c r="BC6" i="6" s="1"/>
  <c r="BC6" i="7" s="1"/>
  <c r="BC6" i="8" s="1"/>
  <c r="BC6" i="9" s="1"/>
  <c r="BC6" i="10" s="1"/>
  <c r="BC6" i="11" s="1"/>
  <c r="BC6" i="12" s="1"/>
  <c r="BC6" i="13" s="1"/>
  <c r="BC6" i="14" s="1"/>
  <c r="BC6" i="15" s="1"/>
  <c r="BC6" i="16" s="1"/>
  <c r="BC6" i="17" s="1"/>
  <c r="BC6" i="18" s="1"/>
  <c r="BC6" i="19" s="1"/>
  <c r="BC6" i="20" s="1"/>
  <c r="BC6" i="21" s="1"/>
  <c r="BC6" i="22" s="1"/>
  <c r="BD13" i="23"/>
  <c r="BD13" i="24" s="1"/>
  <c r="BD13" i="25"/>
  <c r="BD10" i="23"/>
  <c r="BD10" i="24" s="1"/>
  <c r="BD10" i="25"/>
  <c r="BD7" i="23"/>
  <c r="BD7" i="24" s="1"/>
  <c r="BD7" i="25"/>
  <c r="BD16" i="23"/>
  <c r="BD16" i="24" s="1"/>
  <c r="BD16" i="25"/>
  <c r="BE13" i="23"/>
  <c r="BE13" i="24" s="1"/>
  <c r="BE13" i="25"/>
  <c r="BE10" i="23"/>
  <c r="BE10" i="24" s="1"/>
  <c r="BE10" i="25"/>
  <c r="BE7" i="23"/>
  <c r="BE7" i="24" s="1"/>
  <c r="BE7" i="25"/>
  <c r="BE5" i="23"/>
  <c r="BE5" i="24" s="1"/>
  <c r="BE5" i="25"/>
  <c r="BF11" i="23"/>
  <c r="BF11" i="24" s="1"/>
  <c r="BF11" i="25"/>
  <c r="BF12" i="23"/>
  <c r="BF12" i="24" s="1"/>
  <c r="BF12" i="25"/>
  <c r="BG18" i="23"/>
  <c r="BG18" i="24" s="1"/>
  <c r="BG18" i="25"/>
  <c r="BG15" i="23"/>
  <c r="BG15" i="24" s="1"/>
  <c r="BG15" i="25"/>
  <c r="BI10" i="23"/>
  <c r="BI10" i="24" s="1"/>
  <c r="BI10" i="25"/>
  <c r="BL6" i="23"/>
  <c r="BL6" i="24" s="1"/>
  <c r="BL6" i="25"/>
  <c r="BM17" i="23"/>
  <c r="BM17" i="24" s="1"/>
  <c r="BM17" i="25"/>
  <c r="BM11" i="23"/>
  <c r="BM11" i="24" s="1"/>
  <c r="BM11" i="25"/>
  <c r="BM12" i="23"/>
  <c r="BM12" i="24" s="1"/>
  <c r="BM12" i="25"/>
  <c r="BN17" i="23"/>
  <c r="BN17" i="24" s="1"/>
  <c r="BN17" i="25"/>
  <c r="BN10" i="23"/>
  <c r="BN10" i="24" s="1"/>
  <c r="BN10" i="25"/>
  <c r="BO17" i="23"/>
  <c r="BO17" i="24" s="1"/>
  <c r="BO17" i="25"/>
  <c r="BO11" i="23"/>
  <c r="BO11" i="24" s="1"/>
  <c r="BO11" i="25"/>
  <c r="BO12" i="23"/>
  <c r="BO12" i="24" s="1"/>
  <c r="BO12" i="25"/>
  <c r="BP17" i="23"/>
  <c r="BP17" i="24" s="1"/>
  <c r="BP17" i="25"/>
  <c r="BP11" i="23"/>
  <c r="BP11" i="24" s="1"/>
  <c r="BP11" i="25"/>
  <c r="BK12" i="23"/>
  <c r="BK12" i="24" s="1"/>
  <c r="BK12" i="25"/>
  <c r="BP8" i="23"/>
  <c r="BP8" i="24" s="1"/>
  <c r="BP8" i="25"/>
  <c r="BK13" i="23"/>
  <c r="BK13" i="24" s="1"/>
  <c r="BK13" i="25"/>
  <c r="BK6" i="23"/>
  <c r="BK6" i="24" s="1"/>
  <c r="BK6" i="25"/>
  <c r="BC16" i="1"/>
  <c r="BC16" i="2" s="1"/>
  <c r="BC16" i="3" s="1"/>
  <c r="BC16" i="4" s="1"/>
  <c r="BC16" i="5" s="1"/>
  <c r="BC16" i="6" s="1"/>
  <c r="BC16" i="7" s="1"/>
  <c r="BC16" i="8" s="1"/>
  <c r="BC16" i="9" s="1"/>
  <c r="BC16" i="10" s="1"/>
  <c r="BC16" i="11" s="1"/>
  <c r="BC16" i="12" s="1"/>
  <c r="BC16" i="13" s="1"/>
  <c r="BC16" i="14" s="1"/>
  <c r="BC16" i="15" s="1"/>
  <c r="BC16" i="16" s="1"/>
  <c r="BC16" i="17" s="1"/>
  <c r="BC16" i="18" s="1"/>
  <c r="BC16" i="19" s="1"/>
  <c r="BC16" i="20" s="1"/>
  <c r="BC16" i="21" s="1"/>
  <c r="BC16" i="22" s="1"/>
  <c r="BC16" i="23" s="1"/>
  <c r="BC16" i="24" s="1"/>
  <c r="BL5" i="23"/>
  <c r="BL5" i="24" s="1"/>
  <c r="BL5" i="25"/>
  <c r="BK15" i="23"/>
  <c r="BK15" i="24" s="1"/>
  <c r="BK15" i="25"/>
  <c r="BO9" i="23"/>
  <c r="BO9" i="24" s="1"/>
  <c r="BO9" i="25"/>
  <c r="BD9" i="23"/>
  <c r="BD9" i="24" s="1"/>
  <c r="BD9" i="25"/>
  <c r="BC13" i="1"/>
  <c r="BC13" i="2" s="1"/>
  <c r="BC13" i="3" s="1"/>
  <c r="BC13" i="4" s="1"/>
  <c r="BC13" i="5" s="1"/>
  <c r="BC13" i="6" s="1"/>
  <c r="BC13" i="7" s="1"/>
  <c r="BC13" i="8" s="1"/>
  <c r="BC13" i="9" s="1"/>
  <c r="BC13" i="10" s="1"/>
  <c r="BC13" i="11" s="1"/>
  <c r="BC13" i="12" s="1"/>
  <c r="BC13" i="13" s="1"/>
  <c r="BC13" i="14" s="1"/>
  <c r="BC13" i="15" s="1"/>
  <c r="BC13" i="16" s="1"/>
  <c r="BC13" i="17" s="1"/>
  <c r="BC13" i="18" s="1"/>
  <c r="BC13" i="19" s="1"/>
  <c r="BC13" i="20" s="1"/>
  <c r="BC13" i="21" s="1"/>
  <c r="BC13" i="22" s="1"/>
  <c r="BC13" i="23" s="1"/>
  <c r="BC13" i="24" s="1"/>
  <c r="BC10" i="1"/>
  <c r="BC10" i="2" s="1"/>
  <c r="BC10" i="3" s="1"/>
  <c r="BC10" i="4" s="1"/>
  <c r="BC10" i="5" s="1"/>
  <c r="BC10" i="6" s="1"/>
  <c r="BC10" i="7" s="1"/>
  <c r="BC10" i="8" s="1"/>
  <c r="BC10" i="9" s="1"/>
  <c r="BC10" i="10" s="1"/>
  <c r="BC10" i="11" s="1"/>
  <c r="BC10" i="12" s="1"/>
  <c r="BC10" i="13" s="1"/>
  <c r="BC10" i="14" s="1"/>
  <c r="BC10" i="15" s="1"/>
  <c r="BC10" i="16" s="1"/>
  <c r="BC10" i="17" s="1"/>
  <c r="BC10" i="18" s="1"/>
  <c r="BC10" i="19" s="1"/>
  <c r="BC10" i="20" s="1"/>
  <c r="BC10" i="21" s="1"/>
  <c r="BC10" i="22" s="1"/>
  <c r="BC10" i="23" s="1"/>
  <c r="BC10" i="24" s="1"/>
  <c r="BC7" i="1"/>
  <c r="BC7" i="2" s="1"/>
  <c r="BC7" i="3" s="1"/>
  <c r="BC7" i="4" s="1"/>
  <c r="BC7" i="5" s="1"/>
  <c r="BC7" i="6" s="1"/>
  <c r="BC7" i="7" s="1"/>
  <c r="BC7" i="8" s="1"/>
  <c r="BC7" i="9" s="1"/>
  <c r="BC7" i="10" s="1"/>
  <c r="BC7" i="11" s="1"/>
  <c r="BC7" i="12" s="1"/>
  <c r="BC7" i="13" s="1"/>
  <c r="BC7" i="14" s="1"/>
  <c r="BC7" i="15" s="1"/>
  <c r="BC7" i="16" s="1"/>
  <c r="BC7" i="17" s="1"/>
  <c r="BC7" i="18" s="1"/>
  <c r="BC7" i="19" s="1"/>
  <c r="BC7" i="20" s="1"/>
  <c r="BC7" i="21" s="1"/>
  <c r="BC7" i="22" s="1"/>
  <c r="BC7" i="23" s="1"/>
  <c r="BC7" i="24" s="1"/>
  <c r="BC8" i="1"/>
  <c r="BC8" i="2" s="1"/>
  <c r="BC8" i="3" s="1"/>
  <c r="BC8" i="4" s="1"/>
  <c r="BC8" i="5" s="1"/>
  <c r="BC8" i="6" s="1"/>
  <c r="BC8" i="7" s="1"/>
  <c r="BC8" i="8" s="1"/>
  <c r="BC8" i="9" s="1"/>
  <c r="BC8" i="10" s="1"/>
  <c r="BC8" i="11" s="1"/>
  <c r="BC8" i="12" s="1"/>
  <c r="BC8" i="13" s="1"/>
  <c r="BC8" i="14" s="1"/>
  <c r="BC8" i="15" s="1"/>
  <c r="BC8" i="16" s="1"/>
  <c r="BC8" i="17" s="1"/>
  <c r="BC8" i="18" s="1"/>
  <c r="BC8" i="19" s="1"/>
  <c r="BC8" i="20" s="1"/>
  <c r="BC8" i="21" s="1"/>
  <c r="BC8" i="22" s="1"/>
  <c r="BC8" i="23" s="1"/>
  <c r="BC8" i="24" s="1"/>
  <c r="BD11" i="23"/>
  <c r="BD11" i="24" s="1"/>
  <c r="BD11" i="25"/>
  <c r="BD12" i="23"/>
  <c r="BD12" i="24" s="1"/>
  <c r="BD12" i="25"/>
  <c r="BE17" i="23"/>
  <c r="BE17" i="24" s="1"/>
  <c r="BE17" i="25"/>
  <c r="BE12" i="23"/>
  <c r="BE12" i="24" s="1"/>
  <c r="BE12" i="25"/>
  <c r="BF18" i="23"/>
  <c r="BF18" i="24" s="1"/>
  <c r="BF18" i="25"/>
  <c r="BF15" i="23"/>
  <c r="BF15" i="24" s="1"/>
  <c r="BF15" i="25"/>
  <c r="BF16" i="23"/>
  <c r="BF16" i="24" s="1"/>
  <c r="BF16" i="25"/>
  <c r="BG16" i="23"/>
  <c r="BG16" i="24" s="1"/>
  <c r="BG16" i="25"/>
  <c r="BH12" i="23"/>
  <c r="BH12" i="24" s="1"/>
  <c r="BH12" i="25"/>
  <c r="BH9" i="23"/>
  <c r="BH9" i="24" s="1"/>
  <c r="BH9" i="25"/>
  <c r="BI6" i="23"/>
  <c r="BI6" i="24" s="1"/>
  <c r="BI6" i="25"/>
  <c r="BL10" i="23"/>
  <c r="BL10" i="24" s="1"/>
  <c r="BL10" i="25"/>
  <c r="BL15" i="23"/>
  <c r="BL15" i="24" s="1"/>
  <c r="BL15" i="25"/>
  <c r="BM18" i="23"/>
  <c r="BM18" i="24" s="1"/>
  <c r="BM18" i="25"/>
  <c r="BM15" i="23"/>
  <c r="BM15" i="24" s="1"/>
  <c r="BM15" i="25"/>
  <c r="BM5" i="23"/>
  <c r="BM5" i="24" s="1"/>
  <c r="BM5" i="25"/>
  <c r="BN11" i="23"/>
  <c r="BN11" i="24" s="1"/>
  <c r="BN11" i="25"/>
  <c r="BN8" i="23"/>
  <c r="BN8" i="24" s="1"/>
  <c r="BN8" i="25"/>
  <c r="BO18" i="23"/>
  <c r="BO18" i="24" s="1"/>
  <c r="BO18" i="25"/>
  <c r="BO15" i="23"/>
  <c r="BO15" i="24" s="1"/>
  <c r="BO15" i="25"/>
  <c r="BP18" i="23"/>
  <c r="BP18" i="24" s="1"/>
  <c r="BP18" i="25"/>
  <c r="BP15" i="23"/>
  <c r="BP15" i="24" s="1"/>
  <c r="BP15" i="25"/>
  <c r="BP16" i="23"/>
  <c r="BP16" i="24" s="1"/>
  <c r="BP16" i="25"/>
  <c r="BK16" i="23"/>
  <c r="BK16" i="24" s="1"/>
  <c r="BK16" i="25"/>
  <c r="BK17" i="23"/>
  <c r="BK17" i="24" s="1"/>
  <c r="BK17" i="25"/>
  <c r="BF8" i="23"/>
  <c r="BF8" i="24" s="1"/>
  <c r="BF8" i="25"/>
  <c r="BK10" i="23"/>
  <c r="BK10" i="24" s="1"/>
  <c r="BK10" i="25"/>
  <c r="BG9" i="23"/>
  <c r="BG9" i="24" s="1"/>
  <c r="BG9" i="25"/>
  <c r="BK7" i="23"/>
  <c r="BK7" i="24" s="1"/>
  <c r="BK7" i="25"/>
  <c r="BN16" i="23"/>
  <c r="BN16" i="24" s="1"/>
  <c r="BN16" i="25"/>
  <c r="BH7" i="4"/>
  <c r="BH7" i="5" s="1"/>
  <c r="BH7" i="6" s="1"/>
  <c r="BH7" i="7" s="1"/>
  <c r="BH7" i="8" s="1"/>
  <c r="BH7" i="9" s="1"/>
  <c r="BH7" i="10" s="1"/>
  <c r="BH7" i="11" s="1"/>
  <c r="BH7" i="12" s="1"/>
  <c r="BH7" i="13" s="1"/>
  <c r="BH7" i="14" s="1"/>
  <c r="BH7" i="15" s="1"/>
  <c r="BH7" i="16" s="1"/>
  <c r="BH7" i="17" s="1"/>
  <c r="BH7" i="18" s="1"/>
  <c r="BH7" i="19" s="1"/>
  <c r="BH7" i="20" s="1"/>
  <c r="BH7" i="21" s="1"/>
  <c r="BH7" i="22" s="1"/>
  <c r="BJ7" i="3"/>
  <c r="BH15" i="14"/>
  <c r="BH15" i="15" s="1"/>
  <c r="BH15" i="16" s="1"/>
  <c r="BH15" i="17" s="1"/>
  <c r="BH15" i="18" s="1"/>
  <c r="BH15" i="19" s="1"/>
  <c r="BH15" i="20" s="1"/>
  <c r="BH15" i="21" s="1"/>
  <c r="BH15" i="22" s="1"/>
  <c r="BH15" i="25" s="1"/>
  <c r="BJ15" i="13"/>
  <c r="BH17" i="4"/>
  <c r="BH17" i="5" s="1"/>
  <c r="BH17" i="6" s="1"/>
  <c r="BH17" i="7" s="1"/>
  <c r="BH17" i="8" s="1"/>
  <c r="BH17" i="9" s="1"/>
  <c r="BH17" i="10" s="1"/>
  <c r="BH17" i="11" s="1"/>
  <c r="BH17" i="12" s="1"/>
  <c r="BH17" i="13" s="1"/>
  <c r="BH17" i="14" s="1"/>
  <c r="BH17" i="15" s="1"/>
  <c r="BH17" i="16" s="1"/>
  <c r="BH17" i="17" s="1"/>
  <c r="BH17" i="18" s="1"/>
  <c r="BH17" i="19" s="1"/>
  <c r="BH17" i="20" s="1"/>
  <c r="BH17" i="21" s="1"/>
  <c r="BH17" i="22" s="1"/>
  <c r="BJ17" i="3"/>
  <c r="BH10" i="3"/>
  <c r="BH10" i="4" s="1"/>
  <c r="BH10" i="5" s="1"/>
  <c r="BH10" i="6" s="1"/>
  <c r="BH10" i="7" s="1"/>
  <c r="BH10" i="8" s="1"/>
  <c r="BH10" i="9" s="1"/>
  <c r="BH10" i="10" s="1"/>
  <c r="BH10" i="11" s="1"/>
  <c r="BJ10" i="2"/>
  <c r="BH18" i="15"/>
  <c r="BH18" i="16" s="1"/>
  <c r="BH18" i="17" s="1"/>
  <c r="BH18" i="18" s="1"/>
  <c r="BH18" i="19" s="1"/>
  <c r="BH18" i="20" s="1"/>
  <c r="BH18" i="21" s="1"/>
  <c r="BH18" i="22" s="1"/>
  <c r="BH18" i="25" s="1"/>
  <c r="BH6" i="23"/>
  <c r="BJ6" i="22"/>
  <c r="BI8" i="7"/>
  <c r="BI8" i="8" s="1"/>
  <c r="BI8" i="9" s="1"/>
  <c r="BI8" i="10" s="1"/>
  <c r="BI8" i="11" s="1"/>
  <c r="BI8" i="12" s="1"/>
  <c r="BI8" i="13" s="1"/>
  <c r="BI8" i="14" s="1"/>
  <c r="BI8" i="15" s="1"/>
  <c r="BI8" i="16" s="1"/>
  <c r="BI8" i="17" s="1"/>
  <c r="BI8" i="18" s="1"/>
  <c r="BI8" i="19" s="1"/>
  <c r="BI8" i="20" s="1"/>
  <c r="BI8" i="21" s="1"/>
  <c r="BI8" i="22" s="1"/>
  <c r="BJ8" i="6"/>
  <c r="AO24" i="2"/>
  <c r="AO24" i="3" s="1"/>
  <c r="AO24" i="4" s="1"/>
  <c r="AO24" i="5" s="1"/>
  <c r="AO24" i="6" s="1"/>
  <c r="AO24" i="7" s="1"/>
  <c r="AO24" i="8" s="1"/>
  <c r="AO24" i="9" s="1"/>
  <c r="AO24" i="10" s="1"/>
  <c r="AO24" i="11" s="1"/>
  <c r="AO24" i="12" s="1"/>
  <c r="AO24" i="13" s="1"/>
  <c r="AO24" i="14" s="1"/>
  <c r="AO24" i="15" s="1"/>
  <c r="AO24" i="16" s="1"/>
  <c r="AO24" i="17" s="1"/>
  <c r="AO24" i="18" s="1"/>
  <c r="AO24" i="19" s="1"/>
  <c r="AO24" i="20" s="1"/>
  <c r="AO24" i="21" s="1"/>
  <c r="AO24" i="22" s="1"/>
  <c r="AO24" i="23" s="1"/>
  <c r="AO24" i="24" s="1"/>
  <c r="AO24" i="25" s="1"/>
  <c r="AO24" i="26" s="1"/>
  <c r="BJ11" i="15"/>
  <c r="BJ5" i="2"/>
  <c r="BJ18" i="1"/>
  <c r="BJ12" i="1"/>
  <c r="BJ14" i="12"/>
  <c r="BJ11" i="21"/>
  <c r="BI18" i="2"/>
  <c r="BI18" i="3" s="1"/>
  <c r="BI18" i="4" s="1"/>
  <c r="BI18" i="5" s="1"/>
  <c r="BI18" i="6" s="1"/>
  <c r="BI18" i="7" s="1"/>
  <c r="BI18" i="8" s="1"/>
  <c r="BI18" i="9" s="1"/>
  <c r="BI18" i="10" s="1"/>
  <c r="BI18" i="11" s="1"/>
  <c r="BI18" i="12" s="1"/>
  <c r="BI18" i="13" s="1"/>
  <c r="BI18" i="14" s="1"/>
  <c r="BI18" i="15" s="1"/>
  <c r="BI18" i="16" s="1"/>
  <c r="BI18" i="17" s="1"/>
  <c r="BI18" i="18" s="1"/>
  <c r="BI18" i="19" s="1"/>
  <c r="BI18" i="20" s="1"/>
  <c r="BI18" i="21" s="1"/>
  <c r="BI18" i="22" s="1"/>
  <c r="BJ12" i="22"/>
  <c r="BJ5" i="19"/>
  <c r="BJ11" i="18"/>
  <c r="BJ5" i="18"/>
  <c r="BJ5" i="12"/>
  <c r="BJ14" i="14"/>
  <c r="BJ11" i="13"/>
  <c r="BJ11" i="14"/>
  <c r="BJ6" i="20"/>
  <c r="BI7" i="12"/>
  <c r="BJ15" i="9"/>
  <c r="BJ16" i="7"/>
  <c r="BJ14" i="11"/>
  <c r="BJ8" i="3"/>
  <c r="BJ11" i="5"/>
  <c r="BJ9" i="7"/>
  <c r="BI9" i="8"/>
  <c r="BI9" i="9" s="1"/>
  <c r="BI9" i="10" s="1"/>
  <c r="BI9" i="11" s="1"/>
  <c r="BI13" i="11"/>
  <c r="BJ13" i="10"/>
  <c r="BJ12" i="6"/>
  <c r="BJ6" i="8"/>
  <c r="BI16" i="8"/>
  <c r="BI16" i="9" s="1"/>
  <c r="BI16" i="10" s="1"/>
  <c r="BJ6" i="19"/>
  <c r="BJ11" i="10"/>
  <c r="BJ14" i="10"/>
  <c r="BJ5" i="10"/>
  <c r="BJ11" i="8"/>
  <c r="BJ5" i="8"/>
  <c r="BJ12" i="7"/>
  <c r="BJ5" i="7"/>
  <c r="BJ11" i="22"/>
  <c r="BJ12" i="19"/>
  <c r="BJ12" i="18"/>
  <c r="BJ6" i="15"/>
  <c r="BJ5" i="9"/>
  <c r="BJ13" i="7"/>
  <c r="BJ16" i="6"/>
  <c r="BJ6" i="5"/>
  <c r="BJ9" i="5"/>
  <c r="BJ15" i="5"/>
  <c r="BJ9" i="4"/>
  <c r="BJ15" i="3"/>
  <c r="BJ11" i="3"/>
  <c r="BJ14" i="3"/>
  <c r="BJ9" i="2"/>
  <c r="BJ11" i="1"/>
  <c r="BJ7" i="1"/>
  <c r="BJ14" i="1"/>
  <c r="BJ16" i="1"/>
  <c r="BJ5" i="22"/>
  <c r="BJ5" i="13"/>
  <c r="BJ12" i="9"/>
  <c r="BJ6" i="16"/>
  <c r="BJ12" i="17"/>
  <c r="BJ15" i="6"/>
  <c r="BJ11" i="7"/>
  <c r="BJ14" i="7"/>
  <c r="BJ5" i="11"/>
  <c r="BJ12" i="2"/>
  <c r="BJ15" i="2"/>
  <c r="BJ6" i="4"/>
  <c r="BJ5" i="17"/>
  <c r="BJ14" i="20"/>
  <c r="BJ6" i="6"/>
  <c r="BJ9" i="6"/>
  <c r="BJ15" i="7"/>
  <c r="BJ6" i="2"/>
  <c r="BJ5" i="6"/>
  <c r="BJ16" i="2"/>
  <c r="BJ11" i="9"/>
  <c r="BJ15" i="1"/>
  <c r="BJ6" i="17"/>
  <c r="BJ14" i="16"/>
  <c r="BJ14" i="18"/>
  <c r="BJ15" i="12"/>
  <c r="BJ14" i="9"/>
  <c r="BJ8" i="4"/>
  <c r="BJ14" i="8"/>
  <c r="BJ5" i="4"/>
  <c r="BJ6" i="14"/>
  <c r="BJ5" i="3"/>
  <c r="BJ6" i="3"/>
  <c r="BJ14" i="6"/>
  <c r="BJ5" i="16"/>
  <c r="BJ8" i="2"/>
  <c r="BJ11" i="2"/>
  <c r="BJ12" i="21"/>
  <c r="BJ14" i="2"/>
  <c r="BJ6" i="11"/>
  <c r="BJ12" i="15"/>
  <c r="BJ6" i="12"/>
  <c r="BJ12" i="8"/>
  <c r="BJ6" i="18"/>
  <c r="BJ13" i="3"/>
  <c r="BJ12" i="14"/>
  <c r="BJ8" i="5"/>
  <c r="BJ17" i="1"/>
  <c r="BJ9" i="3"/>
  <c r="BJ12" i="3"/>
  <c r="BJ12" i="4"/>
  <c r="BJ13" i="8"/>
  <c r="BJ14" i="15"/>
  <c r="BJ11" i="12"/>
  <c r="BJ15" i="4"/>
  <c r="BJ12" i="20"/>
  <c r="BJ12" i="5"/>
  <c r="BJ16" i="3"/>
  <c r="BJ11" i="16"/>
  <c r="BJ6" i="21"/>
  <c r="BJ6" i="9"/>
  <c r="BJ12" i="10"/>
  <c r="BJ15" i="10"/>
  <c r="BJ11" i="11"/>
  <c r="BJ14" i="4"/>
  <c r="BJ6" i="10"/>
  <c r="BJ12" i="11"/>
  <c r="BJ11" i="17"/>
  <c r="BJ13" i="1"/>
  <c r="BJ6" i="13"/>
  <c r="BJ12" i="13"/>
  <c r="BJ14" i="17"/>
  <c r="BJ12" i="12"/>
  <c r="BJ5" i="15"/>
  <c r="BJ13" i="6"/>
  <c r="BJ6" i="7"/>
  <c r="BJ15" i="8"/>
  <c r="BJ17" i="2"/>
  <c r="BJ7" i="2"/>
  <c r="BJ11" i="4"/>
  <c r="BJ11" i="20"/>
  <c r="BJ11" i="6"/>
  <c r="BJ15" i="11"/>
  <c r="BJ10" i="1"/>
  <c r="BJ8" i="1"/>
  <c r="BJ13" i="5"/>
  <c r="BJ16" i="5"/>
  <c r="BJ5" i="14"/>
  <c r="BJ14" i="22"/>
  <c r="BJ5" i="20"/>
  <c r="BJ12" i="16"/>
  <c r="BJ13" i="2"/>
  <c r="BJ13" i="4"/>
  <c r="BJ11" i="19"/>
  <c r="BJ14" i="19"/>
  <c r="BJ5" i="5"/>
  <c r="BJ5" i="21"/>
  <c r="BJ5" i="1"/>
  <c r="BJ14" i="13"/>
  <c r="BJ14" i="21"/>
  <c r="BJ9" i="1"/>
  <c r="BJ13" i="9"/>
  <c r="BJ14" i="5"/>
  <c r="BJ6" i="1"/>
  <c r="BJ16" i="4"/>
  <c r="BJ12" i="25" l="1"/>
  <c r="BJ12" i="24"/>
  <c r="BC5" i="25"/>
  <c r="BC5" i="26" s="1"/>
  <c r="BJ7" i="8"/>
  <c r="BJ7" i="4"/>
  <c r="BM14" i="26"/>
  <c r="BL17" i="26"/>
  <c r="BJ11" i="24"/>
  <c r="BJ17" i="4"/>
  <c r="BJ17" i="5"/>
  <c r="BL8" i="26"/>
  <c r="BJ5" i="25"/>
  <c r="BJ12" i="23"/>
  <c r="BJ11" i="23"/>
  <c r="BJ5" i="23"/>
  <c r="BQ5" i="23" s="1"/>
  <c r="BJ7" i="9"/>
  <c r="BJ7" i="7"/>
  <c r="BJ7" i="10"/>
  <c r="BJ7" i="6"/>
  <c r="BJ7" i="5"/>
  <c r="BE9" i="26"/>
  <c r="BH14" i="26"/>
  <c r="N11" i="40" s="1"/>
  <c r="BO14" i="26"/>
  <c r="BP5" i="26"/>
  <c r="BI14" i="26"/>
  <c r="O11" i="40" s="1"/>
  <c r="BE14" i="26"/>
  <c r="BO17" i="26"/>
  <c r="BN10" i="26"/>
  <c r="BP13" i="26"/>
  <c r="BO13" i="26"/>
  <c r="BJ5" i="24"/>
  <c r="BQ5" i="24" s="1"/>
  <c r="BP8" i="26"/>
  <c r="BP17" i="26"/>
  <c r="BO11" i="26"/>
  <c r="BN17" i="26"/>
  <c r="S14" i="40" s="1"/>
  <c r="BP9" i="26"/>
  <c r="BP10" i="26"/>
  <c r="BO16" i="26"/>
  <c r="BO10" i="26"/>
  <c r="BN13" i="26"/>
  <c r="BM11" i="26"/>
  <c r="BL6" i="26"/>
  <c r="BG15" i="26"/>
  <c r="BF12" i="26"/>
  <c r="BE5" i="26"/>
  <c r="BE10" i="26"/>
  <c r="BD16" i="26"/>
  <c r="BD10" i="26"/>
  <c r="BK9" i="26"/>
  <c r="BL12" i="26"/>
  <c r="BM10" i="26"/>
  <c r="BL13" i="26"/>
  <c r="BI15" i="26"/>
  <c r="O12" i="40" s="1"/>
  <c r="BG11" i="26"/>
  <c r="BF5" i="26"/>
  <c r="BF13" i="26"/>
  <c r="BD6" i="26"/>
  <c r="BD17" i="26"/>
  <c r="BM9" i="26"/>
  <c r="BK11" i="26"/>
  <c r="BG17" i="26"/>
  <c r="BJ11" i="25"/>
  <c r="BK13" i="26"/>
  <c r="BM17" i="26"/>
  <c r="BI10" i="26"/>
  <c r="O7" i="40" s="1"/>
  <c r="BG18" i="26"/>
  <c r="BE13" i="26"/>
  <c r="BD13" i="26"/>
  <c r="BM13" i="26"/>
  <c r="BI17" i="26"/>
  <c r="O14" i="40" s="1"/>
  <c r="BG8" i="26"/>
  <c r="BG14" i="26"/>
  <c r="BK18" i="26"/>
  <c r="BJ17" i="13"/>
  <c r="BJ17" i="14"/>
  <c r="BJ17" i="17"/>
  <c r="BJ17" i="15"/>
  <c r="BJ17" i="10"/>
  <c r="BJ17" i="21"/>
  <c r="BJ17" i="20"/>
  <c r="BJ17" i="11"/>
  <c r="BJ17" i="6"/>
  <c r="BJ17" i="9"/>
  <c r="BJ17" i="16"/>
  <c r="BM16" i="26"/>
  <c r="BJ15" i="14"/>
  <c r="BJ15" i="18"/>
  <c r="BJ15" i="21"/>
  <c r="BJ15" i="17"/>
  <c r="BJ15" i="15"/>
  <c r="BJ15" i="19"/>
  <c r="BJ15" i="20"/>
  <c r="BJ15" i="16"/>
  <c r="BD14" i="26"/>
  <c r="BN14" i="26"/>
  <c r="S11" i="40" s="1"/>
  <c r="BJ14" i="24"/>
  <c r="BJ14" i="23"/>
  <c r="BP14" i="26"/>
  <c r="BK12" i="26"/>
  <c r="BO12" i="26"/>
  <c r="BM12" i="26"/>
  <c r="BL11" i="26"/>
  <c r="BH11" i="26"/>
  <c r="N8" i="40" s="1"/>
  <c r="BP11" i="26"/>
  <c r="BF11" i="26"/>
  <c r="BJ10" i="5"/>
  <c r="BJ10" i="3"/>
  <c r="BF10" i="26"/>
  <c r="BJ10" i="6"/>
  <c r="BJ10" i="4"/>
  <c r="BJ10" i="9"/>
  <c r="BJ10" i="7"/>
  <c r="BJ10" i="10"/>
  <c r="BL9" i="26"/>
  <c r="BF9" i="26"/>
  <c r="BC9" i="25"/>
  <c r="BC9" i="26" s="1"/>
  <c r="BN9" i="26"/>
  <c r="BJ8" i="9"/>
  <c r="BJ8" i="7"/>
  <c r="BJ8" i="17"/>
  <c r="BJ8" i="19"/>
  <c r="BJ8" i="10"/>
  <c r="BK8" i="26"/>
  <c r="R5" i="40" s="1"/>
  <c r="BD8" i="26"/>
  <c r="BE7" i="26"/>
  <c r="BO7" i="26"/>
  <c r="BF7" i="26"/>
  <c r="BD7" i="26"/>
  <c r="BP7" i="26"/>
  <c r="BN7" i="26"/>
  <c r="S4" i="40" s="1"/>
  <c r="BJ7" i="11"/>
  <c r="BL7" i="26"/>
  <c r="BG6" i="26"/>
  <c r="BN6" i="26"/>
  <c r="BE6" i="26"/>
  <c r="BK6" i="26"/>
  <c r="BK5" i="26"/>
  <c r="BD5" i="26"/>
  <c r="BO5" i="26"/>
  <c r="BC6" i="23"/>
  <c r="BC6" i="24" s="1"/>
  <c r="BC6" i="25"/>
  <c r="BI18" i="23"/>
  <c r="BI18" i="24" s="1"/>
  <c r="BI18" i="25"/>
  <c r="BJ18" i="16"/>
  <c r="BJ18" i="8"/>
  <c r="BI8" i="23"/>
  <c r="BI8" i="24" s="1"/>
  <c r="BJ8" i="24" s="1"/>
  <c r="BI8" i="25"/>
  <c r="BN16" i="26"/>
  <c r="BK7" i="26"/>
  <c r="BK10" i="26"/>
  <c r="BK17" i="26"/>
  <c r="R14" i="40" s="1"/>
  <c r="BK16" i="26"/>
  <c r="BP15" i="26"/>
  <c r="BO18" i="26"/>
  <c r="BN8" i="26"/>
  <c r="BM15" i="26"/>
  <c r="BL10" i="26"/>
  <c r="BI6" i="26"/>
  <c r="O3" i="40" s="1"/>
  <c r="BH9" i="26"/>
  <c r="N6" i="40" s="1"/>
  <c r="BG16" i="26"/>
  <c r="BF15" i="26"/>
  <c r="BE17" i="26"/>
  <c r="BD11" i="26"/>
  <c r="BO9" i="26"/>
  <c r="BL5" i="26"/>
  <c r="BG13" i="26"/>
  <c r="BL16" i="26"/>
  <c r="BP12" i="26"/>
  <c r="BP6" i="26"/>
  <c r="BO6" i="26"/>
  <c r="BN15" i="26"/>
  <c r="BM6" i="26"/>
  <c r="BL18" i="26"/>
  <c r="BI5" i="26"/>
  <c r="O2" i="40" s="1"/>
  <c r="BH16" i="26"/>
  <c r="N13" i="40" s="1"/>
  <c r="BG5" i="26"/>
  <c r="BG10" i="26"/>
  <c r="BE16" i="26"/>
  <c r="BE18" i="26"/>
  <c r="BD15" i="26"/>
  <c r="BC7" i="25"/>
  <c r="BC7" i="26" s="1"/>
  <c r="BC10" i="25"/>
  <c r="BC10" i="26" s="1"/>
  <c r="BC15" i="25"/>
  <c r="BC15" i="26" s="1"/>
  <c r="BC18" i="25"/>
  <c r="BC18" i="26" s="1"/>
  <c r="BE8" i="26"/>
  <c r="BO8" i="26"/>
  <c r="BH8" i="26"/>
  <c r="N5" i="40" s="1"/>
  <c r="BF14" i="26"/>
  <c r="BM7" i="26"/>
  <c r="BE11" i="26"/>
  <c r="BJ18" i="4"/>
  <c r="BC8" i="25"/>
  <c r="BC8" i="26" s="1"/>
  <c r="BC11" i="25"/>
  <c r="BC11" i="26" s="1"/>
  <c r="BC12" i="25"/>
  <c r="BC12" i="26" s="1"/>
  <c r="BJ18" i="12"/>
  <c r="BJ18" i="18"/>
  <c r="BJ18" i="10"/>
  <c r="BJ18" i="20"/>
  <c r="BJ18" i="6"/>
  <c r="BJ18" i="9"/>
  <c r="BH17" i="23"/>
  <c r="BH17" i="24" s="1"/>
  <c r="BH17" i="25"/>
  <c r="BJ17" i="25" s="1"/>
  <c r="BH7" i="23"/>
  <c r="BH7" i="24" s="1"/>
  <c r="BH7" i="25"/>
  <c r="BG9" i="26"/>
  <c r="BF8" i="26"/>
  <c r="BP16" i="26"/>
  <c r="BP18" i="26"/>
  <c r="BO15" i="26"/>
  <c r="BN11" i="26"/>
  <c r="S8" i="40" s="1"/>
  <c r="BM5" i="26"/>
  <c r="BM18" i="26"/>
  <c r="BL15" i="26"/>
  <c r="BH12" i="26"/>
  <c r="N9" i="40" s="1"/>
  <c r="BF16" i="26"/>
  <c r="BF18" i="26"/>
  <c r="BE12" i="26"/>
  <c r="BD12" i="26"/>
  <c r="BD9" i="26"/>
  <c r="BK15" i="26"/>
  <c r="BI12" i="26"/>
  <c r="O9" i="40" s="1"/>
  <c r="BN5" i="26"/>
  <c r="BN18" i="26"/>
  <c r="BM8" i="26"/>
  <c r="BL14" i="26"/>
  <c r="BH13" i="26"/>
  <c r="N10" i="40" s="1"/>
  <c r="BG7" i="26"/>
  <c r="BF6" i="26"/>
  <c r="BE15" i="26"/>
  <c r="BD18" i="26"/>
  <c r="BC16" i="25"/>
  <c r="BC16" i="26" s="1"/>
  <c r="BC13" i="25"/>
  <c r="BC13" i="26" s="1"/>
  <c r="BK14" i="26"/>
  <c r="R11" i="40" s="1"/>
  <c r="BH5" i="26"/>
  <c r="N2" i="40" s="1"/>
  <c r="BG12" i="26"/>
  <c r="BF17" i="26"/>
  <c r="BN12" i="26"/>
  <c r="BI11" i="26"/>
  <c r="O8" i="40" s="1"/>
  <c r="BC14" i="25"/>
  <c r="BC14" i="26" s="1"/>
  <c r="BC17" i="25"/>
  <c r="BC17" i="26" s="1"/>
  <c r="BH18" i="23"/>
  <c r="BJ18" i="22"/>
  <c r="BH6" i="24"/>
  <c r="BJ6" i="23"/>
  <c r="BJ18" i="21"/>
  <c r="BH10" i="12"/>
  <c r="BJ10" i="11"/>
  <c r="BH15" i="23"/>
  <c r="BJ15" i="22"/>
  <c r="BJ8" i="18"/>
  <c r="BJ8" i="21"/>
  <c r="BJ8" i="11"/>
  <c r="BJ9" i="9"/>
  <c r="BJ8" i="20"/>
  <c r="BJ18" i="13"/>
  <c r="BJ8" i="22"/>
  <c r="BJ18" i="11"/>
  <c r="BJ18" i="17"/>
  <c r="BJ8" i="14"/>
  <c r="BJ18" i="7"/>
  <c r="BJ18" i="3"/>
  <c r="BJ8" i="15"/>
  <c r="BJ17" i="8"/>
  <c r="BJ8" i="8"/>
  <c r="BJ8" i="12"/>
  <c r="BJ17" i="19"/>
  <c r="BJ17" i="22"/>
  <c r="BJ18" i="15"/>
  <c r="BJ18" i="19"/>
  <c r="BJ17" i="18"/>
  <c r="BJ18" i="2"/>
  <c r="BJ18" i="5"/>
  <c r="BJ8" i="16"/>
  <c r="BJ17" i="7"/>
  <c r="BJ10" i="8"/>
  <c r="BJ8" i="13"/>
  <c r="BJ17" i="12"/>
  <c r="BJ18" i="14"/>
  <c r="BI7" i="13"/>
  <c r="BJ7" i="12"/>
  <c r="BJ13" i="11"/>
  <c r="BI13" i="12"/>
  <c r="BJ9" i="11"/>
  <c r="BI9" i="12"/>
  <c r="BJ9" i="10"/>
  <c r="BJ9" i="8"/>
  <c r="BJ16" i="8"/>
  <c r="BJ16" i="9"/>
  <c r="BI16" i="11"/>
  <c r="BJ16" i="10"/>
  <c r="BQ5" i="17"/>
  <c r="BQ5" i="21"/>
  <c r="BQ5" i="11"/>
  <c r="BQ5" i="2"/>
  <c r="BQ5" i="3"/>
  <c r="BQ5" i="18"/>
  <c r="BQ5" i="10"/>
  <c r="BQ5" i="22"/>
  <c r="BQ5" i="15"/>
  <c r="BQ5" i="20"/>
  <c r="BQ5" i="1"/>
  <c r="BQ5" i="14"/>
  <c r="BQ5" i="4"/>
  <c r="BQ5" i="5"/>
  <c r="BQ5" i="12"/>
  <c r="BQ5" i="7"/>
  <c r="BQ5" i="8"/>
  <c r="BQ5" i="9"/>
  <c r="BQ5" i="13"/>
  <c r="BQ5" i="16"/>
  <c r="BQ5" i="6"/>
  <c r="BQ5" i="19"/>
  <c r="S13" i="40" l="1"/>
  <c r="R3" i="40"/>
  <c r="S15" i="40"/>
  <c r="R9" i="40"/>
  <c r="R10" i="40"/>
  <c r="S9" i="40"/>
  <c r="R4" i="40"/>
  <c r="S2" i="40"/>
  <c r="R12" i="40"/>
  <c r="R7" i="40"/>
  <c r="BR5" i="9"/>
  <c r="BR5" i="18"/>
  <c r="BR5" i="8"/>
  <c r="BR5" i="4"/>
  <c r="BR5" i="15"/>
  <c r="BR5" i="3"/>
  <c r="BR5" i="17"/>
  <c r="BR5" i="16"/>
  <c r="BR5" i="7"/>
  <c r="BR5" i="14"/>
  <c r="BR5" i="22"/>
  <c r="BR5" i="2"/>
  <c r="S3" i="40"/>
  <c r="BR5" i="19"/>
  <c r="BR5" i="5"/>
  <c r="BR5" i="6"/>
  <c r="BR5" i="13"/>
  <c r="BR5" i="12"/>
  <c r="BR5" i="1"/>
  <c r="BR5" i="10"/>
  <c r="BR5" i="11"/>
  <c r="R2" i="40"/>
  <c r="S6" i="40"/>
  <c r="R15" i="40"/>
  <c r="R6" i="40"/>
  <c r="BR5" i="20"/>
  <c r="BR5" i="21"/>
  <c r="R13" i="40"/>
  <c r="R8" i="40"/>
  <c r="S10" i="40"/>
  <c r="S7" i="40"/>
  <c r="S12" i="40"/>
  <c r="S5" i="40"/>
  <c r="BR5" i="24"/>
  <c r="BR5" i="23"/>
  <c r="BQ5" i="25"/>
  <c r="BJ8" i="23"/>
  <c r="BQ8" i="23" s="1"/>
  <c r="BJ17" i="23"/>
  <c r="BQ17" i="23" s="1"/>
  <c r="BJ14" i="26"/>
  <c r="Q11" i="40" s="1"/>
  <c r="BH7" i="26"/>
  <c r="N4" i="40" s="1"/>
  <c r="BC6" i="26"/>
  <c r="BJ5" i="26"/>
  <c r="BI18" i="26"/>
  <c r="O15" i="40" s="1"/>
  <c r="BH17" i="26"/>
  <c r="N14" i="40" s="1"/>
  <c r="BJ17" i="24"/>
  <c r="BQ17" i="24" s="1"/>
  <c r="BJ11" i="26"/>
  <c r="BJ12" i="26"/>
  <c r="BJ6" i="24"/>
  <c r="BQ6" i="24" s="1"/>
  <c r="BH15" i="24"/>
  <c r="BJ15" i="23"/>
  <c r="BQ15" i="23" s="1"/>
  <c r="BH10" i="13"/>
  <c r="BJ10" i="12"/>
  <c r="BQ10" i="12" s="1"/>
  <c r="BI8" i="26"/>
  <c r="O5" i="40" s="1"/>
  <c r="BJ8" i="25"/>
  <c r="BQ8" i="25" s="1"/>
  <c r="BH18" i="24"/>
  <c r="BJ18" i="23"/>
  <c r="BQ18" i="23" s="1"/>
  <c r="BI7" i="14"/>
  <c r="BJ7" i="13"/>
  <c r="BQ7" i="13" s="1"/>
  <c r="BJ16" i="11"/>
  <c r="BQ16" i="11" s="1"/>
  <c r="BI16" i="12"/>
  <c r="BI9" i="13"/>
  <c r="BJ9" i="12"/>
  <c r="BQ9" i="12" s="1"/>
  <c r="BI13" i="13"/>
  <c r="BJ13" i="12"/>
  <c r="BQ13" i="12" s="1"/>
  <c r="BQ14" i="15"/>
  <c r="BQ14" i="17"/>
  <c r="BQ13" i="6"/>
  <c r="BQ17" i="22"/>
  <c r="BQ13" i="1"/>
  <c r="BQ11" i="18"/>
  <c r="BQ13" i="10"/>
  <c r="BQ16" i="3"/>
  <c r="BQ18" i="14"/>
  <c r="BQ17" i="6"/>
  <c r="BQ18" i="11"/>
  <c r="BQ8" i="14"/>
  <c r="BQ18" i="10"/>
  <c r="BQ9" i="2"/>
  <c r="BQ7" i="10"/>
  <c r="BQ14" i="21"/>
  <c r="BQ14" i="16"/>
  <c r="BQ15" i="18"/>
  <c r="BQ8" i="9"/>
  <c r="BQ15" i="8"/>
  <c r="BQ11" i="20"/>
  <c r="BQ14" i="14"/>
  <c r="BQ11" i="1"/>
  <c r="BQ18" i="6"/>
  <c r="BQ12" i="17"/>
  <c r="BQ9" i="11"/>
  <c r="BQ14" i="6"/>
  <c r="BQ15" i="14"/>
  <c r="BQ12" i="23"/>
  <c r="BQ17" i="14"/>
  <c r="BQ18" i="19"/>
  <c r="BQ11" i="4"/>
  <c r="BQ15" i="7"/>
  <c r="BQ8" i="21"/>
  <c r="BQ17" i="1"/>
  <c r="BQ9" i="1"/>
  <c r="BQ17" i="15"/>
  <c r="BQ7" i="2"/>
  <c r="BQ15" i="16"/>
  <c r="BQ11" i="25"/>
  <c r="BQ18" i="16"/>
  <c r="BQ8" i="2"/>
  <c r="BQ16" i="6"/>
  <c r="BQ7" i="1"/>
  <c r="BQ14" i="11"/>
  <c r="BQ12" i="3"/>
  <c r="BQ14" i="10"/>
  <c r="BQ17" i="4"/>
  <c r="BQ11" i="11"/>
  <c r="BQ11" i="3"/>
  <c r="BQ16" i="10"/>
  <c r="BQ12" i="15"/>
  <c r="BQ11" i="15"/>
  <c r="BQ18" i="7"/>
  <c r="BQ12" i="24"/>
  <c r="BQ17" i="3"/>
  <c r="BQ8" i="19"/>
  <c r="BQ11" i="6"/>
  <c r="BQ18" i="1"/>
  <c r="BQ18" i="21"/>
  <c r="BQ16" i="8"/>
  <c r="BQ13" i="5"/>
  <c r="BQ8" i="7"/>
  <c r="BQ16" i="9"/>
  <c r="BQ15" i="21"/>
  <c r="BQ10" i="10"/>
  <c r="BQ18" i="12"/>
  <c r="BQ15" i="11"/>
  <c r="BQ13" i="7"/>
  <c r="BQ14" i="22"/>
  <c r="BQ8" i="15"/>
  <c r="BQ8" i="16"/>
  <c r="BQ11" i="17"/>
  <c r="BQ17" i="12"/>
  <c r="BQ10" i="4"/>
  <c r="BQ10" i="7"/>
  <c r="BQ18" i="4"/>
  <c r="BQ8" i="17"/>
  <c r="BQ12" i="13"/>
  <c r="BQ10" i="3"/>
  <c r="BQ7" i="3"/>
  <c r="BQ15" i="20"/>
  <c r="BQ13" i="4"/>
  <c r="BQ11" i="7"/>
  <c r="BQ12" i="20"/>
  <c r="BQ11" i="24"/>
  <c r="BQ15" i="3"/>
  <c r="BQ8" i="3"/>
  <c r="BQ15" i="9"/>
  <c r="BQ15" i="4"/>
  <c r="BQ15" i="15"/>
  <c r="BQ14" i="8"/>
  <c r="BQ18" i="15"/>
  <c r="BQ12" i="14"/>
  <c r="BQ17" i="10"/>
  <c r="BQ17" i="25"/>
  <c r="BQ11" i="12"/>
  <c r="BQ15" i="19"/>
  <c r="BQ8" i="10"/>
  <c r="BQ17" i="17"/>
  <c r="BQ11" i="19"/>
  <c r="BQ8" i="20"/>
  <c r="BQ8" i="24"/>
  <c r="BQ13" i="9"/>
  <c r="BQ13" i="8"/>
  <c r="BQ11" i="22"/>
  <c r="BQ11" i="5"/>
  <c r="BQ9" i="10"/>
  <c r="BQ17" i="11"/>
  <c r="BQ10" i="5"/>
  <c r="BQ14" i="18"/>
  <c r="BQ9" i="7"/>
  <c r="BQ7" i="9"/>
  <c r="BQ12" i="7"/>
  <c r="BQ11" i="23"/>
  <c r="BQ14" i="12"/>
  <c r="BQ12" i="22"/>
  <c r="BQ10" i="11"/>
  <c r="BQ7" i="4"/>
  <c r="BQ10" i="2"/>
  <c r="BQ10" i="8"/>
  <c r="BQ10" i="6"/>
  <c r="BQ17" i="16"/>
  <c r="BQ11" i="21"/>
  <c r="BQ8" i="18"/>
  <c r="BQ14" i="1"/>
  <c r="BQ14" i="3"/>
  <c r="BQ12" i="10"/>
  <c r="BQ8" i="4"/>
  <c r="BQ18" i="5"/>
  <c r="BQ8" i="8"/>
  <c r="BQ7" i="8"/>
  <c r="BQ12" i="4"/>
  <c r="BQ14" i="23"/>
  <c r="BQ16" i="2"/>
  <c r="BQ18" i="20"/>
  <c r="BQ11" i="2"/>
  <c r="BQ14" i="19"/>
  <c r="BQ14" i="24"/>
  <c r="BQ16" i="7"/>
  <c r="BQ12" i="25"/>
  <c r="BQ15" i="12"/>
  <c r="BQ15" i="22"/>
  <c r="BQ17" i="19"/>
  <c r="BQ14" i="9"/>
  <c r="BQ15" i="10"/>
  <c r="BQ18" i="22"/>
  <c r="BQ14" i="7"/>
  <c r="BQ17" i="21"/>
  <c r="BQ7" i="12"/>
  <c r="BQ17" i="20"/>
  <c r="BQ17" i="18"/>
  <c r="BQ9" i="6"/>
  <c r="BQ17" i="5"/>
  <c r="BQ8" i="6"/>
  <c r="BQ12" i="1"/>
  <c r="BQ11" i="10"/>
  <c r="BQ14" i="2"/>
  <c r="BQ6" i="15"/>
  <c r="BQ12" i="18"/>
  <c r="BQ11" i="16"/>
  <c r="BQ8" i="5"/>
  <c r="BQ15" i="13"/>
  <c r="BQ7" i="5"/>
  <c r="BQ7" i="6"/>
  <c r="BQ18" i="9"/>
  <c r="BQ14" i="25"/>
  <c r="BQ14" i="20"/>
  <c r="BQ13" i="2"/>
  <c r="BQ12" i="2"/>
  <c r="BQ14" i="4"/>
  <c r="BQ15" i="1"/>
  <c r="BQ18" i="17"/>
  <c r="BQ14" i="26"/>
  <c r="BQ6" i="6"/>
  <c r="BQ12" i="6"/>
  <c r="BQ13" i="3"/>
  <c r="BQ15" i="17"/>
  <c r="BQ17" i="13"/>
  <c r="BQ7" i="7"/>
  <c r="BQ15" i="5"/>
  <c r="BQ16" i="5"/>
  <c r="BQ18" i="2"/>
  <c r="BQ11" i="9"/>
  <c r="BQ12" i="12"/>
  <c r="BQ18" i="3"/>
  <c r="BQ12" i="16"/>
  <c r="BQ8" i="1"/>
  <c r="BQ12" i="9"/>
  <c r="BQ11" i="13"/>
  <c r="BQ8" i="12"/>
  <c r="BQ16" i="4"/>
  <c r="BQ9" i="8"/>
  <c r="BQ15" i="2"/>
  <c r="BQ6" i="8"/>
  <c r="BQ6" i="5"/>
  <c r="BQ6" i="17"/>
  <c r="BQ6" i="22"/>
  <c r="BQ12" i="21"/>
  <c r="BQ8" i="22"/>
  <c r="BQ6" i="14"/>
  <c r="BQ6" i="20"/>
  <c r="BQ15" i="6"/>
  <c r="BQ12" i="5"/>
  <c r="BQ17" i="8"/>
  <c r="BQ16" i="1"/>
  <c r="BQ11" i="8"/>
  <c r="BQ18" i="13"/>
  <c r="BQ6" i="4"/>
  <c r="BQ18" i="18"/>
  <c r="BQ8" i="11"/>
  <c r="BQ12" i="19"/>
  <c r="BQ18" i="8"/>
  <c r="BQ17" i="7"/>
  <c r="BQ6" i="16"/>
  <c r="BQ17" i="9"/>
  <c r="BQ6" i="21"/>
  <c r="BQ11" i="14"/>
  <c r="BQ9" i="3"/>
  <c r="BQ14" i="5"/>
  <c r="BQ12" i="11"/>
  <c r="BQ6" i="9"/>
  <c r="BQ6" i="7"/>
  <c r="BQ9" i="4"/>
  <c r="BQ10" i="1"/>
  <c r="BQ14" i="13"/>
  <c r="BQ6" i="10"/>
  <c r="BQ17" i="2"/>
  <c r="BQ6" i="12"/>
  <c r="BQ6" i="13"/>
  <c r="BQ8" i="13"/>
  <c r="BQ6" i="2"/>
  <c r="BQ13" i="11"/>
  <c r="BQ10" i="9"/>
  <c r="BQ12" i="8"/>
  <c r="BQ7" i="11"/>
  <c r="BQ6" i="11"/>
  <c r="BQ6" i="23"/>
  <c r="BQ9" i="9"/>
  <c r="BQ6" i="1"/>
  <c r="BQ6" i="18"/>
  <c r="BQ6" i="3"/>
  <c r="BQ9" i="5"/>
  <c r="BQ6" i="19"/>
  <c r="AY5" i="2" l="1"/>
  <c r="AY5" i="3"/>
  <c r="AY5" i="4"/>
  <c r="AY6" i="1"/>
  <c r="AZ6" i="1" s="1"/>
  <c r="BR6" i="1"/>
  <c r="AY14" i="5"/>
  <c r="BR14" i="5"/>
  <c r="BR18" i="13"/>
  <c r="AY6" i="5"/>
  <c r="BR6" i="5"/>
  <c r="AY12" i="6"/>
  <c r="BR12" i="6"/>
  <c r="BR12" i="18"/>
  <c r="BR18" i="20"/>
  <c r="AY9" i="7"/>
  <c r="BR9" i="7"/>
  <c r="AY12" i="8"/>
  <c r="BR12" i="8"/>
  <c r="AY6" i="7"/>
  <c r="BR6" i="7"/>
  <c r="AY8" i="11"/>
  <c r="BR8" i="11"/>
  <c r="BR12" i="21"/>
  <c r="BR8" i="12"/>
  <c r="BR12" i="16"/>
  <c r="AY18" i="2"/>
  <c r="BR18" i="2"/>
  <c r="BR17" i="13"/>
  <c r="AY6" i="6"/>
  <c r="BR6" i="6"/>
  <c r="AY14" i="4"/>
  <c r="AZ14" i="5" s="1"/>
  <c r="BR14" i="4"/>
  <c r="BR14" i="25"/>
  <c r="BR15" i="13"/>
  <c r="BR6" i="15"/>
  <c r="AY8" i="6"/>
  <c r="BR8" i="6"/>
  <c r="BR17" i="20"/>
  <c r="BR18" i="22"/>
  <c r="BR15" i="22"/>
  <c r="BR14" i="24"/>
  <c r="AY16" i="2"/>
  <c r="BR16" i="2"/>
  <c r="AY8" i="8"/>
  <c r="BR8" i="8"/>
  <c r="AY14" i="3"/>
  <c r="BR14" i="3"/>
  <c r="BR17" i="16"/>
  <c r="AY7" i="4"/>
  <c r="BR7" i="4"/>
  <c r="BR11" i="23"/>
  <c r="BR14" i="18"/>
  <c r="AY11" i="5"/>
  <c r="BR11" i="5"/>
  <c r="BR8" i="24"/>
  <c r="AY8" i="10"/>
  <c r="BR8" i="10"/>
  <c r="AY17" i="10"/>
  <c r="BR17" i="10"/>
  <c r="BR15" i="15"/>
  <c r="BR15" i="3"/>
  <c r="AY15" i="3"/>
  <c r="AY13" i="4"/>
  <c r="BR13" i="4"/>
  <c r="BR12" i="13"/>
  <c r="AY10" i="4"/>
  <c r="BR10" i="4"/>
  <c r="BR8" i="15"/>
  <c r="BR18" i="12"/>
  <c r="AY8" i="7"/>
  <c r="BR8" i="7"/>
  <c r="AY18" i="1"/>
  <c r="AZ18" i="1" s="1"/>
  <c r="BR18" i="1"/>
  <c r="BR12" i="24"/>
  <c r="AY16" i="10"/>
  <c r="BR16" i="10"/>
  <c r="AY14" i="10"/>
  <c r="BR14" i="10"/>
  <c r="AY16" i="6"/>
  <c r="BR16" i="6"/>
  <c r="BR15" i="16"/>
  <c r="AY9" i="1"/>
  <c r="BR9" i="1"/>
  <c r="AY11" i="4"/>
  <c r="BR11" i="4"/>
  <c r="BR15" i="14"/>
  <c r="AY18" i="6"/>
  <c r="BR18" i="6"/>
  <c r="AY15" i="8"/>
  <c r="BR15" i="8"/>
  <c r="BR14" i="21"/>
  <c r="BR8" i="14"/>
  <c r="AY16" i="3"/>
  <c r="BR16" i="3"/>
  <c r="BR17" i="22"/>
  <c r="BR13" i="12"/>
  <c r="BR18" i="23"/>
  <c r="BR10" i="12"/>
  <c r="BR6" i="24"/>
  <c r="BR5" i="25"/>
  <c r="AY5" i="1"/>
  <c r="AY5" i="5"/>
  <c r="AY7" i="11"/>
  <c r="BR7" i="11"/>
  <c r="BR17" i="2"/>
  <c r="AY17" i="2"/>
  <c r="BR12" i="19"/>
  <c r="AY16" i="4"/>
  <c r="BR16" i="4"/>
  <c r="AY7" i="7"/>
  <c r="BR7" i="7"/>
  <c r="AY7" i="5"/>
  <c r="BR7" i="5"/>
  <c r="BR17" i="18"/>
  <c r="BR17" i="19"/>
  <c r="BR11" i="21"/>
  <c r="AY9" i="5"/>
  <c r="BR9" i="5"/>
  <c r="BR8" i="13"/>
  <c r="AY9" i="3"/>
  <c r="BR9" i="3"/>
  <c r="BR11" i="8"/>
  <c r="AY11" i="8"/>
  <c r="AY6" i="8"/>
  <c r="BR6" i="8"/>
  <c r="BR6" i="23"/>
  <c r="BR6" i="13"/>
  <c r="BR14" i="13"/>
  <c r="BR11" i="14"/>
  <c r="AY16" i="1"/>
  <c r="BR16" i="1"/>
  <c r="BR6" i="22"/>
  <c r="BR11" i="13"/>
  <c r="AY16" i="5"/>
  <c r="BR16" i="5"/>
  <c r="AY12" i="2"/>
  <c r="BR12" i="2"/>
  <c r="AY8" i="5"/>
  <c r="BR8" i="5"/>
  <c r="AY17" i="5"/>
  <c r="BR17" i="5"/>
  <c r="BR15" i="10"/>
  <c r="AY15" i="10"/>
  <c r="BR14" i="19"/>
  <c r="AY18" i="5"/>
  <c r="BR18" i="5"/>
  <c r="AY10" i="6"/>
  <c r="BR10" i="6"/>
  <c r="AY12" i="7"/>
  <c r="BR12" i="7"/>
  <c r="BR11" i="22"/>
  <c r="BR15" i="19"/>
  <c r="AY15" i="4"/>
  <c r="BR15" i="4"/>
  <c r="BR15" i="20"/>
  <c r="BR17" i="12"/>
  <c r="AY10" i="10"/>
  <c r="BR10" i="10"/>
  <c r="AY11" i="6"/>
  <c r="BR11" i="6"/>
  <c r="BR11" i="3"/>
  <c r="AY11" i="3"/>
  <c r="AY12" i="3"/>
  <c r="BR12" i="3"/>
  <c r="AY8" i="2"/>
  <c r="BR8" i="2"/>
  <c r="BR8" i="25"/>
  <c r="BR18" i="19"/>
  <c r="AY14" i="6"/>
  <c r="BR14" i="6"/>
  <c r="BR11" i="1"/>
  <c r="AY11" i="1"/>
  <c r="AZ11" i="1" s="1"/>
  <c r="AY8" i="9"/>
  <c r="BR8" i="9"/>
  <c r="BR7" i="10"/>
  <c r="AY7" i="10"/>
  <c r="AY18" i="11"/>
  <c r="BR18" i="11"/>
  <c r="AY13" i="10"/>
  <c r="BR13" i="10"/>
  <c r="AY13" i="6"/>
  <c r="BR13" i="6"/>
  <c r="AY16" i="11"/>
  <c r="BR16" i="11"/>
  <c r="BQ12" i="26"/>
  <c r="Q9" i="40"/>
  <c r="AY6" i="2"/>
  <c r="BR6" i="2"/>
  <c r="AY17" i="9"/>
  <c r="BR17" i="9"/>
  <c r="BR8" i="22"/>
  <c r="AY11" i="9"/>
  <c r="BR11" i="9"/>
  <c r="BR14" i="20"/>
  <c r="AY14" i="7"/>
  <c r="BR14" i="7"/>
  <c r="AY7" i="8"/>
  <c r="BR7" i="8"/>
  <c r="AY10" i="2"/>
  <c r="BR10" i="2"/>
  <c r="AY9" i="9"/>
  <c r="BR9" i="9"/>
  <c r="AY6" i="10"/>
  <c r="BR6" i="10"/>
  <c r="BR6" i="16"/>
  <c r="BR15" i="6"/>
  <c r="AY15" i="6"/>
  <c r="AY6" i="3"/>
  <c r="BR6" i="3"/>
  <c r="AY10" i="9"/>
  <c r="BR10" i="9"/>
  <c r="AY6" i="9"/>
  <c r="BR6" i="9"/>
  <c r="BR17" i="7"/>
  <c r="AY17" i="7"/>
  <c r="BR18" i="18"/>
  <c r="BR6" i="20"/>
  <c r="BR15" i="2"/>
  <c r="AY15" i="2"/>
  <c r="AY18" i="3"/>
  <c r="BR18" i="3"/>
  <c r="BR15" i="17"/>
  <c r="BR14" i="26"/>
  <c r="AY18" i="9"/>
  <c r="BR18" i="9"/>
  <c r="AY14" i="2"/>
  <c r="BR14" i="2"/>
  <c r="BR7" i="12"/>
  <c r="BR15" i="12"/>
  <c r="BR14" i="23"/>
  <c r="AY14" i="1"/>
  <c r="BR14" i="1"/>
  <c r="AY10" i="11"/>
  <c r="BR10" i="11"/>
  <c r="AY10" i="5"/>
  <c r="BR10" i="5"/>
  <c r="BR8" i="20"/>
  <c r="BR12" i="14"/>
  <c r="BR11" i="24"/>
  <c r="BR8" i="17"/>
  <c r="BR14" i="22"/>
  <c r="AY13" i="5"/>
  <c r="BR13" i="5"/>
  <c r="AY18" i="7"/>
  <c r="BR18" i="7"/>
  <c r="AY17" i="1"/>
  <c r="BR17" i="1"/>
  <c r="BR6" i="18"/>
  <c r="AY6" i="11"/>
  <c r="BR6" i="11"/>
  <c r="AY13" i="11"/>
  <c r="BR13" i="11"/>
  <c r="BR6" i="12"/>
  <c r="AY10" i="1"/>
  <c r="BR10" i="1"/>
  <c r="AY12" i="11"/>
  <c r="BR12" i="11"/>
  <c r="BR6" i="21"/>
  <c r="AY18" i="8"/>
  <c r="BR18" i="8"/>
  <c r="AY6" i="4"/>
  <c r="AZ6" i="5" s="1"/>
  <c r="BR6" i="4"/>
  <c r="AY17" i="8"/>
  <c r="BR17" i="8"/>
  <c r="BR6" i="14"/>
  <c r="BR6" i="17"/>
  <c r="AY9" i="8"/>
  <c r="BR9" i="8"/>
  <c r="AY12" i="9"/>
  <c r="BR12" i="9"/>
  <c r="BR12" i="12"/>
  <c r="AY15" i="5"/>
  <c r="BR15" i="5"/>
  <c r="AY13" i="3"/>
  <c r="BR13" i="3"/>
  <c r="BR18" i="17"/>
  <c r="BR13" i="2"/>
  <c r="AY13" i="2"/>
  <c r="BR7" i="6"/>
  <c r="AY7" i="6"/>
  <c r="BR11" i="16"/>
  <c r="BR11" i="10"/>
  <c r="AY11" i="10"/>
  <c r="AY9" i="6"/>
  <c r="BR9" i="6"/>
  <c r="BR17" i="21"/>
  <c r="AY14" i="9"/>
  <c r="BR14" i="9"/>
  <c r="BR12" i="25"/>
  <c r="BR11" i="2"/>
  <c r="AY11" i="2"/>
  <c r="AY12" i="4"/>
  <c r="BR12" i="4"/>
  <c r="AY8" i="4"/>
  <c r="AZ8" i="5" s="1"/>
  <c r="BR8" i="4"/>
  <c r="BR8" i="18"/>
  <c r="AY10" i="8"/>
  <c r="BR10" i="8"/>
  <c r="BR12" i="22"/>
  <c r="AY7" i="9"/>
  <c r="BR7" i="9"/>
  <c r="AY17" i="11"/>
  <c r="BR17" i="11"/>
  <c r="AY13" i="8"/>
  <c r="BR13" i="8"/>
  <c r="BR11" i="19"/>
  <c r="BR11" i="12"/>
  <c r="BR18" i="15"/>
  <c r="AY15" i="9"/>
  <c r="BR15" i="9"/>
  <c r="BR12" i="20"/>
  <c r="BR7" i="3"/>
  <c r="AY7" i="3"/>
  <c r="AY18" i="4"/>
  <c r="AZ18" i="5" s="1"/>
  <c r="BR18" i="4"/>
  <c r="BR11" i="17"/>
  <c r="BR13" i="7"/>
  <c r="AY13" i="7"/>
  <c r="BR15" i="21"/>
  <c r="AY16" i="8"/>
  <c r="BR16" i="8"/>
  <c r="BR8" i="19"/>
  <c r="BR11" i="15"/>
  <c r="AY11" i="11"/>
  <c r="BR11" i="11"/>
  <c r="AY14" i="11"/>
  <c r="BR14" i="11"/>
  <c r="BR18" i="16"/>
  <c r="BR7" i="2"/>
  <c r="AY7" i="2"/>
  <c r="BR8" i="21"/>
  <c r="BR17" i="14"/>
  <c r="BR9" i="11"/>
  <c r="AY9" i="11"/>
  <c r="BR14" i="14"/>
  <c r="BR15" i="18"/>
  <c r="BR9" i="2"/>
  <c r="AY9" i="2"/>
  <c r="AY17" i="6"/>
  <c r="BR17" i="6"/>
  <c r="BB17" i="6" s="1"/>
  <c r="BR11" i="18"/>
  <c r="BR14" i="17"/>
  <c r="BR9" i="12"/>
  <c r="BR7" i="13"/>
  <c r="BR15" i="23"/>
  <c r="BQ11" i="26"/>
  <c r="Q8" i="40"/>
  <c r="BQ5" i="26"/>
  <c r="Q2" i="40"/>
  <c r="BR17" i="23"/>
  <c r="AY5" i="10"/>
  <c r="AY5" i="6"/>
  <c r="BR6" i="19"/>
  <c r="AY9" i="4"/>
  <c r="AZ9" i="5" s="1"/>
  <c r="BR9" i="4"/>
  <c r="AY12" i="5"/>
  <c r="BR12" i="5"/>
  <c r="AY8" i="1"/>
  <c r="BR8" i="1"/>
  <c r="BR15" i="1"/>
  <c r="AY15" i="1"/>
  <c r="AY12" i="1"/>
  <c r="AZ12" i="1" s="1"/>
  <c r="BR12" i="1"/>
  <c r="AY16" i="7"/>
  <c r="BR16" i="7"/>
  <c r="AY12" i="10"/>
  <c r="BR12" i="10"/>
  <c r="BR14" i="12"/>
  <c r="AY9" i="10"/>
  <c r="BR9" i="10"/>
  <c r="AY13" i="9"/>
  <c r="BR13" i="9"/>
  <c r="BR17" i="17"/>
  <c r="BR17" i="25"/>
  <c r="AY14" i="8"/>
  <c r="BR14" i="8"/>
  <c r="BB14" i="8" s="1"/>
  <c r="AY8" i="3"/>
  <c r="BR8" i="3"/>
  <c r="AY11" i="7"/>
  <c r="BR11" i="7"/>
  <c r="AY10" i="3"/>
  <c r="BR10" i="3"/>
  <c r="AY10" i="7"/>
  <c r="BR10" i="7"/>
  <c r="BR8" i="16"/>
  <c r="AY15" i="11"/>
  <c r="BR15" i="11"/>
  <c r="AY16" i="9"/>
  <c r="BR16" i="9"/>
  <c r="BR18" i="21"/>
  <c r="AY17" i="3"/>
  <c r="BR17" i="3"/>
  <c r="BR12" i="15"/>
  <c r="AY17" i="4"/>
  <c r="BR17" i="4"/>
  <c r="BR7" i="1"/>
  <c r="AY7" i="1"/>
  <c r="BR11" i="25"/>
  <c r="BR17" i="15"/>
  <c r="AY15" i="7"/>
  <c r="BR15" i="7"/>
  <c r="BR12" i="23"/>
  <c r="BR12" i="17"/>
  <c r="BR11" i="20"/>
  <c r="BR14" i="16"/>
  <c r="AY18" i="10"/>
  <c r="BR18" i="10"/>
  <c r="BR18" i="14"/>
  <c r="AY13" i="1"/>
  <c r="BR13" i="1"/>
  <c r="BR14" i="15"/>
  <c r="BR17" i="24"/>
  <c r="BR8" i="23"/>
  <c r="AY5" i="11"/>
  <c r="AY5" i="7"/>
  <c r="AY5" i="8"/>
  <c r="AY5" i="9"/>
  <c r="AZ8" i="1"/>
  <c r="AZ14" i="1"/>
  <c r="AZ9" i="1"/>
  <c r="H25" i="40"/>
  <c r="H17" i="40"/>
  <c r="H28" i="40"/>
  <c r="H22" i="40"/>
  <c r="H24" i="40"/>
  <c r="H20" i="40"/>
  <c r="H30" i="40"/>
  <c r="H18" i="40"/>
  <c r="H23" i="40"/>
  <c r="H26" i="40"/>
  <c r="H21" i="40"/>
  <c r="H19" i="40"/>
  <c r="AZ7" i="1"/>
  <c r="AZ10" i="1"/>
  <c r="AZ16" i="1"/>
  <c r="AZ15" i="1"/>
  <c r="AZ17" i="1"/>
  <c r="D19" i="40"/>
  <c r="D29" i="40"/>
  <c r="D17" i="40"/>
  <c r="D27" i="40"/>
  <c r="D20" i="40"/>
  <c r="D24" i="40"/>
  <c r="D22" i="40"/>
  <c r="D18" i="40"/>
  <c r="D25" i="40"/>
  <c r="D26" i="40"/>
  <c r="D23" i="40"/>
  <c r="D21" i="40"/>
  <c r="AZ5" i="1"/>
  <c r="BJ17" i="26"/>
  <c r="H27" i="40"/>
  <c r="D30" i="40"/>
  <c r="D28" i="40"/>
  <c r="H29" i="40"/>
  <c r="BJ8" i="26"/>
  <c r="BH10" i="14"/>
  <c r="BJ10" i="13"/>
  <c r="BQ10" i="13" s="1"/>
  <c r="BH6" i="26"/>
  <c r="N3" i="40" s="1"/>
  <c r="BJ6" i="25"/>
  <c r="BQ6" i="25" s="1"/>
  <c r="BJ18" i="24"/>
  <c r="BQ18" i="24" s="1"/>
  <c r="BJ15" i="24"/>
  <c r="BQ15" i="24" s="1"/>
  <c r="BI9" i="14"/>
  <c r="BJ9" i="13"/>
  <c r="BQ9" i="13" s="1"/>
  <c r="BI7" i="15"/>
  <c r="BJ7" i="14"/>
  <c r="BQ7" i="14" s="1"/>
  <c r="BI16" i="13"/>
  <c r="BJ16" i="12"/>
  <c r="BQ16" i="12" s="1"/>
  <c r="BI13" i="14"/>
  <c r="BJ13" i="13"/>
  <c r="BQ13" i="13" s="1"/>
  <c r="AZ11" i="5" l="1"/>
  <c r="BB17" i="3"/>
  <c r="BB5" i="5"/>
  <c r="AS5" i="5" s="1"/>
  <c r="AZ5" i="5"/>
  <c r="BB18" i="10"/>
  <c r="BB17" i="4"/>
  <c r="AS17" i="4" s="1"/>
  <c r="BB15" i="11"/>
  <c r="BB13" i="1"/>
  <c r="AS13" i="1" s="1"/>
  <c r="AZ17" i="5"/>
  <c r="BB15" i="7"/>
  <c r="BB16" i="9"/>
  <c r="BB12" i="5"/>
  <c r="AS12" i="5" s="1"/>
  <c r="BB9" i="2"/>
  <c r="AS9" i="2" s="1"/>
  <c r="C30" i="40"/>
  <c r="A30" i="40"/>
  <c r="C21" i="40"/>
  <c r="A21" i="40"/>
  <c r="C18" i="40"/>
  <c r="A18" i="40"/>
  <c r="C27" i="40"/>
  <c r="A27" i="40"/>
  <c r="G19" i="40"/>
  <c r="E19" i="40"/>
  <c r="G18" i="40"/>
  <c r="E18" i="40"/>
  <c r="G22" i="40"/>
  <c r="E22" i="40"/>
  <c r="BB5" i="1"/>
  <c r="AS5" i="1" s="1"/>
  <c r="BB10" i="3"/>
  <c r="AS10" i="3" s="1"/>
  <c r="BB8" i="3"/>
  <c r="AS8" i="3" s="1"/>
  <c r="BB13" i="9"/>
  <c r="BB16" i="7"/>
  <c r="BB14" i="11"/>
  <c r="BB16" i="8"/>
  <c r="BB18" i="4"/>
  <c r="AS18" i="4" s="1"/>
  <c r="BB17" i="11"/>
  <c r="BB12" i="4"/>
  <c r="AS12" i="4" s="1"/>
  <c r="BB5" i="6"/>
  <c r="BB13" i="3"/>
  <c r="AS13" i="3" s="1"/>
  <c r="BR18" i="24"/>
  <c r="AY16" i="12"/>
  <c r="BR16" i="12"/>
  <c r="BB16" i="12" s="1"/>
  <c r="AY8" i="12"/>
  <c r="AY13" i="12"/>
  <c r="AY10" i="12"/>
  <c r="AY15" i="12"/>
  <c r="AY6" i="12"/>
  <c r="AY18" i="12"/>
  <c r="AY17" i="12"/>
  <c r="AY7" i="12"/>
  <c r="AY12" i="12"/>
  <c r="BR9" i="13"/>
  <c r="BR6" i="25"/>
  <c r="BQ8" i="26"/>
  <c r="Q5" i="40"/>
  <c r="G27" i="40"/>
  <c r="E27" i="40"/>
  <c r="C23" i="40"/>
  <c r="A23" i="40"/>
  <c r="C22" i="40"/>
  <c r="A22" i="40"/>
  <c r="C17" i="40"/>
  <c r="A17" i="40"/>
  <c r="G21" i="40"/>
  <c r="E21" i="40"/>
  <c r="G30" i="40"/>
  <c r="E30" i="40"/>
  <c r="G28" i="40"/>
  <c r="E28" i="40"/>
  <c r="AY14" i="12"/>
  <c r="BB15" i="1"/>
  <c r="AS15" i="1" s="1"/>
  <c r="BR5" i="26"/>
  <c r="AY9" i="12"/>
  <c r="BB7" i="2"/>
  <c r="AS7" i="2" s="1"/>
  <c r="BB13" i="7"/>
  <c r="AZ12" i="5"/>
  <c r="BB9" i="6"/>
  <c r="BB12" i="9"/>
  <c r="BB5" i="11"/>
  <c r="G29" i="40"/>
  <c r="E29" i="40"/>
  <c r="BQ17" i="26"/>
  <c r="Q14" i="40"/>
  <c r="A26" i="40"/>
  <c r="C24" i="40"/>
  <c r="A24" i="40"/>
  <c r="C29" i="40"/>
  <c r="A29" i="40"/>
  <c r="E26" i="40"/>
  <c r="G20" i="40"/>
  <c r="E20" i="40"/>
  <c r="G17" i="40"/>
  <c r="E17" i="40"/>
  <c r="BB10" i="7"/>
  <c r="BB11" i="7"/>
  <c r="BB9" i="10"/>
  <c r="BB12" i="10"/>
  <c r="BB12" i="1"/>
  <c r="AS12" i="1" s="1"/>
  <c r="BB8" i="1"/>
  <c r="AS8" i="1" s="1"/>
  <c r="BB9" i="4"/>
  <c r="AS9" i="4" s="1"/>
  <c r="BB5" i="9"/>
  <c r="BB5" i="7"/>
  <c r="AY5" i="12"/>
  <c r="BB11" i="11"/>
  <c r="BB15" i="9"/>
  <c r="BB11" i="12"/>
  <c r="BB13" i="8"/>
  <c r="BB7" i="9"/>
  <c r="BB10" i="8"/>
  <c r="BB8" i="4"/>
  <c r="AS8" i="4" s="1"/>
  <c r="BB14" i="9"/>
  <c r="BB15" i="5"/>
  <c r="AS15" i="5" s="1"/>
  <c r="BR13" i="13"/>
  <c r="BR7" i="14"/>
  <c r="BR15" i="24"/>
  <c r="BR10" i="13"/>
  <c r="C28" i="40"/>
  <c r="A28" i="40"/>
  <c r="C25" i="40"/>
  <c r="A25" i="40"/>
  <c r="C20" i="40"/>
  <c r="A20" i="40"/>
  <c r="C19" i="40"/>
  <c r="A19" i="40"/>
  <c r="G23" i="40"/>
  <c r="E23" i="40"/>
  <c r="G24" i="40"/>
  <c r="E24" i="40"/>
  <c r="G25" i="40"/>
  <c r="E25" i="40"/>
  <c r="BB7" i="1"/>
  <c r="AS7" i="1" s="1"/>
  <c r="BB5" i="8"/>
  <c r="BR11" i="26"/>
  <c r="BB9" i="11"/>
  <c r="BB7" i="3"/>
  <c r="AS7" i="3" s="1"/>
  <c r="AY11" i="12"/>
  <c r="BB11" i="2"/>
  <c r="AS11" i="2" s="1"/>
  <c r="BB9" i="8"/>
  <c r="BB6" i="4"/>
  <c r="AS6" i="4" s="1"/>
  <c r="BB10" i="1"/>
  <c r="AS10" i="1" s="1"/>
  <c r="BB13" i="11"/>
  <c r="BB18" i="7"/>
  <c r="BB10" i="11"/>
  <c r="BB18" i="9"/>
  <c r="BB6" i="9"/>
  <c r="BB6" i="3"/>
  <c r="AS6" i="3" s="1"/>
  <c r="BB9" i="9"/>
  <c r="BB7" i="8"/>
  <c r="BB6" i="2"/>
  <c r="AS6" i="2" s="1"/>
  <c r="BB13" i="6"/>
  <c r="BB18" i="11"/>
  <c r="BB8" i="9"/>
  <c r="BB14" i="6"/>
  <c r="BB12" i="3"/>
  <c r="AS12" i="3" s="1"/>
  <c r="BB11" i="6"/>
  <c r="BB15" i="4"/>
  <c r="AS15" i="4" s="1"/>
  <c r="BB10" i="6"/>
  <c r="BB17" i="5"/>
  <c r="AS17" i="5" s="1"/>
  <c r="BB12" i="2"/>
  <c r="AS12" i="2" s="1"/>
  <c r="BB16" i="1"/>
  <c r="AS16" i="1" s="1"/>
  <c r="BB7" i="7"/>
  <c r="BB7" i="11"/>
  <c r="BB15" i="8"/>
  <c r="BB9" i="1"/>
  <c r="AS9" i="1" s="1"/>
  <c r="BB16" i="6"/>
  <c r="BB16" i="10"/>
  <c r="BB18" i="1"/>
  <c r="AS18" i="1" s="1"/>
  <c r="BB10" i="4"/>
  <c r="AS10" i="4" s="1"/>
  <c r="BB13" i="4"/>
  <c r="AS13" i="4" s="1"/>
  <c r="BB8" i="10"/>
  <c r="BB11" i="5"/>
  <c r="BB8" i="8"/>
  <c r="BB8" i="6"/>
  <c r="BB14" i="4"/>
  <c r="AS14" i="4" s="1"/>
  <c r="BB6" i="7"/>
  <c r="BB9" i="7"/>
  <c r="BB6" i="5"/>
  <c r="AS6" i="5" s="1"/>
  <c r="BB14" i="5"/>
  <c r="BB13" i="2"/>
  <c r="AS13" i="2" s="1"/>
  <c r="BB15" i="2"/>
  <c r="AS15" i="2" s="1"/>
  <c r="BR12" i="26"/>
  <c r="AZ15" i="5"/>
  <c r="BB11" i="8"/>
  <c r="AZ10" i="5"/>
  <c r="AZ13" i="5"/>
  <c r="BB17" i="8"/>
  <c r="BB18" i="8"/>
  <c r="BB12" i="11"/>
  <c r="BB6" i="11"/>
  <c r="BB17" i="1"/>
  <c r="AS17" i="1" s="1"/>
  <c r="BB13" i="5"/>
  <c r="AS13" i="5" s="1"/>
  <c r="BB10" i="5"/>
  <c r="AS10" i="5" s="1"/>
  <c r="BB14" i="1"/>
  <c r="AS14" i="1" s="1"/>
  <c r="BB14" i="2"/>
  <c r="AS14" i="2" s="1"/>
  <c r="BB18" i="3"/>
  <c r="AS18" i="3" s="1"/>
  <c r="BB10" i="9"/>
  <c r="BB6" i="10"/>
  <c r="BB10" i="2"/>
  <c r="AS10" i="2" s="1"/>
  <c r="BB14" i="7"/>
  <c r="BB11" i="9"/>
  <c r="BB17" i="9"/>
  <c r="BB5" i="3"/>
  <c r="AS5" i="3" s="1"/>
  <c r="BB5" i="10"/>
  <c r="BB16" i="11"/>
  <c r="BB13" i="10"/>
  <c r="BB8" i="2"/>
  <c r="AS8" i="2" s="1"/>
  <c r="BB10" i="10"/>
  <c r="BB12" i="7"/>
  <c r="BB18" i="5"/>
  <c r="AS18" i="5" s="1"/>
  <c r="BB8" i="5"/>
  <c r="AS8" i="5" s="1"/>
  <c r="BB16" i="5"/>
  <c r="BB6" i="8"/>
  <c r="BB9" i="3"/>
  <c r="AS9" i="3" s="1"/>
  <c r="BB9" i="5"/>
  <c r="AS9" i="5" s="1"/>
  <c r="BB7" i="5"/>
  <c r="BB16" i="4"/>
  <c r="AS16" i="4" s="1"/>
  <c r="BB16" i="3"/>
  <c r="AS16" i="3" s="1"/>
  <c r="BB18" i="6"/>
  <c r="BB11" i="4"/>
  <c r="AS11" i="4" s="1"/>
  <c r="BB14" i="10"/>
  <c r="BB8" i="7"/>
  <c r="BB17" i="10"/>
  <c r="BB7" i="4"/>
  <c r="AS7" i="4" s="1"/>
  <c r="BB14" i="3"/>
  <c r="AS14" i="3" s="1"/>
  <c r="BB16" i="2"/>
  <c r="AS16" i="2" s="1"/>
  <c r="BB6" i="6"/>
  <c r="BB18" i="2"/>
  <c r="AS18" i="2" s="1"/>
  <c r="BB8" i="11"/>
  <c r="BB12" i="8"/>
  <c r="BB12" i="6"/>
  <c r="BB6" i="1"/>
  <c r="AS6" i="1" s="1"/>
  <c r="BB11" i="10"/>
  <c r="BB7" i="6"/>
  <c r="BB17" i="7"/>
  <c r="BB15" i="6"/>
  <c r="BB5" i="2"/>
  <c r="AS5" i="2" s="1"/>
  <c r="BB7" i="10"/>
  <c r="BB11" i="1"/>
  <c r="AS11" i="1" s="1"/>
  <c r="BB11" i="3"/>
  <c r="AS11" i="3" s="1"/>
  <c r="BB15" i="10"/>
  <c r="AZ16" i="5"/>
  <c r="BB17" i="2"/>
  <c r="AS17" i="2" s="1"/>
  <c r="BB5" i="4"/>
  <c r="AS5" i="4" s="1"/>
  <c r="BB15" i="3"/>
  <c r="AS15" i="3" s="1"/>
  <c r="AZ7" i="5"/>
  <c r="AS16" i="5"/>
  <c r="BA9" i="2"/>
  <c r="BA8" i="2"/>
  <c r="BA5" i="2"/>
  <c r="BA14" i="2"/>
  <c r="BA13" i="2"/>
  <c r="AS17" i="3"/>
  <c r="AZ13" i="1"/>
  <c r="BA15" i="2"/>
  <c r="BA6" i="2"/>
  <c r="BA11" i="5"/>
  <c r="BA18" i="5"/>
  <c r="BA10" i="5"/>
  <c r="BA9" i="5"/>
  <c r="BA5" i="5"/>
  <c r="BA13" i="5"/>
  <c r="BA12" i="5"/>
  <c r="BA17" i="5"/>
  <c r="BA15" i="5"/>
  <c r="BA14" i="5"/>
  <c r="BA6" i="5"/>
  <c r="BA8" i="5"/>
  <c r="BA7" i="5"/>
  <c r="BA7" i="2"/>
  <c r="BA17" i="2"/>
  <c r="BA12" i="2"/>
  <c r="BA18" i="2"/>
  <c r="BA16" i="2"/>
  <c r="BA11" i="2"/>
  <c r="BA10" i="2"/>
  <c r="BH15" i="26"/>
  <c r="N12" i="40" s="1"/>
  <c r="BJ15" i="25"/>
  <c r="BQ15" i="25" s="1"/>
  <c r="BH18" i="26"/>
  <c r="N15" i="40" s="1"/>
  <c r="BJ18" i="25"/>
  <c r="BQ18" i="25" s="1"/>
  <c r="BJ6" i="26"/>
  <c r="BH10" i="15"/>
  <c r="BJ10" i="14"/>
  <c r="BQ10" i="14" s="1"/>
  <c r="BI13" i="15"/>
  <c r="BJ13" i="14"/>
  <c r="BQ13" i="14" s="1"/>
  <c r="BI7" i="16"/>
  <c r="BJ7" i="15"/>
  <c r="BQ7" i="15" s="1"/>
  <c r="BI16" i="14"/>
  <c r="BJ16" i="13"/>
  <c r="BQ16" i="13" s="1"/>
  <c r="BI9" i="15"/>
  <c r="BJ9" i="14"/>
  <c r="BQ9" i="14" s="1"/>
  <c r="BA16" i="5"/>
  <c r="BA17" i="4"/>
  <c r="AZ17" i="4"/>
  <c r="AZ13" i="4"/>
  <c r="BA13" i="4"/>
  <c r="AZ16" i="4"/>
  <c r="BA16" i="4"/>
  <c r="BA14" i="4"/>
  <c r="AZ14" i="4"/>
  <c r="BA5" i="4"/>
  <c r="AZ5" i="4"/>
  <c r="BA7" i="4"/>
  <c r="AZ7" i="4"/>
  <c r="BA11" i="4"/>
  <c r="AZ11" i="4"/>
  <c r="BA12" i="4"/>
  <c r="AZ12" i="4"/>
  <c r="BA18" i="4"/>
  <c r="AZ18" i="4"/>
  <c r="BA15" i="4"/>
  <c r="AZ15" i="4"/>
  <c r="AZ8" i="4"/>
  <c r="BA8" i="4"/>
  <c r="BA6" i="4"/>
  <c r="AZ6" i="4"/>
  <c r="BA10" i="4"/>
  <c r="AZ10" i="4"/>
  <c r="BA9" i="4"/>
  <c r="AZ9" i="4"/>
  <c r="BA11" i="3"/>
  <c r="AZ11" i="3"/>
  <c r="BA5" i="3"/>
  <c r="AZ5" i="3"/>
  <c r="AZ8" i="3"/>
  <c r="BA8" i="3"/>
  <c r="AZ16" i="3"/>
  <c r="BA16" i="3"/>
  <c r="BA6" i="3"/>
  <c r="AZ6" i="3"/>
  <c r="BA14" i="3"/>
  <c r="AZ14" i="3"/>
  <c r="AZ12" i="3"/>
  <c r="BA12" i="3"/>
  <c r="BA13" i="3"/>
  <c r="AZ13" i="3"/>
  <c r="BA7" i="3"/>
  <c r="AZ7" i="3"/>
  <c r="BA17" i="3"/>
  <c r="AZ17" i="3"/>
  <c r="BA18" i="3"/>
  <c r="AZ18" i="3"/>
  <c r="BA10" i="3"/>
  <c r="AZ10" i="3"/>
  <c r="BA15" i="3"/>
  <c r="AZ15" i="3"/>
  <c r="BA9" i="3"/>
  <c r="AZ9" i="3"/>
  <c r="AZ9" i="2"/>
  <c r="AZ18" i="2"/>
  <c r="AZ6" i="2"/>
  <c r="AZ14" i="2"/>
  <c r="AZ17" i="2"/>
  <c r="AZ5" i="2"/>
  <c r="AZ7" i="2"/>
  <c r="AZ13" i="2"/>
  <c r="AZ12" i="2"/>
  <c r="AZ16" i="2"/>
  <c r="AZ11" i="2"/>
  <c r="AZ8" i="2"/>
  <c r="AZ15" i="2"/>
  <c r="AZ10" i="2"/>
  <c r="BB10" i="12" l="1"/>
  <c r="BB17" i="12"/>
  <c r="BB8" i="12"/>
  <c r="BB13" i="12"/>
  <c r="BB6" i="12"/>
  <c r="BB7" i="12"/>
  <c r="BB5" i="12"/>
  <c r="BB15" i="12"/>
  <c r="BB18" i="12"/>
  <c r="BB14" i="12"/>
  <c r="BB9" i="12"/>
  <c r="AY16" i="13"/>
  <c r="BR16" i="13"/>
  <c r="BB5" i="13" s="1"/>
  <c r="BR13" i="14"/>
  <c r="BQ6" i="26"/>
  <c r="Q3" i="40"/>
  <c r="AY7" i="13"/>
  <c r="BR8" i="26"/>
  <c r="AY14" i="13"/>
  <c r="AY6" i="13"/>
  <c r="AY9" i="13"/>
  <c r="BR18" i="25"/>
  <c r="AY8" i="13"/>
  <c r="AY12" i="13"/>
  <c r="BR9" i="14"/>
  <c r="BR7" i="15"/>
  <c r="BR10" i="14"/>
  <c r="AY10" i="13"/>
  <c r="AY13" i="13"/>
  <c r="BR17" i="26"/>
  <c r="AY17" i="13"/>
  <c r="AY15" i="13"/>
  <c r="AY18" i="13"/>
  <c r="BB12" i="12"/>
  <c r="BR15" i="25"/>
  <c r="AY11" i="13"/>
  <c r="AY5" i="13"/>
  <c r="CQ17" i="1"/>
  <c r="CR17" i="1" s="1"/>
  <c r="CQ13" i="1"/>
  <c r="CR13" i="1" s="1"/>
  <c r="CQ9" i="1"/>
  <c r="CR9" i="1" s="1"/>
  <c r="CQ5" i="1"/>
  <c r="CR5" i="1" s="1"/>
  <c r="CQ16" i="1"/>
  <c r="CR16" i="1" s="1"/>
  <c r="CQ12" i="1"/>
  <c r="CR12" i="1" s="1"/>
  <c r="CQ8" i="1"/>
  <c r="CR8" i="1" s="1"/>
  <c r="CQ15" i="1"/>
  <c r="CR15" i="1" s="1"/>
  <c r="CQ11" i="1"/>
  <c r="CR11" i="1" s="1"/>
  <c r="CQ7" i="1"/>
  <c r="CR7" i="1" s="1"/>
  <c r="CQ14" i="1"/>
  <c r="CR14" i="1" s="1"/>
  <c r="CQ10" i="1"/>
  <c r="CR10" i="1" s="1"/>
  <c r="CQ6" i="1"/>
  <c r="CR6" i="1" s="1"/>
  <c r="CQ18" i="1"/>
  <c r="V15" i="1"/>
  <c r="V7" i="1"/>
  <c r="V17" i="1"/>
  <c r="V14" i="1"/>
  <c r="V12" i="1"/>
  <c r="V9" i="1"/>
  <c r="V6" i="1"/>
  <c r="V11" i="1"/>
  <c r="V16" i="1"/>
  <c r="V10" i="1"/>
  <c r="V5" i="1"/>
  <c r="V18" i="1"/>
  <c r="V13" i="1"/>
  <c r="V8" i="1"/>
  <c r="CQ17" i="2"/>
  <c r="CR17" i="2" s="1"/>
  <c r="CQ16" i="2"/>
  <c r="CR16" i="2" s="1"/>
  <c r="CQ12" i="2"/>
  <c r="CR12" i="2" s="1"/>
  <c r="CQ8" i="2"/>
  <c r="CR8" i="2" s="1"/>
  <c r="CQ15" i="2"/>
  <c r="CR15" i="2" s="1"/>
  <c r="CQ11" i="2"/>
  <c r="CR11" i="2" s="1"/>
  <c r="CQ7" i="2"/>
  <c r="CR7" i="2" s="1"/>
  <c r="CQ14" i="2"/>
  <c r="CR14" i="2" s="1"/>
  <c r="CQ10" i="2"/>
  <c r="CR10" i="2" s="1"/>
  <c r="CQ6" i="2"/>
  <c r="CR6" i="2" s="1"/>
  <c r="CQ18" i="2"/>
  <c r="CQ13" i="2"/>
  <c r="CR13" i="2" s="1"/>
  <c r="CQ9" i="2"/>
  <c r="CR9" i="2" s="1"/>
  <c r="CQ5" i="2"/>
  <c r="CR5" i="2" s="1"/>
  <c r="V17" i="2"/>
  <c r="V13" i="2"/>
  <c r="V9" i="2"/>
  <c r="V5" i="2"/>
  <c r="V16" i="2"/>
  <c r="AA16" i="2" s="1"/>
  <c r="V12" i="2"/>
  <c r="AA12" i="2" s="1"/>
  <c r="V8" i="2"/>
  <c r="V18" i="2"/>
  <c r="V15" i="2"/>
  <c r="AA15" i="2" s="1"/>
  <c r="V11" i="2"/>
  <c r="V7" i="2"/>
  <c r="V14" i="2"/>
  <c r="V10" i="2"/>
  <c r="V6" i="2"/>
  <c r="CQ16" i="4"/>
  <c r="CR16" i="4" s="1"/>
  <c r="CQ12" i="4"/>
  <c r="CR12" i="4" s="1"/>
  <c r="CQ8" i="4"/>
  <c r="CR8" i="4" s="1"/>
  <c r="CQ15" i="4"/>
  <c r="CR15" i="4" s="1"/>
  <c r="CQ11" i="4"/>
  <c r="CR11" i="4" s="1"/>
  <c r="CQ7" i="4"/>
  <c r="CR7" i="4" s="1"/>
  <c r="CQ18" i="4"/>
  <c r="CQ14" i="4"/>
  <c r="CR14" i="4" s="1"/>
  <c r="CQ10" i="4"/>
  <c r="CR10" i="4" s="1"/>
  <c r="CQ6" i="4"/>
  <c r="CR6" i="4" s="1"/>
  <c r="CQ17" i="4"/>
  <c r="CR17" i="4" s="1"/>
  <c r="CQ13" i="4"/>
  <c r="CR13" i="4" s="1"/>
  <c r="CQ9" i="4"/>
  <c r="CR9" i="4" s="1"/>
  <c r="CQ5" i="4"/>
  <c r="CR5" i="4" s="1"/>
  <c r="V17" i="4"/>
  <c r="V13" i="4"/>
  <c r="AB13" i="4" s="1"/>
  <c r="V9" i="4"/>
  <c r="V5" i="4"/>
  <c r="AB5" i="4" s="1"/>
  <c r="V18" i="4"/>
  <c r="V16" i="4"/>
  <c r="AA16" i="4" s="1"/>
  <c r="V12" i="4"/>
  <c r="V8" i="4"/>
  <c r="AA8" i="4" s="1"/>
  <c r="V15" i="4"/>
  <c r="V11" i="4"/>
  <c r="AA11" i="4" s="1"/>
  <c r="V7" i="4"/>
  <c r="V14" i="4"/>
  <c r="AB14" i="4" s="1"/>
  <c r="V10" i="4"/>
  <c r="V6" i="4"/>
  <c r="AB6" i="4" s="1"/>
  <c r="AA5" i="4"/>
  <c r="AB9" i="2"/>
  <c r="CQ16" i="3"/>
  <c r="CR16" i="3" s="1"/>
  <c r="CQ12" i="3"/>
  <c r="CR12" i="3" s="1"/>
  <c r="CQ8" i="3"/>
  <c r="CR8" i="3" s="1"/>
  <c r="CQ15" i="3"/>
  <c r="CR15" i="3" s="1"/>
  <c r="CQ11" i="3"/>
  <c r="CR11" i="3" s="1"/>
  <c r="CQ7" i="3"/>
  <c r="CR7" i="3" s="1"/>
  <c r="CQ18" i="3"/>
  <c r="CQ14" i="3"/>
  <c r="CR14" i="3" s="1"/>
  <c r="CQ10" i="3"/>
  <c r="CR10" i="3" s="1"/>
  <c r="CQ6" i="3"/>
  <c r="CR6" i="3" s="1"/>
  <c r="CQ17" i="3"/>
  <c r="CR17" i="3" s="1"/>
  <c r="CQ13" i="3"/>
  <c r="CR13" i="3" s="1"/>
  <c r="CQ9" i="3"/>
  <c r="CR9" i="3" s="1"/>
  <c r="CQ5" i="3"/>
  <c r="CR5" i="3" s="1"/>
  <c r="V16" i="3"/>
  <c r="V12" i="3"/>
  <c r="V8" i="3"/>
  <c r="AB8" i="3" s="1"/>
  <c r="V15" i="3"/>
  <c r="AB15" i="3" s="1"/>
  <c r="V11" i="3"/>
  <c r="V7" i="3"/>
  <c r="V18" i="3"/>
  <c r="V14" i="3"/>
  <c r="V10" i="3"/>
  <c r="V6" i="3"/>
  <c r="V17" i="3"/>
  <c r="V13" i="3"/>
  <c r="AA13" i="3" s="1"/>
  <c r="V9" i="3"/>
  <c r="V5" i="3"/>
  <c r="AA5" i="3" s="1"/>
  <c r="CQ5" i="5"/>
  <c r="CR5" i="5" s="1"/>
  <c r="CQ6" i="5"/>
  <c r="CR6" i="5" s="1"/>
  <c r="V6" i="5"/>
  <c r="V5" i="5"/>
  <c r="AB5" i="5" s="1"/>
  <c r="AA9" i="2"/>
  <c r="AA5" i="2"/>
  <c r="AB11" i="3"/>
  <c r="AB7" i="4"/>
  <c r="AB12" i="4"/>
  <c r="AB8" i="2"/>
  <c r="AB14" i="2"/>
  <c r="AB5" i="2"/>
  <c r="AA8" i="2"/>
  <c r="AA14" i="2"/>
  <c r="AA16" i="3"/>
  <c r="AB10" i="3"/>
  <c r="AA9" i="3"/>
  <c r="AA9" i="4"/>
  <c r="AS11" i="5"/>
  <c r="AS7" i="5"/>
  <c r="CQ8" i="5" s="1"/>
  <c r="CR8" i="5" s="1"/>
  <c r="AS14" i="5"/>
  <c r="AA6" i="5"/>
  <c r="BH10" i="16"/>
  <c r="BJ10" i="15"/>
  <c r="BQ10" i="15" s="1"/>
  <c r="BJ18" i="26"/>
  <c r="BJ15" i="26"/>
  <c r="BI16" i="15"/>
  <c r="BJ16" i="14"/>
  <c r="BQ16" i="14" s="1"/>
  <c r="AY12" i="14" s="1"/>
  <c r="BI7" i="17"/>
  <c r="BJ7" i="16"/>
  <c r="BQ7" i="16" s="1"/>
  <c r="BI9" i="16"/>
  <c r="BJ9" i="15"/>
  <c r="BQ9" i="15" s="1"/>
  <c r="BI13" i="16"/>
  <c r="BJ13" i="15"/>
  <c r="BQ13" i="15" s="1"/>
  <c r="BB9" i="13" l="1"/>
  <c r="AB16" i="2"/>
  <c r="BB7" i="13"/>
  <c r="BB13" i="13"/>
  <c r="AB15" i="2"/>
  <c r="BB10" i="13"/>
  <c r="AA5" i="5"/>
  <c r="AN6" i="5"/>
  <c r="AP6" i="5"/>
  <c r="CQ11" i="5"/>
  <c r="CR11" i="5" s="1"/>
  <c r="AP5" i="3"/>
  <c r="AN5" i="3"/>
  <c r="AB6" i="3"/>
  <c r="AP6" i="3"/>
  <c r="AN6" i="3"/>
  <c r="AA7" i="3"/>
  <c r="AP7" i="3"/>
  <c r="AN7" i="3"/>
  <c r="AA12" i="3"/>
  <c r="AP12" i="3"/>
  <c r="AN12" i="3"/>
  <c r="AA7" i="4"/>
  <c r="AN7" i="4"/>
  <c r="AP7" i="4"/>
  <c r="AA12" i="4"/>
  <c r="AP12" i="4"/>
  <c r="AN12" i="4"/>
  <c r="AB9" i="4"/>
  <c r="AP9" i="4"/>
  <c r="AN9" i="4"/>
  <c r="AP14" i="2"/>
  <c r="AN14" i="2"/>
  <c r="AP18" i="2"/>
  <c r="AN18" i="2"/>
  <c r="AP5" i="2"/>
  <c r="AN5" i="2"/>
  <c r="AP18" i="1"/>
  <c r="AN18" i="1"/>
  <c r="AA11" i="1"/>
  <c r="AP11" i="1"/>
  <c r="AN11" i="1"/>
  <c r="AP14" i="1"/>
  <c r="AN14" i="1"/>
  <c r="AY7" i="14"/>
  <c r="AY9" i="14"/>
  <c r="AY11" i="14"/>
  <c r="AY18" i="14"/>
  <c r="AY13" i="14"/>
  <c r="BR13" i="15"/>
  <c r="BR7" i="16"/>
  <c r="BQ15" i="26"/>
  <c r="Q12" i="40"/>
  <c r="V18" i="5"/>
  <c r="AI18" i="5" s="1"/>
  <c r="CQ12" i="5"/>
  <c r="CR12" i="5" s="1"/>
  <c r="AP9" i="3"/>
  <c r="AN9" i="3"/>
  <c r="AA10" i="3"/>
  <c r="AP10" i="3"/>
  <c r="AN10" i="3"/>
  <c r="AA11" i="3"/>
  <c r="AP11" i="3"/>
  <c r="AN11" i="3"/>
  <c r="AN16" i="3"/>
  <c r="AP16" i="3"/>
  <c r="AP6" i="4"/>
  <c r="AN6" i="4"/>
  <c r="AB11" i="4"/>
  <c r="AN11" i="4"/>
  <c r="AP11" i="4"/>
  <c r="AP16" i="4"/>
  <c r="AN16" i="4"/>
  <c r="AP13" i="4"/>
  <c r="AN13" i="4"/>
  <c r="AB7" i="2"/>
  <c r="AP7" i="2"/>
  <c r="AN7" i="2"/>
  <c r="AP8" i="2"/>
  <c r="AN8" i="2"/>
  <c r="AP9" i="2"/>
  <c r="AN9" i="2"/>
  <c r="AP5" i="1"/>
  <c r="AN5" i="1"/>
  <c r="AP6" i="1"/>
  <c r="AN6" i="1"/>
  <c r="AP17" i="1"/>
  <c r="AN17" i="1"/>
  <c r="AY8" i="14"/>
  <c r="AY15" i="14"/>
  <c r="BB16" i="13"/>
  <c r="BB11" i="13"/>
  <c r="BB8" i="13"/>
  <c r="BB18" i="13"/>
  <c r="BB17" i="13"/>
  <c r="BB14" i="13"/>
  <c r="BB15" i="13"/>
  <c r="BB6" i="13"/>
  <c r="BB12" i="13"/>
  <c r="BQ18" i="26"/>
  <c r="Q15" i="40"/>
  <c r="AP5" i="5"/>
  <c r="AN5" i="5"/>
  <c r="V8" i="5"/>
  <c r="AP13" i="3"/>
  <c r="AN13" i="3"/>
  <c r="AA14" i="3"/>
  <c r="AP14" i="3"/>
  <c r="AN14" i="3"/>
  <c r="AA15" i="3"/>
  <c r="AP15" i="3"/>
  <c r="AN15" i="3"/>
  <c r="AA10" i="4"/>
  <c r="AP10" i="4"/>
  <c r="AN10" i="4"/>
  <c r="AB15" i="4"/>
  <c r="AP15" i="4"/>
  <c r="AN15" i="4"/>
  <c r="AP18" i="4"/>
  <c r="AN18" i="4"/>
  <c r="AP17" i="4"/>
  <c r="AN17" i="4"/>
  <c r="AB6" i="2"/>
  <c r="AP6" i="2"/>
  <c r="AN6" i="2"/>
  <c r="AB11" i="2"/>
  <c r="AP11" i="2"/>
  <c r="AN11" i="2"/>
  <c r="AB12" i="2"/>
  <c r="AP12" i="2"/>
  <c r="AN12" i="2"/>
  <c r="AA13" i="2"/>
  <c r="AN13" i="2"/>
  <c r="AP13" i="2"/>
  <c r="AP8" i="1"/>
  <c r="AN8" i="1"/>
  <c r="AP10" i="1"/>
  <c r="AN10" i="1"/>
  <c r="AP9" i="1"/>
  <c r="AN9" i="1"/>
  <c r="AP7" i="1"/>
  <c r="AN7" i="1"/>
  <c r="AY17" i="14"/>
  <c r="AY5" i="14"/>
  <c r="BR6" i="26"/>
  <c r="BR9" i="15"/>
  <c r="AY16" i="14"/>
  <c r="BR16" i="14"/>
  <c r="BB10" i="14" s="1"/>
  <c r="BR10" i="15"/>
  <c r="V17" i="5"/>
  <c r="AK17" i="5" s="1"/>
  <c r="CQ9" i="5"/>
  <c r="CR9" i="5" s="1"/>
  <c r="AP17" i="3"/>
  <c r="AN17" i="3"/>
  <c r="AP18" i="3"/>
  <c r="AN18" i="3"/>
  <c r="AN8" i="3"/>
  <c r="AP8" i="3"/>
  <c r="AA13" i="4"/>
  <c r="AA14" i="4"/>
  <c r="AP14" i="4"/>
  <c r="AN14" i="4"/>
  <c r="AB8" i="4"/>
  <c r="AP8" i="4"/>
  <c r="AN8" i="4"/>
  <c r="AP5" i="4"/>
  <c r="AN5" i="4"/>
  <c r="AP10" i="2"/>
  <c r="AN10" i="2"/>
  <c r="AP15" i="2"/>
  <c r="AN15" i="2"/>
  <c r="AP16" i="2"/>
  <c r="AN16" i="2"/>
  <c r="AN17" i="2"/>
  <c r="AP17" i="2"/>
  <c r="AP13" i="1"/>
  <c r="AN13" i="1"/>
  <c r="AP16" i="1"/>
  <c r="AN16" i="1"/>
  <c r="AP12" i="1"/>
  <c r="AN12" i="1"/>
  <c r="AP15" i="1"/>
  <c r="AN15" i="1"/>
  <c r="AY6" i="14"/>
  <c r="AY10" i="14"/>
  <c r="BB9" i="14"/>
  <c r="BB6" i="14"/>
  <c r="BB15" i="14"/>
  <c r="BB5" i="14"/>
  <c r="BB11" i="14"/>
  <c r="BB8" i="14"/>
  <c r="BB12" i="14"/>
  <c r="BB17" i="14"/>
  <c r="BB13" i="14"/>
  <c r="AY14" i="14"/>
  <c r="V7" i="5"/>
  <c r="AQ7" i="5" s="1"/>
  <c r="V12" i="5"/>
  <c r="CQ10" i="5"/>
  <c r="CR10" i="5" s="1"/>
  <c r="CQ15" i="5"/>
  <c r="CR15" i="5" s="1"/>
  <c r="CQ16" i="5"/>
  <c r="CR16" i="5" s="1"/>
  <c r="CQ13" i="5"/>
  <c r="CR13" i="5" s="1"/>
  <c r="AA11" i="2"/>
  <c r="AA12" i="5"/>
  <c r="AB12" i="3"/>
  <c r="AB7" i="3"/>
  <c r="V9" i="5"/>
  <c r="V10" i="5"/>
  <c r="AA10" i="5" s="1"/>
  <c r="V11" i="5"/>
  <c r="AF11" i="5" s="1"/>
  <c r="V16" i="5"/>
  <c r="CQ14" i="5"/>
  <c r="CR14" i="5" s="1"/>
  <c r="CQ17" i="5"/>
  <c r="CR17" i="5" s="1"/>
  <c r="AB13" i="2"/>
  <c r="AA6" i="2"/>
  <c r="AA8" i="5"/>
  <c r="AA11" i="5"/>
  <c r="AA15" i="4"/>
  <c r="AB10" i="4"/>
  <c r="V13" i="5"/>
  <c r="AL13" i="5" s="1"/>
  <c r="V14" i="5"/>
  <c r="AA14" i="5" s="1"/>
  <c r="V15" i="5"/>
  <c r="AQ15" i="5" s="1"/>
  <c r="CQ18" i="5"/>
  <c r="CQ7" i="5"/>
  <c r="CR7" i="5" s="1"/>
  <c r="AG15" i="5"/>
  <c r="AJ15" i="5"/>
  <c r="CR18" i="5"/>
  <c r="AO17" i="3"/>
  <c r="AK17" i="3"/>
  <c r="AG17" i="3"/>
  <c r="AJ17" i="3"/>
  <c r="AF17" i="3"/>
  <c r="AQ17" i="3"/>
  <c r="AM17" i="3"/>
  <c r="AI17" i="3"/>
  <c r="AE17" i="3"/>
  <c r="AL17" i="3"/>
  <c r="AH17" i="3"/>
  <c r="AD17" i="3"/>
  <c r="AB17" i="3"/>
  <c r="AA17" i="3"/>
  <c r="AB18" i="3"/>
  <c r="AQ18" i="3"/>
  <c r="AM18" i="3"/>
  <c r="AI18" i="3"/>
  <c r="AE18" i="3"/>
  <c r="AL18" i="3"/>
  <c r="AH18" i="3"/>
  <c r="AD18" i="3"/>
  <c r="AO18" i="3"/>
  <c r="AK18" i="3"/>
  <c r="AG18" i="3"/>
  <c r="AJ18" i="3"/>
  <c r="AF18" i="3"/>
  <c r="AA18" i="3"/>
  <c r="AQ8" i="3"/>
  <c r="AM8" i="3"/>
  <c r="AI8" i="3"/>
  <c r="AE8" i="3"/>
  <c r="AL8" i="3"/>
  <c r="AH8" i="3"/>
  <c r="AD8" i="3"/>
  <c r="AO8" i="3"/>
  <c r="AK8" i="3"/>
  <c r="AG8" i="3"/>
  <c r="AJ8" i="3"/>
  <c r="AF8" i="3"/>
  <c r="AQ6" i="4"/>
  <c r="AM6" i="4"/>
  <c r="AI6" i="4"/>
  <c r="AE6" i="4"/>
  <c r="AL6" i="4"/>
  <c r="AH6" i="4"/>
  <c r="AD6" i="4"/>
  <c r="AO6" i="4"/>
  <c r="AK6" i="4"/>
  <c r="AG6" i="4"/>
  <c r="AJ6" i="4"/>
  <c r="AF6" i="4"/>
  <c r="AO11" i="4"/>
  <c r="AK11" i="4"/>
  <c r="AG11" i="4"/>
  <c r="AJ11" i="4"/>
  <c r="AF11" i="4"/>
  <c r="AQ11" i="4"/>
  <c r="AM11" i="4"/>
  <c r="AI11" i="4"/>
  <c r="AE11" i="4"/>
  <c r="AD11" i="4"/>
  <c r="AL11" i="4"/>
  <c r="AH11" i="4"/>
  <c r="AQ16" i="4"/>
  <c r="AM16" i="4"/>
  <c r="AI16" i="4"/>
  <c r="AE16" i="4"/>
  <c r="AL16" i="4"/>
  <c r="AH16" i="4"/>
  <c r="AD16" i="4"/>
  <c r="AO16" i="4"/>
  <c r="AK16" i="4"/>
  <c r="AG16" i="4"/>
  <c r="AJ16" i="4"/>
  <c r="AF16" i="4"/>
  <c r="AO13" i="4"/>
  <c r="AK13" i="4"/>
  <c r="AG13" i="4"/>
  <c r="AJ13" i="4"/>
  <c r="AF13" i="4"/>
  <c r="AQ13" i="4"/>
  <c r="AM13" i="4"/>
  <c r="AI13" i="4"/>
  <c r="AE13" i="4"/>
  <c r="AH13" i="4"/>
  <c r="AD13" i="4"/>
  <c r="AL13" i="4"/>
  <c r="AA6" i="4"/>
  <c r="AA7" i="2"/>
  <c r="AO6" i="2"/>
  <c r="AK6" i="2"/>
  <c r="AG6" i="2"/>
  <c r="AJ6" i="2"/>
  <c r="AF6" i="2"/>
  <c r="AQ6" i="2"/>
  <c r="AM6" i="2"/>
  <c r="AI6" i="2"/>
  <c r="AE6" i="2"/>
  <c r="AL6" i="2"/>
  <c r="AH6" i="2"/>
  <c r="AD6" i="2"/>
  <c r="AQ11" i="2"/>
  <c r="AM11" i="2"/>
  <c r="AI11" i="2"/>
  <c r="AE11" i="2"/>
  <c r="AL11" i="2"/>
  <c r="AH11" i="2"/>
  <c r="AD11" i="2"/>
  <c r="AO11" i="2"/>
  <c r="AK11" i="2"/>
  <c r="AG11" i="2"/>
  <c r="AJ11" i="2"/>
  <c r="AF11" i="2"/>
  <c r="AO12" i="2"/>
  <c r="AK12" i="2"/>
  <c r="AG12" i="2"/>
  <c r="AJ12" i="2"/>
  <c r="AF12" i="2"/>
  <c r="AQ12" i="2"/>
  <c r="AM12" i="2"/>
  <c r="AI12" i="2"/>
  <c r="AE12" i="2"/>
  <c r="AL12" i="2"/>
  <c r="AH12" i="2"/>
  <c r="AD12" i="2"/>
  <c r="AQ13" i="2"/>
  <c r="AM13" i="2"/>
  <c r="AI13" i="2"/>
  <c r="AE13" i="2"/>
  <c r="AL13" i="2"/>
  <c r="AH13" i="2"/>
  <c r="AD13" i="2"/>
  <c r="AO13" i="2"/>
  <c r="AK13" i="2"/>
  <c r="AG13" i="2"/>
  <c r="AJ13" i="2"/>
  <c r="AF13" i="2"/>
  <c r="AB18" i="1"/>
  <c r="AO18" i="1"/>
  <c r="AK18" i="1"/>
  <c r="AG18" i="1"/>
  <c r="AJ18" i="1"/>
  <c r="AF18" i="1"/>
  <c r="AQ18" i="1"/>
  <c r="AM18" i="1"/>
  <c r="AI18" i="1"/>
  <c r="AE18" i="1"/>
  <c r="AL18" i="1"/>
  <c r="AH18" i="1"/>
  <c r="AD18" i="1"/>
  <c r="AA18" i="1"/>
  <c r="AB11" i="1"/>
  <c r="AQ11" i="1"/>
  <c r="AM11" i="1"/>
  <c r="AI11" i="1"/>
  <c r="AE11" i="1"/>
  <c r="AL11" i="1"/>
  <c r="AH11" i="1"/>
  <c r="AD11" i="1"/>
  <c r="AO11" i="1"/>
  <c r="AK11" i="1"/>
  <c r="AG11" i="1"/>
  <c r="AJ11" i="1"/>
  <c r="AF11" i="1"/>
  <c r="AB14" i="1"/>
  <c r="AO14" i="1"/>
  <c r="AK14" i="1"/>
  <c r="AG14" i="1"/>
  <c r="AJ14" i="1"/>
  <c r="AF14" i="1"/>
  <c r="AQ14" i="1"/>
  <c r="AM14" i="1"/>
  <c r="AI14" i="1"/>
  <c r="AE14" i="1"/>
  <c r="AL14" i="1"/>
  <c r="AH14" i="1"/>
  <c r="AD14" i="1"/>
  <c r="AA14" i="1"/>
  <c r="CR18" i="1"/>
  <c r="CS17" i="1" s="1"/>
  <c r="AM18" i="5"/>
  <c r="AH18" i="5"/>
  <c r="AG18" i="5"/>
  <c r="AL8" i="5"/>
  <c r="AH8" i="5"/>
  <c r="AD8" i="5"/>
  <c r="AO8" i="5"/>
  <c r="AK8" i="5"/>
  <c r="AG8" i="5"/>
  <c r="AJ8" i="5"/>
  <c r="AF8" i="5"/>
  <c r="AQ8" i="5"/>
  <c r="AM8" i="5"/>
  <c r="AI8" i="5"/>
  <c r="AE8" i="5"/>
  <c r="AO5" i="3"/>
  <c r="AK5" i="3"/>
  <c r="AG5" i="3"/>
  <c r="AJ5" i="3"/>
  <c r="AF5" i="3"/>
  <c r="AQ5" i="3"/>
  <c r="AM5" i="3"/>
  <c r="AI5" i="3"/>
  <c r="AE5" i="3"/>
  <c r="AD5" i="3"/>
  <c r="AL5" i="3"/>
  <c r="AH5" i="3"/>
  <c r="AQ6" i="3"/>
  <c r="AM6" i="3"/>
  <c r="AI6" i="3"/>
  <c r="AE6" i="3"/>
  <c r="AL6" i="3"/>
  <c r="AH6" i="3"/>
  <c r="AD6" i="3"/>
  <c r="AO6" i="3"/>
  <c r="AK6" i="3"/>
  <c r="AG6" i="3"/>
  <c r="AF6" i="3"/>
  <c r="AJ6" i="3"/>
  <c r="AO7" i="3"/>
  <c r="AK7" i="3"/>
  <c r="AG7" i="3"/>
  <c r="AJ7" i="3"/>
  <c r="AF7" i="3"/>
  <c r="AQ7" i="3"/>
  <c r="AM7" i="3"/>
  <c r="AI7" i="3"/>
  <c r="AE7" i="3"/>
  <c r="AH7" i="3"/>
  <c r="AD7" i="3"/>
  <c r="AL7" i="3"/>
  <c r="AQ12" i="3"/>
  <c r="AM12" i="3"/>
  <c r="AI12" i="3"/>
  <c r="AE12" i="3"/>
  <c r="AL12" i="3"/>
  <c r="AH12" i="3"/>
  <c r="AD12" i="3"/>
  <c r="AO12" i="3"/>
  <c r="AK12" i="3"/>
  <c r="AG12" i="3"/>
  <c r="AJ12" i="3"/>
  <c r="AF12" i="3"/>
  <c r="AQ10" i="4"/>
  <c r="AM10" i="4"/>
  <c r="AI10" i="4"/>
  <c r="AE10" i="4"/>
  <c r="AL10" i="4"/>
  <c r="AH10" i="4"/>
  <c r="AD10" i="4"/>
  <c r="AO10" i="4"/>
  <c r="AK10" i="4"/>
  <c r="AG10" i="4"/>
  <c r="AJ10" i="4"/>
  <c r="AF10" i="4"/>
  <c r="AO15" i="4"/>
  <c r="AK15" i="4"/>
  <c r="AG15" i="4"/>
  <c r="AJ15" i="4"/>
  <c r="AF15" i="4"/>
  <c r="AQ15" i="4"/>
  <c r="AM15" i="4"/>
  <c r="AI15" i="4"/>
  <c r="AE15" i="4"/>
  <c r="AL15" i="4"/>
  <c r="AH15" i="4"/>
  <c r="AD15" i="4"/>
  <c r="AA18" i="4"/>
  <c r="AQ18" i="4"/>
  <c r="AM18" i="4"/>
  <c r="AI18" i="4"/>
  <c r="AE18" i="4"/>
  <c r="AL18" i="4"/>
  <c r="AH18" i="4"/>
  <c r="AD18" i="4"/>
  <c r="AO18" i="4"/>
  <c r="AK18" i="4"/>
  <c r="AG18" i="4"/>
  <c r="AJ18" i="4"/>
  <c r="AF18" i="4"/>
  <c r="AB18" i="4"/>
  <c r="AO17" i="4"/>
  <c r="AK17" i="4"/>
  <c r="AG17" i="4"/>
  <c r="AJ17" i="4"/>
  <c r="AF17" i="4"/>
  <c r="AQ17" i="4"/>
  <c r="AM17" i="4"/>
  <c r="AI17" i="4"/>
  <c r="AE17" i="4"/>
  <c r="AL17" i="4"/>
  <c r="AH17" i="4"/>
  <c r="AD17" i="4"/>
  <c r="AB17" i="4"/>
  <c r="AA17" i="4"/>
  <c r="CR18" i="4"/>
  <c r="CS13" i="4" s="1"/>
  <c r="AB15" i="5"/>
  <c r="AB5" i="3"/>
  <c r="AO10" i="2"/>
  <c r="AK10" i="2"/>
  <c r="AG10" i="2"/>
  <c r="AJ10" i="2"/>
  <c r="AF10" i="2"/>
  <c r="AQ10" i="2"/>
  <c r="AM10" i="2"/>
  <c r="AI10" i="2"/>
  <c r="AE10" i="2"/>
  <c r="AL10" i="2"/>
  <c r="AH10" i="2"/>
  <c r="AD10" i="2"/>
  <c r="AQ15" i="2"/>
  <c r="AM15" i="2"/>
  <c r="AI15" i="2"/>
  <c r="AE15" i="2"/>
  <c r="AL15" i="2"/>
  <c r="AH15" i="2"/>
  <c r="AD15" i="2"/>
  <c r="AO15" i="2"/>
  <c r="AK15" i="2"/>
  <c r="AG15" i="2"/>
  <c r="AJ15" i="2"/>
  <c r="AF15" i="2"/>
  <c r="AO16" i="2"/>
  <c r="AK16" i="2"/>
  <c r="AG16" i="2"/>
  <c r="AJ16" i="2"/>
  <c r="AF16" i="2"/>
  <c r="AQ16" i="2"/>
  <c r="AM16" i="2"/>
  <c r="AI16" i="2"/>
  <c r="AE16" i="2"/>
  <c r="AL16" i="2"/>
  <c r="AH16" i="2"/>
  <c r="AD16" i="2"/>
  <c r="AA17" i="2"/>
  <c r="AQ17" i="2"/>
  <c r="AM17" i="2"/>
  <c r="AI17" i="2"/>
  <c r="AE17" i="2"/>
  <c r="AL17" i="2"/>
  <c r="AH17" i="2"/>
  <c r="AD17" i="2"/>
  <c r="AO17" i="2"/>
  <c r="AK17" i="2"/>
  <c r="AG17" i="2"/>
  <c r="AJ17" i="2"/>
  <c r="AF17" i="2"/>
  <c r="AB17" i="2"/>
  <c r="CR18" i="2"/>
  <c r="CS7" i="2" s="1"/>
  <c r="AQ5" i="1"/>
  <c r="AM5" i="1"/>
  <c r="AI5" i="1"/>
  <c r="AE5" i="1"/>
  <c r="AL5" i="1"/>
  <c r="AH5" i="1"/>
  <c r="AD5" i="1"/>
  <c r="AO5" i="1"/>
  <c r="AK5" i="1"/>
  <c r="AG5" i="1"/>
  <c r="AJ5" i="1"/>
  <c r="AF5" i="1"/>
  <c r="AB5" i="1"/>
  <c r="AA5" i="1"/>
  <c r="AB6" i="1"/>
  <c r="AO6" i="1"/>
  <c r="AK6" i="1"/>
  <c r="AG6" i="1"/>
  <c r="AJ6" i="1"/>
  <c r="AF6" i="1"/>
  <c r="AQ6" i="1"/>
  <c r="AM6" i="1"/>
  <c r="AI6" i="1"/>
  <c r="AE6" i="1"/>
  <c r="AL6" i="1"/>
  <c r="AH6" i="1"/>
  <c r="AD6" i="1"/>
  <c r="AA6" i="1"/>
  <c r="AQ17" i="1"/>
  <c r="AM17" i="1"/>
  <c r="AI17" i="1"/>
  <c r="AE17" i="1"/>
  <c r="AL17" i="1"/>
  <c r="AH17" i="1"/>
  <c r="AD17" i="1"/>
  <c r="AO17" i="1"/>
  <c r="AK17" i="1"/>
  <c r="AG17" i="1"/>
  <c r="AA17" i="1"/>
  <c r="AJ17" i="1"/>
  <c r="AF17" i="1"/>
  <c r="AB17" i="1"/>
  <c r="CS11" i="1"/>
  <c r="AJ5" i="5"/>
  <c r="AF5" i="5"/>
  <c r="AQ5" i="5"/>
  <c r="AM5" i="5"/>
  <c r="AI5" i="5"/>
  <c r="AE5" i="5"/>
  <c r="AL5" i="5"/>
  <c r="AH5" i="5"/>
  <c r="AD5" i="5"/>
  <c r="AK5" i="5"/>
  <c r="AG5" i="5"/>
  <c r="AO5" i="5"/>
  <c r="AL6" i="5"/>
  <c r="AH6" i="5"/>
  <c r="AD6" i="5"/>
  <c r="AO6" i="5"/>
  <c r="AK6" i="5"/>
  <c r="AG6" i="5"/>
  <c r="AJ6" i="5"/>
  <c r="AF6" i="5"/>
  <c r="AM6" i="5"/>
  <c r="AI6" i="5"/>
  <c r="AE6" i="5"/>
  <c r="AQ6" i="5"/>
  <c r="AF7" i="5"/>
  <c r="AE7" i="5"/>
  <c r="AO7" i="5"/>
  <c r="AL12" i="5"/>
  <c r="AH12" i="5"/>
  <c r="AD12" i="5"/>
  <c r="AO12" i="5"/>
  <c r="AK12" i="5"/>
  <c r="AG12" i="5"/>
  <c r="AJ12" i="5"/>
  <c r="AF12" i="5"/>
  <c r="AI12" i="5"/>
  <c r="AE12" i="5"/>
  <c r="AQ12" i="5"/>
  <c r="AM12" i="5"/>
  <c r="AO9" i="3"/>
  <c r="AK9" i="3"/>
  <c r="AG9" i="3"/>
  <c r="AJ9" i="3"/>
  <c r="AF9" i="3"/>
  <c r="AQ9" i="3"/>
  <c r="AM9" i="3"/>
  <c r="AI9" i="3"/>
  <c r="AE9" i="3"/>
  <c r="AL9" i="3"/>
  <c r="AH9" i="3"/>
  <c r="AD9" i="3"/>
  <c r="AQ10" i="3"/>
  <c r="AM10" i="3"/>
  <c r="AI10" i="3"/>
  <c r="AE10" i="3"/>
  <c r="AL10" i="3"/>
  <c r="AH10" i="3"/>
  <c r="AD10" i="3"/>
  <c r="AO10" i="3"/>
  <c r="AK10" i="3"/>
  <c r="AG10" i="3"/>
  <c r="AJ10" i="3"/>
  <c r="AF10" i="3"/>
  <c r="AO11" i="3"/>
  <c r="AK11" i="3"/>
  <c r="AG11" i="3"/>
  <c r="AJ11" i="3"/>
  <c r="AF11" i="3"/>
  <c r="AQ11" i="3"/>
  <c r="AM11" i="3"/>
  <c r="AI11" i="3"/>
  <c r="AE11" i="3"/>
  <c r="AL11" i="3"/>
  <c r="AH11" i="3"/>
  <c r="AD11" i="3"/>
  <c r="AQ16" i="3"/>
  <c r="AM16" i="3"/>
  <c r="AI16" i="3"/>
  <c r="AE16" i="3"/>
  <c r="AL16" i="3"/>
  <c r="AH16" i="3"/>
  <c r="AD16" i="3"/>
  <c r="AO16" i="3"/>
  <c r="AK16" i="3"/>
  <c r="AG16" i="3"/>
  <c r="AJ16" i="3"/>
  <c r="AF16" i="3"/>
  <c r="CR18" i="3"/>
  <c r="CS10" i="3" s="1"/>
  <c r="AQ14" i="4"/>
  <c r="AM14" i="4"/>
  <c r="AI14" i="4"/>
  <c r="AE14" i="4"/>
  <c r="AL14" i="4"/>
  <c r="AH14" i="4"/>
  <c r="AD14" i="4"/>
  <c r="AO14" i="4"/>
  <c r="AK14" i="4"/>
  <c r="AG14" i="4"/>
  <c r="AJ14" i="4"/>
  <c r="AF14" i="4"/>
  <c r="AQ8" i="4"/>
  <c r="AM8" i="4"/>
  <c r="AI8" i="4"/>
  <c r="AE8" i="4"/>
  <c r="AL8" i="4"/>
  <c r="AH8" i="4"/>
  <c r="AD8" i="4"/>
  <c r="AO8" i="4"/>
  <c r="AK8" i="4"/>
  <c r="AG8" i="4"/>
  <c r="AJ8" i="4"/>
  <c r="AF8" i="4"/>
  <c r="AO5" i="4"/>
  <c r="AK5" i="4"/>
  <c r="AG5" i="4"/>
  <c r="AJ5" i="4"/>
  <c r="AF5" i="4"/>
  <c r="AQ5" i="4"/>
  <c r="AM5" i="4"/>
  <c r="AI5" i="4"/>
  <c r="AE5" i="4"/>
  <c r="AH5" i="4"/>
  <c r="AD5" i="4"/>
  <c r="AL5" i="4"/>
  <c r="CS8" i="4"/>
  <c r="AB6" i="5"/>
  <c r="AB9" i="3"/>
  <c r="AB16" i="3"/>
  <c r="AA10" i="2"/>
  <c r="AO14" i="2"/>
  <c r="AK14" i="2"/>
  <c r="AG14" i="2"/>
  <c r="AJ14" i="2"/>
  <c r="AF14" i="2"/>
  <c r="AQ14" i="2"/>
  <c r="AM14" i="2"/>
  <c r="AI14" i="2"/>
  <c r="AE14" i="2"/>
  <c r="AL14" i="2"/>
  <c r="AH14" i="2"/>
  <c r="AD14" i="2"/>
  <c r="AB18" i="2"/>
  <c r="AO18" i="2"/>
  <c r="AK18" i="2"/>
  <c r="AG18" i="2"/>
  <c r="AJ18" i="2"/>
  <c r="AF18" i="2"/>
  <c r="AQ18" i="2"/>
  <c r="AM18" i="2"/>
  <c r="AI18" i="2"/>
  <c r="AE18" i="2"/>
  <c r="AL18" i="2"/>
  <c r="AH18" i="2"/>
  <c r="AD18" i="2"/>
  <c r="AA18" i="2"/>
  <c r="AQ5" i="2"/>
  <c r="AM5" i="2"/>
  <c r="AI5" i="2"/>
  <c r="AE5" i="2"/>
  <c r="AL5" i="2"/>
  <c r="AH5" i="2"/>
  <c r="AD5" i="2"/>
  <c r="AO5" i="2"/>
  <c r="AK5" i="2"/>
  <c r="AG5" i="2"/>
  <c r="AJ5" i="2"/>
  <c r="AF5" i="2"/>
  <c r="AO8" i="1"/>
  <c r="AK8" i="1"/>
  <c r="AG8" i="1"/>
  <c r="AJ8" i="1"/>
  <c r="AF8" i="1"/>
  <c r="AQ8" i="1"/>
  <c r="AM8" i="1"/>
  <c r="AI8" i="1"/>
  <c r="AE8" i="1"/>
  <c r="AL8" i="1"/>
  <c r="AH8" i="1"/>
  <c r="AD8" i="1"/>
  <c r="AB8" i="1"/>
  <c r="AA8" i="1"/>
  <c r="AB10" i="1"/>
  <c r="AO10" i="1"/>
  <c r="AK10" i="1"/>
  <c r="AG10" i="1"/>
  <c r="AJ10" i="1"/>
  <c r="AF10" i="1"/>
  <c r="AQ10" i="1"/>
  <c r="AM10" i="1"/>
  <c r="AI10" i="1"/>
  <c r="AE10" i="1"/>
  <c r="AL10" i="1"/>
  <c r="AH10" i="1"/>
  <c r="AD10" i="1"/>
  <c r="AA10" i="1"/>
  <c r="AQ9" i="1"/>
  <c r="AM9" i="1"/>
  <c r="AI9" i="1"/>
  <c r="AE9" i="1"/>
  <c r="AL9" i="1"/>
  <c r="AH9" i="1"/>
  <c r="AD9" i="1"/>
  <c r="AO9" i="1"/>
  <c r="AK9" i="1"/>
  <c r="AG9" i="1"/>
  <c r="AB9" i="1"/>
  <c r="AJ9" i="1"/>
  <c r="AF9" i="1"/>
  <c r="AA9" i="1"/>
  <c r="AB7" i="1"/>
  <c r="AQ7" i="1"/>
  <c r="AM7" i="1"/>
  <c r="AI7" i="1"/>
  <c r="AE7" i="1"/>
  <c r="AL7" i="1"/>
  <c r="AH7" i="1"/>
  <c r="AD7" i="1"/>
  <c r="AO7" i="1"/>
  <c r="AK7" i="1"/>
  <c r="AG7" i="1"/>
  <c r="AJ7" i="1"/>
  <c r="AF7" i="1"/>
  <c r="AA7" i="1"/>
  <c r="CS10" i="1"/>
  <c r="AJ9" i="5"/>
  <c r="AI9" i="5"/>
  <c r="AH9" i="5"/>
  <c r="AG9" i="5"/>
  <c r="AJ11" i="5"/>
  <c r="AI11" i="5"/>
  <c r="AD11" i="5"/>
  <c r="AQ16" i="5"/>
  <c r="AM16" i="5"/>
  <c r="AI16" i="5"/>
  <c r="AE16" i="5"/>
  <c r="AL16" i="5"/>
  <c r="AH16" i="5"/>
  <c r="AD16" i="5"/>
  <c r="AO16" i="5"/>
  <c r="AK16" i="5"/>
  <c r="AG16" i="5"/>
  <c r="AJ16" i="5"/>
  <c r="AF16" i="5"/>
  <c r="AO13" i="3"/>
  <c r="AK13" i="3"/>
  <c r="AG13" i="3"/>
  <c r="AJ13" i="3"/>
  <c r="AF13" i="3"/>
  <c r="AQ13" i="3"/>
  <c r="AM13" i="3"/>
  <c r="AI13" i="3"/>
  <c r="AE13" i="3"/>
  <c r="AD13" i="3"/>
  <c r="AL13" i="3"/>
  <c r="AH13" i="3"/>
  <c r="AQ14" i="3"/>
  <c r="AM14" i="3"/>
  <c r="AI14" i="3"/>
  <c r="AE14" i="3"/>
  <c r="AL14" i="3"/>
  <c r="AH14" i="3"/>
  <c r="AD14" i="3"/>
  <c r="AO14" i="3"/>
  <c r="AK14" i="3"/>
  <c r="AG14" i="3"/>
  <c r="AF14" i="3"/>
  <c r="AJ14" i="3"/>
  <c r="AO15" i="3"/>
  <c r="AK15" i="3"/>
  <c r="AG15" i="3"/>
  <c r="AJ15" i="3"/>
  <c r="AF15" i="3"/>
  <c r="AQ15" i="3"/>
  <c r="AM15" i="3"/>
  <c r="AI15" i="3"/>
  <c r="AE15" i="3"/>
  <c r="AH15" i="3"/>
  <c r="AD15" i="3"/>
  <c r="AL15" i="3"/>
  <c r="CS6" i="3"/>
  <c r="CS7" i="3"/>
  <c r="CS8" i="3"/>
  <c r="AB14" i="3"/>
  <c r="AA8" i="3"/>
  <c r="AO7" i="4"/>
  <c r="AK7" i="4"/>
  <c r="AG7" i="4"/>
  <c r="AJ7" i="4"/>
  <c r="AF7" i="4"/>
  <c r="AQ7" i="4"/>
  <c r="AM7" i="4"/>
  <c r="AI7" i="4"/>
  <c r="AE7" i="4"/>
  <c r="AL7" i="4"/>
  <c r="AH7" i="4"/>
  <c r="AD7" i="4"/>
  <c r="AQ12" i="4"/>
  <c r="AM12" i="4"/>
  <c r="AI12" i="4"/>
  <c r="AE12" i="4"/>
  <c r="AL12" i="4"/>
  <c r="AH12" i="4"/>
  <c r="AD12" i="4"/>
  <c r="AO12" i="4"/>
  <c r="AK12" i="4"/>
  <c r="AG12" i="4"/>
  <c r="AF12" i="4"/>
  <c r="AJ12" i="4"/>
  <c r="AO9" i="4"/>
  <c r="AK9" i="4"/>
  <c r="AG9" i="4"/>
  <c r="AJ9" i="4"/>
  <c r="AF9" i="4"/>
  <c r="AQ9" i="4"/>
  <c r="AM9" i="4"/>
  <c r="AI9" i="4"/>
  <c r="AE9" i="4"/>
  <c r="AL9" i="4"/>
  <c r="AH9" i="4"/>
  <c r="AD9" i="4"/>
  <c r="AB10" i="2"/>
  <c r="AB16" i="4"/>
  <c r="AA6" i="3"/>
  <c r="AB13" i="3"/>
  <c r="AQ7" i="2"/>
  <c r="AM7" i="2"/>
  <c r="AI7" i="2"/>
  <c r="AE7" i="2"/>
  <c r="AL7" i="2"/>
  <c r="AH7" i="2"/>
  <c r="AD7" i="2"/>
  <c r="AO7" i="2"/>
  <c r="AK7" i="2"/>
  <c r="AG7" i="2"/>
  <c r="AJ7" i="2"/>
  <c r="AF7" i="2"/>
  <c r="AO8" i="2"/>
  <c r="AK8" i="2"/>
  <c r="AG8" i="2"/>
  <c r="AJ8" i="2"/>
  <c r="AF8" i="2"/>
  <c r="AQ8" i="2"/>
  <c r="AM8" i="2"/>
  <c r="AI8" i="2"/>
  <c r="AE8" i="2"/>
  <c r="AL8" i="2"/>
  <c r="AH8" i="2"/>
  <c r="AD8" i="2"/>
  <c r="AQ9" i="2"/>
  <c r="AM9" i="2"/>
  <c r="AI9" i="2"/>
  <c r="AE9" i="2"/>
  <c r="AL9" i="2"/>
  <c r="AH9" i="2"/>
  <c r="AD9" i="2"/>
  <c r="AO9" i="2"/>
  <c r="AK9" i="2"/>
  <c r="AG9" i="2"/>
  <c r="AJ9" i="2"/>
  <c r="AF9" i="2"/>
  <c r="AQ13" i="1"/>
  <c r="AM13" i="1"/>
  <c r="AI13" i="1"/>
  <c r="AE13" i="1"/>
  <c r="AL13" i="1"/>
  <c r="AH13" i="1"/>
  <c r="AD13" i="1"/>
  <c r="AO13" i="1"/>
  <c r="AK13" i="1"/>
  <c r="AG13" i="1"/>
  <c r="AJ13" i="1"/>
  <c r="AF13" i="1"/>
  <c r="AB13" i="1"/>
  <c r="AA13" i="1"/>
  <c r="AO16" i="1"/>
  <c r="AK16" i="1"/>
  <c r="AG16" i="1"/>
  <c r="AJ16" i="1"/>
  <c r="AF16" i="1"/>
  <c r="AQ16" i="1"/>
  <c r="AM16" i="1"/>
  <c r="AI16" i="1"/>
  <c r="AE16" i="1"/>
  <c r="AL16" i="1"/>
  <c r="AH16" i="1"/>
  <c r="AD16" i="1"/>
  <c r="AB16" i="1"/>
  <c r="AA16" i="1"/>
  <c r="AO12" i="1"/>
  <c r="AK12" i="1"/>
  <c r="AG12" i="1"/>
  <c r="AJ12" i="1"/>
  <c r="AF12" i="1"/>
  <c r="AQ12" i="1"/>
  <c r="AM12" i="1"/>
  <c r="AI12" i="1"/>
  <c r="AE12" i="1"/>
  <c r="AB12" i="1"/>
  <c r="AL12" i="1"/>
  <c r="AH12" i="1"/>
  <c r="AD12" i="1"/>
  <c r="AA12" i="1"/>
  <c r="AB15" i="1"/>
  <c r="AQ15" i="1"/>
  <c r="AM15" i="1"/>
  <c r="AI15" i="1"/>
  <c r="AE15" i="1"/>
  <c r="AL15" i="1"/>
  <c r="AH15" i="1"/>
  <c r="AD15" i="1"/>
  <c r="AO15" i="1"/>
  <c r="AK15" i="1"/>
  <c r="AG15" i="1"/>
  <c r="AJ15" i="1"/>
  <c r="AF15" i="1"/>
  <c r="AA15" i="1"/>
  <c r="AZ15" i="7"/>
  <c r="AZ10" i="7"/>
  <c r="AZ16" i="7"/>
  <c r="AZ17" i="7"/>
  <c r="AZ7" i="7"/>
  <c r="AZ5" i="7"/>
  <c r="AZ18" i="7"/>
  <c r="AZ14" i="7"/>
  <c r="AZ11" i="7"/>
  <c r="AZ13" i="7"/>
  <c r="BH10" i="17"/>
  <c r="BJ10" i="16"/>
  <c r="BQ10" i="16" s="1"/>
  <c r="BJ7" i="17"/>
  <c r="BQ7" i="17" s="1"/>
  <c r="BI7" i="18"/>
  <c r="BI13" i="17"/>
  <c r="BJ13" i="16"/>
  <c r="BQ13" i="16" s="1"/>
  <c r="BI9" i="17"/>
  <c r="BJ9" i="16"/>
  <c r="BQ9" i="16" s="1"/>
  <c r="BI16" i="16"/>
  <c r="BJ16" i="15"/>
  <c r="BQ16" i="15" s="1"/>
  <c r="BA6" i="6"/>
  <c r="AZ6" i="6"/>
  <c r="BA9" i="6"/>
  <c r="AZ9" i="6"/>
  <c r="BA12" i="6"/>
  <c r="AZ12" i="6"/>
  <c r="AZ8" i="6"/>
  <c r="BA8" i="6"/>
  <c r="BA11" i="6"/>
  <c r="AZ11" i="6"/>
  <c r="AZ16" i="6"/>
  <c r="BA16" i="6"/>
  <c r="BA15" i="6"/>
  <c r="AZ15" i="6"/>
  <c r="AZ5" i="6"/>
  <c r="BA5" i="6"/>
  <c r="BA18" i="6"/>
  <c r="AZ18" i="6"/>
  <c r="BA10" i="6"/>
  <c r="AZ10" i="6"/>
  <c r="AZ17" i="6"/>
  <c r="BA17" i="6"/>
  <c r="AZ14" i="6"/>
  <c r="BA14" i="6"/>
  <c r="BA7" i="6"/>
  <c r="AZ7" i="6"/>
  <c r="BA13" i="6"/>
  <c r="AZ13" i="6"/>
  <c r="AS11" i="6"/>
  <c r="AS14" i="6"/>
  <c r="AS7" i="6"/>
  <c r="AS16" i="6"/>
  <c r="AS5" i="6"/>
  <c r="AS10" i="6"/>
  <c r="AS17" i="6"/>
  <c r="AS15" i="6"/>
  <c r="AS8" i="6"/>
  <c r="AS6" i="6"/>
  <c r="AS13" i="6"/>
  <c r="AS9" i="6"/>
  <c r="AS18" i="6"/>
  <c r="AS12" i="6"/>
  <c r="CS6" i="2" l="1"/>
  <c r="AB17" i="5"/>
  <c r="AO10" i="5"/>
  <c r="AL15" i="5"/>
  <c r="CS14" i="1"/>
  <c r="CS13" i="1"/>
  <c r="CS5" i="4"/>
  <c r="AE17" i="5"/>
  <c r="AI10" i="5"/>
  <c r="CS16" i="1"/>
  <c r="CS9" i="1"/>
  <c r="AF17" i="5"/>
  <c r="AI15" i="5"/>
  <c r="AF10" i="5"/>
  <c r="CS15" i="1"/>
  <c r="CS12" i="1"/>
  <c r="AC13" i="1" s="1"/>
  <c r="AO17" i="5"/>
  <c r="AQ14" i="5"/>
  <c r="AM10" i="5"/>
  <c r="AJ10" i="5"/>
  <c r="AD10" i="5"/>
  <c r="AH17" i="5"/>
  <c r="AI17" i="5"/>
  <c r="AJ17" i="5"/>
  <c r="AM15" i="5"/>
  <c r="AO15" i="5"/>
  <c r="AQ10" i="5"/>
  <c r="AG10" i="5"/>
  <c r="AH10" i="5"/>
  <c r="AL17" i="5"/>
  <c r="AM17" i="5"/>
  <c r="AG17" i="5"/>
  <c r="AH15" i="5"/>
  <c r="AJ14" i="5"/>
  <c r="AE10" i="5"/>
  <c r="AK10" i="5"/>
  <c r="AL10" i="5"/>
  <c r="AA17" i="5"/>
  <c r="AD17" i="5"/>
  <c r="AQ17" i="5"/>
  <c r="AH14" i="5"/>
  <c r="AK11" i="5"/>
  <c r="AH11" i="5"/>
  <c r="AM11" i="5"/>
  <c r="CS7" i="4"/>
  <c r="AD7" i="5"/>
  <c r="AI7" i="5"/>
  <c r="AJ7" i="5"/>
  <c r="AA18" i="5"/>
  <c r="AK18" i="5"/>
  <c r="AL18" i="5"/>
  <c r="AQ18" i="5"/>
  <c r="AB14" i="5"/>
  <c r="AG14" i="5"/>
  <c r="AL14" i="5"/>
  <c r="CS12" i="4"/>
  <c r="AO11" i="5"/>
  <c r="AL11" i="5"/>
  <c r="AQ11" i="5"/>
  <c r="CS11" i="4"/>
  <c r="AC12" i="4" s="1"/>
  <c r="AG7" i="5"/>
  <c r="AH7" i="5"/>
  <c r="AM7" i="5"/>
  <c r="AJ18" i="5"/>
  <c r="AO18" i="5"/>
  <c r="AE18" i="5"/>
  <c r="AB18" i="5"/>
  <c r="AK14" i="5"/>
  <c r="AI14" i="5"/>
  <c r="AA7" i="5"/>
  <c r="CS10" i="4"/>
  <c r="AG11" i="5"/>
  <c r="AE11" i="5"/>
  <c r="CS6" i="4"/>
  <c r="AK7" i="5"/>
  <c r="AL7" i="5"/>
  <c r="AF18" i="5"/>
  <c r="AD18" i="5"/>
  <c r="AF14" i="5"/>
  <c r="AO14" i="5"/>
  <c r="AM14" i="5"/>
  <c r="CS6" i="5"/>
  <c r="AY16" i="15"/>
  <c r="BR16" i="15"/>
  <c r="BB16" i="15" s="1"/>
  <c r="BR13" i="16"/>
  <c r="BR10" i="16"/>
  <c r="CS15" i="3"/>
  <c r="AC16" i="3" s="1"/>
  <c r="CS9" i="3"/>
  <c r="AH13" i="5"/>
  <c r="AA15" i="5"/>
  <c r="AP15" i="5"/>
  <c r="AN15" i="5"/>
  <c r="CS5" i="3"/>
  <c r="AB11" i="5"/>
  <c r="AP11" i="5"/>
  <c r="AN11" i="5"/>
  <c r="AB12" i="5"/>
  <c r="AP12" i="5"/>
  <c r="AN12" i="5"/>
  <c r="AY10" i="15"/>
  <c r="AY9" i="15"/>
  <c r="AY15" i="15"/>
  <c r="CS8" i="1"/>
  <c r="AE14" i="5"/>
  <c r="AN14" i="5"/>
  <c r="AP14" i="5"/>
  <c r="CS17" i="4"/>
  <c r="AB10" i="5"/>
  <c r="AN10" i="5"/>
  <c r="AP10" i="5"/>
  <c r="AB7" i="5"/>
  <c r="AP7" i="5"/>
  <c r="AN7" i="5"/>
  <c r="AY8" i="15"/>
  <c r="BB16" i="14"/>
  <c r="BB14" i="14"/>
  <c r="AY18" i="15"/>
  <c r="BB18" i="14"/>
  <c r="AY12" i="15"/>
  <c r="AP18" i="5"/>
  <c r="AN18" i="5"/>
  <c r="AY6" i="15"/>
  <c r="CS16" i="4"/>
  <c r="AC17" i="4" s="1"/>
  <c r="AB13" i="5"/>
  <c r="AP13" i="5"/>
  <c r="AN13" i="5"/>
  <c r="AB9" i="5"/>
  <c r="AP9" i="5"/>
  <c r="AN9" i="5"/>
  <c r="AY5" i="15"/>
  <c r="AP17" i="5"/>
  <c r="AN17" i="5"/>
  <c r="AY11" i="15"/>
  <c r="AY17" i="15"/>
  <c r="AY7" i="15"/>
  <c r="BR9" i="16"/>
  <c r="BR7" i="17"/>
  <c r="AB16" i="5"/>
  <c r="AP16" i="5"/>
  <c r="AN16" i="5"/>
  <c r="AB8" i="5"/>
  <c r="AP8" i="5"/>
  <c r="AN8" i="5"/>
  <c r="BR18" i="26"/>
  <c r="BR15" i="26"/>
  <c r="AY13" i="15"/>
  <c r="AY14" i="15"/>
  <c r="BB7" i="14"/>
  <c r="CS14" i="5"/>
  <c r="AC15" i="5" s="1"/>
  <c r="CS16" i="5"/>
  <c r="CS15" i="5"/>
  <c r="CS11" i="5"/>
  <c r="CS12" i="5"/>
  <c r="CS14" i="2"/>
  <c r="AA9" i="5"/>
  <c r="CS15" i="2"/>
  <c r="AK9" i="5"/>
  <c r="AL9" i="5"/>
  <c r="AM9" i="5"/>
  <c r="CS5" i="2"/>
  <c r="AC6" i="2" s="1"/>
  <c r="CS14" i="3"/>
  <c r="AC15" i="3" s="1"/>
  <c r="CS7" i="1"/>
  <c r="CS13" i="2"/>
  <c r="CS15" i="4"/>
  <c r="CS12" i="3"/>
  <c r="CS8" i="5"/>
  <c r="AD15" i="5"/>
  <c r="AE15" i="5"/>
  <c r="AF15" i="5"/>
  <c r="AK15" i="5"/>
  <c r="AD14" i="5"/>
  <c r="AG13" i="5"/>
  <c r="AE13" i="5"/>
  <c r="AI13" i="5"/>
  <c r="AK13" i="5"/>
  <c r="AA13" i="5"/>
  <c r="CS9" i="4"/>
  <c r="AC10" i="4" s="1"/>
  <c r="CS17" i="5"/>
  <c r="CS6" i="1"/>
  <c r="CS17" i="3"/>
  <c r="AA16" i="5"/>
  <c r="CS10" i="2"/>
  <c r="AC11" i="2" s="1"/>
  <c r="AO9" i="5"/>
  <c r="AQ9" i="5"/>
  <c r="CS16" i="2"/>
  <c r="CS10" i="5"/>
  <c r="CS12" i="2"/>
  <c r="CS13" i="3"/>
  <c r="CS14" i="4"/>
  <c r="AC15" i="4" s="1"/>
  <c r="CS11" i="3"/>
  <c r="CS7" i="5"/>
  <c r="AJ13" i="5"/>
  <c r="AM13" i="5"/>
  <c r="AO13" i="5"/>
  <c r="CS17" i="2"/>
  <c r="CS9" i="2"/>
  <c r="AD9" i="5"/>
  <c r="AE9" i="5"/>
  <c r="AF9" i="5"/>
  <c r="CS11" i="2"/>
  <c r="CS13" i="5"/>
  <c r="CS16" i="3"/>
  <c r="AC17" i="3" s="1"/>
  <c r="CS9" i="5"/>
  <c r="CS5" i="1"/>
  <c r="CS8" i="2"/>
  <c r="CS5" i="5"/>
  <c r="AD13" i="5"/>
  <c r="AF13" i="5"/>
  <c r="AQ13" i="5"/>
  <c r="CQ17" i="6"/>
  <c r="CR17" i="6" s="1"/>
  <c r="CQ13" i="6"/>
  <c r="CR13" i="6" s="1"/>
  <c r="CQ9" i="6"/>
  <c r="CR9" i="6" s="1"/>
  <c r="CQ5" i="6"/>
  <c r="CR5" i="6" s="1"/>
  <c r="CQ16" i="6"/>
  <c r="CR16" i="6" s="1"/>
  <c r="CQ12" i="6"/>
  <c r="CR12" i="6" s="1"/>
  <c r="CQ8" i="6"/>
  <c r="CR8" i="6" s="1"/>
  <c r="CQ15" i="6"/>
  <c r="CR15" i="6" s="1"/>
  <c r="CQ11" i="6"/>
  <c r="CR11" i="6" s="1"/>
  <c r="CQ7" i="6"/>
  <c r="CR7" i="6" s="1"/>
  <c r="CQ14" i="6"/>
  <c r="CR14" i="6" s="1"/>
  <c r="CQ10" i="6"/>
  <c r="CR10" i="6" s="1"/>
  <c r="CQ6" i="6"/>
  <c r="CR6" i="6" s="1"/>
  <c r="CQ18" i="6"/>
  <c r="V17" i="6"/>
  <c r="V13" i="6"/>
  <c r="AA13" i="6" s="1"/>
  <c r="V9" i="6"/>
  <c r="V5" i="6"/>
  <c r="V18" i="6"/>
  <c r="V16" i="6"/>
  <c r="V12" i="6"/>
  <c r="AB12" i="6" s="1"/>
  <c r="V8" i="6"/>
  <c r="V15" i="6"/>
  <c r="AA15" i="6" s="1"/>
  <c r="V11" i="6"/>
  <c r="AA11" i="6" s="1"/>
  <c r="V7" i="6"/>
  <c r="AA7" i="6" s="1"/>
  <c r="V14" i="6"/>
  <c r="V10" i="6"/>
  <c r="AB10" i="6" s="1"/>
  <c r="V6" i="6"/>
  <c r="AB9" i="6"/>
  <c r="CS18" i="2"/>
  <c r="CS18" i="5"/>
  <c r="CS18" i="3"/>
  <c r="CS18" i="4"/>
  <c r="CS18" i="1"/>
  <c r="AO28" i="2"/>
  <c r="AO28" i="1"/>
  <c r="AO28" i="3"/>
  <c r="AC14" i="2"/>
  <c r="AC16" i="2"/>
  <c r="AC14" i="4"/>
  <c r="AC7" i="2"/>
  <c r="AC10" i="1"/>
  <c r="AC15" i="1"/>
  <c r="AZ15" i="8"/>
  <c r="AZ13" i="8"/>
  <c r="AZ9" i="8"/>
  <c r="AZ11" i="8"/>
  <c r="AZ16" i="8"/>
  <c r="AZ14" i="8"/>
  <c r="AZ7" i="8"/>
  <c r="AZ10" i="8"/>
  <c r="AZ5" i="8"/>
  <c r="AZ6" i="8"/>
  <c r="AZ17" i="8"/>
  <c r="BH10" i="18"/>
  <c r="BJ10" i="17"/>
  <c r="BQ10" i="17" s="1"/>
  <c r="AO28" i="4"/>
  <c r="BJ9" i="17"/>
  <c r="BQ9" i="17" s="1"/>
  <c r="BI9" i="18"/>
  <c r="BI7" i="19"/>
  <c r="BJ7" i="18"/>
  <c r="BQ7" i="18" s="1"/>
  <c r="BJ13" i="17"/>
  <c r="BQ13" i="17" s="1"/>
  <c r="BI13" i="18"/>
  <c r="BI16" i="17"/>
  <c r="BJ16" i="16"/>
  <c r="BQ16" i="16" s="1"/>
  <c r="AY7" i="16" s="1"/>
  <c r="BA12" i="7"/>
  <c r="AS5" i="7"/>
  <c r="AS17" i="7"/>
  <c r="AS7" i="7"/>
  <c r="AS15" i="7"/>
  <c r="AS13" i="7"/>
  <c r="AS18" i="7"/>
  <c r="AS6" i="7"/>
  <c r="AS11" i="7"/>
  <c r="AS8" i="7"/>
  <c r="AS9" i="7"/>
  <c r="AS16" i="7"/>
  <c r="AS10" i="7"/>
  <c r="AS12" i="7"/>
  <c r="AS14" i="7"/>
  <c r="BA8" i="7"/>
  <c r="BA18" i="7"/>
  <c r="BA9" i="7"/>
  <c r="BA17" i="7"/>
  <c r="BA5" i="7"/>
  <c r="BA16" i="7"/>
  <c r="AZ12" i="7"/>
  <c r="BA11" i="7"/>
  <c r="BA13" i="7"/>
  <c r="BA14" i="7"/>
  <c r="BA7" i="7"/>
  <c r="BA6" i="7"/>
  <c r="AZ8" i="7"/>
  <c r="AZ9" i="7"/>
  <c r="BA10" i="7"/>
  <c r="BA15" i="7"/>
  <c r="AZ6" i="7"/>
  <c r="AB7" i="6" l="1"/>
  <c r="BB7" i="15"/>
  <c r="BB6" i="15"/>
  <c r="BB9" i="15"/>
  <c r="BB15" i="15"/>
  <c r="BB5" i="15"/>
  <c r="BB10" i="15"/>
  <c r="BB18" i="15"/>
  <c r="BB14" i="15"/>
  <c r="BB17" i="15"/>
  <c r="BB13" i="15"/>
  <c r="AA12" i="6"/>
  <c r="BB8" i="15"/>
  <c r="BB12" i="15"/>
  <c r="AB15" i="6"/>
  <c r="AA10" i="6"/>
  <c r="BR10" i="17"/>
  <c r="AP6" i="6"/>
  <c r="AN6" i="6"/>
  <c r="AP11" i="6"/>
  <c r="AN11" i="6"/>
  <c r="AP16" i="6"/>
  <c r="AN16" i="6"/>
  <c r="AB13" i="6"/>
  <c r="AN13" i="6"/>
  <c r="AP13" i="6"/>
  <c r="AY15" i="16"/>
  <c r="AY12" i="16"/>
  <c r="AY14" i="16"/>
  <c r="AP10" i="6"/>
  <c r="AN10" i="6"/>
  <c r="AP15" i="6"/>
  <c r="AN15" i="6"/>
  <c r="AP18" i="6"/>
  <c r="AN18" i="6"/>
  <c r="AN17" i="6"/>
  <c r="AP17" i="6"/>
  <c r="AY18" i="16"/>
  <c r="AY9" i="16"/>
  <c r="AY11" i="16"/>
  <c r="AY17" i="16"/>
  <c r="AY10" i="16"/>
  <c r="BR13" i="17"/>
  <c r="BR9" i="17"/>
  <c r="AB14" i="6"/>
  <c r="AP14" i="6"/>
  <c r="AN14" i="6"/>
  <c r="AB8" i="6"/>
  <c r="AP8" i="6"/>
  <c r="AN8" i="6"/>
  <c r="AB5" i="6"/>
  <c r="AP5" i="6"/>
  <c r="AN5" i="6"/>
  <c r="AY8" i="16"/>
  <c r="AY5" i="16"/>
  <c r="AY16" i="16"/>
  <c r="BR16" i="16"/>
  <c r="BB16" i="16" s="1"/>
  <c r="BR7" i="18"/>
  <c r="AP7" i="6"/>
  <c r="AN7" i="6"/>
  <c r="AP12" i="6"/>
  <c r="AN12" i="6"/>
  <c r="AA9" i="6"/>
  <c r="AN9" i="6"/>
  <c r="AP9" i="6"/>
  <c r="AY6" i="16"/>
  <c r="AY13" i="16"/>
  <c r="BB11" i="15"/>
  <c r="AA14" i="6"/>
  <c r="AA8" i="6"/>
  <c r="AL6" i="6"/>
  <c r="AH6" i="6"/>
  <c r="AD6" i="6"/>
  <c r="AO6" i="6"/>
  <c r="AK6" i="6"/>
  <c r="AG6" i="6"/>
  <c r="AJ6" i="6"/>
  <c r="AF6" i="6"/>
  <c r="AQ6" i="6"/>
  <c r="AM6" i="6"/>
  <c r="AI6" i="6"/>
  <c r="AE6" i="6"/>
  <c r="AJ11" i="6"/>
  <c r="AF11" i="6"/>
  <c r="AQ11" i="6"/>
  <c r="AM11" i="6"/>
  <c r="AI11" i="6"/>
  <c r="AE11" i="6"/>
  <c r="AL11" i="6"/>
  <c r="AH11" i="6"/>
  <c r="AD11" i="6"/>
  <c r="AK11" i="6"/>
  <c r="AG11" i="6"/>
  <c r="AO11" i="6"/>
  <c r="AL16" i="6"/>
  <c r="AH16" i="6"/>
  <c r="AD16" i="6"/>
  <c r="AO16" i="6"/>
  <c r="AK16" i="6"/>
  <c r="AG16" i="6"/>
  <c r="AJ16" i="6"/>
  <c r="AF16" i="6"/>
  <c r="AE16" i="6"/>
  <c r="AQ16" i="6"/>
  <c r="AM16" i="6"/>
  <c r="AI16" i="6"/>
  <c r="AJ13" i="6"/>
  <c r="AF13" i="6"/>
  <c r="AQ13" i="6"/>
  <c r="AM13" i="6"/>
  <c r="AI13" i="6"/>
  <c r="AE13" i="6"/>
  <c r="AL13" i="6"/>
  <c r="AH13" i="6"/>
  <c r="AD13" i="6"/>
  <c r="AO13" i="6"/>
  <c r="AK13" i="6"/>
  <c r="AG13" i="6"/>
  <c r="AA16" i="6"/>
  <c r="AA6" i="6"/>
  <c r="AB11" i="6"/>
  <c r="AB16" i="6"/>
  <c r="AL10" i="6"/>
  <c r="AH10" i="6"/>
  <c r="AD10" i="6"/>
  <c r="AO10" i="6"/>
  <c r="AK10" i="6"/>
  <c r="AG10" i="6"/>
  <c r="AJ10" i="6"/>
  <c r="AF10" i="6"/>
  <c r="AI10" i="6"/>
  <c r="AE10" i="6"/>
  <c r="AQ10" i="6"/>
  <c r="AM10" i="6"/>
  <c r="AJ15" i="6"/>
  <c r="AF15" i="6"/>
  <c r="AQ15" i="6"/>
  <c r="AM15" i="6"/>
  <c r="AI15" i="6"/>
  <c r="AE15" i="6"/>
  <c r="AL15" i="6"/>
  <c r="AH15" i="6"/>
  <c r="AD15" i="6"/>
  <c r="AO15" i="6"/>
  <c r="AK15" i="6"/>
  <c r="AG15" i="6"/>
  <c r="AA18" i="6"/>
  <c r="AL18" i="6"/>
  <c r="AH18" i="6"/>
  <c r="AD18" i="6"/>
  <c r="AO18" i="6"/>
  <c r="AK18" i="6"/>
  <c r="AG18" i="6"/>
  <c r="AJ18" i="6"/>
  <c r="AF18" i="6"/>
  <c r="AI18" i="6"/>
  <c r="AE18" i="6"/>
  <c r="AQ18" i="6"/>
  <c r="AM18" i="6"/>
  <c r="AB18" i="6"/>
  <c r="AJ17" i="6"/>
  <c r="AF17" i="6"/>
  <c r="AQ17" i="6"/>
  <c r="AM17" i="6"/>
  <c r="AI17" i="6"/>
  <c r="AE17" i="6"/>
  <c r="AL17" i="6"/>
  <c r="AH17" i="6"/>
  <c r="AD17" i="6"/>
  <c r="AG17" i="6"/>
  <c r="AO17" i="6"/>
  <c r="AK17" i="6"/>
  <c r="AB17" i="6"/>
  <c r="AA17" i="6"/>
  <c r="CQ17" i="7"/>
  <c r="CR17" i="7" s="1"/>
  <c r="CQ13" i="7"/>
  <c r="CR13" i="7" s="1"/>
  <c r="CQ9" i="7"/>
  <c r="CR9" i="7" s="1"/>
  <c r="CQ5" i="7"/>
  <c r="CR5" i="7" s="1"/>
  <c r="CQ16" i="7"/>
  <c r="CR16" i="7" s="1"/>
  <c r="CQ12" i="7"/>
  <c r="CR12" i="7" s="1"/>
  <c r="CQ8" i="7"/>
  <c r="CR8" i="7" s="1"/>
  <c r="CQ15" i="7"/>
  <c r="CR15" i="7" s="1"/>
  <c r="CQ11" i="7"/>
  <c r="CR11" i="7" s="1"/>
  <c r="CQ7" i="7"/>
  <c r="CR7" i="7" s="1"/>
  <c r="CQ14" i="7"/>
  <c r="CR14" i="7" s="1"/>
  <c r="CQ10" i="7"/>
  <c r="CR10" i="7" s="1"/>
  <c r="CQ6" i="7"/>
  <c r="CR6" i="7" s="1"/>
  <c r="CQ18" i="7"/>
  <c r="V15" i="7"/>
  <c r="AB15" i="7" s="1"/>
  <c r="V11" i="7"/>
  <c r="V7" i="7"/>
  <c r="AB7" i="7" s="1"/>
  <c r="V18" i="7"/>
  <c r="V14" i="7"/>
  <c r="V10" i="7"/>
  <c r="V6" i="7"/>
  <c r="V17" i="7"/>
  <c r="V13" i="7"/>
  <c r="V9" i="7"/>
  <c r="V5" i="7"/>
  <c r="V16" i="7"/>
  <c r="V12" i="7"/>
  <c r="V8" i="7"/>
  <c r="AB6" i="6"/>
  <c r="AL14" i="6"/>
  <c r="AH14" i="6"/>
  <c r="AD14" i="6"/>
  <c r="AO14" i="6"/>
  <c r="AK14" i="6"/>
  <c r="AG14" i="6"/>
  <c r="AJ14" i="6"/>
  <c r="AF14" i="6"/>
  <c r="AQ14" i="6"/>
  <c r="AM14" i="6"/>
  <c r="AI14" i="6"/>
  <c r="AE14" i="6"/>
  <c r="AL8" i="6"/>
  <c r="AH8" i="6"/>
  <c r="AD8" i="6"/>
  <c r="AO8" i="6"/>
  <c r="AK8" i="6"/>
  <c r="AG8" i="6"/>
  <c r="AJ8" i="6"/>
  <c r="AF8" i="6"/>
  <c r="AE8" i="6"/>
  <c r="AQ8" i="6"/>
  <c r="AM8" i="6"/>
  <c r="AI8" i="6"/>
  <c r="AJ5" i="6"/>
  <c r="AF5" i="6"/>
  <c r="AQ5" i="6"/>
  <c r="AM5" i="6"/>
  <c r="AI5" i="6"/>
  <c r="AE5" i="6"/>
  <c r="AL5" i="6"/>
  <c r="AH5" i="6"/>
  <c r="AD5" i="6"/>
  <c r="AO5" i="6"/>
  <c r="AK5" i="6"/>
  <c r="AG5" i="6"/>
  <c r="CR18" i="6"/>
  <c r="CS15" i="6" s="1"/>
  <c r="AC16" i="6" s="1"/>
  <c r="AJ7" i="6"/>
  <c r="AF7" i="6"/>
  <c r="AQ7" i="6"/>
  <c r="AM7" i="6"/>
  <c r="AI7" i="6"/>
  <c r="AE7" i="6"/>
  <c r="AL7" i="6"/>
  <c r="AH7" i="6"/>
  <c r="AD7" i="6"/>
  <c r="AO7" i="6"/>
  <c r="AK7" i="6"/>
  <c r="AG7" i="6"/>
  <c r="AL12" i="6"/>
  <c r="AH12" i="6"/>
  <c r="AD12" i="6"/>
  <c r="AO12" i="6"/>
  <c r="AK12" i="6"/>
  <c r="AG12" i="6"/>
  <c r="AJ12" i="6"/>
  <c r="AF12" i="6"/>
  <c r="AM12" i="6"/>
  <c r="AI12" i="6"/>
  <c r="AE12" i="6"/>
  <c r="AQ12" i="6"/>
  <c r="AJ9" i="6"/>
  <c r="AF9" i="6"/>
  <c r="AQ9" i="6"/>
  <c r="AM9" i="6"/>
  <c r="AI9" i="6"/>
  <c r="AE9" i="6"/>
  <c r="AL9" i="6"/>
  <c r="AH9" i="6"/>
  <c r="AD9" i="6"/>
  <c r="AG9" i="6"/>
  <c r="AO9" i="6"/>
  <c r="AK9" i="6"/>
  <c r="AA5" i="6"/>
  <c r="AC15" i="2"/>
  <c r="AC16" i="5"/>
  <c r="AC18" i="1"/>
  <c r="AC16" i="1"/>
  <c r="AC16" i="4"/>
  <c r="AC14" i="3"/>
  <c r="AC14" i="1"/>
  <c r="AC14" i="5"/>
  <c r="AC13" i="3"/>
  <c r="AC11" i="5"/>
  <c r="AC17" i="5"/>
  <c r="AC13" i="4"/>
  <c r="AC18" i="5"/>
  <c r="AC11" i="3"/>
  <c r="AC17" i="1"/>
  <c r="AC13" i="2"/>
  <c r="AC13" i="5"/>
  <c r="AC8" i="1"/>
  <c r="AC17" i="2"/>
  <c r="AC6" i="3"/>
  <c r="AC18" i="3"/>
  <c r="AC18" i="2"/>
  <c r="AC12" i="2"/>
  <c r="AC18" i="4"/>
  <c r="AC12" i="1"/>
  <c r="AC8" i="2"/>
  <c r="AC12" i="5"/>
  <c r="AC12" i="3"/>
  <c r="AC11" i="1"/>
  <c r="AC9" i="2"/>
  <c r="AC11" i="4"/>
  <c r="AC8" i="5"/>
  <c r="AC10" i="2"/>
  <c r="AC10" i="5"/>
  <c r="AC9" i="1"/>
  <c r="AC9" i="4"/>
  <c r="AC10" i="3"/>
  <c r="AC7" i="1"/>
  <c r="AC9" i="3"/>
  <c r="AC9" i="5"/>
  <c r="AC7" i="4"/>
  <c r="AC8" i="3"/>
  <c r="AC8" i="4"/>
  <c r="AC7" i="5"/>
  <c r="AC7" i="3"/>
  <c r="AC6" i="5"/>
  <c r="AO28" i="5"/>
  <c r="AC6" i="1"/>
  <c r="AC6" i="4"/>
  <c r="AZ8" i="9"/>
  <c r="AZ15" i="9"/>
  <c r="AZ16" i="9"/>
  <c r="AZ10" i="9"/>
  <c r="AZ11" i="9"/>
  <c r="AZ6" i="9"/>
  <c r="AZ9" i="9"/>
  <c r="AZ12" i="9"/>
  <c r="AZ7" i="9"/>
  <c r="AZ13" i="9"/>
  <c r="AZ17" i="9"/>
  <c r="BH10" i="19"/>
  <c r="BJ10" i="18"/>
  <c r="BQ10" i="18" s="1"/>
  <c r="BJ7" i="19"/>
  <c r="BQ7" i="19" s="1"/>
  <c r="BI7" i="20"/>
  <c r="BJ16" i="17"/>
  <c r="BQ16" i="17" s="1"/>
  <c r="AY10" i="17" s="1"/>
  <c r="BI16" i="18"/>
  <c r="BI9" i="19"/>
  <c r="BJ9" i="18"/>
  <c r="BQ9" i="18" s="1"/>
  <c r="BI13" i="19"/>
  <c r="BJ13" i="18"/>
  <c r="BQ13" i="18" s="1"/>
  <c r="BA18" i="8"/>
  <c r="BA9" i="8"/>
  <c r="BA14" i="8"/>
  <c r="AZ18" i="8"/>
  <c r="AZ5" i="9"/>
  <c r="BA7" i="8"/>
  <c r="BA11" i="8"/>
  <c r="BA5" i="8"/>
  <c r="BA17" i="8"/>
  <c r="BA6" i="8"/>
  <c r="BA10" i="8"/>
  <c r="BA12" i="8"/>
  <c r="BA13" i="8"/>
  <c r="BA16" i="8"/>
  <c r="AZ12" i="8"/>
  <c r="BA15" i="8"/>
  <c r="AS13" i="8"/>
  <c r="AS6" i="8"/>
  <c r="AS18" i="8"/>
  <c r="AS15" i="8"/>
  <c r="AS14" i="8"/>
  <c r="AS16" i="8"/>
  <c r="AS9" i="8"/>
  <c r="AS7" i="8"/>
  <c r="AS10" i="8"/>
  <c r="AS12" i="8"/>
  <c r="AS5" i="8"/>
  <c r="AS8" i="8"/>
  <c r="AS11" i="8"/>
  <c r="AS17" i="8"/>
  <c r="BA8" i="8"/>
  <c r="AZ8" i="8"/>
  <c r="BB11" i="16" l="1"/>
  <c r="CS6" i="6"/>
  <c r="AC7" i="6" s="1"/>
  <c r="BB14" i="16"/>
  <c r="BB15" i="16"/>
  <c r="BB5" i="16"/>
  <c r="BR9" i="18"/>
  <c r="AB16" i="7"/>
  <c r="AN16" i="7"/>
  <c r="AP16" i="7"/>
  <c r="AP17" i="7"/>
  <c r="AN17" i="7"/>
  <c r="AP18" i="7"/>
  <c r="AN18" i="7"/>
  <c r="AY17" i="17"/>
  <c r="AY13" i="17"/>
  <c r="BB18" i="16"/>
  <c r="AY12" i="17"/>
  <c r="BB7" i="16"/>
  <c r="BB9" i="16"/>
  <c r="BR7" i="19"/>
  <c r="AP5" i="7"/>
  <c r="AN5" i="7"/>
  <c r="AP6" i="7"/>
  <c r="AN6" i="7"/>
  <c r="AP7" i="7"/>
  <c r="AN7" i="7"/>
  <c r="AY9" i="17"/>
  <c r="BB6" i="16"/>
  <c r="AY6" i="17"/>
  <c r="BR13" i="18"/>
  <c r="BR10" i="18"/>
  <c r="AP8" i="7"/>
  <c r="AN8" i="7"/>
  <c r="AP9" i="7"/>
  <c r="AN9" i="7"/>
  <c r="AP10" i="7"/>
  <c r="AN10" i="7"/>
  <c r="AB11" i="7"/>
  <c r="AP11" i="7"/>
  <c r="AN11" i="7"/>
  <c r="AY7" i="17"/>
  <c r="AY15" i="17"/>
  <c r="BB10" i="16"/>
  <c r="BB17" i="16"/>
  <c r="AY14" i="17"/>
  <c r="AY16" i="17"/>
  <c r="BR16" i="17"/>
  <c r="BB13" i="17" s="1"/>
  <c r="AN12" i="7"/>
  <c r="AP12" i="7"/>
  <c r="AB13" i="7"/>
  <c r="AP13" i="7"/>
  <c r="AN13" i="7"/>
  <c r="AB14" i="7"/>
  <c r="AP14" i="7"/>
  <c r="AN14" i="7"/>
  <c r="AP15" i="7"/>
  <c r="AN15" i="7"/>
  <c r="AY18" i="17"/>
  <c r="BB13" i="16"/>
  <c r="BB8" i="16"/>
  <c r="AY5" i="17"/>
  <c r="BB12" i="16"/>
  <c r="AY11" i="17"/>
  <c r="AY8" i="17"/>
  <c r="CS14" i="6"/>
  <c r="CS17" i="6"/>
  <c r="CS9" i="6"/>
  <c r="AC10" i="6" s="1"/>
  <c r="CS8" i="6"/>
  <c r="AC9" i="6" s="1"/>
  <c r="CS13" i="6"/>
  <c r="AC14" i="6" s="1"/>
  <c r="CS10" i="6"/>
  <c r="AC11" i="6" s="1"/>
  <c r="CS5" i="6"/>
  <c r="AC6" i="6" s="1"/>
  <c r="CS12" i="6"/>
  <c r="AC13" i="6" s="1"/>
  <c r="CS7" i="6"/>
  <c r="AC8" i="6" s="1"/>
  <c r="CS16" i="6"/>
  <c r="AC17" i="6" s="1"/>
  <c r="CS11" i="6"/>
  <c r="AC12" i="6" s="1"/>
  <c r="CQ17" i="8"/>
  <c r="CR17" i="8" s="1"/>
  <c r="CQ13" i="8"/>
  <c r="CR13" i="8" s="1"/>
  <c r="CQ9" i="8"/>
  <c r="CR9" i="8" s="1"/>
  <c r="CQ5" i="8"/>
  <c r="CR5" i="8" s="1"/>
  <c r="CQ16" i="8"/>
  <c r="CR16" i="8" s="1"/>
  <c r="CQ12" i="8"/>
  <c r="CR12" i="8" s="1"/>
  <c r="CQ8" i="8"/>
  <c r="CR8" i="8" s="1"/>
  <c r="CQ15" i="8"/>
  <c r="CR15" i="8" s="1"/>
  <c r="CQ11" i="8"/>
  <c r="CR11" i="8" s="1"/>
  <c r="CQ7" i="8"/>
  <c r="CR7" i="8" s="1"/>
  <c r="CQ14" i="8"/>
  <c r="CR14" i="8" s="1"/>
  <c r="CQ10" i="8"/>
  <c r="CR10" i="8" s="1"/>
  <c r="CQ6" i="8"/>
  <c r="CR6" i="8" s="1"/>
  <c r="CQ18" i="8"/>
  <c r="V18" i="8"/>
  <c r="V16" i="8"/>
  <c r="AB16" i="8" s="1"/>
  <c r="V12" i="8"/>
  <c r="V8" i="8"/>
  <c r="AB8" i="8" s="1"/>
  <c r="V15" i="8"/>
  <c r="AB15" i="8" s="1"/>
  <c r="V11" i="8"/>
  <c r="V7" i="8"/>
  <c r="V14" i="8"/>
  <c r="AB14" i="8" s="1"/>
  <c r="V10" i="8"/>
  <c r="AA10" i="8" s="1"/>
  <c r="V6" i="8"/>
  <c r="AB6" i="8" s="1"/>
  <c r="V17" i="8"/>
  <c r="V13" i="8"/>
  <c r="AB13" i="8" s="1"/>
  <c r="V9" i="8"/>
  <c r="V5" i="8"/>
  <c r="AJ5" i="7"/>
  <c r="AF5" i="7"/>
  <c r="AQ5" i="7"/>
  <c r="AM5" i="7"/>
  <c r="AI5" i="7"/>
  <c r="AE5" i="7"/>
  <c r="AL5" i="7"/>
  <c r="AH5" i="7"/>
  <c r="AD5" i="7"/>
  <c r="AO5" i="7"/>
  <c r="AK5" i="7"/>
  <c r="AG5" i="7"/>
  <c r="AA5" i="7"/>
  <c r="AL6" i="7"/>
  <c r="AH6" i="7"/>
  <c r="AD6" i="7"/>
  <c r="AO6" i="7"/>
  <c r="AK6" i="7"/>
  <c r="AG6" i="7"/>
  <c r="AJ6" i="7"/>
  <c r="AF6" i="7"/>
  <c r="AE6" i="7"/>
  <c r="AQ6" i="7"/>
  <c r="AM6" i="7"/>
  <c r="AI6" i="7"/>
  <c r="AJ7" i="7"/>
  <c r="AF7" i="7"/>
  <c r="AQ7" i="7"/>
  <c r="AM7" i="7"/>
  <c r="AI7" i="7"/>
  <c r="AE7" i="7"/>
  <c r="AL7" i="7"/>
  <c r="AH7" i="7"/>
  <c r="AD7" i="7"/>
  <c r="AG7" i="7"/>
  <c r="AO7" i="7"/>
  <c r="AK7" i="7"/>
  <c r="AA7" i="7"/>
  <c r="AL8" i="7"/>
  <c r="AH8" i="7"/>
  <c r="AD8" i="7"/>
  <c r="AO8" i="7"/>
  <c r="AK8" i="7"/>
  <c r="AG8" i="7"/>
  <c r="AJ8" i="7"/>
  <c r="AF8" i="7"/>
  <c r="AI8" i="7"/>
  <c r="AE8" i="7"/>
  <c r="AQ8" i="7"/>
  <c r="AM8" i="7"/>
  <c r="AA8" i="7"/>
  <c r="AJ9" i="7"/>
  <c r="AF9" i="7"/>
  <c r="AQ9" i="7"/>
  <c r="AM9" i="7"/>
  <c r="AI9" i="7"/>
  <c r="AE9" i="7"/>
  <c r="AL9" i="7"/>
  <c r="AH9" i="7"/>
  <c r="AD9" i="7"/>
  <c r="AK9" i="7"/>
  <c r="AG9" i="7"/>
  <c r="AO9" i="7"/>
  <c r="AA9" i="7"/>
  <c r="AL10" i="7"/>
  <c r="AH10" i="7"/>
  <c r="AD10" i="7"/>
  <c r="AO10" i="7"/>
  <c r="AK10" i="7"/>
  <c r="AG10" i="7"/>
  <c r="AJ10" i="7"/>
  <c r="AF10" i="7"/>
  <c r="AM10" i="7"/>
  <c r="AI10" i="7"/>
  <c r="AE10" i="7"/>
  <c r="AQ10" i="7"/>
  <c r="AJ11" i="7"/>
  <c r="AF11" i="7"/>
  <c r="AQ11" i="7"/>
  <c r="AM11" i="7"/>
  <c r="AI11" i="7"/>
  <c r="AE11" i="7"/>
  <c r="AL11" i="7"/>
  <c r="AH11" i="7"/>
  <c r="AD11" i="7"/>
  <c r="AO11" i="7"/>
  <c r="AK11" i="7"/>
  <c r="AG11" i="7"/>
  <c r="AA11" i="7"/>
  <c r="AA6" i="7"/>
  <c r="AB10" i="7"/>
  <c r="AB5" i="7"/>
  <c r="AB10" i="8"/>
  <c r="AB9" i="7"/>
  <c r="AL12" i="7"/>
  <c r="AH12" i="7"/>
  <c r="AD12" i="7"/>
  <c r="AO12" i="7"/>
  <c r="AK12" i="7"/>
  <c r="AG12" i="7"/>
  <c r="AJ12" i="7"/>
  <c r="AF12" i="7"/>
  <c r="AQ12" i="7"/>
  <c r="AM12" i="7"/>
  <c r="AI12" i="7"/>
  <c r="AE12" i="7"/>
  <c r="AA12" i="7"/>
  <c r="AJ13" i="7"/>
  <c r="AF13" i="7"/>
  <c r="AQ13" i="7"/>
  <c r="AM13" i="7"/>
  <c r="AI13" i="7"/>
  <c r="AE13" i="7"/>
  <c r="AL13" i="7"/>
  <c r="AH13" i="7"/>
  <c r="AD13" i="7"/>
  <c r="AO13" i="7"/>
  <c r="AK13" i="7"/>
  <c r="AG13" i="7"/>
  <c r="AA13" i="7"/>
  <c r="AL14" i="7"/>
  <c r="AH14" i="7"/>
  <c r="AD14" i="7"/>
  <c r="AO14" i="7"/>
  <c r="AK14" i="7"/>
  <c r="AG14" i="7"/>
  <c r="AJ14" i="7"/>
  <c r="AF14" i="7"/>
  <c r="AE14" i="7"/>
  <c r="AQ14" i="7"/>
  <c r="AM14" i="7"/>
  <c r="AI14" i="7"/>
  <c r="AA14" i="7"/>
  <c r="AJ15" i="7"/>
  <c r="AF15" i="7"/>
  <c r="AQ15" i="7"/>
  <c r="AM15" i="7"/>
  <c r="AI15" i="7"/>
  <c r="AE15" i="7"/>
  <c r="AL15" i="7"/>
  <c r="AH15" i="7"/>
  <c r="AD15" i="7"/>
  <c r="AG15" i="7"/>
  <c r="AO15" i="7"/>
  <c r="AK15" i="7"/>
  <c r="AA15" i="7"/>
  <c r="CS18" i="6"/>
  <c r="AL16" i="7"/>
  <c r="AH16" i="7"/>
  <c r="AD16" i="7"/>
  <c r="AO16" i="7"/>
  <c r="AK16" i="7"/>
  <c r="AG16" i="7"/>
  <c r="AJ16" i="7"/>
  <c r="AF16" i="7"/>
  <c r="AI16" i="7"/>
  <c r="AE16" i="7"/>
  <c r="AQ16" i="7"/>
  <c r="AM16" i="7"/>
  <c r="AA16" i="7"/>
  <c r="AJ17" i="7"/>
  <c r="AF17" i="7"/>
  <c r="AQ17" i="7"/>
  <c r="AM17" i="7"/>
  <c r="AI17" i="7"/>
  <c r="AE17" i="7"/>
  <c r="AL17" i="7"/>
  <c r="AH17" i="7"/>
  <c r="AD17" i="7"/>
  <c r="AK17" i="7"/>
  <c r="AG17" i="7"/>
  <c r="AO17" i="7"/>
  <c r="AB17" i="7"/>
  <c r="AA17" i="7"/>
  <c r="AB18" i="7"/>
  <c r="AL18" i="7"/>
  <c r="AH18" i="7"/>
  <c r="AD18" i="7"/>
  <c r="AO18" i="7"/>
  <c r="AK18" i="7"/>
  <c r="AG18" i="7"/>
  <c r="AJ18" i="7"/>
  <c r="AF18" i="7"/>
  <c r="AM18" i="7"/>
  <c r="AI18" i="7"/>
  <c r="AE18" i="7"/>
  <c r="AQ18" i="7"/>
  <c r="AA18" i="7"/>
  <c r="CR18" i="7"/>
  <c r="CS17" i="7" s="1"/>
  <c r="AB8" i="7"/>
  <c r="AB6" i="7"/>
  <c r="AB12" i="7"/>
  <c r="AA10" i="7"/>
  <c r="AZ12" i="10"/>
  <c r="AZ16" i="10"/>
  <c r="AZ18" i="10"/>
  <c r="AZ10" i="10"/>
  <c r="AZ17" i="10"/>
  <c r="AZ15" i="10"/>
  <c r="AZ8" i="10"/>
  <c r="AZ6" i="10"/>
  <c r="AZ9" i="10"/>
  <c r="AZ11" i="10"/>
  <c r="AZ13" i="10"/>
  <c r="AZ14" i="10"/>
  <c r="AC18" i="6"/>
  <c r="AC15" i="6"/>
  <c r="BJ10" i="19"/>
  <c r="BQ10" i="19" s="1"/>
  <c r="BH10" i="20"/>
  <c r="AO28" i="6"/>
  <c r="BJ9" i="19"/>
  <c r="BQ9" i="19" s="1"/>
  <c r="BI9" i="20"/>
  <c r="BJ13" i="19"/>
  <c r="BQ13" i="19" s="1"/>
  <c r="BI13" i="20"/>
  <c r="BI7" i="21"/>
  <c r="BJ7" i="20"/>
  <c r="BQ7" i="20" s="1"/>
  <c r="BI16" i="19"/>
  <c r="BJ16" i="18"/>
  <c r="BQ16" i="18" s="1"/>
  <c r="BA14" i="9"/>
  <c r="BA7" i="9"/>
  <c r="BA13" i="9"/>
  <c r="BA16" i="9"/>
  <c r="BA5" i="9"/>
  <c r="BA8" i="9"/>
  <c r="BA18" i="9"/>
  <c r="BA17" i="9"/>
  <c r="BA10" i="9"/>
  <c r="BA9" i="9"/>
  <c r="AZ18" i="9"/>
  <c r="BA11" i="9"/>
  <c r="BA15" i="9"/>
  <c r="AS9" i="9"/>
  <c r="AS14" i="9"/>
  <c r="AS5" i="9"/>
  <c r="AS16" i="9"/>
  <c r="AS6" i="9"/>
  <c r="AS7" i="9"/>
  <c r="AS13" i="9"/>
  <c r="AS11" i="9"/>
  <c r="AS17" i="9"/>
  <c r="AS12" i="9"/>
  <c r="AS10" i="9"/>
  <c r="AS8" i="9"/>
  <c r="AS18" i="9"/>
  <c r="AS15" i="9"/>
  <c r="AZ14" i="9"/>
  <c r="BA6" i="9"/>
  <c r="BA12" i="9"/>
  <c r="AA6" i="8" l="1"/>
  <c r="AA16" i="8"/>
  <c r="BR7" i="20"/>
  <c r="AY16" i="18"/>
  <c r="BR16" i="18"/>
  <c r="BB16" i="18" s="1"/>
  <c r="AP13" i="8"/>
  <c r="AN13" i="8"/>
  <c r="AP14" i="8"/>
  <c r="AN14" i="8"/>
  <c r="AP8" i="8"/>
  <c r="AN8" i="8"/>
  <c r="AY7" i="18"/>
  <c r="BB13" i="18"/>
  <c r="AY12" i="18"/>
  <c r="BR13" i="19"/>
  <c r="AP17" i="8"/>
  <c r="AN17" i="8"/>
  <c r="AB7" i="8"/>
  <c r="AN7" i="8"/>
  <c r="AP7" i="8"/>
  <c r="AP12" i="8"/>
  <c r="AN12" i="8"/>
  <c r="AY17" i="18"/>
  <c r="AY14" i="18"/>
  <c r="AY13" i="18"/>
  <c r="AY15" i="18"/>
  <c r="AP5" i="8"/>
  <c r="AN5" i="8"/>
  <c r="AP6" i="8"/>
  <c r="AN6" i="8"/>
  <c r="AP11" i="8"/>
  <c r="AN11" i="8"/>
  <c r="AP16" i="8"/>
  <c r="AN16" i="8"/>
  <c r="AY8" i="18"/>
  <c r="BB16" i="17"/>
  <c r="BB12" i="17"/>
  <c r="BB15" i="17"/>
  <c r="BB6" i="17"/>
  <c r="BB8" i="17"/>
  <c r="BB7" i="17"/>
  <c r="BB14" i="17"/>
  <c r="BB17" i="17"/>
  <c r="BB5" i="17"/>
  <c r="BB18" i="17"/>
  <c r="BB11" i="17"/>
  <c r="AY18" i="18"/>
  <c r="BB10" i="17"/>
  <c r="AY5" i="18"/>
  <c r="BR9" i="19"/>
  <c r="BR10" i="19"/>
  <c r="AB9" i="8"/>
  <c r="AP9" i="8"/>
  <c r="AN9" i="8"/>
  <c r="AP10" i="8"/>
  <c r="AN10" i="8"/>
  <c r="AN15" i="8"/>
  <c r="AP15" i="8"/>
  <c r="AP18" i="8"/>
  <c r="AN18" i="8"/>
  <c r="BB9" i="17"/>
  <c r="AY11" i="18"/>
  <c r="AY10" i="18"/>
  <c r="AY6" i="18"/>
  <c r="AY9" i="18"/>
  <c r="CS16" i="7"/>
  <c r="AC17" i="7" s="1"/>
  <c r="CS8" i="7"/>
  <c r="AC9" i="7" s="1"/>
  <c r="CS14" i="7"/>
  <c r="AC15" i="7" s="1"/>
  <c r="CS15" i="7"/>
  <c r="CS6" i="7"/>
  <c r="AC7" i="7" s="1"/>
  <c r="CS5" i="7"/>
  <c r="AC6" i="7" s="1"/>
  <c r="CS7" i="7"/>
  <c r="AC8" i="7" s="1"/>
  <c r="CS9" i="7"/>
  <c r="AC10" i="7" s="1"/>
  <c r="CS10" i="7"/>
  <c r="AC11" i="7" s="1"/>
  <c r="CS11" i="7"/>
  <c r="AC12" i="7" s="1"/>
  <c r="CS13" i="7"/>
  <c r="AC14" i="7" s="1"/>
  <c r="CS12" i="7"/>
  <c r="CS18" i="7"/>
  <c r="AJ17" i="8"/>
  <c r="AF17" i="8"/>
  <c r="AQ17" i="8"/>
  <c r="AM17" i="8"/>
  <c r="AI17" i="8"/>
  <c r="AE17" i="8"/>
  <c r="AL17" i="8"/>
  <c r="AH17" i="8"/>
  <c r="AD17" i="8"/>
  <c r="AO17" i="8"/>
  <c r="AK17" i="8"/>
  <c r="AG17" i="8"/>
  <c r="AB17" i="8"/>
  <c r="AA17" i="8"/>
  <c r="AJ7" i="8"/>
  <c r="AF7" i="8"/>
  <c r="AQ7" i="8"/>
  <c r="AM7" i="8"/>
  <c r="AI7" i="8"/>
  <c r="AE7" i="8"/>
  <c r="AL7" i="8"/>
  <c r="AH7" i="8"/>
  <c r="AD7" i="8"/>
  <c r="AK7" i="8"/>
  <c r="AG7" i="8"/>
  <c r="AO7" i="8"/>
  <c r="AA7" i="8"/>
  <c r="AL12" i="8"/>
  <c r="AH12" i="8"/>
  <c r="AD12" i="8"/>
  <c r="AO12" i="8"/>
  <c r="AK12" i="8"/>
  <c r="AG12" i="8"/>
  <c r="AJ12" i="8"/>
  <c r="AF12" i="8"/>
  <c r="AE12" i="8"/>
  <c r="AQ12" i="8"/>
  <c r="AM12" i="8"/>
  <c r="AI12" i="8"/>
  <c r="AA12" i="8"/>
  <c r="AJ5" i="8"/>
  <c r="AF5" i="8"/>
  <c r="AQ5" i="8"/>
  <c r="AM5" i="8"/>
  <c r="AI5" i="8"/>
  <c r="AE5" i="8"/>
  <c r="AL5" i="8"/>
  <c r="AH5" i="8"/>
  <c r="AD5" i="8"/>
  <c r="AG5" i="8"/>
  <c r="AO5" i="8"/>
  <c r="AK5" i="8"/>
  <c r="AA5" i="8"/>
  <c r="AL6" i="8"/>
  <c r="AH6" i="8"/>
  <c r="AD6" i="8"/>
  <c r="AO6" i="8"/>
  <c r="AK6" i="8"/>
  <c r="AG6" i="8"/>
  <c r="AJ6" i="8"/>
  <c r="AF6" i="8"/>
  <c r="AI6" i="8"/>
  <c r="AE6" i="8"/>
  <c r="AQ6" i="8"/>
  <c r="AM6" i="8"/>
  <c r="AJ11" i="8"/>
  <c r="AF11" i="8"/>
  <c r="AQ11" i="8"/>
  <c r="AM11" i="8"/>
  <c r="AI11" i="8"/>
  <c r="AE11" i="8"/>
  <c r="AL11" i="8"/>
  <c r="AH11" i="8"/>
  <c r="AD11" i="8"/>
  <c r="AO11" i="8"/>
  <c r="AK11" i="8"/>
  <c r="AG11" i="8"/>
  <c r="AA11" i="8"/>
  <c r="AL16" i="8"/>
  <c r="AH16" i="8"/>
  <c r="AD16" i="8"/>
  <c r="AO16" i="8"/>
  <c r="AK16" i="8"/>
  <c r="AG16" i="8"/>
  <c r="AJ16" i="8"/>
  <c r="AF16" i="8"/>
  <c r="AM16" i="8"/>
  <c r="AI16" i="8"/>
  <c r="AE16" i="8"/>
  <c r="AQ16" i="8"/>
  <c r="CQ17" i="9"/>
  <c r="CR17" i="9" s="1"/>
  <c r="CQ13" i="9"/>
  <c r="CR13" i="9" s="1"/>
  <c r="CQ9" i="9"/>
  <c r="CR9" i="9" s="1"/>
  <c r="CQ5" i="9"/>
  <c r="CR5" i="9" s="1"/>
  <c r="CQ16" i="9"/>
  <c r="CR16" i="9" s="1"/>
  <c r="CQ12" i="9"/>
  <c r="CR12" i="9" s="1"/>
  <c r="CQ8" i="9"/>
  <c r="CR8" i="9" s="1"/>
  <c r="CQ15" i="9"/>
  <c r="CR15" i="9" s="1"/>
  <c r="CQ11" i="9"/>
  <c r="CR11" i="9" s="1"/>
  <c r="CQ7" i="9"/>
  <c r="CR7" i="9" s="1"/>
  <c r="CQ14" i="9"/>
  <c r="CR14" i="9" s="1"/>
  <c r="CQ10" i="9"/>
  <c r="CR10" i="9" s="1"/>
  <c r="CQ6" i="9"/>
  <c r="CR6" i="9" s="1"/>
  <c r="CQ18" i="9"/>
  <c r="V18" i="9"/>
  <c r="V14" i="9"/>
  <c r="V10" i="9"/>
  <c r="V6" i="9"/>
  <c r="AB6" i="9" s="1"/>
  <c r="V17" i="9"/>
  <c r="V13" i="9"/>
  <c r="V9" i="9"/>
  <c r="V5" i="9"/>
  <c r="V16" i="9"/>
  <c r="AB16" i="9" s="1"/>
  <c r="V12" i="9"/>
  <c r="V8" i="9"/>
  <c r="V15" i="9"/>
  <c r="V11" i="9"/>
  <c r="V7" i="9"/>
  <c r="AB9" i="9"/>
  <c r="AB11" i="8"/>
  <c r="AB5" i="8"/>
  <c r="AB12" i="8"/>
  <c r="AJ9" i="8"/>
  <c r="AF9" i="8"/>
  <c r="AQ9" i="8"/>
  <c r="AM9" i="8"/>
  <c r="AI9" i="8"/>
  <c r="AE9" i="8"/>
  <c r="AL9" i="8"/>
  <c r="AH9" i="8"/>
  <c r="AD9" i="8"/>
  <c r="AO9" i="8"/>
  <c r="AK9" i="8"/>
  <c r="AG9" i="8"/>
  <c r="AA9" i="8"/>
  <c r="AL10" i="8"/>
  <c r="AH10" i="8"/>
  <c r="AD10" i="8"/>
  <c r="AO10" i="8"/>
  <c r="AK10" i="8"/>
  <c r="AG10" i="8"/>
  <c r="AJ10" i="8"/>
  <c r="AF10" i="8"/>
  <c r="AQ10" i="8"/>
  <c r="AM10" i="8"/>
  <c r="AI10" i="8"/>
  <c r="AE10" i="8"/>
  <c r="AJ15" i="8"/>
  <c r="AF15" i="8"/>
  <c r="AQ15" i="8"/>
  <c r="AM15" i="8"/>
  <c r="AI15" i="8"/>
  <c r="AE15" i="8"/>
  <c r="AL15" i="8"/>
  <c r="AH15" i="8"/>
  <c r="AD15" i="8"/>
  <c r="AK15" i="8"/>
  <c r="AG15" i="8"/>
  <c r="AO15" i="8"/>
  <c r="AA15" i="8"/>
  <c r="AA18" i="8"/>
  <c r="AL18" i="8"/>
  <c r="AH18" i="8"/>
  <c r="AD18" i="8"/>
  <c r="AO18" i="8"/>
  <c r="AK18" i="8"/>
  <c r="AG18" i="8"/>
  <c r="AJ18" i="8"/>
  <c r="AF18" i="8"/>
  <c r="AQ18" i="8"/>
  <c r="AM18" i="8"/>
  <c r="AI18" i="8"/>
  <c r="AE18" i="8"/>
  <c r="AB18" i="8"/>
  <c r="AJ13" i="8"/>
  <c r="AF13" i="8"/>
  <c r="AQ13" i="8"/>
  <c r="AM13" i="8"/>
  <c r="AI13" i="8"/>
  <c r="AE13" i="8"/>
  <c r="AL13" i="8"/>
  <c r="AH13" i="8"/>
  <c r="AD13" i="8"/>
  <c r="AG13" i="8"/>
  <c r="AO13" i="8"/>
  <c r="AK13" i="8"/>
  <c r="AA13" i="8"/>
  <c r="AL14" i="8"/>
  <c r="AH14" i="8"/>
  <c r="AD14" i="8"/>
  <c r="AO14" i="8"/>
  <c r="AK14" i="8"/>
  <c r="AG14" i="8"/>
  <c r="AJ14" i="8"/>
  <c r="AF14" i="8"/>
  <c r="AI14" i="8"/>
  <c r="AE14" i="8"/>
  <c r="AQ14" i="8"/>
  <c r="AM14" i="8"/>
  <c r="AA14" i="8"/>
  <c r="AL8" i="8"/>
  <c r="AH8" i="8"/>
  <c r="AD8" i="8"/>
  <c r="AO8" i="8"/>
  <c r="AK8" i="8"/>
  <c r="AG8" i="8"/>
  <c r="AJ8" i="8"/>
  <c r="AF8" i="8"/>
  <c r="AM8" i="8"/>
  <c r="AI8" i="8"/>
  <c r="AE8" i="8"/>
  <c r="AQ8" i="8"/>
  <c r="AA8" i="8"/>
  <c r="CR18" i="8"/>
  <c r="CS12" i="8" s="1"/>
  <c r="AS6" i="11"/>
  <c r="AS5" i="11"/>
  <c r="AZ17" i="11"/>
  <c r="BA13" i="11"/>
  <c r="BA8" i="11"/>
  <c r="BA9" i="11"/>
  <c r="BA10" i="11"/>
  <c r="AZ18" i="11"/>
  <c r="BA15" i="11"/>
  <c r="BA7" i="11"/>
  <c r="AZ6" i="11"/>
  <c r="AZ11" i="11"/>
  <c r="AZ5" i="11"/>
  <c r="BA12" i="11"/>
  <c r="BA14" i="11"/>
  <c r="AZ16" i="11"/>
  <c r="AC13" i="7"/>
  <c r="AC16" i="7"/>
  <c r="AC18" i="7"/>
  <c r="BJ10" i="20"/>
  <c r="BQ10" i="20" s="1"/>
  <c r="BH10" i="21"/>
  <c r="BI7" i="22"/>
  <c r="BI7" i="25" s="1"/>
  <c r="BJ7" i="21"/>
  <c r="BQ7" i="21" s="1"/>
  <c r="BI13" i="21"/>
  <c r="BJ13" i="20"/>
  <c r="BQ13" i="20" s="1"/>
  <c r="BI9" i="21"/>
  <c r="BJ9" i="20"/>
  <c r="BQ9" i="20" s="1"/>
  <c r="BJ16" i="19"/>
  <c r="BQ16" i="19" s="1"/>
  <c r="AY17" i="19" s="1"/>
  <c r="BI16" i="20"/>
  <c r="AO28" i="7"/>
  <c r="BA6" i="11"/>
  <c r="BA5" i="10"/>
  <c r="BA9" i="10"/>
  <c r="BA12" i="10"/>
  <c r="BA10" i="10"/>
  <c r="BA6" i="10"/>
  <c r="BA16" i="10"/>
  <c r="BA15" i="10"/>
  <c r="BA18" i="10"/>
  <c r="BA13" i="10"/>
  <c r="BA17" i="10"/>
  <c r="AZ14" i="11"/>
  <c r="BA14" i="10"/>
  <c r="AZ5" i="10"/>
  <c r="BA11" i="10"/>
  <c r="AS6" i="10"/>
  <c r="AS14" i="10"/>
  <c r="AS17" i="10"/>
  <c r="AS12" i="10"/>
  <c r="AS7" i="10"/>
  <c r="AS8" i="10"/>
  <c r="AS16" i="10"/>
  <c r="AS9" i="10"/>
  <c r="AS10" i="10"/>
  <c r="AS11" i="10"/>
  <c r="AS15" i="10"/>
  <c r="AS18" i="10"/>
  <c r="AS13" i="10"/>
  <c r="AS5" i="10"/>
  <c r="BA7" i="10"/>
  <c r="BA8" i="10"/>
  <c r="AZ7" i="10"/>
  <c r="CS5" i="8" l="1"/>
  <c r="BB14" i="18"/>
  <c r="BB9" i="18"/>
  <c r="BB8" i="18"/>
  <c r="BB17" i="18"/>
  <c r="BB7" i="18"/>
  <c r="BB6" i="18"/>
  <c r="BB10" i="18"/>
  <c r="BB12" i="18"/>
  <c r="BB11" i="18"/>
  <c r="BB18" i="18"/>
  <c r="BB5" i="18"/>
  <c r="AP8" i="9"/>
  <c r="AN8" i="9"/>
  <c r="AP9" i="9"/>
  <c r="AN9" i="9"/>
  <c r="AN10" i="9"/>
  <c r="AP10" i="9"/>
  <c r="AY8" i="19"/>
  <c r="BR13" i="20"/>
  <c r="AP7" i="9"/>
  <c r="AN7" i="9"/>
  <c r="AB12" i="9"/>
  <c r="AP12" i="9"/>
  <c r="AN12" i="9"/>
  <c r="AP13" i="9"/>
  <c r="AN13" i="9"/>
  <c r="AP14" i="9"/>
  <c r="AN14" i="9"/>
  <c r="AY14" i="19"/>
  <c r="AY15" i="19"/>
  <c r="BR10" i="20"/>
  <c r="AB11" i="9"/>
  <c r="AP11" i="9"/>
  <c r="AN11" i="9"/>
  <c r="AA16" i="9"/>
  <c r="AP16" i="9"/>
  <c r="AN16" i="9"/>
  <c r="AP17" i="9"/>
  <c r="AN17" i="9"/>
  <c r="AN18" i="9"/>
  <c r="AP18" i="9"/>
  <c r="AY12" i="19"/>
  <c r="AY10" i="19"/>
  <c r="AY6" i="19"/>
  <c r="AY5" i="19"/>
  <c r="AY13" i="19"/>
  <c r="AY7" i="19"/>
  <c r="AY16" i="19"/>
  <c r="BR16" i="19"/>
  <c r="BR9" i="20"/>
  <c r="BR7" i="21"/>
  <c r="AB15" i="9"/>
  <c r="AP15" i="9"/>
  <c r="AN15" i="9"/>
  <c r="AB5" i="9"/>
  <c r="AP5" i="9"/>
  <c r="AN5" i="9"/>
  <c r="AN6" i="9"/>
  <c r="AP6" i="9"/>
  <c r="AY11" i="19"/>
  <c r="AY9" i="19"/>
  <c r="AY18" i="19"/>
  <c r="BB15" i="18"/>
  <c r="CS8" i="8"/>
  <c r="AC9" i="8" s="1"/>
  <c r="CS13" i="8"/>
  <c r="CS6" i="8"/>
  <c r="AC7" i="8" s="1"/>
  <c r="CS11" i="8"/>
  <c r="AC12" i="8" s="1"/>
  <c r="CS7" i="8"/>
  <c r="AC8" i="8" s="1"/>
  <c r="CS16" i="8"/>
  <c r="CS9" i="8"/>
  <c r="AC10" i="8" s="1"/>
  <c r="CS17" i="8"/>
  <c r="AC18" i="8" s="1"/>
  <c r="CS10" i="8"/>
  <c r="AC11" i="8" s="1"/>
  <c r="CS14" i="8"/>
  <c r="CS15" i="8"/>
  <c r="CQ17" i="10"/>
  <c r="CR17" i="10" s="1"/>
  <c r="CQ13" i="10"/>
  <c r="CR13" i="10" s="1"/>
  <c r="CQ9" i="10"/>
  <c r="CR9" i="10" s="1"/>
  <c r="CQ5" i="10"/>
  <c r="CR5" i="10" s="1"/>
  <c r="CQ16" i="10"/>
  <c r="CR16" i="10" s="1"/>
  <c r="CQ12" i="10"/>
  <c r="CR12" i="10" s="1"/>
  <c r="CQ8" i="10"/>
  <c r="CR8" i="10" s="1"/>
  <c r="CQ15" i="10"/>
  <c r="CR15" i="10" s="1"/>
  <c r="CQ11" i="10"/>
  <c r="CR11" i="10" s="1"/>
  <c r="CQ7" i="10"/>
  <c r="CR7" i="10" s="1"/>
  <c r="CQ14" i="10"/>
  <c r="CR14" i="10" s="1"/>
  <c r="CQ10" i="10"/>
  <c r="CR10" i="10" s="1"/>
  <c r="CQ6" i="10"/>
  <c r="CR6" i="10" s="1"/>
  <c r="CQ18" i="10"/>
  <c r="V15" i="10"/>
  <c r="V11" i="10"/>
  <c r="AB11" i="10" s="1"/>
  <c r="V7" i="10"/>
  <c r="V14" i="10"/>
  <c r="AB14" i="10" s="1"/>
  <c r="V10" i="10"/>
  <c r="AB10" i="10" s="1"/>
  <c r="V6" i="10"/>
  <c r="AB6" i="10" s="1"/>
  <c r="V17" i="10"/>
  <c r="V13" i="10"/>
  <c r="AB13" i="10" s="1"/>
  <c r="V9" i="10"/>
  <c r="V5" i="10"/>
  <c r="V18" i="10"/>
  <c r="V16" i="10"/>
  <c r="AB16" i="10" s="1"/>
  <c r="V12" i="10"/>
  <c r="AB12" i="10" s="1"/>
  <c r="V8" i="10"/>
  <c r="CQ5" i="11"/>
  <c r="CR5" i="11" s="1"/>
  <c r="CQ6" i="11"/>
  <c r="CR6" i="11" s="1"/>
  <c r="V5" i="11"/>
  <c r="V6" i="11"/>
  <c r="AL8" i="9"/>
  <c r="AH8" i="9"/>
  <c r="AD8" i="9"/>
  <c r="AO8" i="9"/>
  <c r="AK8" i="9"/>
  <c r="AG8" i="9"/>
  <c r="AJ8" i="9"/>
  <c r="AF8" i="9"/>
  <c r="AQ8" i="9"/>
  <c r="AM8" i="9"/>
  <c r="AI8" i="9"/>
  <c r="AE8" i="9"/>
  <c r="AA8" i="9"/>
  <c r="AJ9" i="9"/>
  <c r="AF9" i="9"/>
  <c r="AQ9" i="9"/>
  <c r="AM9" i="9"/>
  <c r="AI9" i="9"/>
  <c r="AE9" i="9"/>
  <c r="AL9" i="9"/>
  <c r="AH9" i="9"/>
  <c r="AD9" i="9"/>
  <c r="AO9" i="9"/>
  <c r="AK9" i="9"/>
  <c r="AG9" i="9"/>
  <c r="AA9" i="9"/>
  <c r="AL10" i="9"/>
  <c r="AH10" i="9"/>
  <c r="AD10" i="9"/>
  <c r="AO10" i="9"/>
  <c r="AK10" i="9"/>
  <c r="AG10" i="9"/>
  <c r="AJ10" i="9"/>
  <c r="AF10" i="9"/>
  <c r="AE10" i="9"/>
  <c r="AQ10" i="9"/>
  <c r="AM10" i="9"/>
  <c r="AI10" i="9"/>
  <c r="AA10" i="9"/>
  <c r="AJ7" i="9"/>
  <c r="AF7" i="9"/>
  <c r="AQ7" i="9"/>
  <c r="AM7" i="9"/>
  <c r="AI7" i="9"/>
  <c r="AE7" i="9"/>
  <c r="AL7" i="9"/>
  <c r="AH7" i="9"/>
  <c r="AD7" i="9"/>
  <c r="AO7" i="9"/>
  <c r="AK7" i="9"/>
  <c r="AG7" i="9"/>
  <c r="AA7" i="9"/>
  <c r="AL12" i="9"/>
  <c r="AH12" i="9"/>
  <c r="AD12" i="9"/>
  <c r="AO12" i="9"/>
  <c r="AK12" i="9"/>
  <c r="AG12" i="9"/>
  <c r="AJ12" i="9"/>
  <c r="AF12" i="9"/>
  <c r="AI12" i="9"/>
  <c r="AE12" i="9"/>
  <c r="AQ12" i="9"/>
  <c r="AM12" i="9"/>
  <c r="AJ13" i="9"/>
  <c r="AF13" i="9"/>
  <c r="AQ13" i="9"/>
  <c r="AM13" i="9"/>
  <c r="AI13" i="9"/>
  <c r="AE13" i="9"/>
  <c r="AL13" i="9"/>
  <c r="AH13" i="9"/>
  <c r="AD13" i="9"/>
  <c r="AK13" i="9"/>
  <c r="AG13" i="9"/>
  <c r="AO13" i="9"/>
  <c r="AA13" i="9"/>
  <c r="AL14" i="9"/>
  <c r="AH14" i="9"/>
  <c r="AD14" i="9"/>
  <c r="AO14" i="9"/>
  <c r="AK14" i="9"/>
  <c r="AG14" i="9"/>
  <c r="AJ14" i="9"/>
  <c r="AF14" i="9"/>
  <c r="AM14" i="9"/>
  <c r="AI14" i="9"/>
  <c r="AE14" i="9"/>
  <c r="AQ14" i="9"/>
  <c r="AA14" i="9"/>
  <c r="AA12" i="9"/>
  <c r="AB8" i="9"/>
  <c r="AA5" i="10"/>
  <c r="AB9" i="10"/>
  <c r="AB15" i="10"/>
  <c r="CS18" i="8"/>
  <c r="AJ11" i="9"/>
  <c r="AF11" i="9"/>
  <c r="AQ11" i="9"/>
  <c r="AM11" i="9"/>
  <c r="AI11" i="9"/>
  <c r="AE11" i="9"/>
  <c r="AL11" i="9"/>
  <c r="AH11" i="9"/>
  <c r="AD11" i="9"/>
  <c r="AG11" i="9"/>
  <c r="AO11" i="9"/>
  <c r="AK11" i="9"/>
  <c r="AA11" i="9"/>
  <c r="AL16" i="9"/>
  <c r="AH16" i="9"/>
  <c r="AD16" i="9"/>
  <c r="AO16" i="9"/>
  <c r="AK16" i="9"/>
  <c r="AG16" i="9"/>
  <c r="AJ16" i="9"/>
  <c r="AF16" i="9"/>
  <c r="AQ16" i="9"/>
  <c r="AM16" i="9"/>
  <c r="AI16" i="9"/>
  <c r="AE16" i="9"/>
  <c r="AJ17" i="9"/>
  <c r="AF17" i="9"/>
  <c r="AQ17" i="9"/>
  <c r="AM17" i="9"/>
  <c r="AI17" i="9"/>
  <c r="AE17" i="9"/>
  <c r="AL17" i="9"/>
  <c r="AH17" i="9"/>
  <c r="AD17" i="9"/>
  <c r="AO17" i="9"/>
  <c r="AK17" i="9"/>
  <c r="AG17" i="9"/>
  <c r="AB17" i="9"/>
  <c r="AA17" i="9"/>
  <c r="AB18" i="9"/>
  <c r="AL18" i="9"/>
  <c r="AH18" i="9"/>
  <c r="AD18" i="9"/>
  <c r="AO18" i="9"/>
  <c r="AK18" i="9"/>
  <c r="AG18" i="9"/>
  <c r="AJ18" i="9"/>
  <c r="AF18" i="9"/>
  <c r="AE18" i="9"/>
  <c r="AQ18" i="9"/>
  <c r="AM18" i="9"/>
  <c r="AI18" i="9"/>
  <c r="AA18" i="9"/>
  <c r="AB13" i="9"/>
  <c r="AB14" i="9"/>
  <c r="AJ15" i="9"/>
  <c r="AF15" i="9"/>
  <c r="AQ15" i="9"/>
  <c r="AM15" i="9"/>
  <c r="AI15" i="9"/>
  <c r="AE15" i="9"/>
  <c r="AL15" i="9"/>
  <c r="AH15" i="9"/>
  <c r="AD15" i="9"/>
  <c r="AO15" i="9"/>
  <c r="AK15" i="9"/>
  <c r="AG15" i="9"/>
  <c r="AA15" i="9"/>
  <c r="AJ5" i="9"/>
  <c r="AF5" i="9"/>
  <c r="AQ5" i="9"/>
  <c r="AM5" i="9"/>
  <c r="AI5" i="9"/>
  <c r="AE5" i="9"/>
  <c r="AL5" i="9"/>
  <c r="AH5" i="9"/>
  <c r="AD5" i="9"/>
  <c r="AK5" i="9"/>
  <c r="AG5" i="9"/>
  <c r="AO5" i="9"/>
  <c r="AA5" i="9"/>
  <c r="AL6" i="9"/>
  <c r="AH6" i="9"/>
  <c r="AD6" i="9"/>
  <c r="AO6" i="9"/>
  <c r="AK6" i="9"/>
  <c r="AG6" i="9"/>
  <c r="AJ6" i="9"/>
  <c r="AF6" i="9"/>
  <c r="AM6" i="9"/>
  <c r="AI6" i="9"/>
  <c r="AE6" i="9"/>
  <c r="AQ6" i="9"/>
  <c r="AA6" i="9"/>
  <c r="CR18" i="9"/>
  <c r="CS9" i="9" s="1"/>
  <c r="AB10" i="9"/>
  <c r="AB7" i="9"/>
  <c r="AZ10" i="11"/>
  <c r="BA16" i="11"/>
  <c r="BA17" i="11"/>
  <c r="AS13" i="11"/>
  <c r="AS11" i="11"/>
  <c r="AS18" i="11"/>
  <c r="AS10" i="11"/>
  <c r="AS8" i="11"/>
  <c r="AS16" i="11"/>
  <c r="AS15" i="11"/>
  <c r="AS9" i="11"/>
  <c r="AS17" i="11"/>
  <c r="AS7" i="11"/>
  <c r="V7" i="11" s="1"/>
  <c r="AS14" i="11"/>
  <c r="AS12" i="11"/>
  <c r="AC17" i="8"/>
  <c r="AC6" i="8"/>
  <c r="BH10" i="22"/>
  <c r="BH10" i="25" s="1"/>
  <c r="BJ10" i="21"/>
  <c r="BQ10" i="21" s="1"/>
  <c r="AC16" i="8"/>
  <c r="AC15" i="8"/>
  <c r="AC13" i="8"/>
  <c r="BI9" i="22"/>
  <c r="BI9" i="25" s="1"/>
  <c r="BJ9" i="21"/>
  <c r="BQ9" i="21" s="1"/>
  <c r="BI13" i="22"/>
  <c r="BI13" i="25" s="1"/>
  <c r="BJ13" i="21"/>
  <c r="BQ13" i="21" s="1"/>
  <c r="AO28" i="8"/>
  <c r="BI16" i="21"/>
  <c r="BJ16" i="20"/>
  <c r="BQ16" i="20" s="1"/>
  <c r="BI7" i="23"/>
  <c r="BJ7" i="22"/>
  <c r="BQ7" i="22" s="1"/>
  <c r="AZ9" i="11"/>
  <c r="AZ7" i="11"/>
  <c r="BA5" i="11"/>
  <c r="BA11" i="11"/>
  <c r="AZ12" i="11"/>
  <c r="BA18" i="11"/>
  <c r="AZ15" i="11"/>
  <c r="AZ8" i="11"/>
  <c r="AZ13" i="11"/>
  <c r="AC14" i="8"/>
  <c r="AA5" i="11" l="1"/>
  <c r="CS5" i="9"/>
  <c r="AP7" i="11"/>
  <c r="AN7" i="11"/>
  <c r="AY16" i="20"/>
  <c r="BR16" i="20"/>
  <c r="BB16" i="20" s="1"/>
  <c r="BR7" i="22"/>
  <c r="BR13" i="21"/>
  <c r="BR10" i="21"/>
  <c r="CQ16" i="11"/>
  <c r="CR16" i="11" s="1"/>
  <c r="CS8" i="9"/>
  <c r="AP12" i="10"/>
  <c r="AN12" i="10"/>
  <c r="AN9" i="10"/>
  <c r="AP9" i="10"/>
  <c r="AP10" i="10"/>
  <c r="AN10" i="10"/>
  <c r="AP15" i="10"/>
  <c r="AN15" i="10"/>
  <c r="CS10" i="9"/>
  <c r="AC11" i="9" s="1"/>
  <c r="CS17" i="9"/>
  <c r="BB16" i="19"/>
  <c r="BB15" i="19"/>
  <c r="BB6" i="19"/>
  <c r="BB11" i="19"/>
  <c r="BB5" i="19"/>
  <c r="BB7" i="19"/>
  <c r="BB8" i="19"/>
  <c r="BB12" i="19"/>
  <c r="BB18" i="19"/>
  <c r="BB14" i="19"/>
  <c r="BB17" i="19"/>
  <c r="BB13" i="19"/>
  <c r="BB12" i="20"/>
  <c r="BB8" i="20"/>
  <c r="BB7" i="20"/>
  <c r="BB9" i="19"/>
  <c r="CS7" i="9"/>
  <c r="AP5" i="11"/>
  <c r="AN5" i="11"/>
  <c r="AP16" i="10"/>
  <c r="AN16" i="10"/>
  <c r="AN13" i="10"/>
  <c r="AP13" i="10"/>
  <c r="AP14" i="10"/>
  <c r="AN14" i="10"/>
  <c r="AY18" i="20"/>
  <c r="AY7" i="20"/>
  <c r="BB13" i="20"/>
  <c r="BB18" i="20"/>
  <c r="BB11" i="20"/>
  <c r="AY6" i="20"/>
  <c r="BR9" i="21"/>
  <c r="CS15" i="9"/>
  <c r="AP18" i="10"/>
  <c r="AN18" i="10"/>
  <c r="AP17" i="10"/>
  <c r="AN17" i="10"/>
  <c r="AB7" i="10"/>
  <c r="AP7" i="10"/>
  <c r="AN7" i="10"/>
  <c r="AY5" i="20"/>
  <c r="AY9" i="20"/>
  <c r="AY14" i="20"/>
  <c r="AY15" i="20"/>
  <c r="AY13" i="20"/>
  <c r="BB17" i="20"/>
  <c r="AY11" i="20"/>
  <c r="CQ9" i="11"/>
  <c r="CR9" i="11" s="1"/>
  <c r="CS12" i="9"/>
  <c r="AB6" i="11"/>
  <c r="AP6" i="11"/>
  <c r="AN6" i="11"/>
  <c r="AP8" i="10"/>
  <c r="AN8" i="10"/>
  <c r="AP5" i="10"/>
  <c r="AN5" i="10"/>
  <c r="AP6" i="10"/>
  <c r="AN6" i="10"/>
  <c r="AP11" i="10"/>
  <c r="AN11" i="10"/>
  <c r="AY12" i="20"/>
  <c r="BB9" i="20"/>
  <c r="AY10" i="20"/>
  <c r="AY8" i="20"/>
  <c r="BB10" i="19"/>
  <c r="BB15" i="20"/>
  <c r="BB14" i="20"/>
  <c r="BB5" i="20"/>
  <c r="AY17" i="20"/>
  <c r="CS14" i="9"/>
  <c r="AC15" i="9" s="1"/>
  <c r="CS11" i="9"/>
  <c r="AC12" i="9" s="1"/>
  <c r="V10" i="11"/>
  <c r="V11" i="11"/>
  <c r="AJ11" i="11" s="1"/>
  <c r="V16" i="11"/>
  <c r="AO16" i="11" s="1"/>
  <c r="V17" i="11"/>
  <c r="AM17" i="11" s="1"/>
  <c r="CQ14" i="11"/>
  <c r="CR14" i="11" s="1"/>
  <c r="CQ17" i="11"/>
  <c r="CR17" i="11" s="1"/>
  <c r="V13" i="11"/>
  <c r="AH13" i="11" s="1"/>
  <c r="CQ15" i="11"/>
  <c r="CR15" i="11" s="1"/>
  <c r="CQ13" i="11"/>
  <c r="CR13" i="11" s="1"/>
  <c r="AA11" i="11"/>
  <c r="AA7" i="11"/>
  <c r="CS13" i="9"/>
  <c r="AC14" i="9" s="1"/>
  <c r="CS6" i="9"/>
  <c r="V14" i="11"/>
  <c r="AB14" i="11" s="1"/>
  <c r="V15" i="11"/>
  <c r="AG15" i="11" s="1"/>
  <c r="CQ18" i="11"/>
  <c r="CR18" i="11" s="1"/>
  <c r="CQ7" i="11"/>
  <c r="CR7" i="11" s="1"/>
  <c r="CQ8" i="11"/>
  <c r="CR8" i="11" s="1"/>
  <c r="V12" i="11"/>
  <c r="AL12" i="11" s="1"/>
  <c r="CQ10" i="11"/>
  <c r="CR10" i="11" s="1"/>
  <c r="AA6" i="11"/>
  <c r="CS16" i="9"/>
  <c r="AC17" i="9" s="1"/>
  <c r="V18" i="11"/>
  <c r="AD18" i="11" s="1"/>
  <c r="V8" i="11"/>
  <c r="AQ8" i="11" s="1"/>
  <c r="V9" i="11"/>
  <c r="AO9" i="11" s="1"/>
  <c r="CQ11" i="11"/>
  <c r="CR11" i="11" s="1"/>
  <c r="CQ12" i="11"/>
  <c r="CR12" i="11" s="1"/>
  <c r="AQ6" i="11"/>
  <c r="AM6" i="11"/>
  <c r="AI6" i="11"/>
  <c r="AE6" i="11"/>
  <c r="AL6" i="11"/>
  <c r="AH6" i="11"/>
  <c r="AD6" i="11"/>
  <c r="AO6" i="11"/>
  <c r="AK6" i="11"/>
  <c r="AG6" i="11"/>
  <c r="AJ6" i="11"/>
  <c r="AF6" i="11"/>
  <c r="AO7" i="11"/>
  <c r="AK7" i="11"/>
  <c r="AG7" i="11"/>
  <c r="AJ7" i="11"/>
  <c r="AF7" i="11"/>
  <c r="AQ7" i="11"/>
  <c r="AM7" i="11"/>
  <c r="AI7" i="11"/>
  <c r="AE7" i="11"/>
  <c r="AL7" i="11"/>
  <c r="AH7" i="11"/>
  <c r="AD7" i="11"/>
  <c r="AL8" i="10"/>
  <c r="AH8" i="10"/>
  <c r="AD8" i="10"/>
  <c r="AO8" i="10"/>
  <c r="AK8" i="10"/>
  <c r="AG8" i="10"/>
  <c r="AJ8" i="10"/>
  <c r="AF8" i="10"/>
  <c r="AE8" i="10"/>
  <c r="AQ8" i="10"/>
  <c r="AM8" i="10"/>
  <c r="AI8" i="10"/>
  <c r="AA8" i="10"/>
  <c r="AJ5" i="10"/>
  <c r="AF5" i="10"/>
  <c r="AQ5" i="10"/>
  <c r="AM5" i="10"/>
  <c r="AI5" i="10"/>
  <c r="AE5" i="10"/>
  <c r="AL5" i="10"/>
  <c r="AH5" i="10"/>
  <c r="AD5" i="10"/>
  <c r="AO5" i="10"/>
  <c r="AK5" i="10"/>
  <c r="AG5" i="10"/>
  <c r="AL6" i="10"/>
  <c r="AH6" i="10"/>
  <c r="AD6" i="10"/>
  <c r="AO6" i="10"/>
  <c r="AK6" i="10"/>
  <c r="AG6" i="10"/>
  <c r="AJ6" i="10"/>
  <c r="AF6" i="10"/>
  <c r="AQ6" i="10"/>
  <c r="AM6" i="10"/>
  <c r="AI6" i="10"/>
  <c r="AE6" i="10"/>
  <c r="AA6" i="10"/>
  <c r="AJ11" i="10"/>
  <c r="AF11" i="10"/>
  <c r="AQ11" i="10"/>
  <c r="AM11" i="10"/>
  <c r="AI11" i="10"/>
  <c r="AE11" i="10"/>
  <c r="AL11" i="10"/>
  <c r="AH11" i="10"/>
  <c r="AD11" i="10"/>
  <c r="AK11" i="10"/>
  <c r="AG11" i="10"/>
  <c r="AO11" i="10"/>
  <c r="AA11" i="10"/>
  <c r="CS18" i="9"/>
  <c r="AM10" i="11"/>
  <c r="AL10" i="11"/>
  <c r="AK10" i="11"/>
  <c r="AJ10" i="11"/>
  <c r="AK11" i="11"/>
  <c r="AG11" i="11"/>
  <c r="AQ11" i="11"/>
  <c r="AM11" i="11"/>
  <c r="AH11" i="11"/>
  <c r="AD11" i="11"/>
  <c r="AL12" i="10"/>
  <c r="AH12" i="10"/>
  <c r="AD12" i="10"/>
  <c r="AO12" i="10"/>
  <c r="AK12" i="10"/>
  <c r="AG12" i="10"/>
  <c r="AJ12" i="10"/>
  <c r="AF12" i="10"/>
  <c r="AM12" i="10"/>
  <c r="AI12" i="10"/>
  <c r="AE12" i="10"/>
  <c r="AQ12" i="10"/>
  <c r="AA12" i="10"/>
  <c r="AJ9" i="10"/>
  <c r="AF9" i="10"/>
  <c r="AQ9" i="10"/>
  <c r="AM9" i="10"/>
  <c r="AI9" i="10"/>
  <c r="AE9" i="10"/>
  <c r="AL9" i="10"/>
  <c r="AH9" i="10"/>
  <c r="AD9" i="10"/>
  <c r="AG9" i="10"/>
  <c r="AO9" i="10"/>
  <c r="AK9" i="10"/>
  <c r="AA9" i="10"/>
  <c r="AL10" i="10"/>
  <c r="AH10" i="10"/>
  <c r="AD10" i="10"/>
  <c r="AO10" i="10"/>
  <c r="AK10" i="10"/>
  <c r="AG10" i="10"/>
  <c r="AJ10" i="10"/>
  <c r="AF10" i="10"/>
  <c r="AI10" i="10"/>
  <c r="AE10" i="10"/>
  <c r="AQ10" i="10"/>
  <c r="AM10" i="10"/>
  <c r="AA10" i="10"/>
  <c r="AJ15" i="10"/>
  <c r="AF15" i="10"/>
  <c r="AQ15" i="10"/>
  <c r="AM15" i="10"/>
  <c r="AI15" i="10"/>
  <c r="AE15" i="10"/>
  <c r="AL15" i="10"/>
  <c r="AH15" i="10"/>
  <c r="AD15" i="10"/>
  <c r="AO15" i="10"/>
  <c r="AK15" i="10"/>
  <c r="AG15" i="10"/>
  <c r="AA15" i="10"/>
  <c r="AL14" i="11"/>
  <c r="AO14" i="11"/>
  <c r="AK14" i="11"/>
  <c r="AF14" i="11"/>
  <c r="AE14" i="11"/>
  <c r="AI14" i="11"/>
  <c r="AO5" i="11"/>
  <c r="AK5" i="11"/>
  <c r="AG5" i="11"/>
  <c r="AJ5" i="11"/>
  <c r="AF5" i="11"/>
  <c r="AQ5" i="11"/>
  <c r="AM5" i="11"/>
  <c r="AI5" i="11"/>
  <c r="AE5" i="11"/>
  <c r="AL5" i="11"/>
  <c r="AH5" i="11"/>
  <c r="AD5" i="11"/>
  <c r="AB7" i="11"/>
  <c r="AL16" i="10"/>
  <c r="AH16" i="10"/>
  <c r="AD16" i="10"/>
  <c r="AO16" i="10"/>
  <c r="AK16" i="10"/>
  <c r="AG16" i="10"/>
  <c r="AJ16" i="10"/>
  <c r="AF16" i="10"/>
  <c r="AE16" i="10"/>
  <c r="AQ16" i="10"/>
  <c r="AM16" i="10"/>
  <c r="AI16" i="10"/>
  <c r="AA16" i="10"/>
  <c r="AJ13" i="10"/>
  <c r="AF13" i="10"/>
  <c r="AQ13" i="10"/>
  <c r="AM13" i="10"/>
  <c r="AI13" i="10"/>
  <c r="AE13" i="10"/>
  <c r="AL13" i="10"/>
  <c r="AH13" i="10"/>
  <c r="AD13" i="10"/>
  <c r="AO13" i="10"/>
  <c r="AK13" i="10"/>
  <c r="AG13" i="10"/>
  <c r="AA13" i="10"/>
  <c r="AL14" i="10"/>
  <c r="AH14" i="10"/>
  <c r="AD14" i="10"/>
  <c r="AO14" i="10"/>
  <c r="AK14" i="10"/>
  <c r="AG14" i="10"/>
  <c r="AJ14" i="10"/>
  <c r="AF14" i="10"/>
  <c r="AQ14" i="10"/>
  <c r="AM14" i="10"/>
  <c r="AI14" i="10"/>
  <c r="AE14" i="10"/>
  <c r="AA14" i="10"/>
  <c r="CR18" i="10"/>
  <c r="CS11" i="10" s="1"/>
  <c r="AB8" i="10"/>
  <c r="AG9" i="11"/>
  <c r="AJ9" i="11"/>
  <c r="AM9" i="11"/>
  <c r="AI9" i="11"/>
  <c r="AL9" i="11"/>
  <c r="AH9" i="11"/>
  <c r="AB5" i="11"/>
  <c r="AA18" i="10"/>
  <c r="AL18" i="10"/>
  <c r="AH18" i="10"/>
  <c r="AD18" i="10"/>
  <c r="AO18" i="10"/>
  <c r="AK18" i="10"/>
  <c r="AG18" i="10"/>
  <c r="AJ18" i="10"/>
  <c r="AF18" i="10"/>
  <c r="AI18" i="10"/>
  <c r="AE18" i="10"/>
  <c r="AQ18" i="10"/>
  <c r="AM18" i="10"/>
  <c r="AB18" i="10"/>
  <c r="AJ17" i="10"/>
  <c r="AF17" i="10"/>
  <c r="AQ17" i="10"/>
  <c r="AM17" i="10"/>
  <c r="AI17" i="10"/>
  <c r="AE17" i="10"/>
  <c r="AL17" i="10"/>
  <c r="AH17" i="10"/>
  <c r="AD17" i="10"/>
  <c r="AG17" i="10"/>
  <c r="AO17" i="10"/>
  <c r="AK17" i="10"/>
  <c r="AB17" i="10"/>
  <c r="AA17" i="10"/>
  <c r="AJ7" i="10"/>
  <c r="AF7" i="10"/>
  <c r="AQ7" i="10"/>
  <c r="AM7" i="10"/>
  <c r="AI7" i="10"/>
  <c r="AE7" i="10"/>
  <c r="AL7" i="10"/>
  <c r="AH7" i="10"/>
  <c r="AD7" i="10"/>
  <c r="AO7" i="10"/>
  <c r="AK7" i="10"/>
  <c r="AG7" i="10"/>
  <c r="AA7" i="10"/>
  <c r="AB5" i="10"/>
  <c r="AZ5" i="13"/>
  <c r="AZ18" i="13"/>
  <c r="AZ7" i="13"/>
  <c r="AZ14" i="13"/>
  <c r="AZ8" i="13"/>
  <c r="AZ13" i="13"/>
  <c r="AZ9" i="13"/>
  <c r="AZ15" i="13"/>
  <c r="AZ12" i="13"/>
  <c r="AZ11" i="13"/>
  <c r="AZ6" i="13"/>
  <c r="AC9" i="9"/>
  <c r="AC10" i="9"/>
  <c r="AC18" i="9"/>
  <c r="BJ10" i="22"/>
  <c r="BQ10" i="22" s="1"/>
  <c r="BH10" i="23"/>
  <c r="AC8" i="9"/>
  <c r="AC6" i="9"/>
  <c r="BI7" i="24"/>
  <c r="BJ7" i="23"/>
  <c r="BQ7" i="23" s="1"/>
  <c r="BI13" i="23"/>
  <c r="BJ13" i="22"/>
  <c r="BQ13" i="22" s="1"/>
  <c r="BI16" i="22"/>
  <c r="BI16" i="25" s="1"/>
  <c r="BJ16" i="21"/>
  <c r="BQ16" i="21" s="1"/>
  <c r="AY13" i="21" s="1"/>
  <c r="AO28" i="9"/>
  <c r="BI9" i="23"/>
  <c r="BJ9" i="22"/>
  <c r="BQ9" i="22" s="1"/>
  <c r="BA16" i="12"/>
  <c r="AZ16" i="12"/>
  <c r="BA10" i="12"/>
  <c r="AZ10" i="12"/>
  <c r="BA17" i="12"/>
  <c r="AZ17" i="12"/>
  <c r="BA7" i="12"/>
  <c r="AZ7" i="12"/>
  <c r="BA11" i="12"/>
  <c r="AZ11" i="12"/>
  <c r="BA14" i="12"/>
  <c r="AZ14" i="12"/>
  <c r="BA5" i="12"/>
  <c r="AZ5" i="12"/>
  <c r="BA12" i="12"/>
  <c r="AZ12" i="12"/>
  <c r="BA15" i="12"/>
  <c r="AZ15" i="12"/>
  <c r="BA6" i="12"/>
  <c r="AZ6" i="12"/>
  <c r="BA8" i="12"/>
  <c r="AZ8" i="12"/>
  <c r="BA18" i="12"/>
  <c r="AZ18" i="12"/>
  <c r="BA13" i="12"/>
  <c r="AZ13" i="12"/>
  <c r="BA9" i="12"/>
  <c r="AZ9" i="12"/>
  <c r="AS11" i="12"/>
  <c r="AS8" i="12"/>
  <c r="AS9" i="12"/>
  <c r="AS10" i="12"/>
  <c r="AS14" i="12"/>
  <c r="AS15" i="12"/>
  <c r="AS5" i="12"/>
  <c r="AS16" i="12"/>
  <c r="AS12" i="12"/>
  <c r="AS13" i="12"/>
  <c r="AS6" i="12"/>
  <c r="AS17" i="12"/>
  <c r="AS18" i="12"/>
  <c r="AS7" i="12"/>
  <c r="AC16" i="9"/>
  <c r="AC13" i="9"/>
  <c r="AC7" i="9"/>
  <c r="AG17" i="11" l="1"/>
  <c r="AF8" i="11"/>
  <c r="AL17" i="11"/>
  <c r="AO8" i="11"/>
  <c r="AQ17" i="11"/>
  <c r="AE8" i="11"/>
  <c r="AJ8" i="11"/>
  <c r="AD8" i="11"/>
  <c r="AI8" i="11"/>
  <c r="AB17" i="11"/>
  <c r="AK17" i="11"/>
  <c r="AE17" i="11"/>
  <c r="AF17" i="11"/>
  <c r="AG8" i="11"/>
  <c r="AH8" i="11"/>
  <c r="AM8" i="11"/>
  <c r="AA17" i="11"/>
  <c r="AD17" i="11"/>
  <c r="AI17" i="11"/>
  <c r="AJ17" i="11"/>
  <c r="AK8" i="11"/>
  <c r="AL8" i="11"/>
  <c r="AO17" i="11"/>
  <c r="AH17" i="11"/>
  <c r="BB10" i="20"/>
  <c r="AG18" i="11"/>
  <c r="AI18" i="11"/>
  <c r="AF12" i="11"/>
  <c r="AD12" i="11"/>
  <c r="AH18" i="11"/>
  <c r="AI12" i="11"/>
  <c r="AA18" i="11"/>
  <c r="AM18" i="11"/>
  <c r="AK18" i="11"/>
  <c r="AL18" i="11"/>
  <c r="AK12" i="11"/>
  <c r="AH12" i="11"/>
  <c r="AQ12" i="11"/>
  <c r="AQ18" i="11"/>
  <c r="AF18" i="11"/>
  <c r="AO18" i="11"/>
  <c r="AB18" i="11"/>
  <c r="AG12" i="11"/>
  <c r="AO12" i="11"/>
  <c r="AJ12" i="11"/>
  <c r="AE18" i="11"/>
  <c r="AJ18" i="11"/>
  <c r="AM12" i="11"/>
  <c r="AE12" i="11"/>
  <c r="AD9" i="11"/>
  <c r="AQ9" i="11"/>
  <c r="AK9" i="11"/>
  <c r="AM14" i="11"/>
  <c r="AJ14" i="11"/>
  <c r="AD14" i="11"/>
  <c r="AE11" i="11"/>
  <c r="AF11" i="11"/>
  <c r="AO11" i="11"/>
  <c r="AA13" i="11"/>
  <c r="AE9" i="11"/>
  <c r="AF9" i="11"/>
  <c r="AQ14" i="11"/>
  <c r="AG14" i="11"/>
  <c r="AH14" i="11"/>
  <c r="AL11" i="11"/>
  <c r="AI11" i="11"/>
  <c r="AM13" i="11"/>
  <c r="AQ16" i="11"/>
  <c r="AQ13" i="11"/>
  <c r="AQ15" i="11"/>
  <c r="AJ16" i="11"/>
  <c r="AL13" i="11"/>
  <c r="AD16" i="11"/>
  <c r="AE16" i="11"/>
  <c r="AG16" i="11"/>
  <c r="AH16" i="11"/>
  <c r="AG13" i="11"/>
  <c r="AK13" i="11"/>
  <c r="AF13" i="11"/>
  <c r="CS15" i="11"/>
  <c r="AI16" i="11"/>
  <c r="AK16" i="11"/>
  <c r="AL16" i="11"/>
  <c r="AO13" i="11"/>
  <c r="AD13" i="11"/>
  <c r="AJ13" i="11"/>
  <c r="AM16" i="11"/>
  <c r="AF16" i="11"/>
  <c r="AE13" i="11"/>
  <c r="AI13" i="11"/>
  <c r="CS9" i="11"/>
  <c r="CS8" i="11"/>
  <c r="CS6" i="11"/>
  <c r="BR10" i="22"/>
  <c r="CS5" i="10"/>
  <c r="AC6" i="10" s="1"/>
  <c r="AA9" i="11"/>
  <c r="AP9" i="11"/>
  <c r="AN9" i="11"/>
  <c r="AA15" i="11"/>
  <c r="AP15" i="11"/>
  <c r="AN15" i="11"/>
  <c r="AB13" i="11"/>
  <c r="AP13" i="11"/>
  <c r="AN13" i="11"/>
  <c r="AA16" i="11"/>
  <c r="AN16" i="11"/>
  <c r="AP16" i="11"/>
  <c r="AY17" i="21"/>
  <c r="AY9" i="21"/>
  <c r="AY15" i="21"/>
  <c r="AY7" i="21"/>
  <c r="AY10" i="21"/>
  <c r="BR13" i="22"/>
  <c r="AB8" i="11"/>
  <c r="AN8" i="11"/>
  <c r="AP8" i="11"/>
  <c r="AA14" i="11"/>
  <c r="AP14" i="11"/>
  <c r="AN14" i="11"/>
  <c r="AB11" i="11"/>
  <c r="AP11" i="11"/>
  <c r="AN11" i="11"/>
  <c r="AY14" i="21"/>
  <c r="AY11" i="21"/>
  <c r="AY6" i="21"/>
  <c r="BR9" i="22"/>
  <c r="AP18" i="11"/>
  <c r="AN18" i="11"/>
  <c r="CS16" i="11"/>
  <c r="AC17" i="11" s="1"/>
  <c r="CS14" i="11"/>
  <c r="AB10" i="11"/>
  <c r="AP10" i="11"/>
  <c r="AN10" i="11"/>
  <c r="AY12" i="21"/>
  <c r="AY18" i="21"/>
  <c r="BB6" i="20"/>
  <c r="BR16" i="21"/>
  <c r="BB6" i="21" s="1"/>
  <c r="AY16" i="21"/>
  <c r="BR7" i="23"/>
  <c r="AN12" i="11"/>
  <c r="AP12" i="11"/>
  <c r="AP17" i="11"/>
  <c r="AN17" i="11"/>
  <c r="AY8" i="21"/>
  <c r="BB9" i="21"/>
  <c r="AY5" i="21"/>
  <c r="AB15" i="11"/>
  <c r="CS9" i="10"/>
  <c r="AC10" i="10" s="1"/>
  <c r="CS12" i="11"/>
  <c r="CS8" i="10"/>
  <c r="AC9" i="10" s="1"/>
  <c r="CS7" i="11"/>
  <c r="AC8" i="11" s="1"/>
  <c r="AD15" i="11"/>
  <c r="AE15" i="11"/>
  <c r="AF15" i="11"/>
  <c r="AO10" i="11"/>
  <c r="AQ10" i="11"/>
  <c r="CS16" i="10"/>
  <c r="AC17" i="10" s="1"/>
  <c r="CS10" i="11"/>
  <c r="CS17" i="11"/>
  <c r="CS13" i="10"/>
  <c r="AC14" i="10" s="1"/>
  <c r="CS6" i="10"/>
  <c r="AC7" i="10" s="1"/>
  <c r="CS12" i="10"/>
  <c r="AC13" i="10" s="1"/>
  <c r="CS11" i="11"/>
  <c r="CS7" i="10"/>
  <c r="AC8" i="10" s="1"/>
  <c r="AK15" i="11"/>
  <c r="AH15" i="11"/>
  <c r="AI15" i="11"/>
  <c r="AJ15" i="11"/>
  <c r="CS14" i="10"/>
  <c r="AC15" i="10" s="1"/>
  <c r="AF10" i="11"/>
  <c r="AD10" i="11"/>
  <c r="AE10" i="11"/>
  <c r="CS15" i="10"/>
  <c r="AC16" i="10" s="1"/>
  <c r="CS13" i="11"/>
  <c r="AC14" i="11" s="1"/>
  <c r="AB9" i="11"/>
  <c r="AB12" i="11"/>
  <c r="AA12" i="11"/>
  <c r="AA10" i="11"/>
  <c r="CS17" i="10"/>
  <c r="AC18" i="10" s="1"/>
  <c r="CS10" i="10"/>
  <c r="AC11" i="10" s="1"/>
  <c r="CS5" i="11"/>
  <c r="AO15" i="11"/>
  <c r="AL15" i="11"/>
  <c r="AM15" i="11"/>
  <c r="AG10" i="11"/>
  <c r="AH10" i="11"/>
  <c r="AI10" i="11"/>
  <c r="AA8" i="11"/>
  <c r="AB16" i="11"/>
  <c r="CS18" i="11"/>
  <c r="CQ17" i="12"/>
  <c r="CR17" i="12" s="1"/>
  <c r="CQ13" i="12"/>
  <c r="CR13" i="12" s="1"/>
  <c r="CQ9" i="12"/>
  <c r="CR9" i="12" s="1"/>
  <c r="CQ5" i="12"/>
  <c r="CR5" i="12" s="1"/>
  <c r="CQ16" i="12"/>
  <c r="CR16" i="12" s="1"/>
  <c r="CQ12" i="12"/>
  <c r="CR12" i="12" s="1"/>
  <c r="CQ8" i="12"/>
  <c r="CR8" i="12" s="1"/>
  <c r="CQ15" i="12"/>
  <c r="CR15" i="12" s="1"/>
  <c r="CQ11" i="12"/>
  <c r="CR11" i="12" s="1"/>
  <c r="CQ7" i="12"/>
  <c r="CR7" i="12" s="1"/>
  <c r="CQ14" i="12"/>
  <c r="CR14" i="12" s="1"/>
  <c r="CQ10" i="12"/>
  <c r="CR10" i="12" s="1"/>
  <c r="CQ6" i="12"/>
  <c r="CR6" i="12" s="1"/>
  <c r="CQ18" i="12"/>
  <c r="V14" i="12"/>
  <c r="V10" i="12"/>
  <c r="V6" i="12"/>
  <c r="V17" i="12"/>
  <c r="V13" i="12"/>
  <c r="V9" i="12"/>
  <c r="V5" i="12"/>
  <c r="AB5" i="12" s="1"/>
  <c r="V18" i="12"/>
  <c r="V16" i="12"/>
  <c r="AB16" i="12" s="1"/>
  <c r="V12" i="12"/>
  <c r="V8" i="12"/>
  <c r="V15" i="12"/>
  <c r="V11" i="12"/>
  <c r="V7" i="12"/>
  <c r="CS18" i="10"/>
  <c r="AC16" i="11"/>
  <c r="AZ5" i="14"/>
  <c r="AZ13" i="14"/>
  <c r="AZ6" i="14"/>
  <c r="AZ8" i="14"/>
  <c r="AC12" i="10"/>
  <c r="BH10" i="24"/>
  <c r="BJ10" i="23"/>
  <c r="BQ10" i="23" s="1"/>
  <c r="BI9" i="24"/>
  <c r="BJ9" i="23"/>
  <c r="BQ9" i="23" s="1"/>
  <c r="BI13" i="24"/>
  <c r="BJ13" i="23"/>
  <c r="BQ13" i="23" s="1"/>
  <c r="AO28" i="10"/>
  <c r="BI16" i="23"/>
  <c r="BJ16" i="22"/>
  <c r="BQ16" i="22" s="1"/>
  <c r="AY10" i="22" s="1"/>
  <c r="BJ7" i="24"/>
  <c r="BQ7" i="24" s="1"/>
  <c r="BA10" i="13"/>
  <c r="BA11" i="13"/>
  <c r="BA18" i="13"/>
  <c r="AZ10" i="13"/>
  <c r="BA15" i="13"/>
  <c r="BA5" i="13"/>
  <c r="BA17" i="13"/>
  <c r="BA16" i="13"/>
  <c r="BA6" i="13"/>
  <c r="BA12" i="13"/>
  <c r="BA9" i="13"/>
  <c r="AZ17" i="13"/>
  <c r="BA13" i="13"/>
  <c r="BA7" i="13"/>
  <c r="BA8" i="13"/>
  <c r="BA14" i="13"/>
  <c r="AS6" i="13"/>
  <c r="AS15" i="13"/>
  <c r="AS11" i="13"/>
  <c r="AS16" i="13"/>
  <c r="AS13" i="13"/>
  <c r="AS14" i="13"/>
  <c r="AS18" i="13"/>
  <c r="AS5" i="13"/>
  <c r="AS7" i="13"/>
  <c r="AS9" i="13"/>
  <c r="AS10" i="13"/>
  <c r="AS8" i="13"/>
  <c r="AS12" i="13"/>
  <c r="AS17" i="13"/>
  <c r="AZ16" i="13"/>
  <c r="BB10" i="21" l="1"/>
  <c r="BB7" i="21"/>
  <c r="BB17" i="21"/>
  <c r="BB12" i="21"/>
  <c r="AN11" i="12"/>
  <c r="AP11" i="12"/>
  <c r="AP16" i="12"/>
  <c r="AN16" i="12"/>
  <c r="AP13" i="12"/>
  <c r="AN13" i="12"/>
  <c r="AP14" i="12"/>
  <c r="AN14" i="12"/>
  <c r="AY6" i="22"/>
  <c r="AY17" i="22"/>
  <c r="AY13" i="22"/>
  <c r="AY5" i="22"/>
  <c r="BR7" i="24"/>
  <c r="BR13" i="23"/>
  <c r="AN15" i="12"/>
  <c r="AP15" i="12"/>
  <c r="AP18" i="12"/>
  <c r="AN18" i="12"/>
  <c r="AP17" i="12"/>
  <c r="AN17" i="12"/>
  <c r="AY14" i="22"/>
  <c r="BB16" i="21"/>
  <c r="BB5" i="21"/>
  <c r="BB15" i="21"/>
  <c r="BB14" i="21"/>
  <c r="BB18" i="21"/>
  <c r="BB8" i="21"/>
  <c r="AY16" i="22"/>
  <c r="BR16" i="22"/>
  <c r="BB16" i="22" s="1"/>
  <c r="BR10" i="23"/>
  <c r="AB8" i="12"/>
  <c r="AP8" i="12"/>
  <c r="AN8" i="12"/>
  <c r="AA5" i="12"/>
  <c r="AP5" i="12"/>
  <c r="AN5" i="12"/>
  <c r="AB6" i="12"/>
  <c r="AP6" i="12"/>
  <c r="AN6" i="12"/>
  <c r="AY12" i="22"/>
  <c r="AY9" i="22"/>
  <c r="AY11" i="22"/>
  <c r="AY7" i="22"/>
  <c r="AY18" i="22"/>
  <c r="BR9" i="23"/>
  <c r="AB7" i="12"/>
  <c r="AP7" i="12"/>
  <c r="AN7" i="12"/>
  <c r="AA12" i="12"/>
  <c r="AP12" i="12"/>
  <c r="AN12" i="12"/>
  <c r="AP9" i="12"/>
  <c r="AN9" i="12"/>
  <c r="AB10" i="12"/>
  <c r="AP10" i="12"/>
  <c r="AN10" i="12"/>
  <c r="AY15" i="22"/>
  <c r="BB13" i="21"/>
  <c r="AY8" i="22"/>
  <c r="BB11" i="21"/>
  <c r="AB12" i="12"/>
  <c r="AO7" i="12"/>
  <c r="AK7" i="12"/>
  <c r="AG7" i="12"/>
  <c r="AJ7" i="12"/>
  <c r="AF7" i="12"/>
  <c r="AQ7" i="12"/>
  <c r="AM7" i="12"/>
  <c r="AI7" i="12"/>
  <c r="AE7" i="12"/>
  <c r="AD7" i="12"/>
  <c r="AL7" i="12"/>
  <c r="AH7" i="12"/>
  <c r="AO9" i="12"/>
  <c r="AK9" i="12"/>
  <c r="AG9" i="12"/>
  <c r="AJ9" i="12"/>
  <c r="AF9" i="12"/>
  <c r="AQ9" i="12"/>
  <c r="AM9" i="12"/>
  <c r="AI9" i="12"/>
  <c r="AE9" i="12"/>
  <c r="AH9" i="12"/>
  <c r="AD9" i="12"/>
  <c r="AL9" i="12"/>
  <c r="CQ17" i="13"/>
  <c r="CR17" i="13" s="1"/>
  <c r="CQ13" i="13"/>
  <c r="CR13" i="13" s="1"/>
  <c r="CQ9" i="13"/>
  <c r="CR9" i="13" s="1"/>
  <c r="CQ5" i="13"/>
  <c r="CR5" i="13" s="1"/>
  <c r="CQ16" i="13"/>
  <c r="CR16" i="13" s="1"/>
  <c r="CQ12" i="13"/>
  <c r="CR12" i="13" s="1"/>
  <c r="CQ8" i="13"/>
  <c r="CR8" i="13" s="1"/>
  <c r="CQ15" i="13"/>
  <c r="CR15" i="13" s="1"/>
  <c r="CQ11" i="13"/>
  <c r="CR11" i="13" s="1"/>
  <c r="CQ7" i="13"/>
  <c r="CR7" i="13" s="1"/>
  <c r="CQ14" i="13"/>
  <c r="CR14" i="13" s="1"/>
  <c r="CQ10" i="13"/>
  <c r="CR10" i="13" s="1"/>
  <c r="CQ6" i="13"/>
  <c r="CR6" i="13" s="1"/>
  <c r="CQ18" i="13"/>
  <c r="V16" i="13"/>
  <c r="AB16" i="13" s="1"/>
  <c r="V12" i="13"/>
  <c r="V8" i="13"/>
  <c r="AB8" i="13" s="1"/>
  <c r="V15" i="13"/>
  <c r="AA15" i="13" s="1"/>
  <c r="V11" i="13"/>
  <c r="AB11" i="13" s="1"/>
  <c r="V7" i="13"/>
  <c r="AB7" i="13" s="1"/>
  <c r="V18" i="13"/>
  <c r="V14" i="13"/>
  <c r="AA14" i="13" s="1"/>
  <c r="V10" i="13"/>
  <c r="AB10" i="13" s="1"/>
  <c r="V6" i="13"/>
  <c r="AB6" i="13" s="1"/>
  <c r="V17" i="13"/>
  <c r="V13" i="13"/>
  <c r="V9" i="13"/>
  <c r="AB9" i="13" s="1"/>
  <c r="V5" i="13"/>
  <c r="AA8" i="13"/>
  <c r="AO11" i="12"/>
  <c r="AK11" i="12"/>
  <c r="AG11" i="12"/>
  <c r="AJ11" i="12"/>
  <c r="AF11" i="12"/>
  <c r="AQ11" i="12"/>
  <c r="AM11" i="12"/>
  <c r="AI11" i="12"/>
  <c r="AE11" i="12"/>
  <c r="AL11" i="12"/>
  <c r="AH11" i="12"/>
  <c r="AD11" i="12"/>
  <c r="AQ16" i="12"/>
  <c r="AM16" i="12"/>
  <c r="AI16" i="12"/>
  <c r="AE16" i="12"/>
  <c r="AL16" i="12"/>
  <c r="AH16" i="12"/>
  <c r="AD16" i="12"/>
  <c r="AO16" i="12"/>
  <c r="AK16" i="12"/>
  <c r="AG16" i="12"/>
  <c r="AF16" i="12"/>
  <c r="AJ16" i="12"/>
  <c r="AO13" i="12"/>
  <c r="AK13" i="12"/>
  <c r="AG13" i="12"/>
  <c r="AJ13" i="12"/>
  <c r="AF13" i="12"/>
  <c r="AQ13" i="12"/>
  <c r="AM13" i="12"/>
  <c r="AI13" i="12"/>
  <c r="AE13" i="12"/>
  <c r="AL13" i="12"/>
  <c r="AH13" i="12"/>
  <c r="AD13" i="12"/>
  <c r="AQ14" i="12"/>
  <c r="AM14" i="12"/>
  <c r="AI14" i="12"/>
  <c r="AE14" i="12"/>
  <c r="AL14" i="12"/>
  <c r="AH14" i="12"/>
  <c r="AD14" i="12"/>
  <c r="AO14" i="12"/>
  <c r="AK14" i="12"/>
  <c r="AG14" i="12"/>
  <c r="AJ14" i="12"/>
  <c r="AF14" i="12"/>
  <c r="AB13" i="12"/>
  <c r="AA8" i="12"/>
  <c r="AA16" i="12"/>
  <c r="AB9" i="12"/>
  <c r="AA13" i="12"/>
  <c r="AO15" i="12"/>
  <c r="AK15" i="12"/>
  <c r="AG15" i="12"/>
  <c r="AJ15" i="12"/>
  <c r="AF15" i="12"/>
  <c r="AQ15" i="12"/>
  <c r="AM15" i="12"/>
  <c r="AI15" i="12"/>
  <c r="AE15" i="12"/>
  <c r="AD15" i="12"/>
  <c r="AL15" i="12"/>
  <c r="AH15" i="12"/>
  <c r="AA18" i="12"/>
  <c r="AQ18" i="12"/>
  <c r="AM18" i="12"/>
  <c r="AI18" i="12"/>
  <c r="AE18" i="12"/>
  <c r="AL18" i="12"/>
  <c r="AH18" i="12"/>
  <c r="AD18" i="12"/>
  <c r="AO18" i="12"/>
  <c r="AK18" i="12"/>
  <c r="AG18" i="12"/>
  <c r="AJ18" i="12"/>
  <c r="AF18" i="12"/>
  <c r="AB18" i="12"/>
  <c r="AO17" i="12"/>
  <c r="AK17" i="12"/>
  <c r="AG17" i="12"/>
  <c r="AJ17" i="12"/>
  <c r="AF17" i="12"/>
  <c r="AQ17" i="12"/>
  <c r="AM17" i="12"/>
  <c r="AI17" i="12"/>
  <c r="AE17" i="12"/>
  <c r="AH17" i="12"/>
  <c r="AD17" i="12"/>
  <c r="AL17" i="12"/>
  <c r="AA17" i="12"/>
  <c r="AB17" i="12"/>
  <c r="CR18" i="12"/>
  <c r="CS6" i="12" s="1"/>
  <c r="AA7" i="12"/>
  <c r="AB11" i="12"/>
  <c r="AQ8" i="12"/>
  <c r="AM8" i="12"/>
  <c r="AI8" i="12"/>
  <c r="AE8" i="12"/>
  <c r="AL8" i="12"/>
  <c r="AH8" i="12"/>
  <c r="AD8" i="12"/>
  <c r="AO8" i="12"/>
  <c r="AK8" i="12"/>
  <c r="AG8" i="12"/>
  <c r="AF8" i="12"/>
  <c r="AJ8" i="12"/>
  <c r="AO5" i="12"/>
  <c r="AK5" i="12"/>
  <c r="AG5" i="12"/>
  <c r="AJ5" i="12"/>
  <c r="AF5" i="12"/>
  <c r="AQ5" i="12"/>
  <c r="AM5" i="12"/>
  <c r="AI5" i="12"/>
  <c r="AE5" i="12"/>
  <c r="AL5" i="12"/>
  <c r="AH5" i="12"/>
  <c r="AD5" i="12"/>
  <c r="AQ6" i="12"/>
  <c r="AM6" i="12"/>
  <c r="AI6" i="12"/>
  <c r="AE6" i="12"/>
  <c r="AL6" i="12"/>
  <c r="AH6" i="12"/>
  <c r="AD6" i="12"/>
  <c r="AO6" i="12"/>
  <c r="AK6" i="12"/>
  <c r="AG6" i="12"/>
  <c r="AJ6" i="12"/>
  <c r="AF6" i="12"/>
  <c r="AA9" i="12"/>
  <c r="AA15" i="12"/>
  <c r="AQ12" i="12"/>
  <c r="AM12" i="12"/>
  <c r="AI12" i="12"/>
  <c r="AE12" i="12"/>
  <c r="AL12" i="12"/>
  <c r="AH12" i="12"/>
  <c r="AD12" i="12"/>
  <c r="AO12" i="12"/>
  <c r="AK12" i="12"/>
  <c r="AG12" i="12"/>
  <c r="AJ12" i="12"/>
  <c r="AF12" i="12"/>
  <c r="AQ10" i="12"/>
  <c r="AM10" i="12"/>
  <c r="AI10" i="12"/>
  <c r="AE10" i="12"/>
  <c r="AL10" i="12"/>
  <c r="AH10" i="12"/>
  <c r="AD10" i="12"/>
  <c r="AO10" i="12"/>
  <c r="AK10" i="12"/>
  <c r="AG10" i="12"/>
  <c r="AJ10" i="12"/>
  <c r="AF10" i="12"/>
  <c r="AB15" i="12"/>
  <c r="AA11" i="12"/>
  <c r="AA10" i="12"/>
  <c r="AB14" i="12"/>
  <c r="AA14" i="12"/>
  <c r="AA6" i="12"/>
  <c r="AC15" i="11"/>
  <c r="AC13" i="11"/>
  <c r="AC12" i="11"/>
  <c r="AC18" i="11"/>
  <c r="AC11" i="11"/>
  <c r="AC10" i="11"/>
  <c r="AC9" i="11"/>
  <c r="AC7" i="11"/>
  <c r="AO28" i="11"/>
  <c r="AC6" i="11"/>
  <c r="AZ15" i="15"/>
  <c r="AZ17" i="15"/>
  <c r="AZ13" i="15"/>
  <c r="AZ10" i="15"/>
  <c r="AZ16" i="15"/>
  <c r="BJ10" i="24"/>
  <c r="BQ10" i="24" s="1"/>
  <c r="BI16" i="24"/>
  <c r="BJ16" i="23"/>
  <c r="BQ16" i="23" s="1"/>
  <c r="AY17" i="23" s="1"/>
  <c r="BJ9" i="24"/>
  <c r="BQ9" i="24" s="1"/>
  <c r="BJ13" i="24"/>
  <c r="BQ13" i="24" s="1"/>
  <c r="BI7" i="26"/>
  <c r="O4" i="40" s="1"/>
  <c r="BJ7" i="25"/>
  <c r="BQ7" i="25" s="1"/>
  <c r="BA18" i="14"/>
  <c r="BA16" i="14"/>
  <c r="BA14" i="14"/>
  <c r="BA9" i="14"/>
  <c r="BA10" i="14"/>
  <c r="BA15" i="14"/>
  <c r="AS9" i="14"/>
  <c r="AS17" i="14"/>
  <c r="AS18" i="14"/>
  <c r="AS14" i="14"/>
  <c r="AS5" i="14"/>
  <c r="AS10" i="14"/>
  <c r="AS12" i="14"/>
  <c r="AS16" i="14"/>
  <c r="AS15" i="14"/>
  <c r="AS11" i="14"/>
  <c r="AS8" i="14"/>
  <c r="AS6" i="14"/>
  <c r="AS13" i="14"/>
  <c r="AS7" i="14"/>
  <c r="AZ16" i="14"/>
  <c r="BA7" i="14"/>
  <c r="AZ14" i="14"/>
  <c r="AZ7" i="14"/>
  <c r="BA5" i="14"/>
  <c r="BA11" i="14"/>
  <c r="BA6" i="14"/>
  <c r="AZ9" i="14"/>
  <c r="AZ18" i="14"/>
  <c r="AZ10" i="14"/>
  <c r="BA12" i="14"/>
  <c r="BA17" i="14"/>
  <c r="BA13" i="14"/>
  <c r="BA8" i="14"/>
  <c r="AZ17" i="14"/>
  <c r="AZ15" i="14"/>
  <c r="AZ12" i="14"/>
  <c r="AZ11" i="14"/>
  <c r="CS13" i="12" l="1"/>
  <c r="CS16" i="12"/>
  <c r="CS12" i="12"/>
  <c r="AC13" i="12" s="1"/>
  <c r="CS15" i="12"/>
  <c r="AC16" i="12" s="1"/>
  <c r="BB18" i="22"/>
  <c r="CS9" i="12"/>
  <c r="BB11" i="22"/>
  <c r="BB9" i="22"/>
  <c r="CS11" i="12"/>
  <c r="AC12" i="12" s="1"/>
  <c r="BB12" i="22"/>
  <c r="CS5" i="12"/>
  <c r="AC6" i="12" s="1"/>
  <c r="BB14" i="22"/>
  <c r="CS8" i="12"/>
  <c r="AC9" i="12" s="1"/>
  <c r="BB13" i="22"/>
  <c r="CS7" i="12"/>
  <c r="AC8" i="12" s="1"/>
  <c r="AP5" i="13"/>
  <c r="AN5" i="13"/>
  <c r="AN6" i="13"/>
  <c r="AP6" i="13"/>
  <c r="AP7" i="13"/>
  <c r="AN7" i="13"/>
  <c r="AB12" i="13"/>
  <c r="AP12" i="13"/>
  <c r="AN12" i="13"/>
  <c r="CS17" i="12"/>
  <c r="AC18" i="12" s="1"/>
  <c r="AY5" i="23"/>
  <c r="AY8" i="23"/>
  <c r="AY10" i="23"/>
  <c r="BB7" i="22"/>
  <c r="AY13" i="23"/>
  <c r="BB10" i="22"/>
  <c r="BB8" i="22"/>
  <c r="AY12" i="23"/>
  <c r="BR13" i="24"/>
  <c r="BR10" i="24"/>
  <c r="AP9" i="13"/>
  <c r="AN9" i="13"/>
  <c r="AP10" i="13"/>
  <c r="AN10" i="13"/>
  <c r="AP11" i="13"/>
  <c r="AN11" i="13"/>
  <c r="AP16" i="13"/>
  <c r="AN16" i="13"/>
  <c r="AY9" i="23"/>
  <c r="BB15" i="22"/>
  <c r="AY18" i="23"/>
  <c r="BB17" i="22"/>
  <c r="BR9" i="24"/>
  <c r="AB13" i="13"/>
  <c r="AP13" i="13"/>
  <c r="AN13" i="13"/>
  <c r="AB14" i="13"/>
  <c r="AN14" i="13"/>
  <c r="AP14" i="13"/>
  <c r="AB15" i="13"/>
  <c r="AP15" i="13"/>
  <c r="AN15" i="13"/>
  <c r="BB6" i="22"/>
  <c r="BR7" i="25"/>
  <c r="AY16" i="23"/>
  <c r="BR16" i="23"/>
  <c r="BB10" i="23" s="1"/>
  <c r="AP17" i="13"/>
  <c r="AN17" i="13"/>
  <c r="AN18" i="13"/>
  <c r="AP18" i="13"/>
  <c r="AP8" i="13"/>
  <c r="AN8" i="13"/>
  <c r="AY14" i="23"/>
  <c r="AY11" i="23"/>
  <c r="AY15" i="23"/>
  <c r="BB5" i="22"/>
  <c r="AY6" i="23"/>
  <c r="AY7" i="23"/>
  <c r="CS14" i="12"/>
  <c r="CS10" i="12"/>
  <c r="AC11" i="12" s="1"/>
  <c r="AO17" i="13"/>
  <c r="AK17" i="13"/>
  <c r="AG17" i="13"/>
  <c r="AJ17" i="13"/>
  <c r="AF17" i="13"/>
  <c r="AQ17" i="13"/>
  <c r="AM17" i="13"/>
  <c r="AI17" i="13"/>
  <c r="AE17" i="13"/>
  <c r="AL17" i="13"/>
  <c r="AH17" i="13"/>
  <c r="AD17" i="13"/>
  <c r="AB17" i="13"/>
  <c r="AA17" i="13"/>
  <c r="AQ18" i="13"/>
  <c r="AM18" i="13"/>
  <c r="AI18" i="13"/>
  <c r="AE18" i="13"/>
  <c r="AL18" i="13"/>
  <c r="AH18" i="13"/>
  <c r="AD18" i="13"/>
  <c r="AO18" i="13"/>
  <c r="AK18" i="13"/>
  <c r="AG18" i="13"/>
  <c r="AJ18" i="13"/>
  <c r="AF18" i="13"/>
  <c r="AB18" i="13"/>
  <c r="AA18" i="13"/>
  <c r="AQ8" i="13"/>
  <c r="AM8" i="13"/>
  <c r="AI8" i="13"/>
  <c r="AE8" i="13"/>
  <c r="AL8" i="13"/>
  <c r="AH8" i="13"/>
  <c r="AD8" i="13"/>
  <c r="AO8" i="13"/>
  <c r="AK8" i="13"/>
  <c r="AG8" i="13"/>
  <c r="AJ8" i="13"/>
  <c r="AF8" i="13"/>
  <c r="CS18" i="12"/>
  <c r="AO5" i="13"/>
  <c r="AK5" i="13"/>
  <c r="AG5" i="13"/>
  <c r="AJ5" i="13"/>
  <c r="AF5" i="13"/>
  <c r="AQ5" i="13"/>
  <c r="AM5" i="13"/>
  <c r="AI5" i="13"/>
  <c r="AE5" i="13"/>
  <c r="AD5" i="13"/>
  <c r="AL5" i="13"/>
  <c r="AH5" i="13"/>
  <c r="AA5" i="13"/>
  <c r="AQ6" i="13"/>
  <c r="AM6" i="13"/>
  <c r="AI6" i="13"/>
  <c r="AE6" i="13"/>
  <c r="AL6" i="13"/>
  <c r="AH6" i="13"/>
  <c r="AD6" i="13"/>
  <c r="AO6" i="13"/>
  <c r="AK6" i="13"/>
  <c r="AG6" i="13"/>
  <c r="AF6" i="13"/>
  <c r="AJ6" i="13"/>
  <c r="AA6" i="13"/>
  <c r="AO7" i="13"/>
  <c r="AK7" i="13"/>
  <c r="AG7" i="13"/>
  <c r="AJ7" i="13"/>
  <c r="AF7" i="13"/>
  <c r="AQ7" i="13"/>
  <c r="AM7" i="13"/>
  <c r="AI7" i="13"/>
  <c r="AE7" i="13"/>
  <c r="AH7" i="13"/>
  <c r="AD7" i="13"/>
  <c r="AL7" i="13"/>
  <c r="AA7" i="13"/>
  <c r="AQ12" i="13"/>
  <c r="AM12" i="13"/>
  <c r="AI12" i="13"/>
  <c r="AE12" i="13"/>
  <c r="AL12" i="13"/>
  <c r="AH12" i="13"/>
  <c r="AD12" i="13"/>
  <c r="AO12" i="13"/>
  <c r="AK12" i="13"/>
  <c r="AG12" i="13"/>
  <c r="AJ12" i="13"/>
  <c r="AF12" i="13"/>
  <c r="AA12" i="13"/>
  <c r="AO9" i="13"/>
  <c r="AK9" i="13"/>
  <c r="AG9" i="13"/>
  <c r="AJ9" i="13"/>
  <c r="AF9" i="13"/>
  <c r="AQ9" i="13"/>
  <c r="AM9" i="13"/>
  <c r="AI9" i="13"/>
  <c r="AE9" i="13"/>
  <c r="AL9" i="13"/>
  <c r="AH9" i="13"/>
  <c r="AD9" i="13"/>
  <c r="AA9" i="13"/>
  <c r="AQ10" i="13"/>
  <c r="AM10" i="13"/>
  <c r="AI10" i="13"/>
  <c r="AE10" i="13"/>
  <c r="AL10" i="13"/>
  <c r="AH10" i="13"/>
  <c r="AD10" i="13"/>
  <c r="AO10" i="13"/>
  <c r="AK10" i="13"/>
  <c r="AG10" i="13"/>
  <c r="AJ10" i="13"/>
  <c r="AF10" i="13"/>
  <c r="AA10" i="13"/>
  <c r="AO11" i="13"/>
  <c r="AK11" i="13"/>
  <c r="AG11" i="13"/>
  <c r="AJ11" i="13"/>
  <c r="AF11" i="13"/>
  <c r="AQ11" i="13"/>
  <c r="AM11" i="13"/>
  <c r="AI11" i="13"/>
  <c r="AE11" i="13"/>
  <c r="AL11" i="13"/>
  <c r="AH11" i="13"/>
  <c r="AD11" i="13"/>
  <c r="AA11" i="13"/>
  <c r="AQ16" i="13"/>
  <c r="AM16" i="13"/>
  <c r="AI16" i="13"/>
  <c r="AE16" i="13"/>
  <c r="AL16" i="13"/>
  <c r="AH16" i="13"/>
  <c r="AD16" i="13"/>
  <c r="AO16" i="13"/>
  <c r="AK16" i="13"/>
  <c r="AG16" i="13"/>
  <c r="AJ16" i="13"/>
  <c r="AF16" i="13"/>
  <c r="AA16" i="13"/>
  <c r="CQ17" i="14"/>
  <c r="CR17" i="14" s="1"/>
  <c r="CQ13" i="14"/>
  <c r="CR13" i="14" s="1"/>
  <c r="CQ9" i="14"/>
  <c r="CR9" i="14" s="1"/>
  <c r="CQ5" i="14"/>
  <c r="CR5" i="14" s="1"/>
  <c r="CQ16" i="14"/>
  <c r="CR16" i="14" s="1"/>
  <c r="CQ12" i="14"/>
  <c r="CR12" i="14" s="1"/>
  <c r="CQ8" i="14"/>
  <c r="CR8" i="14" s="1"/>
  <c r="CQ15" i="14"/>
  <c r="CR15" i="14" s="1"/>
  <c r="CQ11" i="14"/>
  <c r="CR11" i="14" s="1"/>
  <c r="CQ7" i="14"/>
  <c r="CR7" i="14" s="1"/>
  <c r="CQ14" i="14"/>
  <c r="CR14" i="14" s="1"/>
  <c r="CQ10" i="14"/>
  <c r="CR10" i="14" s="1"/>
  <c r="CQ6" i="14"/>
  <c r="CR6" i="14" s="1"/>
  <c r="CQ18" i="14"/>
  <c r="V16" i="14"/>
  <c r="V12" i="14"/>
  <c r="V8" i="14"/>
  <c r="V18" i="14"/>
  <c r="V15" i="14"/>
  <c r="V11" i="14"/>
  <c r="V7" i="14"/>
  <c r="V14" i="14"/>
  <c r="V10" i="14"/>
  <c r="V6" i="14"/>
  <c r="V17" i="14"/>
  <c r="V13" i="14"/>
  <c r="V9" i="14"/>
  <c r="V5" i="14"/>
  <c r="AO13" i="13"/>
  <c r="AK13" i="13"/>
  <c r="AG13" i="13"/>
  <c r="AJ13" i="13"/>
  <c r="AF13" i="13"/>
  <c r="AQ13" i="13"/>
  <c r="AM13" i="13"/>
  <c r="AI13" i="13"/>
  <c r="AE13" i="13"/>
  <c r="AD13" i="13"/>
  <c r="AL13" i="13"/>
  <c r="AH13" i="13"/>
  <c r="AA13" i="13"/>
  <c r="AQ14" i="13"/>
  <c r="AM14" i="13"/>
  <c r="AI14" i="13"/>
  <c r="AE14" i="13"/>
  <c r="AL14" i="13"/>
  <c r="AH14" i="13"/>
  <c r="AD14" i="13"/>
  <c r="AO14" i="13"/>
  <c r="AK14" i="13"/>
  <c r="AG14" i="13"/>
  <c r="AF14" i="13"/>
  <c r="AJ14" i="13"/>
  <c r="AO15" i="13"/>
  <c r="AK15" i="13"/>
  <c r="AG15" i="13"/>
  <c r="AJ15" i="13"/>
  <c r="AF15" i="13"/>
  <c r="AQ15" i="13"/>
  <c r="AM15" i="13"/>
  <c r="AI15" i="13"/>
  <c r="AE15" i="13"/>
  <c r="AH15" i="13"/>
  <c r="AD15" i="13"/>
  <c r="AL15" i="13"/>
  <c r="CR18" i="13"/>
  <c r="CS9" i="13" s="1"/>
  <c r="AB5" i="13"/>
  <c r="AC15" i="12"/>
  <c r="AC7" i="12"/>
  <c r="AZ13" i="16"/>
  <c r="AZ16" i="16"/>
  <c r="AZ14" i="16"/>
  <c r="AZ10" i="16"/>
  <c r="AZ6" i="16"/>
  <c r="AZ17" i="16"/>
  <c r="AZ15" i="16"/>
  <c r="AC14" i="12"/>
  <c r="AC17" i="12"/>
  <c r="BH10" i="26"/>
  <c r="N7" i="40" s="1"/>
  <c r="BJ10" i="25"/>
  <c r="BQ10" i="25" s="1"/>
  <c r="BI13" i="26"/>
  <c r="O10" i="40" s="1"/>
  <c r="BJ13" i="25"/>
  <c r="BQ13" i="25" s="1"/>
  <c r="BI9" i="26"/>
  <c r="O6" i="40" s="1"/>
  <c r="BJ9" i="25"/>
  <c r="BQ9" i="25" s="1"/>
  <c r="BJ16" i="24"/>
  <c r="BQ16" i="24" s="1"/>
  <c r="AY14" i="24" s="1"/>
  <c r="AO28" i="12"/>
  <c r="BJ7" i="26"/>
  <c r="AC10" i="12"/>
  <c r="BA7" i="15"/>
  <c r="BA5" i="15"/>
  <c r="BA18" i="15"/>
  <c r="BA11" i="15"/>
  <c r="AS9" i="15"/>
  <c r="AS10" i="15"/>
  <c r="AS6" i="15"/>
  <c r="AS12" i="15"/>
  <c r="AS8" i="15"/>
  <c r="AS17" i="15"/>
  <c r="AS11" i="15"/>
  <c r="AS14" i="15"/>
  <c r="AS7" i="15"/>
  <c r="AS13" i="15"/>
  <c r="AS16" i="15"/>
  <c r="AS15" i="15"/>
  <c r="AS5" i="15"/>
  <c r="AS18" i="15"/>
  <c r="AZ11" i="15"/>
  <c r="BA12" i="15"/>
  <c r="BA16" i="15"/>
  <c r="BA6" i="15"/>
  <c r="BA8" i="15"/>
  <c r="BA9" i="15"/>
  <c r="BA13" i="15"/>
  <c r="BA15" i="15"/>
  <c r="BA17" i="15"/>
  <c r="BA14" i="15"/>
  <c r="AZ6" i="15"/>
  <c r="AZ5" i="15"/>
  <c r="AZ14" i="15"/>
  <c r="BA10" i="15"/>
  <c r="AZ8" i="15"/>
  <c r="AZ12" i="15"/>
  <c r="AZ7" i="15"/>
  <c r="AZ9" i="15"/>
  <c r="AZ18" i="15"/>
  <c r="BB13" i="23" l="1"/>
  <c r="CS7" i="13"/>
  <c r="AN9" i="14"/>
  <c r="AP9" i="14"/>
  <c r="AP10" i="14"/>
  <c r="AN10" i="14"/>
  <c r="AA15" i="14"/>
  <c r="AP15" i="14"/>
  <c r="AN15" i="14"/>
  <c r="AP16" i="14"/>
  <c r="AN16" i="14"/>
  <c r="AY7" i="24"/>
  <c r="AY6" i="24"/>
  <c r="AY12" i="24"/>
  <c r="BR9" i="25"/>
  <c r="AP13" i="14"/>
  <c r="AN13" i="14"/>
  <c r="AB14" i="14"/>
  <c r="AP14" i="14"/>
  <c r="AN14" i="14"/>
  <c r="AP18" i="14"/>
  <c r="AN18" i="14"/>
  <c r="CS12" i="13"/>
  <c r="AC13" i="13" s="1"/>
  <c r="AY11" i="24"/>
  <c r="AY9" i="24"/>
  <c r="AY15" i="24"/>
  <c r="AY10" i="24"/>
  <c r="AY5" i="24"/>
  <c r="AN17" i="14"/>
  <c r="AP17" i="14"/>
  <c r="AB7" i="14"/>
  <c r="AP7" i="14"/>
  <c r="AN7" i="14"/>
  <c r="AA8" i="14"/>
  <c r="AP8" i="14"/>
  <c r="AN8" i="14"/>
  <c r="CS17" i="13"/>
  <c r="AC18" i="13" s="1"/>
  <c r="AY17" i="24"/>
  <c r="BB16" i="23"/>
  <c r="BB8" i="23"/>
  <c r="BB14" i="23"/>
  <c r="BB7" i="23"/>
  <c r="BB12" i="23"/>
  <c r="BB6" i="23"/>
  <c r="BB5" i="23"/>
  <c r="BB18" i="23"/>
  <c r="BB11" i="23"/>
  <c r="BB17" i="23"/>
  <c r="BB15" i="23"/>
  <c r="BB9" i="23"/>
  <c r="AY16" i="24"/>
  <c r="BR16" i="24"/>
  <c r="BB10" i="24" s="1"/>
  <c r="BQ7" i="26"/>
  <c r="Q4" i="40"/>
  <c r="BR13" i="25"/>
  <c r="BR10" i="25"/>
  <c r="CS5" i="13"/>
  <c r="AC6" i="13" s="1"/>
  <c r="AB5" i="14"/>
  <c r="AN5" i="14"/>
  <c r="AP5" i="14"/>
  <c r="AB6" i="14"/>
  <c r="AP6" i="14"/>
  <c r="AN6" i="14"/>
  <c r="AP11" i="14"/>
  <c r="AN11" i="14"/>
  <c r="AA12" i="14"/>
  <c r="AP12" i="14"/>
  <c r="AN12" i="14"/>
  <c r="CS14" i="13"/>
  <c r="AY18" i="24"/>
  <c r="AY13" i="24"/>
  <c r="AY8" i="24"/>
  <c r="CS13" i="13"/>
  <c r="AC14" i="13" s="1"/>
  <c r="CS11" i="13"/>
  <c r="AC12" i="13" s="1"/>
  <c r="CS16" i="13"/>
  <c r="AB8" i="14"/>
  <c r="CS6" i="13"/>
  <c r="AC7" i="13" s="1"/>
  <c r="CS10" i="13"/>
  <c r="CS8" i="13"/>
  <c r="AC9" i="13" s="1"/>
  <c r="CS15" i="13"/>
  <c r="AC16" i="13" s="1"/>
  <c r="AB12" i="14"/>
  <c r="AQ10" i="14"/>
  <c r="AM10" i="14"/>
  <c r="AI10" i="14"/>
  <c r="AE10" i="14"/>
  <c r="AL10" i="14"/>
  <c r="AH10" i="14"/>
  <c r="AD10" i="14"/>
  <c r="AO10" i="14"/>
  <c r="AK10" i="14"/>
  <c r="AG10" i="14"/>
  <c r="AJ10" i="14"/>
  <c r="AF10" i="14"/>
  <c r="AA10" i="14"/>
  <c r="AO13" i="14"/>
  <c r="AK13" i="14"/>
  <c r="AG13" i="14"/>
  <c r="AJ13" i="14"/>
  <c r="AF13" i="14"/>
  <c r="AQ13" i="14"/>
  <c r="AM13" i="14"/>
  <c r="AI13" i="14"/>
  <c r="AE13" i="14"/>
  <c r="AH13" i="14"/>
  <c r="AD13" i="14"/>
  <c r="AL13" i="14"/>
  <c r="AQ14" i="14"/>
  <c r="AM14" i="14"/>
  <c r="AI14" i="14"/>
  <c r="AE14" i="14"/>
  <c r="AL14" i="14"/>
  <c r="AH14" i="14"/>
  <c r="AD14" i="14"/>
  <c r="AO14" i="14"/>
  <c r="AK14" i="14"/>
  <c r="AG14" i="14"/>
  <c r="AJ14" i="14"/>
  <c r="AF14" i="14"/>
  <c r="AA18" i="14"/>
  <c r="AQ18" i="14"/>
  <c r="AM18" i="14"/>
  <c r="AI18" i="14"/>
  <c r="AE18" i="14"/>
  <c r="AL18" i="14"/>
  <c r="AH18" i="14"/>
  <c r="AD18" i="14"/>
  <c r="AO18" i="14"/>
  <c r="AK18" i="14"/>
  <c r="AG18" i="14"/>
  <c r="AJ18" i="14"/>
  <c r="AF18" i="14"/>
  <c r="AB18" i="14"/>
  <c r="CR18" i="14"/>
  <c r="CS17" i="14" s="1"/>
  <c r="AA14" i="14"/>
  <c r="AB13" i="14"/>
  <c r="AO9" i="14"/>
  <c r="AK9" i="14"/>
  <c r="AG9" i="14"/>
  <c r="AJ9" i="14"/>
  <c r="AF9" i="14"/>
  <c r="AQ9" i="14"/>
  <c r="AM9" i="14"/>
  <c r="AI9" i="14"/>
  <c r="AE9" i="14"/>
  <c r="AL9" i="14"/>
  <c r="AH9" i="14"/>
  <c r="AD9" i="14"/>
  <c r="AQ16" i="14"/>
  <c r="AM16" i="14"/>
  <c r="AI16" i="14"/>
  <c r="AE16" i="14"/>
  <c r="AL16" i="14"/>
  <c r="AH16" i="14"/>
  <c r="AD16" i="14"/>
  <c r="AO16" i="14"/>
  <c r="AK16" i="14"/>
  <c r="AG16" i="14"/>
  <c r="AJ16" i="14"/>
  <c r="AF16" i="14"/>
  <c r="CQ17" i="15"/>
  <c r="CR17" i="15" s="1"/>
  <c r="CQ13" i="15"/>
  <c r="CR13" i="15" s="1"/>
  <c r="CQ9" i="15"/>
  <c r="CR9" i="15" s="1"/>
  <c r="CQ5" i="15"/>
  <c r="CR5" i="15" s="1"/>
  <c r="CQ16" i="15"/>
  <c r="CR16" i="15" s="1"/>
  <c r="CQ12" i="15"/>
  <c r="CR12" i="15" s="1"/>
  <c r="CQ8" i="15"/>
  <c r="CR8" i="15" s="1"/>
  <c r="CQ15" i="15"/>
  <c r="CR15" i="15" s="1"/>
  <c r="CQ11" i="15"/>
  <c r="CR11" i="15" s="1"/>
  <c r="CQ7" i="15"/>
  <c r="CR7" i="15" s="1"/>
  <c r="CQ14" i="15"/>
  <c r="CR14" i="15" s="1"/>
  <c r="CQ10" i="15"/>
  <c r="CR10" i="15" s="1"/>
  <c r="CQ6" i="15"/>
  <c r="CR6" i="15" s="1"/>
  <c r="CQ18" i="15"/>
  <c r="V18" i="15"/>
  <c r="V14" i="15"/>
  <c r="V10" i="15"/>
  <c r="V6" i="15"/>
  <c r="AA6" i="15" s="1"/>
  <c r="V17" i="15"/>
  <c r="V13" i="15"/>
  <c r="V9" i="15"/>
  <c r="V5" i="15"/>
  <c r="AB5" i="15" s="1"/>
  <c r="V16" i="15"/>
  <c r="V12" i="15"/>
  <c r="AB12" i="15" s="1"/>
  <c r="V8" i="15"/>
  <c r="V15" i="15"/>
  <c r="V11" i="15"/>
  <c r="V7" i="15"/>
  <c r="AB7" i="15" s="1"/>
  <c r="AA17" i="14"/>
  <c r="AO17" i="14"/>
  <c r="AK17" i="14"/>
  <c r="AG17" i="14"/>
  <c r="AJ17" i="14"/>
  <c r="AF17" i="14"/>
  <c r="AQ17" i="14"/>
  <c r="AM17" i="14"/>
  <c r="AI17" i="14"/>
  <c r="AE17" i="14"/>
  <c r="AL17" i="14"/>
  <c r="AH17" i="14"/>
  <c r="AD17" i="14"/>
  <c r="AB17" i="14"/>
  <c r="AO7" i="14"/>
  <c r="AK7" i="14"/>
  <c r="AG7" i="14"/>
  <c r="AJ7" i="14"/>
  <c r="AF7" i="14"/>
  <c r="AQ7" i="14"/>
  <c r="AM7" i="14"/>
  <c r="AI7" i="14"/>
  <c r="AE7" i="14"/>
  <c r="AL7" i="14"/>
  <c r="AH7" i="14"/>
  <c r="AD7" i="14"/>
  <c r="AQ8" i="14"/>
  <c r="AM8" i="14"/>
  <c r="AI8" i="14"/>
  <c r="AE8" i="14"/>
  <c r="AL8" i="14"/>
  <c r="AH8" i="14"/>
  <c r="AD8" i="14"/>
  <c r="AO8" i="14"/>
  <c r="AK8" i="14"/>
  <c r="AG8" i="14"/>
  <c r="AJ8" i="14"/>
  <c r="AF8" i="14"/>
  <c r="CS12" i="14"/>
  <c r="AA13" i="14"/>
  <c r="AA5" i="14"/>
  <c r="AA16" i="14"/>
  <c r="AA9" i="14"/>
  <c r="AB10" i="14"/>
  <c r="AB16" i="15"/>
  <c r="AO15" i="14"/>
  <c r="AK15" i="14"/>
  <c r="AG15" i="14"/>
  <c r="AJ15" i="14"/>
  <c r="AF15" i="14"/>
  <c r="AQ15" i="14"/>
  <c r="AM15" i="14"/>
  <c r="AI15" i="14"/>
  <c r="AE15" i="14"/>
  <c r="AL15" i="14"/>
  <c r="AH15" i="14"/>
  <c r="AD15" i="14"/>
  <c r="CS18" i="13"/>
  <c r="AO5" i="14"/>
  <c r="AK5" i="14"/>
  <c r="AG5" i="14"/>
  <c r="AJ5" i="14"/>
  <c r="AF5" i="14"/>
  <c r="AQ5" i="14"/>
  <c r="AM5" i="14"/>
  <c r="AI5" i="14"/>
  <c r="AE5" i="14"/>
  <c r="AH5" i="14"/>
  <c r="AD5" i="14"/>
  <c r="AL5" i="14"/>
  <c r="AQ6" i="14"/>
  <c r="AM6" i="14"/>
  <c r="AI6" i="14"/>
  <c r="AE6" i="14"/>
  <c r="AL6" i="14"/>
  <c r="AH6" i="14"/>
  <c r="AD6" i="14"/>
  <c r="AO6" i="14"/>
  <c r="AK6" i="14"/>
  <c r="AG6" i="14"/>
  <c r="AJ6" i="14"/>
  <c r="AF6" i="14"/>
  <c r="AA6" i="14"/>
  <c r="AO11" i="14"/>
  <c r="AK11" i="14"/>
  <c r="AG11" i="14"/>
  <c r="AJ11" i="14"/>
  <c r="AF11" i="14"/>
  <c r="AQ11" i="14"/>
  <c r="AM11" i="14"/>
  <c r="AI11" i="14"/>
  <c r="AE11" i="14"/>
  <c r="AD11" i="14"/>
  <c r="AL11" i="14"/>
  <c r="AH11" i="14"/>
  <c r="AA11" i="14"/>
  <c r="AQ12" i="14"/>
  <c r="AM12" i="14"/>
  <c r="AI12" i="14"/>
  <c r="AE12" i="14"/>
  <c r="AL12" i="14"/>
  <c r="AH12" i="14"/>
  <c r="AD12" i="14"/>
  <c r="AO12" i="14"/>
  <c r="AK12" i="14"/>
  <c r="AG12" i="14"/>
  <c r="AF12" i="14"/>
  <c r="AJ12" i="14"/>
  <c r="CS10" i="14"/>
  <c r="AB15" i="14"/>
  <c r="AB16" i="14"/>
  <c r="AB11" i="14"/>
  <c r="AB9" i="14"/>
  <c r="AA7" i="14"/>
  <c r="AS8" i="17"/>
  <c r="AS12" i="17"/>
  <c r="AS5" i="17"/>
  <c r="AS18" i="17"/>
  <c r="AS9" i="17"/>
  <c r="AS7" i="17"/>
  <c r="AS13" i="17"/>
  <c r="AS10" i="17"/>
  <c r="AS17" i="17"/>
  <c r="AS16" i="17"/>
  <c r="AS15" i="17"/>
  <c r="AS6" i="17"/>
  <c r="BA18" i="17"/>
  <c r="AZ5" i="17"/>
  <c r="BA9" i="17"/>
  <c r="BA7" i="17"/>
  <c r="BA15" i="17"/>
  <c r="AZ10" i="17"/>
  <c r="BA17" i="17"/>
  <c r="BA13" i="17"/>
  <c r="BA6" i="17"/>
  <c r="AZ12" i="17"/>
  <c r="AZ16" i="17"/>
  <c r="AZ14" i="17"/>
  <c r="AZ8" i="17"/>
  <c r="BA11" i="17"/>
  <c r="AC11" i="13"/>
  <c r="AC17" i="13"/>
  <c r="BJ10" i="26"/>
  <c r="AC15" i="13"/>
  <c r="AC10" i="13"/>
  <c r="BJ9" i="26"/>
  <c r="AO28" i="13"/>
  <c r="BI16" i="26"/>
  <c r="O13" i="40" s="1"/>
  <c r="BJ16" i="25"/>
  <c r="BQ16" i="25" s="1"/>
  <c r="AY7" i="25" s="1"/>
  <c r="BJ13" i="26"/>
  <c r="AC8" i="13"/>
  <c r="AS11" i="17"/>
  <c r="AS14" i="17"/>
  <c r="BA5" i="16"/>
  <c r="BA11" i="16"/>
  <c r="BA17" i="16"/>
  <c r="BA7" i="16"/>
  <c r="AZ7" i="16"/>
  <c r="BA14" i="16"/>
  <c r="BA13" i="16"/>
  <c r="BA10" i="16"/>
  <c r="BA12" i="16"/>
  <c r="AZ11" i="16"/>
  <c r="AZ5" i="16"/>
  <c r="BA16" i="16"/>
  <c r="BA18" i="16"/>
  <c r="BA8" i="16"/>
  <c r="BA15" i="16"/>
  <c r="AZ8" i="16"/>
  <c r="AZ12" i="16"/>
  <c r="AZ18" i="16"/>
  <c r="BA6" i="16"/>
  <c r="BA9" i="16"/>
  <c r="AS8" i="16"/>
  <c r="AS13" i="16"/>
  <c r="AS9" i="16"/>
  <c r="AS15" i="16"/>
  <c r="AS5" i="16"/>
  <c r="AS17" i="16"/>
  <c r="AS18" i="16"/>
  <c r="AS7" i="16"/>
  <c r="AS14" i="16"/>
  <c r="AS6" i="16"/>
  <c r="AS16" i="16"/>
  <c r="AS10" i="16"/>
  <c r="AS12" i="16"/>
  <c r="AS11" i="16"/>
  <c r="AZ9" i="16"/>
  <c r="CS13" i="14" l="1"/>
  <c r="AC14" i="14" s="1"/>
  <c r="CS11" i="14"/>
  <c r="CS16" i="14"/>
  <c r="CS6" i="14"/>
  <c r="AC7" i="14" s="1"/>
  <c r="CS15" i="14"/>
  <c r="AC16" i="14" s="1"/>
  <c r="CS9" i="14"/>
  <c r="BQ13" i="26"/>
  <c r="Q10" i="40"/>
  <c r="BQ9" i="26"/>
  <c r="Q6" i="40"/>
  <c r="AB8" i="15"/>
  <c r="AN8" i="15"/>
  <c r="AP8" i="15"/>
  <c r="AA9" i="15"/>
  <c r="AP9" i="15"/>
  <c r="AN9" i="15"/>
  <c r="AB10" i="15"/>
  <c r="AP10" i="15"/>
  <c r="AN10" i="15"/>
  <c r="CS8" i="14"/>
  <c r="AC9" i="14" s="1"/>
  <c r="AY13" i="25"/>
  <c r="BB13" i="24"/>
  <c r="BR16" i="25"/>
  <c r="BB16" i="25" s="1"/>
  <c r="AY16" i="25"/>
  <c r="AA7" i="15"/>
  <c r="AP7" i="15"/>
  <c r="AN7" i="15"/>
  <c r="AN12" i="15"/>
  <c r="AP12" i="15"/>
  <c r="AP13" i="15"/>
  <c r="AN13" i="15"/>
  <c r="AB14" i="15"/>
  <c r="AP14" i="15"/>
  <c r="AN14" i="15"/>
  <c r="BB10" i="25"/>
  <c r="AY12" i="25"/>
  <c r="BB15" i="25"/>
  <c r="BB5" i="25"/>
  <c r="BB7" i="25"/>
  <c r="BB9" i="25"/>
  <c r="BQ10" i="26"/>
  <c r="Q7" i="40"/>
  <c r="AB11" i="15"/>
  <c r="AP11" i="15"/>
  <c r="AN11" i="15"/>
  <c r="AA16" i="15"/>
  <c r="AP16" i="15"/>
  <c r="AN16" i="15"/>
  <c r="AP17" i="15"/>
  <c r="AN17" i="15"/>
  <c r="AP18" i="15"/>
  <c r="AN18" i="15"/>
  <c r="AY11" i="25"/>
  <c r="AY10" i="25"/>
  <c r="BR7" i="26"/>
  <c r="AY8" i="25"/>
  <c r="BB11" i="25"/>
  <c r="BB12" i="25"/>
  <c r="AY5" i="25"/>
  <c r="AY9" i="25"/>
  <c r="AY17" i="25"/>
  <c r="AP15" i="15"/>
  <c r="AN15" i="15"/>
  <c r="AP5" i="15"/>
  <c r="AN5" i="15"/>
  <c r="AP6" i="15"/>
  <c r="AN6" i="15"/>
  <c r="CS5" i="14"/>
  <c r="AC6" i="14" s="1"/>
  <c r="CS14" i="14"/>
  <c r="AC15" i="14" s="1"/>
  <c r="AY6" i="25"/>
  <c r="BB13" i="25"/>
  <c r="BB16" i="24"/>
  <c r="BB11" i="24"/>
  <c r="BB8" i="24"/>
  <c r="BB14" i="24"/>
  <c r="BB6" i="24"/>
  <c r="BB7" i="24"/>
  <c r="BB12" i="24"/>
  <c r="BB15" i="24"/>
  <c r="BB5" i="24"/>
  <c r="BB17" i="24"/>
  <c r="BB18" i="24"/>
  <c r="BB9" i="24"/>
  <c r="BB6" i="25"/>
  <c r="BB14" i="25"/>
  <c r="AY15" i="25"/>
  <c r="AY18" i="25"/>
  <c r="AY14" i="25"/>
  <c r="AB9" i="15"/>
  <c r="AA10" i="15"/>
  <c r="CS7" i="14"/>
  <c r="AC8" i="14" s="1"/>
  <c r="AO15" i="15"/>
  <c r="AK15" i="15"/>
  <c r="AG15" i="15"/>
  <c r="AJ15" i="15"/>
  <c r="AF15" i="15"/>
  <c r="AQ15" i="15"/>
  <c r="AM15" i="15"/>
  <c r="AI15" i="15"/>
  <c r="AE15" i="15"/>
  <c r="AL15" i="15"/>
  <c r="AH15" i="15"/>
  <c r="AD15" i="15"/>
  <c r="AA15" i="15"/>
  <c r="AO5" i="15"/>
  <c r="AK5" i="15"/>
  <c r="AG5" i="15"/>
  <c r="AQ5" i="15"/>
  <c r="AM5" i="15"/>
  <c r="AI5" i="15"/>
  <c r="AE5" i="15"/>
  <c r="AJ5" i="15"/>
  <c r="AH5" i="15"/>
  <c r="AF5" i="15"/>
  <c r="AD5" i="15"/>
  <c r="AL5" i="15"/>
  <c r="AQ6" i="15"/>
  <c r="AM6" i="15"/>
  <c r="AI6" i="15"/>
  <c r="AE6" i="15"/>
  <c r="AL6" i="15"/>
  <c r="AO6" i="15"/>
  <c r="AK6" i="15"/>
  <c r="AG6" i="15"/>
  <c r="AD6" i="15"/>
  <c r="AJ6" i="15"/>
  <c r="AH6" i="15"/>
  <c r="AF6" i="15"/>
  <c r="CR18" i="15"/>
  <c r="CS10" i="15" s="1"/>
  <c r="CS18" i="14"/>
  <c r="AB6" i="15"/>
  <c r="AQ8" i="15"/>
  <c r="AM8" i="15"/>
  <c r="AI8" i="15"/>
  <c r="AE8" i="15"/>
  <c r="AL8" i="15"/>
  <c r="AH8" i="15"/>
  <c r="AD8" i="15"/>
  <c r="AO8" i="15"/>
  <c r="AK8" i="15"/>
  <c r="AG8" i="15"/>
  <c r="AJ8" i="15"/>
  <c r="AF8" i="15"/>
  <c r="AA8" i="15"/>
  <c r="AO9" i="15"/>
  <c r="AK9" i="15"/>
  <c r="AG9" i="15"/>
  <c r="AJ9" i="15"/>
  <c r="AF9" i="15"/>
  <c r="AQ9" i="15"/>
  <c r="AM9" i="15"/>
  <c r="AI9" i="15"/>
  <c r="AE9" i="15"/>
  <c r="AD9" i="15"/>
  <c r="AL9" i="15"/>
  <c r="AH9" i="15"/>
  <c r="AQ10" i="15"/>
  <c r="AM10" i="15"/>
  <c r="AI10" i="15"/>
  <c r="AE10" i="15"/>
  <c r="AL10" i="15"/>
  <c r="AH10" i="15"/>
  <c r="AD10" i="15"/>
  <c r="AO10" i="15"/>
  <c r="AK10" i="15"/>
  <c r="AG10" i="15"/>
  <c r="AF10" i="15"/>
  <c r="AJ10" i="15"/>
  <c r="CS6" i="15"/>
  <c r="AB15" i="15"/>
  <c r="AO7" i="15"/>
  <c r="AK7" i="15"/>
  <c r="AG7" i="15"/>
  <c r="AJ7" i="15"/>
  <c r="AF7" i="15"/>
  <c r="AQ7" i="15"/>
  <c r="AM7" i="15"/>
  <c r="AI7" i="15"/>
  <c r="AE7" i="15"/>
  <c r="AL7" i="15"/>
  <c r="AH7" i="15"/>
  <c r="AD7" i="15"/>
  <c r="AQ12" i="15"/>
  <c r="AM12" i="15"/>
  <c r="AI12" i="15"/>
  <c r="AE12" i="15"/>
  <c r="AL12" i="15"/>
  <c r="AH12" i="15"/>
  <c r="AD12" i="15"/>
  <c r="AO12" i="15"/>
  <c r="AK12" i="15"/>
  <c r="AG12" i="15"/>
  <c r="AJ12" i="15"/>
  <c r="AF12" i="15"/>
  <c r="AO13" i="15"/>
  <c r="AK13" i="15"/>
  <c r="AG13" i="15"/>
  <c r="AJ13" i="15"/>
  <c r="AF13" i="15"/>
  <c r="AQ13" i="15"/>
  <c r="AM13" i="15"/>
  <c r="AI13" i="15"/>
  <c r="AE13" i="15"/>
  <c r="AL13" i="15"/>
  <c r="AH13" i="15"/>
  <c r="AD13" i="15"/>
  <c r="AA13" i="15"/>
  <c r="AQ14" i="15"/>
  <c r="AM14" i="15"/>
  <c r="AI14" i="15"/>
  <c r="AE14" i="15"/>
  <c r="AL14" i="15"/>
  <c r="AH14" i="15"/>
  <c r="AD14" i="15"/>
  <c r="AO14" i="15"/>
  <c r="AK14" i="15"/>
  <c r="AG14" i="15"/>
  <c r="AJ14" i="15"/>
  <c r="AF14" i="15"/>
  <c r="AA14" i="15"/>
  <c r="AA12" i="15"/>
  <c r="CQ17" i="16"/>
  <c r="CR17" i="16" s="1"/>
  <c r="CQ13" i="16"/>
  <c r="CR13" i="16" s="1"/>
  <c r="CQ9" i="16"/>
  <c r="CR9" i="16" s="1"/>
  <c r="CQ5" i="16"/>
  <c r="CR5" i="16" s="1"/>
  <c r="CQ16" i="16"/>
  <c r="CR16" i="16" s="1"/>
  <c r="CQ12" i="16"/>
  <c r="CR12" i="16" s="1"/>
  <c r="CQ8" i="16"/>
  <c r="CR8" i="16" s="1"/>
  <c r="CQ15" i="16"/>
  <c r="CR15" i="16" s="1"/>
  <c r="CQ11" i="16"/>
  <c r="CR11" i="16" s="1"/>
  <c r="CQ7" i="16"/>
  <c r="CR7" i="16" s="1"/>
  <c r="CQ14" i="16"/>
  <c r="CR14" i="16" s="1"/>
  <c r="CQ10" i="16"/>
  <c r="CR10" i="16" s="1"/>
  <c r="CQ6" i="16"/>
  <c r="CR6" i="16" s="1"/>
  <c r="CQ18" i="16"/>
  <c r="V18" i="16"/>
  <c r="V14" i="16"/>
  <c r="V10" i="16"/>
  <c r="V6" i="16"/>
  <c r="V17" i="16"/>
  <c r="V13" i="16"/>
  <c r="V9" i="16"/>
  <c r="AB9" i="16" s="1"/>
  <c r="V5" i="16"/>
  <c r="AA5" i="16" s="1"/>
  <c r="V16" i="16"/>
  <c r="V12" i="16"/>
  <c r="V8" i="16"/>
  <c r="V15" i="16"/>
  <c r="V11" i="16"/>
  <c r="V7" i="16"/>
  <c r="AA10" i="16"/>
  <c r="CQ17" i="17"/>
  <c r="CR17" i="17" s="1"/>
  <c r="CQ13" i="17"/>
  <c r="CR13" i="17" s="1"/>
  <c r="CQ9" i="17"/>
  <c r="CR9" i="17" s="1"/>
  <c r="CQ5" i="17"/>
  <c r="CR5" i="17" s="1"/>
  <c r="CQ16" i="17"/>
  <c r="CR16" i="17" s="1"/>
  <c r="CQ12" i="17"/>
  <c r="CR12" i="17" s="1"/>
  <c r="CQ8" i="17"/>
  <c r="CR8" i="17" s="1"/>
  <c r="CQ15" i="17"/>
  <c r="CR15" i="17" s="1"/>
  <c r="CQ11" i="17"/>
  <c r="CR11" i="17" s="1"/>
  <c r="CQ7" i="17"/>
  <c r="CR7" i="17" s="1"/>
  <c r="CQ14" i="17"/>
  <c r="CR14" i="17" s="1"/>
  <c r="CQ10" i="17"/>
  <c r="CR10" i="17" s="1"/>
  <c r="CQ6" i="17"/>
  <c r="CR6" i="17" s="1"/>
  <c r="CQ18" i="17"/>
  <c r="V16" i="17"/>
  <c r="V12" i="17"/>
  <c r="V8" i="17"/>
  <c r="V15" i="17"/>
  <c r="V11" i="17"/>
  <c r="V7" i="17"/>
  <c r="V18" i="17"/>
  <c r="V14" i="17"/>
  <c r="V10" i="17"/>
  <c r="V6" i="17"/>
  <c r="V17" i="17"/>
  <c r="V13" i="17"/>
  <c r="V9" i="17"/>
  <c r="V5" i="17"/>
  <c r="AO11" i="15"/>
  <c r="AK11" i="15"/>
  <c r="AG11" i="15"/>
  <c r="AJ11" i="15"/>
  <c r="AF11" i="15"/>
  <c r="AQ11" i="15"/>
  <c r="AM11" i="15"/>
  <c r="AI11" i="15"/>
  <c r="AE11" i="15"/>
  <c r="AH11" i="15"/>
  <c r="AD11" i="15"/>
  <c r="AL11" i="15"/>
  <c r="AA11" i="15"/>
  <c r="AQ16" i="15"/>
  <c r="AM16" i="15"/>
  <c r="AI16" i="15"/>
  <c r="AE16" i="15"/>
  <c r="AL16" i="15"/>
  <c r="AH16" i="15"/>
  <c r="AD16" i="15"/>
  <c r="AO16" i="15"/>
  <c r="AK16" i="15"/>
  <c r="AG16" i="15"/>
  <c r="AJ16" i="15"/>
  <c r="AF16" i="15"/>
  <c r="AO17" i="15"/>
  <c r="AK17" i="15"/>
  <c r="AG17" i="15"/>
  <c r="AJ17" i="15"/>
  <c r="AF17" i="15"/>
  <c r="AQ17" i="15"/>
  <c r="AM17" i="15"/>
  <c r="AI17" i="15"/>
  <c r="AE17" i="15"/>
  <c r="AD17" i="15"/>
  <c r="AL17" i="15"/>
  <c r="AH17" i="15"/>
  <c r="AA17" i="15"/>
  <c r="AB17" i="15"/>
  <c r="AB18" i="15"/>
  <c r="AQ18" i="15"/>
  <c r="AM18" i="15"/>
  <c r="AI18" i="15"/>
  <c r="AE18" i="15"/>
  <c r="AL18" i="15"/>
  <c r="AH18" i="15"/>
  <c r="AD18" i="15"/>
  <c r="AO18" i="15"/>
  <c r="AK18" i="15"/>
  <c r="AG18" i="15"/>
  <c r="AF18" i="15"/>
  <c r="AJ18" i="15"/>
  <c r="AA18" i="15"/>
  <c r="AA5" i="15"/>
  <c r="AB13" i="15"/>
  <c r="BA14" i="17"/>
  <c r="BA8" i="17"/>
  <c r="BA12" i="17"/>
  <c r="AZ11" i="17"/>
  <c r="AZ7" i="17"/>
  <c r="BA10" i="17"/>
  <c r="AZ6" i="17"/>
  <c r="BA5" i="17"/>
  <c r="AZ9" i="17"/>
  <c r="AZ17" i="17"/>
  <c r="BA16" i="17"/>
  <c r="AZ15" i="17"/>
  <c r="AZ18" i="17"/>
  <c r="AZ13" i="17"/>
  <c r="AC10" i="14"/>
  <c r="AC18" i="14"/>
  <c r="AC13" i="14"/>
  <c r="AO28" i="14"/>
  <c r="BJ16" i="26"/>
  <c r="AC12" i="14"/>
  <c r="AC11" i="14"/>
  <c r="AC17" i="14"/>
  <c r="CS16" i="15" l="1"/>
  <c r="CS14" i="15"/>
  <c r="CS15" i="15"/>
  <c r="CS9" i="15"/>
  <c r="AC10" i="15" s="1"/>
  <c r="CS5" i="15"/>
  <c r="CS12" i="15"/>
  <c r="CS13" i="15"/>
  <c r="AC14" i="15" s="1"/>
  <c r="CS11" i="15"/>
  <c r="AC12" i="15" s="1"/>
  <c r="AB8" i="17"/>
  <c r="AB6" i="17"/>
  <c r="AA11" i="17"/>
  <c r="AA7" i="17"/>
  <c r="AA5" i="17"/>
  <c r="AA16" i="17"/>
  <c r="AB10" i="17"/>
  <c r="AB12" i="17"/>
  <c r="AB13" i="17"/>
  <c r="AP13" i="17"/>
  <c r="AN13" i="17"/>
  <c r="AA14" i="17"/>
  <c r="AN14" i="17"/>
  <c r="AP14" i="17"/>
  <c r="AB15" i="17"/>
  <c r="AP15" i="17"/>
  <c r="AN15" i="17"/>
  <c r="AB8" i="16"/>
  <c r="AP8" i="16"/>
  <c r="AN8" i="16"/>
  <c r="AP9" i="16"/>
  <c r="AN9" i="16"/>
  <c r="AB10" i="16"/>
  <c r="AP10" i="16"/>
  <c r="AN10" i="16"/>
  <c r="CS8" i="15"/>
  <c r="BR9" i="26"/>
  <c r="BQ16" i="26"/>
  <c r="AY10" i="26" s="1"/>
  <c r="Q13" i="40"/>
  <c r="AA9" i="17"/>
  <c r="AP17" i="17"/>
  <c r="AN17" i="17"/>
  <c r="AN18" i="17"/>
  <c r="AP18" i="17"/>
  <c r="AP8" i="17"/>
  <c r="AN8" i="17"/>
  <c r="AN7" i="16"/>
  <c r="AP7" i="16"/>
  <c r="AB12" i="16"/>
  <c r="AP12" i="16"/>
  <c r="AN12" i="16"/>
  <c r="AB13" i="16"/>
  <c r="AP13" i="16"/>
  <c r="AN13" i="16"/>
  <c r="AB14" i="16"/>
  <c r="AP14" i="16"/>
  <c r="AN14" i="16"/>
  <c r="CS7" i="15"/>
  <c r="AC8" i="15" s="1"/>
  <c r="CS17" i="15"/>
  <c r="AC18" i="15" s="1"/>
  <c r="AB5" i="17"/>
  <c r="AP5" i="17"/>
  <c r="AN5" i="17"/>
  <c r="AP6" i="17"/>
  <c r="AN6" i="17"/>
  <c r="AB7" i="17"/>
  <c r="AP7" i="17"/>
  <c r="AN7" i="17"/>
  <c r="AP12" i="17"/>
  <c r="AN12" i="17"/>
  <c r="AN11" i="16"/>
  <c r="AP11" i="16"/>
  <c r="AB16" i="16"/>
  <c r="AP16" i="16"/>
  <c r="AN16" i="16"/>
  <c r="AP17" i="16"/>
  <c r="AN17" i="16"/>
  <c r="AP18" i="16"/>
  <c r="AN18" i="16"/>
  <c r="BR10" i="26"/>
  <c r="BB17" i="25"/>
  <c r="BR13" i="26"/>
  <c r="AB9" i="17"/>
  <c r="AP9" i="17"/>
  <c r="AN9" i="17"/>
  <c r="AA10" i="17"/>
  <c r="AN10" i="17"/>
  <c r="AP10" i="17"/>
  <c r="AB11" i="17"/>
  <c r="AP11" i="17"/>
  <c r="AN11" i="17"/>
  <c r="AB16" i="17"/>
  <c r="AP16" i="17"/>
  <c r="AN16" i="17"/>
  <c r="AN15" i="16"/>
  <c r="AP15" i="16"/>
  <c r="AB5" i="16"/>
  <c r="AP5" i="16"/>
  <c r="AN5" i="16"/>
  <c r="AP6" i="16"/>
  <c r="AN6" i="16"/>
  <c r="BB18" i="25"/>
  <c r="BB8" i="25"/>
  <c r="AA13" i="17"/>
  <c r="AB14" i="17"/>
  <c r="AA15" i="17"/>
  <c r="AA17" i="17"/>
  <c r="AQ17" i="17"/>
  <c r="AM17" i="17"/>
  <c r="AI17" i="17"/>
  <c r="AE17" i="17"/>
  <c r="AL17" i="17"/>
  <c r="AH17" i="17"/>
  <c r="AD17" i="17"/>
  <c r="AO17" i="17"/>
  <c r="AK17" i="17"/>
  <c r="AG17" i="17"/>
  <c r="AJ17" i="17"/>
  <c r="AF17" i="17"/>
  <c r="AB17" i="17"/>
  <c r="AO18" i="17"/>
  <c r="AK18" i="17"/>
  <c r="AG18" i="17"/>
  <c r="AJ18" i="17"/>
  <c r="AF18" i="17"/>
  <c r="AQ18" i="17"/>
  <c r="AM18" i="17"/>
  <c r="AI18" i="17"/>
  <c r="AE18" i="17"/>
  <c r="AD18" i="17"/>
  <c r="AL18" i="17"/>
  <c r="AH18" i="17"/>
  <c r="AA18" i="17"/>
  <c r="AB18" i="17"/>
  <c r="AO8" i="17"/>
  <c r="AK8" i="17"/>
  <c r="AG8" i="17"/>
  <c r="AJ8" i="17"/>
  <c r="AF8" i="17"/>
  <c r="AQ8" i="17"/>
  <c r="AM8" i="17"/>
  <c r="AI8" i="17"/>
  <c r="AE8" i="17"/>
  <c r="AL8" i="17"/>
  <c r="AH8" i="17"/>
  <c r="AD8" i="17"/>
  <c r="AO11" i="16"/>
  <c r="AK11" i="16"/>
  <c r="AG11" i="16"/>
  <c r="AQ11" i="16"/>
  <c r="AM11" i="16"/>
  <c r="AI11" i="16"/>
  <c r="AE11" i="16"/>
  <c r="AJ11" i="16"/>
  <c r="AH11" i="16"/>
  <c r="AF11" i="16"/>
  <c r="AL11" i="16"/>
  <c r="AD11" i="16"/>
  <c r="AA11" i="16"/>
  <c r="AQ16" i="16"/>
  <c r="AM16" i="16"/>
  <c r="AI16" i="16"/>
  <c r="AE16" i="16"/>
  <c r="AO16" i="16"/>
  <c r="AK16" i="16"/>
  <c r="AG16" i="16"/>
  <c r="AL16" i="16"/>
  <c r="AD16" i="16"/>
  <c r="AJ16" i="16"/>
  <c r="AH16" i="16"/>
  <c r="AF16" i="16"/>
  <c r="AO17" i="16"/>
  <c r="AK17" i="16"/>
  <c r="AG17" i="16"/>
  <c r="AQ17" i="16"/>
  <c r="AM17" i="16"/>
  <c r="AI17" i="16"/>
  <c r="AE17" i="16"/>
  <c r="AF17" i="16"/>
  <c r="AL17" i="16"/>
  <c r="AD17" i="16"/>
  <c r="AJ17" i="16"/>
  <c r="AH17" i="16"/>
  <c r="AB17" i="16"/>
  <c r="AA17" i="16"/>
  <c r="AQ18" i="16"/>
  <c r="AM18" i="16"/>
  <c r="AI18" i="16"/>
  <c r="AE18" i="16"/>
  <c r="AO18" i="16"/>
  <c r="AK18" i="16"/>
  <c r="AG18" i="16"/>
  <c r="AH18" i="16"/>
  <c r="AF18" i="16"/>
  <c r="AL18" i="16"/>
  <c r="AD18" i="16"/>
  <c r="AJ18" i="16"/>
  <c r="AB18" i="16"/>
  <c r="AA18" i="16"/>
  <c r="AQ5" i="17"/>
  <c r="AM5" i="17"/>
  <c r="AI5" i="17"/>
  <c r="AE5" i="17"/>
  <c r="AL5" i="17"/>
  <c r="AH5" i="17"/>
  <c r="AD5" i="17"/>
  <c r="AO5" i="17"/>
  <c r="AK5" i="17"/>
  <c r="AG5" i="17"/>
  <c r="AJ5" i="17"/>
  <c r="AF5" i="17"/>
  <c r="AO6" i="17"/>
  <c r="AK6" i="17"/>
  <c r="AG6" i="17"/>
  <c r="AJ6" i="17"/>
  <c r="AF6" i="17"/>
  <c r="AQ6" i="17"/>
  <c r="AM6" i="17"/>
  <c r="AI6" i="17"/>
  <c r="AE6" i="17"/>
  <c r="AL6" i="17"/>
  <c r="AH6" i="17"/>
  <c r="AD6" i="17"/>
  <c r="AQ7" i="17"/>
  <c r="AM7" i="17"/>
  <c r="AI7" i="17"/>
  <c r="AE7" i="17"/>
  <c r="AL7" i="17"/>
  <c r="AH7" i="17"/>
  <c r="AD7" i="17"/>
  <c r="AO7" i="17"/>
  <c r="AK7" i="17"/>
  <c r="AG7" i="17"/>
  <c r="AJ7" i="17"/>
  <c r="AF7" i="17"/>
  <c r="AO12" i="17"/>
  <c r="AK12" i="17"/>
  <c r="AG12" i="17"/>
  <c r="AJ12" i="17"/>
  <c r="AF12" i="17"/>
  <c r="AQ12" i="17"/>
  <c r="AM12" i="17"/>
  <c r="AI12" i="17"/>
  <c r="AE12" i="17"/>
  <c r="AH12" i="17"/>
  <c r="AD12" i="17"/>
  <c r="AL12" i="17"/>
  <c r="AO15" i="16"/>
  <c r="AK15" i="16"/>
  <c r="AG15" i="16"/>
  <c r="AQ15" i="16"/>
  <c r="AM15" i="16"/>
  <c r="AI15" i="16"/>
  <c r="AE15" i="16"/>
  <c r="AJ15" i="16"/>
  <c r="AH15" i="16"/>
  <c r="AF15" i="16"/>
  <c r="AL15" i="16"/>
  <c r="AD15" i="16"/>
  <c r="AA15" i="16"/>
  <c r="AQ5" i="16"/>
  <c r="AM5" i="16"/>
  <c r="AI5" i="16"/>
  <c r="AE5" i="16"/>
  <c r="AL5" i="16"/>
  <c r="AH5" i="16"/>
  <c r="AD5" i="16"/>
  <c r="AO5" i="16"/>
  <c r="AK5" i="16"/>
  <c r="AG5" i="16"/>
  <c r="AF5" i="16"/>
  <c r="AJ5" i="16"/>
  <c r="AO6" i="16"/>
  <c r="AK6" i="16"/>
  <c r="AG6" i="16"/>
  <c r="AJ6" i="16"/>
  <c r="AF6" i="16"/>
  <c r="AQ6" i="16"/>
  <c r="AM6" i="16"/>
  <c r="AI6" i="16"/>
  <c r="AE6" i="16"/>
  <c r="AH6" i="16"/>
  <c r="AD6" i="16"/>
  <c r="AL6" i="16"/>
  <c r="CR18" i="16"/>
  <c r="CS10" i="16" s="1"/>
  <c r="CS18" i="15"/>
  <c r="AB15" i="16"/>
  <c r="AQ9" i="17"/>
  <c r="AM9" i="17"/>
  <c r="AI9" i="17"/>
  <c r="AE9" i="17"/>
  <c r="AL9" i="17"/>
  <c r="AH9" i="17"/>
  <c r="AD9" i="17"/>
  <c r="AO9" i="17"/>
  <c r="AK9" i="17"/>
  <c r="AG9" i="17"/>
  <c r="AJ9" i="17"/>
  <c r="AF9" i="17"/>
  <c r="AO10" i="17"/>
  <c r="AK10" i="17"/>
  <c r="AG10" i="17"/>
  <c r="AJ10" i="17"/>
  <c r="AF10" i="17"/>
  <c r="AQ10" i="17"/>
  <c r="AM10" i="17"/>
  <c r="AI10" i="17"/>
  <c r="AE10" i="17"/>
  <c r="AD10" i="17"/>
  <c r="AL10" i="17"/>
  <c r="AH10" i="17"/>
  <c r="AQ11" i="17"/>
  <c r="AM11" i="17"/>
  <c r="AI11" i="17"/>
  <c r="AE11" i="17"/>
  <c r="AL11" i="17"/>
  <c r="AH11" i="17"/>
  <c r="AD11" i="17"/>
  <c r="AO11" i="17"/>
  <c r="AK11" i="17"/>
  <c r="AG11" i="17"/>
  <c r="AF11" i="17"/>
  <c r="AJ11" i="17"/>
  <c r="AO16" i="17"/>
  <c r="AK16" i="17"/>
  <c r="AG16" i="17"/>
  <c r="AJ16" i="17"/>
  <c r="AF16" i="17"/>
  <c r="AQ16" i="17"/>
  <c r="AM16" i="17"/>
  <c r="AI16" i="17"/>
  <c r="AE16" i="17"/>
  <c r="AL16" i="17"/>
  <c r="AH16" i="17"/>
  <c r="AD16" i="17"/>
  <c r="AO8" i="16"/>
  <c r="AK8" i="16"/>
  <c r="AG8" i="16"/>
  <c r="AJ8" i="16"/>
  <c r="AF8" i="16"/>
  <c r="AQ8" i="16"/>
  <c r="AM8" i="16"/>
  <c r="AI8" i="16"/>
  <c r="AE8" i="16"/>
  <c r="AL8" i="16"/>
  <c r="AH8" i="16"/>
  <c r="AD8" i="16"/>
  <c r="AA8" i="16"/>
  <c r="AO9" i="16"/>
  <c r="AQ9" i="16"/>
  <c r="AM9" i="16"/>
  <c r="AI9" i="16"/>
  <c r="AE9" i="16"/>
  <c r="AL9" i="16"/>
  <c r="AH9" i="16"/>
  <c r="AD9" i="16"/>
  <c r="AK9" i="16"/>
  <c r="AG9" i="16"/>
  <c r="AJ9" i="16"/>
  <c r="AF9" i="16"/>
  <c r="AQ10" i="16"/>
  <c r="AM10" i="16"/>
  <c r="AI10" i="16"/>
  <c r="AE10" i="16"/>
  <c r="AO10" i="16"/>
  <c r="AK10" i="16"/>
  <c r="AG10" i="16"/>
  <c r="AH10" i="16"/>
  <c r="AF10" i="16"/>
  <c r="AL10" i="16"/>
  <c r="AD10" i="16"/>
  <c r="AJ10" i="16"/>
  <c r="CS9" i="16"/>
  <c r="AA9" i="16"/>
  <c r="AB11" i="16"/>
  <c r="AA6" i="16"/>
  <c r="AB6" i="16"/>
  <c r="AQ13" i="17"/>
  <c r="AM13" i="17"/>
  <c r="AI13" i="17"/>
  <c r="AE13" i="17"/>
  <c r="AL13" i="17"/>
  <c r="AH13" i="17"/>
  <c r="AD13" i="17"/>
  <c r="AO13" i="17"/>
  <c r="AK13" i="17"/>
  <c r="AG13" i="17"/>
  <c r="AJ13" i="17"/>
  <c r="AF13" i="17"/>
  <c r="AO14" i="17"/>
  <c r="AK14" i="17"/>
  <c r="AG14" i="17"/>
  <c r="AJ14" i="17"/>
  <c r="AF14" i="17"/>
  <c r="AQ14" i="17"/>
  <c r="AM14" i="17"/>
  <c r="AI14" i="17"/>
  <c r="AE14" i="17"/>
  <c r="AL14" i="17"/>
  <c r="AH14" i="17"/>
  <c r="AD14" i="17"/>
  <c r="AQ15" i="17"/>
  <c r="AM15" i="17"/>
  <c r="AI15" i="17"/>
  <c r="AE15" i="17"/>
  <c r="AL15" i="17"/>
  <c r="AH15" i="17"/>
  <c r="AD15" i="17"/>
  <c r="AO15" i="17"/>
  <c r="AK15" i="17"/>
  <c r="AG15" i="17"/>
  <c r="AJ15" i="17"/>
  <c r="AF15" i="17"/>
  <c r="CR18" i="17"/>
  <c r="CS9" i="17" s="1"/>
  <c r="AA8" i="17"/>
  <c r="AQ7" i="16"/>
  <c r="AM7" i="16"/>
  <c r="AI7" i="16"/>
  <c r="AE7" i="16"/>
  <c r="AL7" i="16"/>
  <c r="AH7" i="16"/>
  <c r="AD7" i="16"/>
  <c r="AO7" i="16"/>
  <c r="AK7" i="16"/>
  <c r="AG7" i="16"/>
  <c r="AJ7" i="16"/>
  <c r="AF7" i="16"/>
  <c r="AQ12" i="16"/>
  <c r="AM12" i="16"/>
  <c r="AI12" i="16"/>
  <c r="AE12" i="16"/>
  <c r="AO12" i="16"/>
  <c r="AK12" i="16"/>
  <c r="AG12" i="16"/>
  <c r="AL12" i="16"/>
  <c r="AD12" i="16"/>
  <c r="AJ12" i="16"/>
  <c r="AH12" i="16"/>
  <c r="AF12" i="16"/>
  <c r="AA12" i="16"/>
  <c r="AO13" i="16"/>
  <c r="AK13" i="16"/>
  <c r="AG13" i="16"/>
  <c r="AQ13" i="16"/>
  <c r="AM13" i="16"/>
  <c r="AI13" i="16"/>
  <c r="AE13" i="16"/>
  <c r="AF13" i="16"/>
  <c r="AL13" i="16"/>
  <c r="AD13" i="16"/>
  <c r="AJ13" i="16"/>
  <c r="AH13" i="16"/>
  <c r="AA13" i="16"/>
  <c r="AQ14" i="16"/>
  <c r="AM14" i="16"/>
  <c r="AI14" i="16"/>
  <c r="AE14" i="16"/>
  <c r="AO14" i="16"/>
  <c r="AK14" i="16"/>
  <c r="AG14" i="16"/>
  <c r="AH14" i="16"/>
  <c r="AF14" i="16"/>
  <c r="AL14" i="16"/>
  <c r="AD14" i="16"/>
  <c r="AJ14" i="16"/>
  <c r="AA14" i="16"/>
  <c r="AA16" i="16"/>
  <c r="AA7" i="16"/>
  <c r="AA6" i="17"/>
  <c r="AB7" i="16"/>
  <c r="AA12" i="17"/>
  <c r="AS5" i="19"/>
  <c r="AS6" i="19"/>
  <c r="BA5" i="19"/>
  <c r="BA12" i="19"/>
  <c r="AZ14" i="19"/>
  <c r="BA13" i="19"/>
  <c r="AZ8" i="19"/>
  <c r="BA7" i="19"/>
  <c r="BA15" i="19"/>
  <c r="AZ10" i="19"/>
  <c r="AZ6" i="19"/>
  <c r="AZ11" i="19"/>
  <c r="BA17" i="19"/>
  <c r="BA16" i="19"/>
  <c r="BA18" i="19"/>
  <c r="AZ9" i="19"/>
  <c r="AC7" i="15"/>
  <c r="AC13" i="15"/>
  <c r="AC6" i="15"/>
  <c r="AC15" i="15"/>
  <c r="AO28" i="15"/>
  <c r="AC17" i="15"/>
  <c r="BA16" i="18"/>
  <c r="AZ16" i="18"/>
  <c r="BA13" i="18"/>
  <c r="AZ13" i="18"/>
  <c r="BA10" i="18"/>
  <c r="AZ10" i="18"/>
  <c r="BA17" i="18"/>
  <c r="AZ17" i="18"/>
  <c r="BA15" i="18"/>
  <c r="AZ15" i="18"/>
  <c r="BA11" i="18"/>
  <c r="AZ11" i="18"/>
  <c r="BA9" i="18"/>
  <c r="AZ9" i="18"/>
  <c r="BA5" i="18"/>
  <c r="AZ5" i="18"/>
  <c r="BA7" i="18"/>
  <c r="AZ7" i="18"/>
  <c r="BA12" i="18"/>
  <c r="AZ12" i="18"/>
  <c r="AS10" i="18"/>
  <c r="AS5" i="18"/>
  <c r="AS9" i="18"/>
  <c r="AS7" i="18"/>
  <c r="AS11" i="18"/>
  <c r="AS8" i="18"/>
  <c r="AS16" i="18"/>
  <c r="AS6" i="18"/>
  <c r="AS17" i="18"/>
  <c r="AS12" i="18"/>
  <c r="AS14" i="18"/>
  <c r="AS13" i="18"/>
  <c r="AS15" i="18"/>
  <c r="AS18" i="18"/>
  <c r="BA8" i="18"/>
  <c r="AZ8" i="18"/>
  <c r="BA14" i="18"/>
  <c r="AZ14" i="18"/>
  <c r="BA18" i="18"/>
  <c r="AZ18" i="18"/>
  <c r="BA6" i="18"/>
  <c r="AZ6" i="18"/>
  <c r="AC9" i="15"/>
  <c r="AC11" i="15"/>
  <c r="AC16" i="15"/>
  <c r="CS16" i="16" l="1"/>
  <c r="AY13" i="26"/>
  <c r="CS5" i="17"/>
  <c r="AC6" i="17" s="1"/>
  <c r="CS15" i="16"/>
  <c r="AC16" i="16" s="1"/>
  <c r="CS12" i="16"/>
  <c r="CS11" i="16"/>
  <c r="AC12" i="16" s="1"/>
  <c r="CS13" i="16"/>
  <c r="CS6" i="16"/>
  <c r="AC7" i="16" s="1"/>
  <c r="CS5" i="16"/>
  <c r="CS8" i="16"/>
  <c r="AC9" i="16" s="1"/>
  <c r="CS10" i="17"/>
  <c r="AY16" i="26"/>
  <c r="BR16" i="26"/>
  <c r="BB16" i="26" s="1"/>
  <c r="AY7" i="26"/>
  <c r="AY6" i="26"/>
  <c r="AY15" i="26"/>
  <c r="AY8" i="26"/>
  <c r="AY11" i="26"/>
  <c r="AY18" i="26"/>
  <c r="AY17" i="26"/>
  <c r="AY12" i="26"/>
  <c r="AY14" i="26"/>
  <c r="AY5" i="26"/>
  <c r="BB15" i="26"/>
  <c r="BB6" i="26"/>
  <c r="CS7" i="16"/>
  <c r="AC8" i="16" s="1"/>
  <c r="AY9" i="26"/>
  <c r="BB5" i="26"/>
  <c r="CS12" i="17"/>
  <c r="BB9" i="26"/>
  <c r="BB14" i="26"/>
  <c r="BB12" i="26"/>
  <c r="BB8" i="26"/>
  <c r="CS8" i="17"/>
  <c r="AC9" i="17" s="1"/>
  <c r="CS14" i="17"/>
  <c r="AC15" i="17" s="1"/>
  <c r="CS13" i="17"/>
  <c r="AC14" i="17" s="1"/>
  <c r="CS14" i="16"/>
  <c r="CS11" i="17"/>
  <c r="AC12" i="17" s="1"/>
  <c r="CS17" i="17"/>
  <c r="AC18" i="17" s="1"/>
  <c r="CS7" i="17"/>
  <c r="AC8" i="17" s="1"/>
  <c r="CS16" i="17"/>
  <c r="AC17" i="17" s="1"/>
  <c r="CS6" i="17"/>
  <c r="AC7" i="17" s="1"/>
  <c r="CS17" i="16"/>
  <c r="AC18" i="16" s="1"/>
  <c r="CS15" i="17"/>
  <c r="AC16" i="17" s="1"/>
  <c r="CQ17" i="18"/>
  <c r="CR17" i="18" s="1"/>
  <c r="CQ13" i="18"/>
  <c r="CR13" i="18" s="1"/>
  <c r="CQ9" i="18"/>
  <c r="CR9" i="18" s="1"/>
  <c r="CQ5" i="18"/>
  <c r="CR5" i="18" s="1"/>
  <c r="CQ16" i="18"/>
  <c r="CR16" i="18" s="1"/>
  <c r="CQ12" i="18"/>
  <c r="CR12" i="18" s="1"/>
  <c r="CQ8" i="18"/>
  <c r="CR8" i="18" s="1"/>
  <c r="CQ15" i="18"/>
  <c r="CR15" i="18" s="1"/>
  <c r="CQ11" i="18"/>
  <c r="CR11" i="18" s="1"/>
  <c r="CQ7" i="18"/>
  <c r="CR7" i="18" s="1"/>
  <c r="CQ14" i="18"/>
  <c r="CR14" i="18" s="1"/>
  <c r="CQ10" i="18"/>
  <c r="CR10" i="18" s="1"/>
  <c r="CQ6" i="18"/>
  <c r="CR6" i="18" s="1"/>
  <c r="CQ18" i="18"/>
  <c r="V17" i="18"/>
  <c r="V13" i="18"/>
  <c r="AB13" i="18" s="1"/>
  <c r="V9" i="18"/>
  <c r="AA9" i="18" s="1"/>
  <c r="V5" i="18"/>
  <c r="AB5" i="18" s="1"/>
  <c r="V16" i="18"/>
  <c r="V12" i="18"/>
  <c r="V8" i="18"/>
  <c r="AB8" i="18" s="1"/>
  <c r="V18" i="18"/>
  <c r="V15" i="18"/>
  <c r="V11" i="18"/>
  <c r="AB11" i="18" s="1"/>
  <c r="V7" i="18"/>
  <c r="AA7" i="18" s="1"/>
  <c r="V14" i="18"/>
  <c r="AB14" i="18" s="1"/>
  <c r="V10" i="18"/>
  <c r="AA10" i="18" s="1"/>
  <c r="V6" i="18"/>
  <c r="CS18" i="16"/>
  <c r="CS18" i="17"/>
  <c r="CQ5" i="19"/>
  <c r="CR5" i="19" s="1"/>
  <c r="CQ6" i="19"/>
  <c r="CR6" i="19" s="1"/>
  <c r="V6" i="19"/>
  <c r="V5" i="19"/>
  <c r="AC11" i="16"/>
  <c r="AZ5" i="19"/>
  <c r="AZ12" i="19"/>
  <c r="AZ17" i="19"/>
  <c r="BA8" i="19"/>
  <c r="BA14" i="19"/>
  <c r="AZ7" i="19"/>
  <c r="AZ16" i="19"/>
  <c r="BA6" i="19"/>
  <c r="AZ15" i="19"/>
  <c r="BA11" i="19"/>
  <c r="BA9" i="19"/>
  <c r="AZ13" i="19"/>
  <c r="BA10" i="19"/>
  <c r="AZ18" i="19"/>
  <c r="AS12" i="19"/>
  <c r="AS11" i="19"/>
  <c r="AS18" i="19"/>
  <c r="AS15" i="19"/>
  <c r="AS10" i="19"/>
  <c r="AS9" i="19"/>
  <c r="AS14" i="19"/>
  <c r="AS8" i="19"/>
  <c r="AS13" i="19"/>
  <c r="AS16" i="19"/>
  <c r="AS17" i="19"/>
  <c r="AS7" i="19"/>
  <c r="CQ8" i="19" s="1"/>
  <c r="CR8" i="19" s="1"/>
  <c r="AC10" i="16"/>
  <c r="AC11" i="17"/>
  <c r="AC14" i="16"/>
  <c r="AC13" i="16"/>
  <c r="AO28" i="16"/>
  <c r="AO28" i="17"/>
  <c r="AC10" i="17"/>
  <c r="AC17" i="16"/>
  <c r="AC6" i="16"/>
  <c r="AC15" i="16"/>
  <c r="AC13" i="17"/>
  <c r="AA5" i="18" l="1"/>
  <c r="AA14" i="18"/>
  <c r="AB10" i="18"/>
  <c r="CQ18" i="19"/>
  <c r="CR18" i="19" s="1"/>
  <c r="V7" i="19"/>
  <c r="AQ7" i="19" s="1"/>
  <c r="AA11" i="18"/>
  <c r="AP10" i="18"/>
  <c r="AN10" i="18"/>
  <c r="AA15" i="18"/>
  <c r="AP15" i="18"/>
  <c r="AN15" i="18"/>
  <c r="AB16" i="18"/>
  <c r="AP16" i="18"/>
  <c r="AN16" i="18"/>
  <c r="AN17" i="18"/>
  <c r="AP17" i="18"/>
  <c r="BB18" i="26"/>
  <c r="BB10" i="26"/>
  <c r="BB13" i="26"/>
  <c r="AP5" i="19"/>
  <c r="AN5" i="19"/>
  <c r="V14" i="19"/>
  <c r="AO14" i="19" s="1"/>
  <c r="AA13" i="18"/>
  <c r="AP14" i="18"/>
  <c r="AN14" i="18"/>
  <c r="AP18" i="18"/>
  <c r="AN18" i="18"/>
  <c r="AP5" i="18"/>
  <c r="AN5" i="18"/>
  <c r="BB17" i="26"/>
  <c r="BB7" i="26"/>
  <c r="AP7" i="18"/>
  <c r="AN7" i="18"/>
  <c r="AP8" i="18"/>
  <c r="AN8" i="18"/>
  <c r="AP9" i="18"/>
  <c r="AN9" i="18"/>
  <c r="AA6" i="19"/>
  <c r="AP6" i="19"/>
  <c r="AN6" i="19"/>
  <c r="CQ9" i="19"/>
  <c r="CR9" i="19" s="1"/>
  <c r="AB6" i="18"/>
  <c r="AP6" i="18"/>
  <c r="AN6" i="18"/>
  <c r="AP11" i="18"/>
  <c r="AN11" i="18"/>
  <c r="AB12" i="18"/>
  <c r="AP12" i="18"/>
  <c r="AN12" i="18"/>
  <c r="AN13" i="18"/>
  <c r="AP13" i="18"/>
  <c r="BB11" i="26"/>
  <c r="AA5" i="19"/>
  <c r="V8" i="19"/>
  <c r="AO8" i="19" s="1"/>
  <c r="V9" i="19"/>
  <c r="AI9" i="19" s="1"/>
  <c r="V10" i="19"/>
  <c r="AM10" i="19" s="1"/>
  <c r="V11" i="19"/>
  <c r="CQ10" i="19"/>
  <c r="CR10" i="19" s="1"/>
  <c r="CQ15" i="19"/>
  <c r="CR15" i="19" s="1"/>
  <c r="CQ16" i="19"/>
  <c r="CR16" i="19" s="1"/>
  <c r="CQ13" i="19"/>
  <c r="CR13" i="19" s="1"/>
  <c r="AA16" i="18"/>
  <c r="CQ11" i="19"/>
  <c r="CR11" i="19" s="1"/>
  <c r="CQ12" i="19"/>
  <c r="CR12" i="19" s="1"/>
  <c r="V12" i="19"/>
  <c r="V13" i="19"/>
  <c r="AE13" i="19" s="1"/>
  <c r="V15" i="19"/>
  <c r="AM15" i="19" s="1"/>
  <c r="CQ14" i="19"/>
  <c r="CR14" i="19" s="1"/>
  <c r="CQ17" i="19"/>
  <c r="CR17" i="19" s="1"/>
  <c r="AB6" i="19"/>
  <c r="V16" i="19"/>
  <c r="AJ16" i="19" s="1"/>
  <c r="V17" i="19"/>
  <c r="AM17" i="19" s="1"/>
  <c r="V18" i="19"/>
  <c r="CQ7" i="19"/>
  <c r="CR7" i="19" s="1"/>
  <c r="AB15" i="18"/>
  <c r="AA14" i="19"/>
  <c r="AK8" i="19"/>
  <c r="AJ8" i="19"/>
  <c r="AQ8" i="19"/>
  <c r="AI8" i="19"/>
  <c r="AH8" i="19"/>
  <c r="AL8" i="19"/>
  <c r="AG9" i="19"/>
  <c r="AQ11" i="19"/>
  <c r="AM11" i="19"/>
  <c r="AI11" i="19"/>
  <c r="AE11" i="19"/>
  <c r="AL11" i="19"/>
  <c r="AH11" i="19"/>
  <c r="AD11" i="19"/>
  <c r="AO11" i="19"/>
  <c r="AK11" i="19"/>
  <c r="AG11" i="19"/>
  <c r="AJ11" i="19"/>
  <c r="AF11" i="19"/>
  <c r="AA8" i="19"/>
  <c r="AO14" i="18"/>
  <c r="AK14" i="18"/>
  <c r="AG14" i="18"/>
  <c r="AJ14" i="18"/>
  <c r="AF14" i="18"/>
  <c r="AQ14" i="18"/>
  <c r="AM14" i="18"/>
  <c r="AI14" i="18"/>
  <c r="AE14" i="18"/>
  <c r="AL14" i="18"/>
  <c r="AH14" i="18"/>
  <c r="AD14" i="18"/>
  <c r="AO18" i="18"/>
  <c r="AK18" i="18"/>
  <c r="AG18" i="18"/>
  <c r="AJ18" i="18"/>
  <c r="AF18" i="18"/>
  <c r="AQ18" i="18"/>
  <c r="AM18" i="18"/>
  <c r="AI18" i="18"/>
  <c r="AE18" i="18"/>
  <c r="AH18" i="18"/>
  <c r="AD18" i="18"/>
  <c r="AL18" i="18"/>
  <c r="AB18" i="18"/>
  <c r="AA18" i="18"/>
  <c r="AQ5" i="18"/>
  <c r="AM5" i="18"/>
  <c r="AI5" i="18"/>
  <c r="AE5" i="18"/>
  <c r="AL5" i="18"/>
  <c r="AH5" i="18"/>
  <c r="AD5" i="18"/>
  <c r="AO5" i="18"/>
  <c r="AK5" i="18"/>
  <c r="AG5" i="18"/>
  <c r="AJ5" i="18"/>
  <c r="AF5" i="18"/>
  <c r="CR18" i="18"/>
  <c r="CS17" i="18" s="1"/>
  <c r="AQ13" i="19"/>
  <c r="AI13" i="19"/>
  <c r="AL13" i="19"/>
  <c r="AD13" i="19"/>
  <c r="AK13" i="19"/>
  <c r="AJ13" i="19"/>
  <c r="AQ7" i="18"/>
  <c r="AM7" i="18"/>
  <c r="AI7" i="18"/>
  <c r="AE7" i="18"/>
  <c r="AL7" i="18"/>
  <c r="AH7" i="18"/>
  <c r="AD7" i="18"/>
  <c r="AO7" i="18"/>
  <c r="AK7" i="18"/>
  <c r="AG7" i="18"/>
  <c r="AJ7" i="18"/>
  <c r="AF7" i="18"/>
  <c r="AO8" i="18"/>
  <c r="AK8" i="18"/>
  <c r="AG8" i="18"/>
  <c r="AJ8" i="18"/>
  <c r="AF8" i="18"/>
  <c r="AQ8" i="18"/>
  <c r="AM8" i="18"/>
  <c r="AI8" i="18"/>
  <c r="AE8" i="18"/>
  <c r="AD8" i="18"/>
  <c r="AL8" i="18"/>
  <c r="AH8" i="18"/>
  <c r="AQ9" i="18"/>
  <c r="AM9" i="18"/>
  <c r="AI9" i="18"/>
  <c r="AE9" i="18"/>
  <c r="AL9" i="18"/>
  <c r="AH9" i="18"/>
  <c r="AD9" i="18"/>
  <c r="AO9" i="18"/>
  <c r="AK9" i="18"/>
  <c r="AG9" i="18"/>
  <c r="AF9" i="18"/>
  <c r="AJ9" i="18"/>
  <c r="CS9" i="18"/>
  <c r="AK14" i="19"/>
  <c r="AJ14" i="19"/>
  <c r="AQ14" i="19"/>
  <c r="AI14" i="19"/>
  <c r="AD14" i="19"/>
  <c r="AH14" i="19"/>
  <c r="AB12" i="19"/>
  <c r="AO6" i="18"/>
  <c r="AK6" i="18"/>
  <c r="AG6" i="18"/>
  <c r="AJ6" i="18"/>
  <c r="AF6" i="18"/>
  <c r="AQ6" i="18"/>
  <c r="AM6" i="18"/>
  <c r="AI6" i="18"/>
  <c r="AE6" i="18"/>
  <c r="AL6" i="18"/>
  <c r="AH6" i="18"/>
  <c r="AD6" i="18"/>
  <c r="AQ11" i="18"/>
  <c r="AM11" i="18"/>
  <c r="AI11" i="18"/>
  <c r="AE11" i="18"/>
  <c r="AL11" i="18"/>
  <c r="AH11" i="18"/>
  <c r="AD11" i="18"/>
  <c r="AO11" i="18"/>
  <c r="AK11" i="18"/>
  <c r="AG11" i="18"/>
  <c r="AJ11" i="18"/>
  <c r="AF11" i="18"/>
  <c r="AO12" i="18"/>
  <c r="AK12" i="18"/>
  <c r="AG12" i="18"/>
  <c r="AJ12" i="18"/>
  <c r="AF12" i="18"/>
  <c r="AQ12" i="18"/>
  <c r="AM12" i="18"/>
  <c r="AI12" i="18"/>
  <c r="AE12" i="18"/>
  <c r="AL12" i="18"/>
  <c r="AH12" i="18"/>
  <c r="AD12" i="18"/>
  <c r="AQ13" i="18"/>
  <c r="AM13" i="18"/>
  <c r="AI13" i="18"/>
  <c r="AE13" i="18"/>
  <c r="AL13" i="18"/>
  <c r="AH13" i="18"/>
  <c r="AD13" i="18"/>
  <c r="AO13" i="18"/>
  <c r="AK13" i="18"/>
  <c r="AG13" i="18"/>
  <c r="AJ13" i="18"/>
  <c r="AF13" i="18"/>
  <c r="CS10" i="18"/>
  <c r="CS15" i="18"/>
  <c r="CS13" i="18"/>
  <c r="AO12" i="19"/>
  <c r="AK12" i="19"/>
  <c r="AG12" i="19"/>
  <c r="AJ12" i="19"/>
  <c r="AF12" i="19"/>
  <c r="AQ12" i="19"/>
  <c r="AM12" i="19"/>
  <c r="AI12" i="19"/>
  <c r="AE12" i="19"/>
  <c r="AL12" i="19"/>
  <c r="AH12" i="19"/>
  <c r="AD12" i="19"/>
  <c r="AB8" i="19"/>
  <c r="AA13" i="19"/>
  <c r="AD16" i="19"/>
  <c r="AK18" i="19"/>
  <c r="AF18" i="19"/>
  <c r="AE18" i="19"/>
  <c r="AA11" i="19"/>
  <c r="AQ5" i="19"/>
  <c r="AM5" i="19"/>
  <c r="AI5" i="19"/>
  <c r="AE5" i="19"/>
  <c r="AL5" i="19"/>
  <c r="AH5" i="19"/>
  <c r="AD5" i="19"/>
  <c r="AO5" i="19"/>
  <c r="AK5" i="19"/>
  <c r="AG5" i="19"/>
  <c r="AJ5" i="19"/>
  <c r="AF5" i="19"/>
  <c r="AO6" i="19"/>
  <c r="AK6" i="19"/>
  <c r="AG6" i="19"/>
  <c r="AJ6" i="19"/>
  <c r="AF6" i="19"/>
  <c r="AQ6" i="19"/>
  <c r="AM6" i="19"/>
  <c r="AI6" i="19"/>
  <c r="AE6" i="19"/>
  <c r="AD6" i="19"/>
  <c r="AL6" i="19"/>
  <c r="AH6" i="19"/>
  <c r="AE7" i="19"/>
  <c r="AO7" i="19"/>
  <c r="AJ7" i="19"/>
  <c r="AB5" i="19"/>
  <c r="AA8" i="18"/>
  <c r="AA12" i="18"/>
  <c r="AB13" i="19"/>
  <c r="AB9" i="18"/>
  <c r="AB14" i="19"/>
  <c r="AB11" i="19"/>
  <c r="AA6" i="18"/>
  <c r="AB7" i="18"/>
  <c r="AO10" i="18"/>
  <c r="AK10" i="18"/>
  <c r="AG10" i="18"/>
  <c r="AJ10" i="18"/>
  <c r="AF10" i="18"/>
  <c r="AQ10" i="18"/>
  <c r="AM10" i="18"/>
  <c r="AI10" i="18"/>
  <c r="AE10" i="18"/>
  <c r="AH10" i="18"/>
  <c r="AD10" i="18"/>
  <c r="AL10" i="18"/>
  <c r="AQ15" i="18"/>
  <c r="AM15" i="18"/>
  <c r="AI15" i="18"/>
  <c r="AE15" i="18"/>
  <c r="AL15" i="18"/>
  <c r="AH15" i="18"/>
  <c r="AD15" i="18"/>
  <c r="AO15" i="18"/>
  <c r="AK15" i="18"/>
  <c r="AG15" i="18"/>
  <c r="AJ15" i="18"/>
  <c r="AF15" i="18"/>
  <c r="AO16" i="18"/>
  <c r="AK16" i="18"/>
  <c r="AG16" i="18"/>
  <c r="AJ16" i="18"/>
  <c r="AF16" i="18"/>
  <c r="AQ16" i="18"/>
  <c r="AM16" i="18"/>
  <c r="AI16" i="18"/>
  <c r="AE16" i="18"/>
  <c r="AD16" i="18"/>
  <c r="AL16" i="18"/>
  <c r="AH16" i="18"/>
  <c r="AA17" i="18"/>
  <c r="AQ17" i="18"/>
  <c r="AM17" i="18"/>
  <c r="AI17" i="18"/>
  <c r="AE17" i="18"/>
  <c r="AL17" i="18"/>
  <c r="AH17" i="18"/>
  <c r="AD17" i="18"/>
  <c r="AO17" i="18"/>
  <c r="AK17" i="18"/>
  <c r="AG17" i="18"/>
  <c r="AF17" i="18"/>
  <c r="AJ17" i="18"/>
  <c r="AB17" i="18"/>
  <c r="CS14" i="18"/>
  <c r="AC15" i="18" s="1"/>
  <c r="AZ14" i="21"/>
  <c r="AZ17" i="21"/>
  <c r="AZ18" i="21"/>
  <c r="AZ9" i="21"/>
  <c r="AZ15" i="21"/>
  <c r="AZ11" i="21"/>
  <c r="AZ12" i="21"/>
  <c r="AZ16" i="21"/>
  <c r="AZ13" i="21"/>
  <c r="AZ7" i="21"/>
  <c r="AZ6" i="21"/>
  <c r="AZ8" i="21"/>
  <c r="BA5" i="20"/>
  <c r="AZ5" i="20"/>
  <c r="BA10" i="20"/>
  <c r="AZ10" i="20"/>
  <c r="BA15" i="20"/>
  <c r="AZ15" i="20"/>
  <c r="BA12" i="20"/>
  <c r="AZ12" i="20"/>
  <c r="BA14" i="20"/>
  <c r="AZ14" i="20"/>
  <c r="BA18" i="20"/>
  <c r="AZ18" i="20"/>
  <c r="BA13" i="20"/>
  <c r="AZ13" i="20"/>
  <c r="BA7" i="20"/>
  <c r="AZ7" i="20"/>
  <c r="BA16" i="20"/>
  <c r="AZ16" i="20"/>
  <c r="BA17" i="20"/>
  <c r="AZ17" i="20"/>
  <c r="BA11" i="20"/>
  <c r="AZ11" i="20"/>
  <c r="BA8" i="20"/>
  <c r="AZ8" i="20"/>
  <c r="BA9" i="20"/>
  <c r="AZ9" i="20"/>
  <c r="BA6" i="20"/>
  <c r="AZ6" i="20"/>
  <c r="AS16" i="20"/>
  <c r="AS13" i="20"/>
  <c r="AS8" i="20"/>
  <c r="AS11" i="20"/>
  <c r="AS7" i="20"/>
  <c r="AS6" i="20"/>
  <c r="AS10" i="20"/>
  <c r="AS18" i="20"/>
  <c r="AS12" i="20"/>
  <c r="AS5" i="20"/>
  <c r="AS9" i="20"/>
  <c r="AS15" i="20"/>
  <c r="AS14" i="20"/>
  <c r="AS17" i="20"/>
  <c r="CS12" i="18" l="1"/>
  <c r="CS16" i="18"/>
  <c r="AC17" i="18" s="1"/>
  <c r="AK17" i="19"/>
  <c r="CS11" i="18"/>
  <c r="AC12" i="18" s="1"/>
  <c r="AL17" i="19"/>
  <c r="AL14" i="19"/>
  <c r="AM14" i="19"/>
  <c r="AG14" i="19"/>
  <c r="AG13" i="19"/>
  <c r="AH13" i="19"/>
  <c r="AM13" i="19"/>
  <c r="AD8" i="19"/>
  <c r="AM8" i="19"/>
  <c r="AG8" i="19"/>
  <c r="AQ17" i="19"/>
  <c r="AA17" i="19"/>
  <c r="AE14" i="19"/>
  <c r="AF14" i="19"/>
  <c r="AF13" i="19"/>
  <c r="AO13" i="19"/>
  <c r="AE8" i="19"/>
  <c r="AF8" i="19"/>
  <c r="AF7" i="19"/>
  <c r="AD7" i="19"/>
  <c r="AI7" i="19"/>
  <c r="AF17" i="19"/>
  <c r="AO17" i="19"/>
  <c r="AE17" i="19"/>
  <c r="AH10" i="19"/>
  <c r="AG7" i="19"/>
  <c r="AH7" i="19"/>
  <c r="AM7" i="19"/>
  <c r="AJ17" i="19"/>
  <c r="AD17" i="19"/>
  <c r="AI17" i="19"/>
  <c r="AB7" i="19"/>
  <c r="AK7" i="19"/>
  <c r="AL7" i="19"/>
  <c r="AB17" i="19"/>
  <c r="AG17" i="19"/>
  <c r="AH17" i="19"/>
  <c r="CS13" i="19"/>
  <c r="AM16" i="19"/>
  <c r="AK15" i="19"/>
  <c r="AH9" i="19"/>
  <c r="AG16" i="19"/>
  <c r="AL15" i="19"/>
  <c r="AM9" i="19"/>
  <c r="AB16" i="19"/>
  <c r="AQ15" i="19"/>
  <c r="CS11" i="19"/>
  <c r="AH16" i="19"/>
  <c r="AQ16" i="19"/>
  <c r="AK16" i="19"/>
  <c r="AJ15" i="19"/>
  <c r="AO15" i="19"/>
  <c r="AE15" i="19"/>
  <c r="AK9" i="19"/>
  <c r="AL9" i="19"/>
  <c r="AQ9" i="19"/>
  <c r="AE16" i="19"/>
  <c r="AF16" i="19"/>
  <c r="AO16" i="19"/>
  <c r="AF15" i="19"/>
  <c r="AD15" i="19"/>
  <c r="AI15" i="19"/>
  <c r="AF9" i="19"/>
  <c r="AO9" i="19"/>
  <c r="AE9" i="19"/>
  <c r="AA15" i="19"/>
  <c r="AL16" i="19"/>
  <c r="AI16" i="19"/>
  <c r="AG15" i="19"/>
  <c r="AH15" i="19"/>
  <c r="AA9" i="19"/>
  <c r="AJ9" i="19"/>
  <c r="AD9" i="19"/>
  <c r="CS5" i="18"/>
  <c r="AC6" i="18" s="1"/>
  <c r="CS5" i="19"/>
  <c r="AG18" i="19"/>
  <c r="AP18" i="19"/>
  <c r="AN18" i="19"/>
  <c r="CS6" i="18"/>
  <c r="AP13" i="19"/>
  <c r="AN13" i="19"/>
  <c r="AN8" i="19"/>
  <c r="AP8" i="19"/>
  <c r="AP17" i="19"/>
  <c r="AN17" i="19"/>
  <c r="AA12" i="19"/>
  <c r="AP12" i="19"/>
  <c r="AN12" i="19"/>
  <c r="AP11" i="19"/>
  <c r="AN11" i="19"/>
  <c r="AP14" i="19"/>
  <c r="AN14" i="19"/>
  <c r="AA16" i="19"/>
  <c r="AN16" i="19"/>
  <c r="AP16" i="19"/>
  <c r="CS14" i="19"/>
  <c r="AC15" i="19" s="1"/>
  <c r="CS10" i="19"/>
  <c r="CS16" i="19"/>
  <c r="AA10" i="19"/>
  <c r="AP10" i="19"/>
  <c r="AN10" i="19"/>
  <c r="AA7" i="19"/>
  <c r="AP7" i="19"/>
  <c r="AN7" i="19"/>
  <c r="AB15" i="19"/>
  <c r="AP15" i="19"/>
  <c r="AN15" i="19"/>
  <c r="AB9" i="19"/>
  <c r="AP9" i="19"/>
  <c r="AN9" i="19"/>
  <c r="CS6" i="19"/>
  <c r="AC7" i="19" s="1"/>
  <c r="AD18" i="19"/>
  <c r="AI18" i="19"/>
  <c r="AJ18" i="19"/>
  <c r="AO18" i="19"/>
  <c r="CS8" i="19"/>
  <c r="AL10" i="19"/>
  <c r="AQ10" i="19"/>
  <c r="AG10" i="19"/>
  <c r="CS17" i="19"/>
  <c r="CS9" i="19"/>
  <c r="AH18" i="19"/>
  <c r="AM18" i="19"/>
  <c r="AB18" i="19"/>
  <c r="CS7" i="19"/>
  <c r="CS8" i="18"/>
  <c r="AC9" i="18" s="1"/>
  <c r="CS15" i="19"/>
  <c r="AE10" i="19"/>
  <c r="AF10" i="19"/>
  <c r="AK10" i="19"/>
  <c r="CS12" i="19"/>
  <c r="AA18" i="19"/>
  <c r="AL18" i="19"/>
  <c r="AQ18" i="19"/>
  <c r="AB10" i="19"/>
  <c r="CS7" i="18"/>
  <c r="AC8" i="18" s="1"/>
  <c r="AD10" i="19"/>
  <c r="AI10" i="19"/>
  <c r="AJ10" i="19"/>
  <c r="AO10" i="19"/>
  <c r="CQ17" i="20"/>
  <c r="CR17" i="20" s="1"/>
  <c r="CQ13" i="20"/>
  <c r="CR13" i="20" s="1"/>
  <c r="CQ9" i="20"/>
  <c r="CR9" i="20" s="1"/>
  <c r="CQ5" i="20"/>
  <c r="CR5" i="20" s="1"/>
  <c r="CQ16" i="20"/>
  <c r="CR16" i="20" s="1"/>
  <c r="CQ12" i="20"/>
  <c r="CR12" i="20" s="1"/>
  <c r="CQ8" i="20"/>
  <c r="CR8" i="20" s="1"/>
  <c r="CQ15" i="20"/>
  <c r="CR15" i="20" s="1"/>
  <c r="CQ11" i="20"/>
  <c r="CR11" i="20" s="1"/>
  <c r="CQ7" i="20"/>
  <c r="CR7" i="20" s="1"/>
  <c r="CQ14" i="20"/>
  <c r="CR14" i="20" s="1"/>
  <c r="CQ10" i="20"/>
  <c r="CR10" i="20" s="1"/>
  <c r="CQ6" i="20"/>
  <c r="CR6" i="20" s="1"/>
  <c r="CQ18" i="20"/>
  <c r="V16" i="20"/>
  <c r="AA16" i="20" s="1"/>
  <c r="V12" i="20"/>
  <c r="AA12" i="20" s="1"/>
  <c r="V8" i="20"/>
  <c r="AA8" i="20" s="1"/>
  <c r="V18" i="20"/>
  <c r="V15" i="20"/>
  <c r="AA15" i="20" s="1"/>
  <c r="V11" i="20"/>
  <c r="AA11" i="20" s="1"/>
  <c r="V7" i="20"/>
  <c r="V14" i="20"/>
  <c r="V10" i="20"/>
  <c r="AB10" i="20" s="1"/>
  <c r="V6" i="20"/>
  <c r="V17" i="20"/>
  <c r="V13" i="20"/>
  <c r="V9" i="20"/>
  <c r="AA9" i="20" s="1"/>
  <c r="V5" i="20"/>
  <c r="AA5" i="20" s="1"/>
  <c r="AA7" i="20"/>
  <c r="CS18" i="19"/>
  <c r="CS18" i="18"/>
  <c r="AC13" i="18"/>
  <c r="AC11" i="18"/>
  <c r="AC16" i="19"/>
  <c r="AZ12" i="22"/>
  <c r="AZ9" i="22"/>
  <c r="AZ13" i="22"/>
  <c r="AZ10" i="22"/>
  <c r="AZ18" i="22"/>
  <c r="AZ17" i="22"/>
  <c r="AZ6" i="22"/>
  <c r="BA5" i="21"/>
  <c r="BA11" i="21"/>
  <c r="BA7" i="21"/>
  <c r="BA16" i="21"/>
  <c r="AS11" i="21"/>
  <c r="AS8" i="21"/>
  <c r="AS12" i="21"/>
  <c r="AS5" i="21"/>
  <c r="AS10" i="21"/>
  <c r="AS18" i="21"/>
  <c r="AS6" i="21"/>
  <c r="AS13" i="21"/>
  <c r="AS17" i="21"/>
  <c r="AS7" i="21"/>
  <c r="AS14" i="21"/>
  <c r="AS16" i="21"/>
  <c r="AS15" i="21"/>
  <c r="AS9" i="21"/>
  <c r="BA8" i="21"/>
  <c r="BA14" i="21"/>
  <c r="BA13" i="21"/>
  <c r="AO28" i="18"/>
  <c r="BA15" i="21"/>
  <c r="BA17" i="21"/>
  <c r="BA6" i="21"/>
  <c r="AZ5" i="21"/>
  <c r="BA10" i="21"/>
  <c r="BA12" i="21"/>
  <c r="BA9" i="21"/>
  <c r="BA18" i="21"/>
  <c r="AZ10" i="21"/>
  <c r="AC7" i="18"/>
  <c r="AC10" i="18"/>
  <c r="AC18" i="18"/>
  <c r="AC14" i="18"/>
  <c r="AC16" i="18"/>
  <c r="AB8" i="20" l="1"/>
  <c r="AB15" i="20"/>
  <c r="AA10" i="20"/>
  <c r="AB9" i="20"/>
  <c r="AB13" i="20"/>
  <c r="AP13" i="20"/>
  <c r="AN13" i="20"/>
  <c r="AA14" i="20"/>
  <c r="AP14" i="20"/>
  <c r="AN14" i="20"/>
  <c r="AP18" i="20"/>
  <c r="AN18" i="20"/>
  <c r="AB16" i="20"/>
  <c r="AP17" i="20"/>
  <c r="AN17" i="20"/>
  <c r="AP7" i="20"/>
  <c r="AN7" i="20"/>
  <c r="AP8" i="20"/>
  <c r="AN8" i="20"/>
  <c r="AB5" i="20"/>
  <c r="AP5" i="20"/>
  <c r="AN5" i="20"/>
  <c r="AP6" i="20"/>
  <c r="AN6" i="20"/>
  <c r="AB11" i="20"/>
  <c r="AP11" i="20"/>
  <c r="AN11" i="20"/>
  <c r="AP12" i="20"/>
  <c r="AN12" i="20"/>
  <c r="AP9" i="20"/>
  <c r="AN9" i="20"/>
  <c r="AP10" i="20"/>
  <c r="AN10" i="20"/>
  <c r="AP15" i="20"/>
  <c r="AN15" i="20"/>
  <c r="AP16" i="20"/>
  <c r="AN16" i="20"/>
  <c r="AA13" i="20"/>
  <c r="AB14" i="20"/>
  <c r="CQ17" i="21"/>
  <c r="CR17" i="21" s="1"/>
  <c r="CQ13" i="21"/>
  <c r="CR13" i="21" s="1"/>
  <c r="CQ9" i="21"/>
  <c r="CR9" i="21" s="1"/>
  <c r="CQ5" i="21"/>
  <c r="CR5" i="21" s="1"/>
  <c r="CQ16" i="21"/>
  <c r="CR16" i="21" s="1"/>
  <c r="CQ12" i="21"/>
  <c r="CR12" i="21" s="1"/>
  <c r="CQ8" i="21"/>
  <c r="CR8" i="21" s="1"/>
  <c r="CQ15" i="21"/>
  <c r="CR15" i="21" s="1"/>
  <c r="CQ11" i="21"/>
  <c r="CR11" i="21" s="1"/>
  <c r="CQ7" i="21"/>
  <c r="CR7" i="21" s="1"/>
  <c r="CQ14" i="21"/>
  <c r="CR14" i="21" s="1"/>
  <c r="CQ10" i="21"/>
  <c r="CR10" i="21" s="1"/>
  <c r="CQ6" i="21"/>
  <c r="CR6" i="21" s="1"/>
  <c r="CQ18" i="21"/>
  <c r="V18" i="21"/>
  <c r="V14" i="21"/>
  <c r="V10" i="21"/>
  <c r="V6" i="21"/>
  <c r="V17" i="21"/>
  <c r="V13" i="21"/>
  <c r="V9" i="21"/>
  <c r="AB9" i="21" s="1"/>
  <c r="V5" i="21"/>
  <c r="V16" i="21"/>
  <c r="V12" i="21"/>
  <c r="V8" i="21"/>
  <c r="AA8" i="21" s="1"/>
  <c r="V15" i="21"/>
  <c r="V11" i="21"/>
  <c r="AB11" i="21" s="1"/>
  <c r="V7" i="21"/>
  <c r="AB7" i="21" s="1"/>
  <c r="AQ13" i="20"/>
  <c r="AM13" i="20"/>
  <c r="AI13" i="20"/>
  <c r="AE13" i="20"/>
  <c r="AL13" i="20"/>
  <c r="AH13" i="20"/>
  <c r="AD13" i="20"/>
  <c r="AO13" i="20"/>
  <c r="AK13" i="20"/>
  <c r="AG13" i="20"/>
  <c r="AF13" i="20"/>
  <c r="AJ13" i="20"/>
  <c r="AO14" i="20"/>
  <c r="AK14" i="20"/>
  <c r="AG14" i="20"/>
  <c r="AJ14" i="20"/>
  <c r="AF14" i="20"/>
  <c r="AQ14" i="20"/>
  <c r="AM14" i="20"/>
  <c r="AI14" i="20"/>
  <c r="AE14" i="20"/>
  <c r="AH14" i="20"/>
  <c r="AD14" i="20"/>
  <c r="AL14" i="20"/>
  <c r="AO18" i="20"/>
  <c r="AK18" i="20"/>
  <c r="AG18" i="20"/>
  <c r="AJ18" i="20"/>
  <c r="AF18" i="20"/>
  <c r="AQ18" i="20"/>
  <c r="AM18" i="20"/>
  <c r="AI18" i="20"/>
  <c r="AE18" i="20"/>
  <c r="AL18" i="20"/>
  <c r="AH18" i="20"/>
  <c r="AD18" i="20"/>
  <c r="AA18" i="20"/>
  <c r="AB18" i="20"/>
  <c r="CR18" i="20"/>
  <c r="CS7" i="20" s="1"/>
  <c r="AA17" i="20"/>
  <c r="AQ17" i="20"/>
  <c r="AM17" i="20"/>
  <c r="AI17" i="20"/>
  <c r="AE17" i="20"/>
  <c r="AL17" i="20"/>
  <c r="AH17" i="20"/>
  <c r="AD17" i="20"/>
  <c r="AO17" i="20"/>
  <c r="AK17" i="20"/>
  <c r="AG17" i="20"/>
  <c r="AJ17" i="20"/>
  <c r="AF17" i="20"/>
  <c r="AB17" i="20"/>
  <c r="AQ7" i="20"/>
  <c r="AM7" i="20"/>
  <c r="AI7" i="20"/>
  <c r="AE7" i="20"/>
  <c r="AL7" i="20"/>
  <c r="AH7" i="20"/>
  <c r="AD7" i="20"/>
  <c r="AO7" i="20"/>
  <c r="AK7" i="20"/>
  <c r="AG7" i="20"/>
  <c r="AJ7" i="20"/>
  <c r="AF7" i="20"/>
  <c r="AO8" i="20"/>
  <c r="AK8" i="20"/>
  <c r="AG8" i="20"/>
  <c r="AJ8" i="20"/>
  <c r="AF8" i="20"/>
  <c r="AQ8" i="20"/>
  <c r="AM8" i="20"/>
  <c r="AI8" i="20"/>
  <c r="AE8" i="20"/>
  <c r="AL8" i="20"/>
  <c r="AH8" i="20"/>
  <c r="AD8" i="20"/>
  <c r="AQ5" i="20"/>
  <c r="AM5" i="20"/>
  <c r="AI5" i="20"/>
  <c r="AE5" i="20"/>
  <c r="AL5" i="20"/>
  <c r="AH5" i="20"/>
  <c r="AD5" i="20"/>
  <c r="AO5" i="20"/>
  <c r="AK5" i="20"/>
  <c r="AG5" i="20"/>
  <c r="AF5" i="20"/>
  <c r="AJ5" i="20"/>
  <c r="AO6" i="20"/>
  <c r="AK6" i="20"/>
  <c r="AG6" i="20"/>
  <c r="AJ6" i="20"/>
  <c r="AF6" i="20"/>
  <c r="AQ6" i="20"/>
  <c r="AM6" i="20"/>
  <c r="AI6" i="20"/>
  <c r="AE6" i="20"/>
  <c r="AH6" i="20"/>
  <c r="AD6" i="20"/>
  <c r="AL6" i="20"/>
  <c r="AQ11" i="20"/>
  <c r="AM11" i="20"/>
  <c r="AI11" i="20"/>
  <c r="AE11" i="20"/>
  <c r="AL11" i="20"/>
  <c r="AH11" i="20"/>
  <c r="AD11" i="20"/>
  <c r="AO11" i="20"/>
  <c r="AK11" i="20"/>
  <c r="AG11" i="20"/>
  <c r="AJ11" i="20"/>
  <c r="AF11" i="20"/>
  <c r="AO12" i="20"/>
  <c r="AK12" i="20"/>
  <c r="AG12" i="20"/>
  <c r="AJ12" i="20"/>
  <c r="AF12" i="20"/>
  <c r="AQ12" i="20"/>
  <c r="AM12" i="20"/>
  <c r="AI12" i="20"/>
  <c r="AE12" i="20"/>
  <c r="AD12" i="20"/>
  <c r="AL12" i="20"/>
  <c r="AH12" i="20"/>
  <c r="AB6" i="20"/>
  <c r="AA6" i="20"/>
  <c r="AB12" i="20"/>
  <c r="AB7" i="20"/>
  <c r="AQ9" i="20"/>
  <c r="AM9" i="20"/>
  <c r="AI9" i="20"/>
  <c r="AE9" i="20"/>
  <c r="AL9" i="20"/>
  <c r="AH9" i="20"/>
  <c r="AD9" i="20"/>
  <c r="AO9" i="20"/>
  <c r="AK9" i="20"/>
  <c r="AG9" i="20"/>
  <c r="AJ9" i="20"/>
  <c r="AF9" i="20"/>
  <c r="AO10" i="20"/>
  <c r="AK10" i="20"/>
  <c r="AG10" i="20"/>
  <c r="AJ10" i="20"/>
  <c r="AF10" i="20"/>
  <c r="AQ10" i="20"/>
  <c r="AM10" i="20"/>
  <c r="AI10" i="20"/>
  <c r="AE10" i="20"/>
  <c r="AL10" i="20"/>
  <c r="AH10" i="20"/>
  <c r="AD10" i="20"/>
  <c r="AQ15" i="20"/>
  <c r="AM15" i="20"/>
  <c r="AI15" i="20"/>
  <c r="AE15" i="20"/>
  <c r="AL15" i="20"/>
  <c r="AH15" i="20"/>
  <c r="AD15" i="20"/>
  <c r="AO15" i="20"/>
  <c r="AK15" i="20"/>
  <c r="AG15" i="20"/>
  <c r="AJ15" i="20"/>
  <c r="AF15" i="20"/>
  <c r="AO16" i="20"/>
  <c r="AK16" i="20"/>
  <c r="AG16" i="20"/>
  <c r="AJ16" i="20"/>
  <c r="AF16" i="20"/>
  <c r="AQ16" i="20"/>
  <c r="AM16" i="20"/>
  <c r="AI16" i="20"/>
  <c r="AE16" i="20"/>
  <c r="AL16" i="20"/>
  <c r="AH16" i="20"/>
  <c r="AD16" i="20"/>
  <c r="AC14" i="19"/>
  <c r="AC13" i="19"/>
  <c r="AC17" i="19"/>
  <c r="AC18" i="19"/>
  <c r="AC12" i="19"/>
  <c r="AC11" i="19"/>
  <c r="AC8" i="19"/>
  <c r="AC10" i="19"/>
  <c r="AO28" i="19"/>
  <c r="AC9" i="19"/>
  <c r="AC6" i="19"/>
  <c r="AZ5" i="23"/>
  <c r="AZ9" i="23"/>
  <c r="AZ7" i="23"/>
  <c r="AZ18" i="23"/>
  <c r="AZ13" i="23"/>
  <c r="AZ16" i="23"/>
  <c r="AZ10" i="23"/>
  <c r="AZ6" i="23"/>
  <c r="AZ17" i="23"/>
  <c r="BA8" i="22"/>
  <c r="BA7" i="22"/>
  <c r="BA12" i="22"/>
  <c r="BA15" i="22"/>
  <c r="BA11" i="22"/>
  <c r="AZ15" i="22"/>
  <c r="AZ8" i="22"/>
  <c r="AZ11" i="22"/>
  <c r="BA5" i="22"/>
  <c r="BA10" i="22"/>
  <c r="BA14" i="22"/>
  <c r="AZ14" i="22"/>
  <c r="BA6" i="22"/>
  <c r="BA16" i="22"/>
  <c r="BA9" i="22"/>
  <c r="BA13" i="22"/>
  <c r="BA18" i="22"/>
  <c r="BA17" i="22"/>
  <c r="AS11" i="22"/>
  <c r="AS17" i="22"/>
  <c r="AS18" i="22"/>
  <c r="AS6" i="22"/>
  <c r="AS13" i="22"/>
  <c r="AS7" i="22"/>
  <c r="AS9" i="22"/>
  <c r="AS5" i="22"/>
  <c r="AS15" i="22"/>
  <c r="AS12" i="22"/>
  <c r="AS10" i="22"/>
  <c r="AS14" i="22"/>
  <c r="AS16" i="22"/>
  <c r="AS8" i="22"/>
  <c r="AZ16" i="22"/>
  <c r="AZ7" i="22"/>
  <c r="AZ5" i="22"/>
  <c r="CS10" i="20" l="1"/>
  <c r="AB8" i="21"/>
  <c r="AP8" i="21"/>
  <c r="AN8" i="21"/>
  <c r="AP9" i="21"/>
  <c r="AN9" i="21"/>
  <c r="AP10" i="21"/>
  <c r="AN10" i="21"/>
  <c r="AP7" i="21"/>
  <c r="AN7" i="21"/>
  <c r="AP12" i="21"/>
  <c r="AN12" i="21"/>
  <c r="AP13" i="21"/>
  <c r="AN13" i="21"/>
  <c r="AB14" i="21"/>
  <c r="AP14" i="21"/>
  <c r="AN14" i="21"/>
  <c r="AP11" i="21"/>
  <c r="AN11" i="21"/>
  <c r="AP16" i="21"/>
  <c r="AN16" i="21"/>
  <c r="AP17" i="21"/>
  <c r="AN17" i="21"/>
  <c r="AP18" i="21"/>
  <c r="AN18" i="21"/>
  <c r="AB15" i="21"/>
  <c r="AP15" i="21"/>
  <c r="AN15" i="21"/>
  <c r="AB5" i="21"/>
  <c r="AP5" i="21"/>
  <c r="AN5" i="21"/>
  <c r="AB6" i="21"/>
  <c r="AP6" i="21"/>
  <c r="AN6" i="21"/>
  <c r="CS17" i="20"/>
  <c r="CS13" i="20"/>
  <c r="CS9" i="20"/>
  <c r="CS5" i="20"/>
  <c r="AC6" i="20" s="1"/>
  <c r="CS14" i="20"/>
  <c r="CS16" i="20"/>
  <c r="CS12" i="20"/>
  <c r="CS8" i="20"/>
  <c r="AC9" i="20" s="1"/>
  <c r="CS6" i="20"/>
  <c r="CS15" i="20"/>
  <c r="AC16" i="20" s="1"/>
  <c r="CS11" i="20"/>
  <c r="AC12" i="20" s="1"/>
  <c r="CS18" i="20"/>
  <c r="AO8" i="21"/>
  <c r="AK8" i="21"/>
  <c r="AG8" i="21"/>
  <c r="AQ8" i="21"/>
  <c r="AM8" i="21"/>
  <c r="AI8" i="21"/>
  <c r="AE8" i="21"/>
  <c r="AJ8" i="21"/>
  <c r="AH8" i="21"/>
  <c r="AF8" i="21"/>
  <c r="AD8" i="21"/>
  <c r="AL8" i="21"/>
  <c r="AQ9" i="21"/>
  <c r="AM9" i="21"/>
  <c r="AI9" i="21"/>
  <c r="AE9" i="21"/>
  <c r="AL9" i="21"/>
  <c r="AH9" i="21"/>
  <c r="AO9" i="21"/>
  <c r="AK9" i="21"/>
  <c r="AG9" i="21"/>
  <c r="AD9" i="21"/>
  <c r="AJ9" i="21"/>
  <c r="AF9" i="21"/>
  <c r="AA9" i="21"/>
  <c r="AO10" i="21"/>
  <c r="AK10" i="21"/>
  <c r="AG10" i="21"/>
  <c r="AJ10" i="21"/>
  <c r="AF10" i="21"/>
  <c r="AQ10" i="21"/>
  <c r="AM10" i="21"/>
  <c r="AI10" i="21"/>
  <c r="AE10" i="21"/>
  <c r="AD10" i="21"/>
  <c r="AL10" i="21"/>
  <c r="AH10" i="21"/>
  <c r="AA10" i="21"/>
  <c r="AQ7" i="21"/>
  <c r="AM7" i="21"/>
  <c r="AI7" i="21"/>
  <c r="AE7" i="21"/>
  <c r="AO7" i="21"/>
  <c r="AK7" i="21"/>
  <c r="AG7" i="21"/>
  <c r="AH7" i="21"/>
  <c r="AF7" i="21"/>
  <c r="AL7" i="21"/>
  <c r="AD7" i="21"/>
  <c r="AJ7" i="21"/>
  <c r="AA7" i="21"/>
  <c r="AO12" i="21"/>
  <c r="AK12" i="21"/>
  <c r="AG12" i="21"/>
  <c r="AJ12" i="21"/>
  <c r="AF12" i="21"/>
  <c r="AQ12" i="21"/>
  <c r="AM12" i="21"/>
  <c r="AI12" i="21"/>
  <c r="AE12" i="21"/>
  <c r="AH12" i="21"/>
  <c r="AD12" i="21"/>
  <c r="AL12" i="21"/>
  <c r="AA12" i="21"/>
  <c r="AQ13" i="21"/>
  <c r="AM13" i="21"/>
  <c r="AI13" i="21"/>
  <c r="AE13" i="21"/>
  <c r="AL13" i="21"/>
  <c r="AH13" i="21"/>
  <c r="AD13" i="21"/>
  <c r="AO13" i="21"/>
  <c r="AK13" i="21"/>
  <c r="AG13" i="21"/>
  <c r="AJ13" i="21"/>
  <c r="AF13" i="21"/>
  <c r="AA13" i="21"/>
  <c r="AO14" i="21"/>
  <c r="AK14" i="21"/>
  <c r="AG14" i="21"/>
  <c r="AJ14" i="21"/>
  <c r="AF14" i="21"/>
  <c r="AQ14" i="21"/>
  <c r="AM14" i="21"/>
  <c r="AI14" i="21"/>
  <c r="AE14" i="21"/>
  <c r="AL14" i="21"/>
  <c r="AH14" i="21"/>
  <c r="AD14" i="21"/>
  <c r="AA14" i="21"/>
  <c r="AB10" i="21"/>
  <c r="AQ11" i="21"/>
  <c r="AM11" i="21"/>
  <c r="AI11" i="21"/>
  <c r="AE11" i="21"/>
  <c r="AL11" i="21"/>
  <c r="AH11" i="21"/>
  <c r="AD11" i="21"/>
  <c r="AO11" i="21"/>
  <c r="AK11" i="21"/>
  <c r="AG11" i="21"/>
  <c r="AF11" i="21"/>
  <c r="AJ11" i="21"/>
  <c r="AA11" i="21"/>
  <c r="AO16" i="21"/>
  <c r="AK16" i="21"/>
  <c r="AG16" i="21"/>
  <c r="AJ16" i="21"/>
  <c r="AF16" i="21"/>
  <c r="AQ16" i="21"/>
  <c r="AM16" i="21"/>
  <c r="AI16" i="21"/>
  <c r="AE16" i="21"/>
  <c r="AL16" i="21"/>
  <c r="AH16" i="21"/>
  <c r="AD16" i="21"/>
  <c r="AA16" i="21"/>
  <c r="AQ17" i="21"/>
  <c r="AM17" i="21"/>
  <c r="AI17" i="21"/>
  <c r="AE17" i="21"/>
  <c r="AL17" i="21"/>
  <c r="AH17" i="21"/>
  <c r="AD17" i="21"/>
  <c r="AO17" i="21"/>
  <c r="AK17" i="21"/>
  <c r="AG17" i="21"/>
  <c r="AJ17" i="21"/>
  <c r="AF17" i="21"/>
  <c r="AA17" i="21"/>
  <c r="AB17" i="21"/>
  <c r="AO18" i="21"/>
  <c r="AK18" i="21"/>
  <c r="AG18" i="21"/>
  <c r="AJ18" i="21"/>
  <c r="AF18" i="21"/>
  <c r="AQ18" i="21"/>
  <c r="AM18" i="21"/>
  <c r="AI18" i="21"/>
  <c r="AE18" i="21"/>
  <c r="AD18" i="21"/>
  <c r="AL18" i="21"/>
  <c r="AH18" i="21"/>
  <c r="AA18" i="21"/>
  <c r="AB18" i="21"/>
  <c r="AB16" i="21"/>
  <c r="CQ17" i="22"/>
  <c r="CR17" i="22" s="1"/>
  <c r="CQ13" i="22"/>
  <c r="CR13" i="22" s="1"/>
  <c r="CQ9" i="22"/>
  <c r="CR9" i="22" s="1"/>
  <c r="CQ5" i="22"/>
  <c r="CR5" i="22" s="1"/>
  <c r="CQ16" i="22"/>
  <c r="CR16" i="22" s="1"/>
  <c r="CQ12" i="22"/>
  <c r="CR12" i="22" s="1"/>
  <c r="CQ8" i="22"/>
  <c r="CR8" i="22" s="1"/>
  <c r="CQ15" i="22"/>
  <c r="CR15" i="22" s="1"/>
  <c r="CQ11" i="22"/>
  <c r="CR11" i="22" s="1"/>
  <c r="CQ7" i="22"/>
  <c r="CR7" i="22" s="1"/>
  <c r="CQ14" i="22"/>
  <c r="CR14" i="22" s="1"/>
  <c r="CQ10" i="22"/>
  <c r="CR10" i="22" s="1"/>
  <c r="CQ6" i="22"/>
  <c r="CR6" i="22" s="1"/>
  <c r="CQ18" i="22"/>
  <c r="V14" i="22"/>
  <c r="V10" i="22"/>
  <c r="V6" i="22"/>
  <c r="V17" i="22"/>
  <c r="V13" i="22"/>
  <c r="V9" i="22"/>
  <c r="AA9" i="22" s="1"/>
  <c r="V5" i="22"/>
  <c r="V16" i="22"/>
  <c r="V12" i="22"/>
  <c r="V8" i="22"/>
  <c r="V18" i="22"/>
  <c r="V15" i="22"/>
  <c r="V11" i="22"/>
  <c r="V7" i="22"/>
  <c r="AQ15" i="21"/>
  <c r="AM15" i="21"/>
  <c r="AI15" i="21"/>
  <c r="AE15" i="21"/>
  <c r="AL15" i="21"/>
  <c r="AH15" i="21"/>
  <c r="AD15" i="21"/>
  <c r="AO15" i="21"/>
  <c r="AK15" i="21"/>
  <c r="AG15" i="21"/>
  <c r="AJ15" i="21"/>
  <c r="AF15" i="21"/>
  <c r="AA15" i="21"/>
  <c r="AQ5" i="21"/>
  <c r="AM5" i="21"/>
  <c r="AI5" i="21"/>
  <c r="AE5" i="21"/>
  <c r="AO5" i="21"/>
  <c r="AK5" i="21"/>
  <c r="AG5" i="21"/>
  <c r="AL5" i="21"/>
  <c r="AD5" i="21"/>
  <c r="AJ5" i="21"/>
  <c r="AH5" i="21"/>
  <c r="AF5" i="21"/>
  <c r="AA5" i="21"/>
  <c r="AO6" i="21"/>
  <c r="AK6" i="21"/>
  <c r="AG6" i="21"/>
  <c r="AQ6" i="21"/>
  <c r="AM6" i="21"/>
  <c r="AI6" i="21"/>
  <c r="AE6" i="21"/>
  <c r="AF6" i="21"/>
  <c r="AL6" i="21"/>
  <c r="AD6" i="21"/>
  <c r="AJ6" i="21"/>
  <c r="AH6" i="21"/>
  <c r="AA6" i="21"/>
  <c r="CR18" i="21"/>
  <c r="CS10" i="21" s="1"/>
  <c r="AC11" i="21" s="1"/>
  <c r="AB12" i="21"/>
  <c r="AB13" i="21"/>
  <c r="AC15" i="20"/>
  <c r="AC18" i="20"/>
  <c r="AZ10" i="24"/>
  <c r="AZ13" i="24"/>
  <c r="AZ9" i="24"/>
  <c r="AZ16" i="24"/>
  <c r="AZ8" i="24"/>
  <c r="AZ12" i="24"/>
  <c r="BA16" i="23"/>
  <c r="BA15" i="23"/>
  <c r="BA12" i="23"/>
  <c r="BA11" i="23"/>
  <c r="AC7" i="20"/>
  <c r="BA17" i="23"/>
  <c r="BA7" i="23"/>
  <c r="BA6" i="23"/>
  <c r="BA14" i="23"/>
  <c r="AZ11" i="23"/>
  <c r="BA9" i="23"/>
  <c r="BA18" i="23"/>
  <c r="BA13" i="23"/>
  <c r="AZ14" i="23"/>
  <c r="AO28" i="20"/>
  <c r="BA10" i="23"/>
  <c r="BA5" i="23"/>
  <c r="BA8" i="23"/>
  <c r="AS8" i="23"/>
  <c r="AS17" i="23"/>
  <c r="AS10" i="23"/>
  <c r="AS6" i="23"/>
  <c r="AS11" i="23"/>
  <c r="AS7" i="23"/>
  <c r="AS14" i="23"/>
  <c r="AS9" i="23"/>
  <c r="AS13" i="23"/>
  <c r="AS18" i="23"/>
  <c r="AS12" i="23"/>
  <c r="AS16" i="23"/>
  <c r="AS15" i="23"/>
  <c r="AS5" i="23"/>
  <c r="AZ15" i="23"/>
  <c r="AZ12" i="23"/>
  <c r="AZ8" i="23"/>
  <c r="CS7" i="21" l="1"/>
  <c r="CS6" i="21"/>
  <c r="CS8" i="21"/>
  <c r="AC9" i="21" s="1"/>
  <c r="AB7" i="22"/>
  <c r="AP7" i="22"/>
  <c r="AN7" i="22"/>
  <c r="AB8" i="22"/>
  <c r="AP8" i="22"/>
  <c r="AN8" i="22"/>
  <c r="AB9" i="22"/>
  <c r="AP9" i="22"/>
  <c r="AN9" i="22"/>
  <c r="AB10" i="22"/>
  <c r="AP10" i="22"/>
  <c r="AN10" i="22"/>
  <c r="CS15" i="21"/>
  <c r="AC16" i="21" s="1"/>
  <c r="AP12" i="22"/>
  <c r="AN12" i="22"/>
  <c r="AB14" i="22"/>
  <c r="AP14" i="22"/>
  <c r="AN14" i="22"/>
  <c r="AB15" i="22"/>
  <c r="AP15" i="22"/>
  <c r="AN15" i="22"/>
  <c r="AP16" i="22"/>
  <c r="AN16" i="22"/>
  <c r="AP17" i="22"/>
  <c r="AN17" i="22"/>
  <c r="AB11" i="22"/>
  <c r="AP11" i="22"/>
  <c r="AN11" i="22"/>
  <c r="AP13" i="22"/>
  <c r="AN13" i="22"/>
  <c r="CS5" i="21"/>
  <c r="AC6" i="21" s="1"/>
  <c r="AA12" i="22"/>
  <c r="AP18" i="22"/>
  <c r="AN18" i="22"/>
  <c r="AB5" i="22"/>
  <c r="AP5" i="22"/>
  <c r="AN5" i="22"/>
  <c r="AP6" i="22"/>
  <c r="AN6" i="22"/>
  <c r="CS9" i="21"/>
  <c r="AC10" i="21" s="1"/>
  <c r="CS14" i="21"/>
  <c r="AC15" i="21" s="1"/>
  <c r="CS13" i="21"/>
  <c r="AC14" i="21" s="1"/>
  <c r="CS12" i="21"/>
  <c r="AC13" i="21" s="1"/>
  <c r="CS16" i="21"/>
  <c r="AC17" i="21" s="1"/>
  <c r="CS11" i="21"/>
  <c r="AC12" i="21" s="1"/>
  <c r="CS17" i="21"/>
  <c r="AJ11" i="22"/>
  <c r="AF11" i="22"/>
  <c r="AQ11" i="22"/>
  <c r="AM11" i="22"/>
  <c r="AI11" i="22"/>
  <c r="AE11" i="22"/>
  <c r="AL11" i="22"/>
  <c r="AH11" i="22"/>
  <c r="AD11" i="22"/>
  <c r="AO11" i="22"/>
  <c r="AK11" i="22"/>
  <c r="AG11" i="22"/>
  <c r="AA11" i="22"/>
  <c r="AL12" i="22"/>
  <c r="AH12" i="22"/>
  <c r="AD12" i="22"/>
  <c r="AO12" i="22"/>
  <c r="AK12" i="22"/>
  <c r="AG12" i="22"/>
  <c r="AJ12" i="22"/>
  <c r="AF12" i="22"/>
  <c r="AE12" i="22"/>
  <c r="AQ12" i="22"/>
  <c r="AM12" i="22"/>
  <c r="AI12" i="22"/>
  <c r="AJ13" i="22"/>
  <c r="AF13" i="22"/>
  <c r="AQ13" i="22"/>
  <c r="AM13" i="22"/>
  <c r="AI13" i="22"/>
  <c r="AE13" i="22"/>
  <c r="AL13" i="22"/>
  <c r="AH13" i="22"/>
  <c r="AD13" i="22"/>
  <c r="AG13" i="22"/>
  <c r="AO13" i="22"/>
  <c r="AK13" i="22"/>
  <c r="AL14" i="22"/>
  <c r="AH14" i="22"/>
  <c r="AD14" i="22"/>
  <c r="AO14" i="22"/>
  <c r="AK14" i="22"/>
  <c r="AG14" i="22"/>
  <c r="AJ14" i="22"/>
  <c r="AF14" i="22"/>
  <c r="AI14" i="22"/>
  <c r="AE14" i="22"/>
  <c r="AQ14" i="22"/>
  <c r="AM14" i="22"/>
  <c r="AA13" i="22"/>
  <c r="CS18" i="21"/>
  <c r="AB13" i="22"/>
  <c r="AJ15" i="22"/>
  <c r="AF15" i="22"/>
  <c r="AQ15" i="22"/>
  <c r="AM15" i="22"/>
  <c r="AI15" i="22"/>
  <c r="AE15" i="22"/>
  <c r="AL15" i="22"/>
  <c r="AH15" i="22"/>
  <c r="AD15" i="22"/>
  <c r="AK15" i="22"/>
  <c r="AG15" i="22"/>
  <c r="AO15" i="22"/>
  <c r="AA15" i="22"/>
  <c r="AL16" i="22"/>
  <c r="AH16" i="22"/>
  <c r="AD16" i="22"/>
  <c r="AO16" i="22"/>
  <c r="AK16" i="22"/>
  <c r="AG16" i="22"/>
  <c r="AJ16" i="22"/>
  <c r="AF16" i="22"/>
  <c r="AM16" i="22"/>
  <c r="AI16" i="22"/>
  <c r="AE16" i="22"/>
  <c r="AQ16" i="22"/>
  <c r="AA16" i="22"/>
  <c r="AB17" i="22"/>
  <c r="AJ17" i="22"/>
  <c r="AF17" i="22"/>
  <c r="AQ17" i="22"/>
  <c r="AM17" i="22"/>
  <c r="AI17" i="22"/>
  <c r="AE17" i="22"/>
  <c r="AL17" i="22"/>
  <c r="AH17" i="22"/>
  <c r="AD17" i="22"/>
  <c r="AO17" i="22"/>
  <c r="AK17" i="22"/>
  <c r="AG17" i="22"/>
  <c r="AA17" i="22"/>
  <c r="CR18" i="22"/>
  <c r="CS8" i="22" s="1"/>
  <c r="AC9" i="22" s="1"/>
  <c r="AB16" i="22"/>
  <c r="AA18" i="22"/>
  <c r="AO18" i="22"/>
  <c r="AK18" i="22"/>
  <c r="AG18" i="22"/>
  <c r="AQ18" i="22"/>
  <c r="AM18" i="22"/>
  <c r="AI18" i="22"/>
  <c r="AJ18" i="22"/>
  <c r="AD18" i="22"/>
  <c r="AH18" i="22"/>
  <c r="AF18" i="22"/>
  <c r="AL18" i="22"/>
  <c r="AE18" i="22"/>
  <c r="AB18" i="22"/>
  <c r="AJ5" i="22"/>
  <c r="AF5" i="22"/>
  <c r="AQ5" i="22"/>
  <c r="AM5" i="22"/>
  <c r="AI5" i="22"/>
  <c r="AE5" i="22"/>
  <c r="AL5" i="22"/>
  <c r="AH5" i="22"/>
  <c r="AD5" i="22"/>
  <c r="AG5" i="22"/>
  <c r="AO5" i="22"/>
  <c r="AK5" i="22"/>
  <c r="AL6" i="22"/>
  <c r="AH6" i="22"/>
  <c r="AD6" i="22"/>
  <c r="AO6" i="22"/>
  <c r="AK6" i="22"/>
  <c r="AG6" i="22"/>
  <c r="AJ6" i="22"/>
  <c r="AF6" i="22"/>
  <c r="AI6" i="22"/>
  <c r="AE6" i="22"/>
  <c r="AQ6" i="22"/>
  <c r="AM6" i="22"/>
  <c r="CS9" i="22"/>
  <c r="AC10" i="22" s="1"/>
  <c r="AA14" i="22"/>
  <c r="AA5" i="22"/>
  <c r="AA6" i="22"/>
  <c r="CQ17" i="23"/>
  <c r="CR17" i="23" s="1"/>
  <c r="CQ13" i="23"/>
  <c r="CR13" i="23" s="1"/>
  <c r="CQ9" i="23"/>
  <c r="CR9" i="23" s="1"/>
  <c r="CQ5" i="23"/>
  <c r="CR5" i="23" s="1"/>
  <c r="CQ16" i="23"/>
  <c r="CR16" i="23" s="1"/>
  <c r="CQ12" i="23"/>
  <c r="CR12" i="23" s="1"/>
  <c r="CQ8" i="23"/>
  <c r="CR8" i="23" s="1"/>
  <c r="CQ15" i="23"/>
  <c r="CR15" i="23" s="1"/>
  <c r="CQ11" i="23"/>
  <c r="CR11" i="23" s="1"/>
  <c r="CQ7" i="23"/>
  <c r="CR7" i="23" s="1"/>
  <c r="CQ14" i="23"/>
  <c r="CR14" i="23" s="1"/>
  <c r="CQ10" i="23"/>
  <c r="CR10" i="23" s="1"/>
  <c r="CQ6" i="23"/>
  <c r="CR6" i="23" s="1"/>
  <c r="CQ18" i="23"/>
  <c r="V17" i="23"/>
  <c r="V13" i="23"/>
  <c r="V9" i="23"/>
  <c r="V5" i="23"/>
  <c r="V16" i="23"/>
  <c r="AB16" i="23" s="1"/>
  <c r="V12" i="23"/>
  <c r="V8" i="23"/>
  <c r="V18" i="23"/>
  <c r="V15" i="23"/>
  <c r="V11" i="23"/>
  <c r="V7" i="23"/>
  <c r="V14" i="23"/>
  <c r="V10" i="23"/>
  <c r="V6" i="23"/>
  <c r="AJ7" i="22"/>
  <c r="AF7" i="22"/>
  <c r="AQ7" i="22"/>
  <c r="AM7" i="22"/>
  <c r="AI7" i="22"/>
  <c r="AE7" i="22"/>
  <c r="AL7" i="22"/>
  <c r="AH7" i="22"/>
  <c r="AD7" i="22"/>
  <c r="AK7" i="22"/>
  <c r="AG7" i="22"/>
  <c r="AO7" i="22"/>
  <c r="AA7" i="22"/>
  <c r="AL8" i="22"/>
  <c r="AH8" i="22"/>
  <c r="AD8" i="22"/>
  <c r="AO8" i="22"/>
  <c r="AK8" i="22"/>
  <c r="AG8" i="22"/>
  <c r="AJ8" i="22"/>
  <c r="AF8" i="22"/>
  <c r="AM8" i="22"/>
  <c r="AI8" i="22"/>
  <c r="AE8" i="22"/>
  <c r="AQ8" i="22"/>
  <c r="AA8" i="22"/>
  <c r="AJ9" i="22"/>
  <c r="AF9" i="22"/>
  <c r="AQ9" i="22"/>
  <c r="AM9" i="22"/>
  <c r="AI9" i="22"/>
  <c r="AE9" i="22"/>
  <c r="AL9" i="22"/>
  <c r="AH9" i="22"/>
  <c r="AD9" i="22"/>
  <c r="AO9" i="22"/>
  <c r="AK9" i="22"/>
  <c r="AG9" i="22"/>
  <c r="AL10" i="22"/>
  <c r="AH10" i="22"/>
  <c r="AD10" i="22"/>
  <c r="AO10" i="22"/>
  <c r="AK10" i="22"/>
  <c r="AG10" i="22"/>
  <c r="AJ10" i="22"/>
  <c r="AF10" i="22"/>
  <c r="AQ10" i="22"/>
  <c r="AM10" i="22"/>
  <c r="AI10" i="22"/>
  <c r="AE10" i="22"/>
  <c r="AA10" i="22"/>
  <c r="CS10" i="22"/>
  <c r="AB6" i="22"/>
  <c r="AB12" i="22"/>
  <c r="AC14" i="20"/>
  <c r="AC13" i="20"/>
  <c r="AC17" i="20"/>
  <c r="AC11" i="20"/>
  <c r="AC10" i="20"/>
  <c r="AC8" i="20"/>
  <c r="AZ12" i="25"/>
  <c r="AZ11" i="25"/>
  <c r="AZ13" i="25"/>
  <c r="AZ18" i="25"/>
  <c r="AZ8" i="25"/>
  <c r="AZ9" i="25"/>
  <c r="AZ6" i="25"/>
  <c r="AC18" i="21"/>
  <c r="AC7" i="21"/>
  <c r="BA14" i="24"/>
  <c r="BA15" i="24"/>
  <c r="BA11" i="24"/>
  <c r="BA5" i="24"/>
  <c r="BA7" i="24"/>
  <c r="BA17" i="24"/>
  <c r="AZ7" i="24"/>
  <c r="AZ5" i="24"/>
  <c r="BA16" i="24"/>
  <c r="BA8" i="24"/>
  <c r="BA9" i="24"/>
  <c r="BA10" i="24"/>
  <c r="AZ14" i="24"/>
  <c r="BA18" i="24"/>
  <c r="BA12" i="24"/>
  <c r="BA13" i="24"/>
  <c r="BA6" i="24"/>
  <c r="AS10" i="24"/>
  <c r="AS15" i="24"/>
  <c r="AS14" i="24"/>
  <c r="AS9" i="24"/>
  <c r="AS11" i="24"/>
  <c r="AS8" i="24"/>
  <c r="AS5" i="24"/>
  <c r="AS16" i="24"/>
  <c r="AS18" i="24"/>
  <c r="AS12" i="24"/>
  <c r="AS7" i="24"/>
  <c r="AS6" i="24"/>
  <c r="AS13" i="24"/>
  <c r="AS17" i="24"/>
  <c r="AO28" i="21"/>
  <c r="AC8" i="21"/>
  <c r="AZ18" i="24"/>
  <c r="AZ6" i="24"/>
  <c r="AZ17" i="24"/>
  <c r="AZ11" i="24"/>
  <c r="AZ15" i="24"/>
  <c r="AP7" i="23" l="1"/>
  <c r="AN7" i="23"/>
  <c r="AP9" i="23"/>
  <c r="AN9" i="23"/>
  <c r="CS13" i="22"/>
  <c r="AA6" i="23"/>
  <c r="AP6" i="23"/>
  <c r="AN6" i="23"/>
  <c r="AP11" i="23"/>
  <c r="AN11" i="23"/>
  <c r="AB12" i="23"/>
  <c r="AP12" i="23"/>
  <c r="AN12" i="23"/>
  <c r="AA13" i="23"/>
  <c r="AP13" i="23"/>
  <c r="AN13" i="23"/>
  <c r="CS12" i="22"/>
  <c r="CS16" i="22"/>
  <c r="AB10" i="23"/>
  <c r="AP10" i="23"/>
  <c r="AN10" i="23"/>
  <c r="AB15" i="23"/>
  <c r="AP15" i="23"/>
  <c r="AN15" i="23"/>
  <c r="AP16" i="23"/>
  <c r="AN16" i="23"/>
  <c r="AP17" i="23"/>
  <c r="AN17" i="23"/>
  <c r="CS11" i="22"/>
  <c r="CS5" i="22"/>
  <c r="AP8" i="23"/>
  <c r="AN8" i="23"/>
  <c r="CS15" i="22"/>
  <c r="AP14" i="23"/>
  <c r="AN14" i="23"/>
  <c r="AP18" i="23"/>
  <c r="AN18" i="23"/>
  <c r="AP5" i="23"/>
  <c r="AN5" i="23"/>
  <c r="CS7" i="22"/>
  <c r="AC8" i="22" s="1"/>
  <c r="CS14" i="22"/>
  <c r="AC15" i="22" s="1"/>
  <c r="CS6" i="22"/>
  <c r="AC7" i="22" s="1"/>
  <c r="CS17" i="22"/>
  <c r="AC18" i="22" s="1"/>
  <c r="AL14" i="23"/>
  <c r="AH14" i="23"/>
  <c r="AD14" i="23"/>
  <c r="AO14" i="23"/>
  <c r="AK14" i="23"/>
  <c r="AG14" i="23"/>
  <c r="AJ14" i="23"/>
  <c r="AF14" i="23"/>
  <c r="AM14" i="23"/>
  <c r="AI14" i="23"/>
  <c r="AE14" i="23"/>
  <c r="AQ14" i="23"/>
  <c r="AA14" i="23"/>
  <c r="AA18" i="23"/>
  <c r="AL18" i="23"/>
  <c r="AH18" i="23"/>
  <c r="AD18" i="23"/>
  <c r="AO18" i="23"/>
  <c r="AK18" i="23"/>
  <c r="AG18" i="23"/>
  <c r="AJ18" i="23"/>
  <c r="AF18" i="23"/>
  <c r="AE18" i="23"/>
  <c r="AQ18" i="23"/>
  <c r="AM18" i="23"/>
  <c r="AI18" i="23"/>
  <c r="AB18" i="23"/>
  <c r="AJ5" i="23"/>
  <c r="AF5" i="23"/>
  <c r="AQ5" i="23"/>
  <c r="AM5" i="23"/>
  <c r="AI5" i="23"/>
  <c r="AE5" i="23"/>
  <c r="AL5" i="23"/>
  <c r="AH5" i="23"/>
  <c r="AD5" i="23"/>
  <c r="AK5" i="23"/>
  <c r="AG5" i="23"/>
  <c r="AO5" i="23"/>
  <c r="AA5" i="23"/>
  <c r="CR18" i="23"/>
  <c r="CS6" i="23" s="1"/>
  <c r="AB14" i="23"/>
  <c r="CS18" i="22"/>
  <c r="AA10" i="23"/>
  <c r="AJ7" i="23"/>
  <c r="AF7" i="23"/>
  <c r="AQ7" i="23"/>
  <c r="AM7" i="23"/>
  <c r="AI7" i="23"/>
  <c r="AE7" i="23"/>
  <c r="AL7" i="23"/>
  <c r="AH7" i="23"/>
  <c r="AD7" i="23"/>
  <c r="AO7" i="23"/>
  <c r="AK7" i="23"/>
  <c r="AG7" i="23"/>
  <c r="AA7" i="23"/>
  <c r="AL8" i="23"/>
  <c r="AH8" i="23"/>
  <c r="AD8" i="23"/>
  <c r="AO8" i="23"/>
  <c r="AK8" i="23"/>
  <c r="AG8" i="23"/>
  <c r="AJ8" i="23"/>
  <c r="AF8" i="23"/>
  <c r="AQ8" i="23"/>
  <c r="AM8" i="23"/>
  <c r="AI8" i="23"/>
  <c r="AE8" i="23"/>
  <c r="AA8" i="23"/>
  <c r="AJ9" i="23"/>
  <c r="AF9" i="23"/>
  <c r="AQ9" i="23"/>
  <c r="AM9" i="23"/>
  <c r="AI9" i="23"/>
  <c r="AE9" i="23"/>
  <c r="AL9" i="23"/>
  <c r="AH9" i="23"/>
  <c r="AD9" i="23"/>
  <c r="AO9" i="23"/>
  <c r="AK9" i="23"/>
  <c r="AG9" i="23"/>
  <c r="AA9" i="23"/>
  <c r="AL6" i="23"/>
  <c r="AH6" i="23"/>
  <c r="AD6" i="23"/>
  <c r="AO6" i="23"/>
  <c r="AK6" i="23"/>
  <c r="AG6" i="23"/>
  <c r="AJ6" i="23"/>
  <c r="AF6" i="23"/>
  <c r="AM6" i="23"/>
  <c r="AI6" i="23"/>
  <c r="AE6" i="23"/>
  <c r="AQ6" i="23"/>
  <c r="AJ11" i="23"/>
  <c r="AF11" i="23"/>
  <c r="AQ11" i="23"/>
  <c r="AM11" i="23"/>
  <c r="AI11" i="23"/>
  <c r="AE11" i="23"/>
  <c r="AL11" i="23"/>
  <c r="AH11" i="23"/>
  <c r="AD11" i="23"/>
  <c r="AG11" i="23"/>
  <c r="AO11" i="23"/>
  <c r="AK11" i="23"/>
  <c r="AA11" i="23"/>
  <c r="AL12" i="23"/>
  <c r="AH12" i="23"/>
  <c r="AD12" i="23"/>
  <c r="AO12" i="23"/>
  <c r="AK12" i="23"/>
  <c r="AG12" i="23"/>
  <c r="AJ12" i="23"/>
  <c r="AF12" i="23"/>
  <c r="AI12" i="23"/>
  <c r="AE12" i="23"/>
  <c r="AQ12" i="23"/>
  <c r="AM12" i="23"/>
  <c r="AJ13" i="23"/>
  <c r="AF13" i="23"/>
  <c r="AQ13" i="23"/>
  <c r="AM13" i="23"/>
  <c r="AI13" i="23"/>
  <c r="AE13" i="23"/>
  <c r="AL13" i="23"/>
  <c r="AH13" i="23"/>
  <c r="AD13" i="23"/>
  <c r="AK13" i="23"/>
  <c r="AG13" i="23"/>
  <c r="AO13" i="23"/>
  <c r="CS15" i="23"/>
  <c r="AB11" i="23"/>
  <c r="AA12" i="23"/>
  <c r="AB9" i="23"/>
  <c r="AB5" i="23"/>
  <c r="CQ17" i="24"/>
  <c r="CR17" i="24" s="1"/>
  <c r="CQ13" i="24"/>
  <c r="CR13" i="24" s="1"/>
  <c r="CQ9" i="24"/>
  <c r="CR9" i="24" s="1"/>
  <c r="CQ5" i="24"/>
  <c r="CR5" i="24" s="1"/>
  <c r="CQ16" i="24"/>
  <c r="CR16" i="24" s="1"/>
  <c r="CQ12" i="24"/>
  <c r="CR12" i="24" s="1"/>
  <c r="CQ8" i="24"/>
  <c r="CR8" i="24" s="1"/>
  <c r="CQ15" i="24"/>
  <c r="CR15" i="24" s="1"/>
  <c r="CQ11" i="24"/>
  <c r="CR11" i="24" s="1"/>
  <c r="CQ7" i="24"/>
  <c r="CR7" i="24" s="1"/>
  <c r="CQ14" i="24"/>
  <c r="CR14" i="24" s="1"/>
  <c r="CQ10" i="24"/>
  <c r="CR10" i="24" s="1"/>
  <c r="CQ6" i="24"/>
  <c r="CR6" i="24" s="1"/>
  <c r="CQ18" i="24"/>
  <c r="V14" i="24"/>
  <c r="V10" i="24"/>
  <c r="V6" i="24"/>
  <c r="V17" i="24"/>
  <c r="V13" i="24"/>
  <c r="V9" i="24"/>
  <c r="AB9" i="24" s="1"/>
  <c r="V5" i="24"/>
  <c r="V18" i="24"/>
  <c r="V16" i="24"/>
  <c r="V12" i="24"/>
  <c r="V8" i="24"/>
  <c r="V15" i="24"/>
  <c r="V11" i="24"/>
  <c r="AB11" i="24" s="1"/>
  <c r="V7" i="24"/>
  <c r="AL10" i="23"/>
  <c r="AH10" i="23"/>
  <c r="AD10" i="23"/>
  <c r="AO10" i="23"/>
  <c r="AK10" i="23"/>
  <c r="AG10" i="23"/>
  <c r="AJ10" i="23"/>
  <c r="AF10" i="23"/>
  <c r="AE10" i="23"/>
  <c r="AQ10" i="23"/>
  <c r="AM10" i="23"/>
  <c r="AI10" i="23"/>
  <c r="AJ15" i="23"/>
  <c r="AF15" i="23"/>
  <c r="AQ15" i="23"/>
  <c r="AM15" i="23"/>
  <c r="AI15" i="23"/>
  <c r="AE15" i="23"/>
  <c r="AL15" i="23"/>
  <c r="AH15" i="23"/>
  <c r="AD15" i="23"/>
  <c r="AO15" i="23"/>
  <c r="AK15" i="23"/>
  <c r="AG15" i="23"/>
  <c r="AA15" i="23"/>
  <c r="AL16" i="23"/>
  <c r="AH16" i="23"/>
  <c r="AD16" i="23"/>
  <c r="AO16" i="23"/>
  <c r="AK16" i="23"/>
  <c r="AG16" i="23"/>
  <c r="AJ16" i="23"/>
  <c r="AF16" i="23"/>
  <c r="AQ16" i="23"/>
  <c r="AM16" i="23"/>
  <c r="AI16" i="23"/>
  <c r="AE16" i="23"/>
  <c r="AA16" i="23"/>
  <c r="AB17" i="23"/>
  <c r="AJ17" i="23"/>
  <c r="AF17" i="23"/>
  <c r="AQ17" i="23"/>
  <c r="AM17" i="23"/>
  <c r="AI17" i="23"/>
  <c r="AE17" i="23"/>
  <c r="AL17" i="23"/>
  <c r="AH17" i="23"/>
  <c r="AD17" i="23"/>
  <c r="AO17" i="23"/>
  <c r="AK17" i="23"/>
  <c r="AG17" i="23"/>
  <c r="AA17" i="23"/>
  <c r="AB13" i="23"/>
  <c r="AB6" i="23"/>
  <c r="AB8" i="23"/>
  <c r="AB7" i="23"/>
  <c r="AC16" i="22"/>
  <c r="AC12" i="22"/>
  <c r="AC11" i="22"/>
  <c r="AC6" i="22"/>
  <c r="AC13" i="22"/>
  <c r="AZ17" i="26"/>
  <c r="AZ12" i="26"/>
  <c r="AZ16" i="26"/>
  <c r="AZ13" i="26"/>
  <c r="AZ9" i="26"/>
  <c r="AZ8" i="26"/>
  <c r="AZ10" i="26"/>
  <c r="AZ15" i="26"/>
  <c r="AZ5" i="26"/>
  <c r="AZ6" i="26"/>
  <c r="AZ11" i="26"/>
  <c r="AZ14" i="26"/>
  <c r="AZ7" i="26"/>
  <c r="AZ18" i="26"/>
  <c r="AC14" i="22"/>
  <c r="AC17" i="22"/>
  <c r="BA6" i="25"/>
  <c r="BA15" i="25"/>
  <c r="BA12" i="25"/>
  <c r="BA7" i="25"/>
  <c r="BA10" i="25"/>
  <c r="AZ10" i="25"/>
  <c r="BA18" i="25"/>
  <c r="BA17" i="25"/>
  <c r="BA16" i="25"/>
  <c r="AZ16" i="25"/>
  <c r="AO28" i="22"/>
  <c r="AZ7" i="25"/>
  <c r="BA5" i="25"/>
  <c r="BA11" i="25"/>
  <c r="BA9" i="25"/>
  <c r="AS10" i="25"/>
  <c r="AS14" i="25"/>
  <c r="AS12" i="25"/>
  <c r="AS17" i="25"/>
  <c r="AS8" i="25"/>
  <c r="AS9" i="25"/>
  <c r="AS13" i="25"/>
  <c r="AS15" i="25"/>
  <c r="AS6" i="25"/>
  <c r="AS18" i="25"/>
  <c r="AS7" i="25"/>
  <c r="AS11" i="25"/>
  <c r="AS5" i="25"/>
  <c r="AS16" i="25"/>
  <c r="AZ15" i="25"/>
  <c r="BA8" i="25"/>
  <c r="BA14" i="25"/>
  <c r="BA13" i="25"/>
  <c r="AZ17" i="25"/>
  <c r="AZ5" i="25"/>
  <c r="AZ14" i="25"/>
  <c r="CS12" i="23" l="1"/>
  <c r="AP17" i="24"/>
  <c r="AN17" i="24"/>
  <c r="AB8" i="24"/>
  <c r="AP8" i="24"/>
  <c r="AN8" i="24"/>
  <c r="AA5" i="24"/>
  <c r="AP5" i="24"/>
  <c r="AN5" i="24"/>
  <c r="AP6" i="24"/>
  <c r="AN6" i="24"/>
  <c r="CS11" i="23"/>
  <c r="AC12" i="23" s="1"/>
  <c r="AP18" i="24"/>
  <c r="AN18" i="24"/>
  <c r="AP7" i="24"/>
  <c r="AN7" i="24"/>
  <c r="AP12" i="24"/>
  <c r="AN12" i="24"/>
  <c r="AP9" i="24"/>
  <c r="AN9" i="24"/>
  <c r="AP10" i="24"/>
  <c r="AN10" i="24"/>
  <c r="CS13" i="23"/>
  <c r="AC14" i="23" s="1"/>
  <c r="AA15" i="24"/>
  <c r="AP15" i="24"/>
  <c r="AN15" i="24"/>
  <c r="CS14" i="23"/>
  <c r="AP11" i="24"/>
  <c r="AN11" i="24"/>
  <c r="AB16" i="24"/>
  <c r="AP16" i="24"/>
  <c r="AN16" i="24"/>
  <c r="AA13" i="24"/>
  <c r="AP13" i="24"/>
  <c r="AN13" i="24"/>
  <c r="AP14" i="24"/>
  <c r="AN14" i="24"/>
  <c r="CS16" i="23"/>
  <c r="CS9" i="23"/>
  <c r="CS8" i="23"/>
  <c r="AC9" i="23" s="1"/>
  <c r="CS7" i="23"/>
  <c r="CS10" i="23"/>
  <c r="CS5" i="23"/>
  <c r="AC6" i="23" s="1"/>
  <c r="CS17" i="23"/>
  <c r="AJ7" i="24"/>
  <c r="AF7" i="24"/>
  <c r="AQ7" i="24"/>
  <c r="AM7" i="24"/>
  <c r="AI7" i="24"/>
  <c r="AE7" i="24"/>
  <c r="AL7" i="24"/>
  <c r="AH7" i="24"/>
  <c r="AD7" i="24"/>
  <c r="AO7" i="24"/>
  <c r="AK7" i="24"/>
  <c r="AG7" i="24"/>
  <c r="AA7" i="24"/>
  <c r="AL12" i="24"/>
  <c r="AH12" i="24"/>
  <c r="AD12" i="24"/>
  <c r="AO12" i="24"/>
  <c r="AK12" i="24"/>
  <c r="AG12" i="24"/>
  <c r="AJ12" i="24"/>
  <c r="AF12" i="24"/>
  <c r="AM12" i="24"/>
  <c r="AI12" i="24"/>
  <c r="AE12" i="24"/>
  <c r="AQ12" i="24"/>
  <c r="AJ9" i="24"/>
  <c r="AF9" i="24"/>
  <c r="AQ9" i="24"/>
  <c r="AM9" i="24"/>
  <c r="AI9" i="24"/>
  <c r="AE9" i="24"/>
  <c r="AL9" i="24"/>
  <c r="AH9" i="24"/>
  <c r="AD9" i="24"/>
  <c r="AG9" i="24"/>
  <c r="AO9" i="24"/>
  <c r="AK9" i="24"/>
  <c r="AL10" i="24"/>
  <c r="AH10" i="24"/>
  <c r="AD10" i="24"/>
  <c r="AO10" i="24"/>
  <c r="AK10" i="24"/>
  <c r="AG10" i="24"/>
  <c r="AJ10" i="24"/>
  <c r="AF10" i="24"/>
  <c r="AI10" i="24"/>
  <c r="AE10" i="24"/>
  <c r="AQ10" i="24"/>
  <c r="AM10" i="24"/>
  <c r="AA10" i="24"/>
  <c r="CS18" i="23"/>
  <c r="AB5" i="24"/>
  <c r="AJ11" i="24"/>
  <c r="AF11" i="24"/>
  <c r="AQ11" i="24"/>
  <c r="AM11" i="24"/>
  <c r="AI11" i="24"/>
  <c r="AE11" i="24"/>
  <c r="AL11" i="24"/>
  <c r="AH11" i="24"/>
  <c r="AD11" i="24"/>
  <c r="AK11" i="24"/>
  <c r="AG11" i="24"/>
  <c r="AO11" i="24"/>
  <c r="AA11" i="24"/>
  <c r="AL16" i="24"/>
  <c r="AH16" i="24"/>
  <c r="AD16" i="24"/>
  <c r="AO16" i="24"/>
  <c r="AK16" i="24"/>
  <c r="AG16" i="24"/>
  <c r="AJ16" i="24"/>
  <c r="AF16" i="24"/>
  <c r="AE16" i="24"/>
  <c r="AQ16" i="24"/>
  <c r="AM16" i="24"/>
  <c r="AI16" i="24"/>
  <c r="AJ13" i="24"/>
  <c r="AF13" i="24"/>
  <c r="AQ13" i="24"/>
  <c r="AM13" i="24"/>
  <c r="AI13" i="24"/>
  <c r="AE13" i="24"/>
  <c r="AL13" i="24"/>
  <c r="AH13" i="24"/>
  <c r="AD13" i="24"/>
  <c r="AO13" i="24"/>
  <c r="AK13" i="24"/>
  <c r="AG13" i="24"/>
  <c r="AL14" i="24"/>
  <c r="AH14" i="24"/>
  <c r="AD14" i="24"/>
  <c r="AO14" i="24"/>
  <c r="AK14" i="24"/>
  <c r="AG14" i="24"/>
  <c r="AJ14" i="24"/>
  <c r="AF14" i="24"/>
  <c r="AQ14" i="24"/>
  <c r="AM14" i="24"/>
  <c r="AI14" i="24"/>
  <c r="AE14" i="24"/>
  <c r="AA14" i="24"/>
  <c r="AB13" i="24"/>
  <c r="CQ17" i="25"/>
  <c r="CR17" i="25" s="1"/>
  <c r="CQ13" i="25"/>
  <c r="CR13" i="25" s="1"/>
  <c r="CQ9" i="25"/>
  <c r="CR9" i="25" s="1"/>
  <c r="CQ5" i="25"/>
  <c r="CR5" i="25" s="1"/>
  <c r="CQ16" i="25"/>
  <c r="CR16" i="25" s="1"/>
  <c r="CQ12" i="25"/>
  <c r="CR12" i="25" s="1"/>
  <c r="CQ8" i="25"/>
  <c r="CR8" i="25" s="1"/>
  <c r="CQ15" i="25"/>
  <c r="CR15" i="25" s="1"/>
  <c r="CQ11" i="25"/>
  <c r="CR11" i="25" s="1"/>
  <c r="CQ7" i="25"/>
  <c r="CR7" i="25" s="1"/>
  <c r="CQ14" i="25"/>
  <c r="CR14" i="25" s="1"/>
  <c r="CQ10" i="25"/>
  <c r="CR10" i="25" s="1"/>
  <c r="CQ6" i="25"/>
  <c r="CR6" i="25" s="1"/>
  <c r="CQ18" i="25"/>
  <c r="V14" i="25"/>
  <c r="AB14" i="25" s="1"/>
  <c r="V10" i="25"/>
  <c r="V6" i="25"/>
  <c r="V17" i="25"/>
  <c r="V13" i="25"/>
  <c r="V9" i="25"/>
  <c r="V5" i="25"/>
  <c r="V16" i="25"/>
  <c r="V12" i="25"/>
  <c r="V8" i="25"/>
  <c r="AA8" i="25" s="1"/>
  <c r="V18" i="25"/>
  <c r="V15" i="25"/>
  <c r="AB15" i="25" s="1"/>
  <c r="V11" i="25"/>
  <c r="V7" i="25"/>
  <c r="AB14" i="24"/>
  <c r="AJ15" i="24"/>
  <c r="AF15" i="24"/>
  <c r="AQ15" i="24"/>
  <c r="AM15" i="24"/>
  <c r="AI15" i="24"/>
  <c r="AE15" i="24"/>
  <c r="AL15" i="24"/>
  <c r="AH15" i="24"/>
  <c r="AD15" i="24"/>
  <c r="AO15" i="24"/>
  <c r="AK15" i="24"/>
  <c r="AG15" i="24"/>
  <c r="AA18" i="24"/>
  <c r="AL18" i="24"/>
  <c r="AH18" i="24"/>
  <c r="AD18" i="24"/>
  <c r="AO18" i="24"/>
  <c r="AK18" i="24"/>
  <c r="AG18" i="24"/>
  <c r="AJ18" i="24"/>
  <c r="AF18" i="24"/>
  <c r="AI18" i="24"/>
  <c r="AE18" i="24"/>
  <c r="AQ18" i="24"/>
  <c r="AM18" i="24"/>
  <c r="AB18" i="24"/>
  <c r="AJ17" i="24"/>
  <c r="AF17" i="24"/>
  <c r="AQ17" i="24"/>
  <c r="AM17" i="24"/>
  <c r="AI17" i="24"/>
  <c r="AE17" i="24"/>
  <c r="AL17" i="24"/>
  <c r="AH17" i="24"/>
  <c r="AD17" i="24"/>
  <c r="AG17" i="24"/>
  <c r="AO17" i="24"/>
  <c r="AK17" i="24"/>
  <c r="AA17" i="24"/>
  <c r="AB17" i="24"/>
  <c r="CR18" i="24"/>
  <c r="CS10" i="24" s="1"/>
  <c r="AC11" i="24" s="1"/>
  <c r="AA16" i="24"/>
  <c r="AB15" i="24"/>
  <c r="AB7" i="24"/>
  <c r="AL8" i="24"/>
  <c r="AH8" i="24"/>
  <c r="AD8" i="24"/>
  <c r="AO8" i="24"/>
  <c r="AK8" i="24"/>
  <c r="AG8" i="24"/>
  <c r="AJ8" i="24"/>
  <c r="AF8" i="24"/>
  <c r="AE8" i="24"/>
  <c r="AQ8" i="24"/>
  <c r="AM8" i="24"/>
  <c r="AI8" i="24"/>
  <c r="AA8" i="24"/>
  <c r="AJ5" i="24"/>
  <c r="AF5" i="24"/>
  <c r="AQ5" i="24"/>
  <c r="AM5" i="24"/>
  <c r="AI5" i="24"/>
  <c r="AE5" i="24"/>
  <c r="AL5" i="24"/>
  <c r="AH5" i="24"/>
  <c r="AD5" i="24"/>
  <c r="AO5" i="24"/>
  <c r="AK5" i="24"/>
  <c r="AG5" i="24"/>
  <c r="AL6" i="24"/>
  <c r="AH6" i="24"/>
  <c r="AD6" i="24"/>
  <c r="AO6" i="24"/>
  <c r="AK6" i="24"/>
  <c r="AG6" i="24"/>
  <c r="AJ6" i="24"/>
  <c r="AF6" i="24"/>
  <c r="AQ6" i="24"/>
  <c r="AM6" i="24"/>
  <c r="AI6" i="24"/>
  <c r="AE6" i="24"/>
  <c r="AA6" i="24"/>
  <c r="AB6" i="24"/>
  <c r="AB12" i="24"/>
  <c r="AB10" i="24"/>
  <c r="AA12" i="24"/>
  <c r="AA9" i="24"/>
  <c r="AC16" i="23"/>
  <c r="AC17" i="23"/>
  <c r="BA8" i="26"/>
  <c r="BA9" i="26"/>
  <c r="AO28" i="23"/>
  <c r="BA6" i="26"/>
  <c r="BA16" i="26"/>
  <c r="BA7" i="26"/>
  <c r="BA10" i="26"/>
  <c r="BA18" i="26"/>
  <c r="AS14" i="26"/>
  <c r="AS12" i="26"/>
  <c r="AS13" i="26"/>
  <c r="AS11" i="26"/>
  <c r="AS16" i="26"/>
  <c r="AS10" i="26"/>
  <c r="AS18" i="26"/>
  <c r="AS15" i="26"/>
  <c r="AS8" i="26"/>
  <c r="AS7" i="26"/>
  <c r="AS9" i="26"/>
  <c r="AS6" i="26"/>
  <c r="AS5" i="26"/>
  <c r="AS17" i="26"/>
  <c r="BA17" i="26"/>
  <c r="BA5" i="26"/>
  <c r="BA11" i="26"/>
  <c r="BA14" i="26"/>
  <c r="BA15" i="26"/>
  <c r="BA13" i="26"/>
  <c r="BA12" i="26"/>
  <c r="CS7" i="24" l="1"/>
  <c r="CS9" i="24"/>
  <c r="AA15" i="25"/>
  <c r="AB5" i="25"/>
  <c r="AP5" i="25"/>
  <c r="AN5" i="25"/>
  <c r="CS12" i="24"/>
  <c r="AC13" i="24" s="1"/>
  <c r="CS5" i="24"/>
  <c r="AC6" i="24" s="1"/>
  <c r="AP7" i="25"/>
  <c r="AN7" i="25"/>
  <c r="AB8" i="25"/>
  <c r="AP8" i="25"/>
  <c r="AN8" i="25"/>
  <c r="AP9" i="25"/>
  <c r="AN9" i="25"/>
  <c r="AB10" i="25"/>
  <c r="AP10" i="25"/>
  <c r="AN10" i="25"/>
  <c r="AP18" i="25"/>
  <c r="AN18" i="25"/>
  <c r="AP6" i="25"/>
  <c r="AN6" i="25"/>
  <c r="CS11" i="24"/>
  <c r="AC12" i="24" s="1"/>
  <c r="CS8" i="24"/>
  <c r="AC9" i="24" s="1"/>
  <c r="AB11" i="25"/>
  <c r="AP11" i="25"/>
  <c r="AN11" i="25"/>
  <c r="AB12" i="25"/>
  <c r="AP12" i="25"/>
  <c r="AN12" i="25"/>
  <c r="AB13" i="25"/>
  <c r="AP13" i="25"/>
  <c r="AN13" i="25"/>
  <c r="AA14" i="25"/>
  <c r="AP14" i="25"/>
  <c r="AN14" i="25"/>
  <c r="CS13" i="24"/>
  <c r="AP15" i="25"/>
  <c r="AN15" i="25"/>
  <c r="AP16" i="25"/>
  <c r="AN16" i="25"/>
  <c r="AP17" i="25"/>
  <c r="AN17" i="25"/>
  <c r="AA12" i="25"/>
  <c r="CS16" i="24"/>
  <c r="AC17" i="24" s="1"/>
  <c r="CS17" i="24"/>
  <c r="AC18" i="24" s="1"/>
  <c r="CS14" i="24"/>
  <c r="AC15" i="24" s="1"/>
  <c r="CS15" i="24"/>
  <c r="AC16" i="24" s="1"/>
  <c r="CS6" i="24"/>
  <c r="AC7" i="24" s="1"/>
  <c r="CQ17" i="26"/>
  <c r="CR17" i="26" s="1"/>
  <c r="CQ13" i="26"/>
  <c r="CR13" i="26" s="1"/>
  <c r="CQ9" i="26"/>
  <c r="CR9" i="26" s="1"/>
  <c r="CQ5" i="26"/>
  <c r="CR5" i="26" s="1"/>
  <c r="CQ16" i="26"/>
  <c r="CR16" i="26" s="1"/>
  <c r="CQ12" i="26"/>
  <c r="CR12" i="26" s="1"/>
  <c r="CQ8" i="26"/>
  <c r="CR8" i="26" s="1"/>
  <c r="CQ15" i="26"/>
  <c r="CR15" i="26" s="1"/>
  <c r="CQ11" i="26"/>
  <c r="CR11" i="26" s="1"/>
  <c r="CQ7" i="26"/>
  <c r="CR7" i="26" s="1"/>
  <c r="CQ14" i="26"/>
  <c r="CR14" i="26" s="1"/>
  <c r="CQ10" i="26"/>
  <c r="CR10" i="26" s="1"/>
  <c r="CQ6" i="26"/>
  <c r="CR6" i="26" s="1"/>
  <c r="CQ18" i="26"/>
  <c r="V14" i="26"/>
  <c r="AB14" i="26" s="1"/>
  <c r="V10" i="26"/>
  <c r="V6" i="26"/>
  <c r="V17" i="26"/>
  <c r="V13" i="26"/>
  <c r="AB13" i="26" s="1"/>
  <c r="V9" i="26"/>
  <c r="AB9" i="26" s="1"/>
  <c r="V5" i="26"/>
  <c r="AB5" i="26" s="1"/>
  <c r="V18" i="26"/>
  <c r="V16" i="26"/>
  <c r="AB16" i="26" s="1"/>
  <c r="V12" i="26"/>
  <c r="V8" i="26"/>
  <c r="AB8" i="26" s="1"/>
  <c r="V15" i="26"/>
  <c r="V11" i="26"/>
  <c r="V7" i="26"/>
  <c r="AJ15" i="25"/>
  <c r="AF15" i="25"/>
  <c r="AQ15" i="25"/>
  <c r="AM15" i="25"/>
  <c r="AI15" i="25"/>
  <c r="AE15" i="25"/>
  <c r="AL15" i="25"/>
  <c r="AH15" i="25"/>
  <c r="AD15" i="25"/>
  <c r="AG15" i="25"/>
  <c r="AO15" i="25"/>
  <c r="AK15" i="25"/>
  <c r="AL16" i="25"/>
  <c r="AH16" i="25"/>
  <c r="AD16" i="25"/>
  <c r="AO16" i="25"/>
  <c r="AK16" i="25"/>
  <c r="AG16" i="25"/>
  <c r="AJ16" i="25"/>
  <c r="AF16" i="25"/>
  <c r="AI16" i="25"/>
  <c r="AE16" i="25"/>
  <c r="AQ16" i="25"/>
  <c r="AM16" i="25"/>
  <c r="AA16" i="25"/>
  <c r="AB17" i="25"/>
  <c r="AJ17" i="25"/>
  <c r="AF17" i="25"/>
  <c r="AQ17" i="25"/>
  <c r="AM17" i="25"/>
  <c r="AI17" i="25"/>
  <c r="AE17" i="25"/>
  <c r="AL17" i="25"/>
  <c r="AH17" i="25"/>
  <c r="AD17" i="25"/>
  <c r="AK17" i="25"/>
  <c r="AG17" i="25"/>
  <c r="AO17" i="25"/>
  <c r="AA17" i="25"/>
  <c r="CR18" i="25"/>
  <c r="CS17" i="25" s="1"/>
  <c r="CS18" i="24"/>
  <c r="AA18" i="25"/>
  <c r="AL18" i="25"/>
  <c r="AH18" i="25"/>
  <c r="AD18" i="25"/>
  <c r="AO18" i="25"/>
  <c r="AK18" i="25"/>
  <c r="AG18" i="25"/>
  <c r="AJ18" i="25"/>
  <c r="AF18" i="25"/>
  <c r="AM18" i="25"/>
  <c r="AI18" i="25"/>
  <c r="AE18" i="25"/>
  <c r="AQ18" i="25"/>
  <c r="AB18" i="25"/>
  <c r="AJ5" i="25"/>
  <c r="AF5" i="25"/>
  <c r="AQ5" i="25"/>
  <c r="AM5" i="25"/>
  <c r="AI5" i="25"/>
  <c r="AE5" i="25"/>
  <c r="AL5" i="25"/>
  <c r="AH5" i="25"/>
  <c r="AD5" i="25"/>
  <c r="AO5" i="25"/>
  <c r="AK5" i="25"/>
  <c r="AG5" i="25"/>
  <c r="AL6" i="25"/>
  <c r="AH6" i="25"/>
  <c r="AD6" i="25"/>
  <c r="AO6" i="25"/>
  <c r="AK6" i="25"/>
  <c r="AG6" i="25"/>
  <c r="AJ6" i="25"/>
  <c r="AF6" i="25"/>
  <c r="AE6" i="25"/>
  <c r="AQ6" i="25"/>
  <c r="AM6" i="25"/>
  <c r="AI6" i="25"/>
  <c r="AA6" i="25"/>
  <c r="AB16" i="25"/>
  <c r="AA5" i="25"/>
  <c r="AB11" i="26"/>
  <c r="AJ7" i="25"/>
  <c r="AF7" i="25"/>
  <c r="AQ7" i="25"/>
  <c r="AM7" i="25"/>
  <c r="AI7" i="25"/>
  <c r="AE7" i="25"/>
  <c r="AL7" i="25"/>
  <c r="AH7" i="25"/>
  <c r="AD7" i="25"/>
  <c r="AG7" i="25"/>
  <c r="AO7" i="25"/>
  <c r="AK7" i="25"/>
  <c r="AA7" i="25"/>
  <c r="AL8" i="25"/>
  <c r="AH8" i="25"/>
  <c r="AD8" i="25"/>
  <c r="AO8" i="25"/>
  <c r="AK8" i="25"/>
  <c r="AG8" i="25"/>
  <c r="AJ8" i="25"/>
  <c r="AF8" i="25"/>
  <c r="AI8" i="25"/>
  <c r="AE8" i="25"/>
  <c r="AQ8" i="25"/>
  <c r="AM8" i="25"/>
  <c r="AJ9" i="25"/>
  <c r="AF9" i="25"/>
  <c r="AQ9" i="25"/>
  <c r="AM9" i="25"/>
  <c r="AI9" i="25"/>
  <c r="AE9" i="25"/>
  <c r="AL9" i="25"/>
  <c r="AH9" i="25"/>
  <c r="AD9" i="25"/>
  <c r="AK9" i="25"/>
  <c r="AG9" i="25"/>
  <c r="AO9" i="25"/>
  <c r="AA9" i="25"/>
  <c r="AL10" i="25"/>
  <c r="AH10" i="25"/>
  <c r="AD10" i="25"/>
  <c r="AO10" i="25"/>
  <c r="AK10" i="25"/>
  <c r="AG10" i="25"/>
  <c r="AJ10" i="25"/>
  <c r="AF10" i="25"/>
  <c r="AM10" i="25"/>
  <c r="AI10" i="25"/>
  <c r="AE10" i="25"/>
  <c r="AQ10" i="25"/>
  <c r="AA10" i="25"/>
  <c r="CS10" i="25"/>
  <c r="AB9" i="25"/>
  <c r="AB6" i="25"/>
  <c r="AB10" i="26"/>
  <c r="AB7" i="26"/>
  <c r="AJ11" i="25"/>
  <c r="AF11" i="25"/>
  <c r="AQ11" i="25"/>
  <c r="AM11" i="25"/>
  <c r="AI11" i="25"/>
  <c r="AE11" i="25"/>
  <c r="AL11" i="25"/>
  <c r="AH11" i="25"/>
  <c r="AD11" i="25"/>
  <c r="AO11" i="25"/>
  <c r="AK11" i="25"/>
  <c r="AG11" i="25"/>
  <c r="AA11" i="25"/>
  <c r="AL12" i="25"/>
  <c r="AH12" i="25"/>
  <c r="AD12" i="25"/>
  <c r="AO12" i="25"/>
  <c r="AK12" i="25"/>
  <c r="AG12" i="25"/>
  <c r="AJ12" i="25"/>
  <c r="AF12" i="25"/>
  <c r="AQ12" i="25"/>
  <c r="AM12" i="25"/>
  <c r="AI12" i="25"/>
  <c r="AE12" i="25"/>
  <c r="AJ13" i="25"/>
  <c r="AF13" i="25"/>
  <c r="AQ13" i="25"/>
  <c r="AM13" i="25"/>
  <c r="AI13" i="25"/>
  <c r="AE13" i="25"/>
  <c r="AL13" i="25"/>
  <c r="AH13" i="25"/>
  <c r="AD13" i="25"/>
  <c r="AO13" i="25"/>
  <c r="AK13" i="25"/>
  <c r="AG13" i="25"/>
  <c r="AL14" i="25"/>
  <c r="AH14" i="25"/>
  <c r="AD14" i="25"/>
  <c r="AO14" i="25"/>
  <c r="AK14" i="25"/>
  <c r="AG14" i="25"/>
  <c r="AJ14" i="25"/>
  <c r="AF14" i="25"/>
  <c r="AE14" i="25"/>
  <c r="AQ14" i="25"/>
  <c r="AM14" i="25"/>
  <c r="AI14" i="25"/>
  <c r="AA13" i="25"/>
  <c r="AB7" i="25"/>
  <c r="AC15" i="23"/>
  <c r="AC13" i="23"/>
  <c r="AC18" i="23"/>
  <c r="AC11" i="23"/>
  <c r="AC8" i="23"/>
  <c r="AC10" i="24"/>
  <c r="AC10" i="23"/>
  <c r="AC8" i="24"/>
  <c r="AC7" i="23"/>
  <c r="AC14" i="24"/>
  <c r="AO28" i="24"/>
  <c r="CS14" i="25" l="1"/>
  <c r="CS16" i="25"/>
  <c r="CS12" i="25"/>
  <c r="AB15" i="26"/>
  <c r="AP15" i="26"/>
  <c r="AN15" i="26"/>
  <c r="AP18" i="26"/>
  <c r="AN18" i="26"/>
  <c r="AP17" i="26"/>
  <c r="AN17" i="26"/>
  <c r="CS13" i="25"/>
  <c r="AC14" i="25" s="1"/>
  <c r="CS11" i="25"/>
  <c r="AP8" i="26"/>
  <c r="AN8" i="26"/>
  <c r="AP5" i="26"/>
  <c r="AN5" i="26"/>
  <c r="AP6" i="26"/>
  <c r="AN6" i="26"/>
  <c r="CS5" i="25"/>
  <c r="AP7" i="26"/>
  <c r="AN7" i="26"/>
  <c r="AP12" i="26"/>
  <c r="AN12" i="26"/>
  <c r="AP9" i="26"/>
  <c r="AN9" i="26"/>
  <c r="AP10" i="26"/>
  <c r="AN10" i="26"/>
  <c r="CS15" i="25"/>
  <c r="CS9" i="25"/>
  <c r="CS7" i="25"/>
  <c r="AP11" i="26"/>
  <c r="AN11" i="26"/>
  <c r="AP16" i="26"/>
  <c r="AN16" i="26"/>
  <c r="AP13" i="26"/>
  <c r="AN13" i="26"/>
  <c r="AP14" i="26"/>
  <c r="AN14" i="26"/>
  <c r="CS8" i="25"/>
  <c r="AC9" i="25" s="1"/>
  <c r="CS6" i="25"/>
  <c r="AC7" i="25" s="1"/>
  <c r="AL8" i="26"/>
  <c r="AH8" i="26"/>
  <c r="AD8" i="26"/>
  <c r="AO8" i="26"/>
  <c r="AK8" i="26"/>
  <c r="AG8" i="26"/>
  <c r="AJ8" i="26"/>
  <c r="AF8" i="26"/>
  <c r="AM8" i="26"/>
  <c r="AI8" i="26"/>
  <c r="AE8" i="26"/>
  <c r="AQ8" i="26"/>
  <c r="AA8" i="26"/>
  <c r="AJ5" i="26"/>
  <c r="AF5" i="26"/>
  <c r="AQ5" i="26"/>
  <c r="AM5" i="26"/>
  <c r="AI5" i="26"/>
  <c r="AE5" i="26"/>
  <c r="AL5" i="26"/>
  <c r="AH5" i="26"/>
  <c r="AD5" i="26"/>
  <c r="AO5" i="26"/>
  <c r="AK5" i="26"/>
  <c r="AG5" i="26"/>
  <c r="AA5" i="26"/>
  <c r="AL6" i="26"/>
  <c r="AH6" i="26"/>
  <c r="AD6" i="26"/>
  <c r="AO6" i="26"/>
  <c r="AK6" i="26"/>
  <c r="AG6" i="26"/>
  <c r="AJ6" i="26"/>
  <c r="AF6" i="26"/>
  <c r="AI6" i="26"/>
  <c r="AE6" i="26"/>
  <c r="AQ6" i="26"/>
  <c r="AM6" i="26"/>
  <c r="AA6" i="26"/>
  <c r="AJ7" i="26"/>
  <c r="AF7" i="26"/>
  <c r="AQ7" i="26"/>
  <c r="AM7" i="26"/>
  <c r="AI7" i="26"/>
  <c r="AE7" i="26"/>
  <c r="AL7" i="26"/>
  <c r="AH7" i="26"/>
  <c r="AD7" i="26"/>
  <c r="AK7" i="26"/>
  <c r="AG7" i="26"/>
  <c r="AO7" i="26"/>
  <c r="AA7" i="26"/>
  <c r="AL12" i="26"/>
  <c r="AH12" i="26"/>
  <c r="AD12" i="26"/>
  <c r="AO12" i="26"/>
  <c r="AK12" i="26"/>
  <c r="AG12" i="26"/>
  <c r="AJ12" i="26"/>
  <c r="AF12" i="26"/>
  <c r="AE12" i="26"/>
  <c r="AQ12" i="26"/>
  <c r="AM12" i="26"/>
  <c r="AI12" i="26"/>
  <c r="AA12" i="26"/>
  <c r="AJ9" i="26"/>
  <c r="AF9" i="26"/>
  <c r="AQ9" i="26"/>
  <c r="AM9" i="26"/>
  <c r="AI9" i="26"/>
  <c r="AE9" i="26"/>
  <c r="AL9" i="26"/>
  <c r="AH9" i="26"/>
  <c r="AD9" i="26"/>
  <c r="AO9" i="26"/>
  <c r="AK9" i="26"/>
  <c r="AG9" i="26"/>
  <c r="AA9" i="26"/>
  <c r="AL10" i="26"/>
  <c r="AH10" i="26"/>
  <c r="AD10" i="26"/>
  <c r="AO10" i="26"/>
  <c r="AK10" i="26"/>
  <c r="AG10" i="26"/>
  <c r="AJ10" i="26"/>
  <c r="AF10" i="26"/>
  <c r="AQ10" i="26"/>
  <c r="AM10" i="26"/>
  <c r="AI10" i="26"/>
  <c r="AE10" i="26"/>
  <c r="AA10" i="26"/>
  <c r="CS18" i="25"/>
  <c r="AB12" i="26"/>
  <c r="AJ11" i="26"/>
  <c r="AF11" i="26"/>
  <c r="AQ11" i="26"/>
  <c r="AM11" i="26"/>
  <c r="AI11" i="26"/>
  <c r="AE11" i="26"/>
  <c r="AL11" i="26"/>
  <c r="AH11" i="26"/>
  <c r="AD11" i="26"/>
  <c r="AO11" i="26"/>
  <c r="AK11" i="26"/>
  <c r="AG11" i="26"/>
  <c r="AA11" i="26"/>
  <c r="AL16" i="26"/>
  <c r="AH16" i="26"/>
  <c r="AD16" i="26"/>
  <c r="AO16" i="26"/>
  <c r="AK16" i="26"/>
  <c r="AG16" i="26"/>
  <c r="AJ16" i="26"/>
  <c r="AF16" i="26"/>
  <c r="AM16" i="26"/>
  <c r="AI16" i="26"/>
  <c r="AE16" i="26"/>
  <c r="AQ16" i="26"/>
  <c r="AA16" i="26"/>
  <c r="AJ13" i="26"/>
  <c r="AF13" i="26"/>
  <c r="AQ13" i="26"/>
  <c r="AM13" i="26"/>
  <c r="AI13" i="26"/>
  <c r="AE13" i="26"/>
  <c r="AL13" i="26"/>
  <c r="AH13" i="26"/>
  <c r="AD13" i="26"/>
  <c r="AG13" i="26"/>
  <c r="AO13" i="26"/>
  <c r="AK13" i="26"/>
  <c r="AA13" i="26"/>
  <c r="AL14" i="26"/>
  <c r="AH14" i="26"/>
  <c r="AD14" i="26"/>
  <c r="AO14" i="26"/>
  <c r="AK14" i="26"/>
  <c r="AG14" i="26"/>
  <c r="AJ14" i="26"/>
  <c r="AF14" i="26"/>
  <c r="AI14" i="26"/>
  <c r="AE14" i="26"/>
  <c r="AQ14" i="26"/>
  <c r="AM14" i="26"/>
  <c r="AA14" i="26"/>
  <c r="AB6" i="26"/>
  <c r="AJ15" i="26"/>
  <c r="AF15" i="26"/>
  <c r="AQ15" i="26"/>
  <c r="AM15" i="26"/>
  <c r="AI15" i="26"/>
  <c r="AE15" i="26"/>
  <c r="AL15" i="26"/>
  <c r="AH15" i="26"/>
  <c r="AD15" i="26"/>
  <c r="AK15" i="26"/>
  <c r="AG15" i="26"/>
  <c r="AO15" i="26"/>
  <c r="AA15" i="26"/>
  <c r="AA18" i="26"/>
  <c r="AL18" i="26"/>
  <c r="AH18" i="26"/>
  <c r="AD18" i="26"/>
  <c r="AO18" i="26"/>
  <c r="AK18" i="26"/>
  <c r="AG18" i="26"/>
  <c r="AJ18" i="26"/>
  <c r="AF18" i="26"/>
  <c r="AQ18" i="26"/>
  <c r="AM18" i="26"/>
  <c r="AI18" i="26"/>
  <c r="AE18" i="26"/>
  <c r="AB18" i="26"/>
  <c r="AJ17" i="26"/>
  <c r="AF17" i="26"/>
  <c r="AQ17" i="26"/>
  <c r="AM17" i="26"/>
  <c r="AI17" i="26"/>
  <c r="AE17" i="26"/>
  <c r="AL17" i="26"/>
  <c r="AH17" i="26"/>
  <c r="AD17" i="26"/>
  <c r="AO17" i="26"/>
  <c r="AK17" i="26"/>
  <c r="AG17" i="26"/>
  <c r="AA17" i="26"/>
  <c r="AB17" i="26"/>
  <c r="CR18" i="26"/>
  <c r="CS10" i="26" s="1"/>
  <c r="AC11" i="26" s="1"/>
  <c r="AC13" i="25"/>
  <c r="AC15" i="25"/>
  <c r="AC17" i="25"/>
  <c r="AC18" i="25"/>
  <c r="AO28" i="25"/>
  <c r="CS8" i="26" l="1"/>
  <c r="CS13" i="26"/>
  <c r="AC14" i="26" s="1"/>
  <c r="CS5" i="26"/>
  <c r="AC6" i="26" s="1"/>
  <c r="CS12" i="26"/>
  <c r="AC13" i="26" s="1"/>
  <c r="CS16" i="26"/>
  <c r="CS11" i="26"/>
  <c r="AC12" i="26" s="1"/>
  <c r="CS17" i="26"/>
  <c r="CS15" i="26"/>
  <c r="AC16" i="26" s="1"/>
  <c r="CS6" i="26"/>
  <c r="AC7" i="26" s="1"/>
  <c r="CS7" i="26"/>
  <c r="AC8" i="26" s="1"/>
  <c r="CS14" i="26"/>
  <c r="AC15" i="26" s="1"/>
  <c r="CS9" i="26"/>
  <c r="AC10" i="26" s="1"/>
  <c r="CS18" i="26"/>
  <c r="AC16" i="25"/>
  <c r="AC11" i="25"/>
  <c r="AC12" i="25"/>
  <c r="AC10" i="25"/>
  <c r="AC8" i="25"/>
  <c r="AC6" i="25"/>
  <c r="AC17" i="26"/>
  <c r="AC9" i="26"/>
  <c r="AO28" i="26"/>
  <c r="AC18" i="26"/>
  <c r="D2" i="40" l="1"/>
  <c r="D3" i="40"/>
  <c r="D5" i="40"/>
  <c r="D13" i="40"/>
  <c r="D11" i="40"/>
  <c r="D10" i="40"/>
  <c r="D14" i="40"/>
  <c r="D9" i="40"/>
  <c r="D15" i="40"/>
  <c r="D7" i="40"/>
  <c r="D8" i="40"/>
  <c r="D6" i="40"/>
  <c r="D4" i="40"/>
  <c r="D12" i="40"/>
  <c r="C6" i="40" l="1"/>
  <c r="A6" i="40"/>
  <c r="C9" i="40"/>
  <c r="A9" i="40"/>
  <c r="C13" i="40"/>
  <c r="A13" i="40"/>
  <c r="C8" i="40"/>
  <c r="A8" i="40"/>
  <c r="C14" i="40"/>
  <c r="A14" i="40"/>
  <c r="C5" i="40"/>
  <c r="A5" i="40"/>
  <c r="C12" i="40"/>
  <c r="A12" i="40"/>
  <c r="C7" i="40"/>
  <c r="A7" i="40"/>
  <c r="C10" i="40"/>
  <c r="A10" i="40"/>
  <c r="C3" i="40"/>
  <c r="A3" i="40"/>
  <c r="C4" i="40"/>
  <c r="A4" i="40"/>
  <c r="C15" i="40"/>
  <c r="A15" i="40"/>
  <c r="C11" i="40"/>
  <c r="A11" i="40"/>
  <c r="C2" i="40"/>
  <c r="A2" i="40"/>
  <c r="P10" i="40"/>
  <c r="P14" i="40"/>
  <c r="P9" i="40"/>
  <c r="P2" i="40"/>
  <c r="P3" i="40"/>
  <c r="P12" i="40"/>
  <c r="P7" i="40"/>
  <c r="P8" i="40"/>
  <c r="P11" i="40"/>
  <c r="P6" i="40"/>
  <c r="P15" i="40"/>
  <c r="P4" i="40"/>
  <c r="P13" i="40"/>
  <c r="P5" i="40"/>
  <c r="H5" i="40" l="1"/>
  <c r="H13" i="40"/>
  <c r="H15" i="40"/>
  <c r="H8" i="40"/>
  <c r="H2" i="40"/>
  <c r="H6" i="40"/>
  <c r="H7" i="40"/>
  <c r="H9" i="40"/>
  <c r="L14" i="40"/>
  <c r="L3" i="40"/>
  <c r="L13" i="40"/>
  <c r="L6" i="40"/>
  <c r="L7" i="40"/>
  <c r="L4" i="40"/>
  <c r="L10" i="40"/>
  <c r="L5" i="40"/>
  <c r="L9" i="40"/>
  <c r="L12" i="40"/>
  <c r="L8" i="40"/>
  <c r="L15" i="40"/>
  <c r="L11" i="40"/>
  <c r="L2" i="40"/>
  <c r="H11" i="40"/>
  <c r="H12" i="40"/>
  <c r="H10" i="40"/>
  <c r="H4" i="40"/>
  <c r="H3" i="40"/>
  <c r="H14" i="40"/>
  <c r="G11" i="40" l="1"/>
  <c r="E11" i="40"/>
  <c r="K13" i="40"/>
  <c r="I13" i="40"/>
  <c r="G14" i="40"/>
  <c r="E14" i="40"/>
  <c r="G12" i="40"/>
  <c r="E12" i="40"/>
  <c r="K15" i="40"/>
  <c r="I15" i="40"/>
  <c r="K5" i="40"/>
  <c r="I5" i="40"/>
  <c r="K6" i="40"/>
  <c r="I6" i="40"/>
  <c r="G9" i="40"/>
  <c r="E9" i="40"/>
  <c r="G8" i="40"/>
  <c r="E8" i="40"/>
  <c r="K8" i="40"/>
  <c r="I8" i="40"/>
  <c r="G7" i="40"/>
  <c r="E7" i="40"/>
  <c r="G4" i="40"/>
  <c r="E4" i="40"/>
  <c r="K2" i="40"/>
  <c r="I2" i="40"/>
  <c r="K12" i="40"/>
  <c r="I12" i="40"/>
  <c r="K4" i="40"/>
  <c r="I4" i="40"/>
  <c r="K3" i="40"/>
  <c r="I3" i="40"/>
  <c r="G6" i="40"/>
  <c r="E6" i="40"/>
  <c r="G13" i="40"/>
  <c r="E13" i="40"/>
  <c r="G3" i="40"/>
  <c r="E3" i="40"/>
  <c r="K10" i="40"/>
  <c r="I10" i="40"/>
  <c r="G15" i="40"/>
  <c r="E15" i="40"/>
  <c r="G10" i="40"/>
  <c r="E10" i="40"/>
  <c r="K11" i="40"/>
  <c r="I11" i="40"/>
  <c r="K9" i="40"/>
  <c r="I9" i="40"/>
  <c r="K7" i="40"/>
  <c r="I7" i="40"/>
  <c r="K14" i="40"/>
  <c r="I14" i="40"/>
  <c r="G2" i="40"/>
  <c r="E2" i="40"/>
  <c r="G5" i="40"/>
  <c r="E5" i="40"/>
</calcChain>
</file>

<file path=xl/sharedStrings.xml><?xml version="1.0" encoding="utf-8"?>
<sst xmlns="http://schemas.openxmlformats.org/spreadsheetml/2006/main" count="2909" uniqueCount="83">
  <si>
    <t>2016-2017</t>
  </si>
  <si>
    <t>JOURNEE 01</t>
  </si>
  <si>
    <t>CLASSEMENT</t>
  </si>
  <si>
    <t>P</t>
  </si>
  <si>
    <t>Equipes</t>
  </si>
  <si>
    <t>Buts</t>
  </si>
  <si>
    <t>Evolution</t>
  </si>
  <si>
    <t>R</t>
  </si>
  <si>
    <t>Pts</t>
  </si>
  <si>
    <t>J</t>
  </si>
  <si>
    <t>G</t>
  </si>
  <si>
    <t>N</t>
  </si>
  <si>
    <t>Diff.</t>
  </si>
  <si>
    <t>Domicile</t>
  </si>
  <si>
    <t>Extérieur</t>
  </si>
  <si>
    <t>B +</t>
  </si>
  <si>
    <t>B -</t>
  </si>
  <si>
    <t>%</t>
  </si>
  <si>
    <t>T Pt</t>
  </si>
  <si>
    <t>p</t>
  </si>
  <si>
    <t>u</t>
  </si>
  <si>
    <t>q</t>
  </si>
  <si>
    <t>JOURNEE 02</t>
  </si>
  <si>
    <t>JOURNEE 03</t>
  </si>
  <si>
    <t>MEILLEURE ATTAQUE</t>
  </si>
  <si>
    <t>MEILLEURE DEFENSE</t>
  </si>
  <si>
    <t>MEILLEUR GOAL AVERAGE</t>
  </si>
  <si>
    <t>MEILLEURE EQUIPE A DOMICILE</t>
  </si>
  <si>
    <t>MEILLEURE EQUIPE A L'EXTERIEUR</t>
  </si>
  <si>
    <t>JOURNEE 06</t>
  </si>
  <si>
    <t>JOURNEE 05</t>
  </si>
  <si>
    <t>JOURNEE 04</t>
  </si>
  <si>
    <t>Place</t>
  </si>
  <si>
    <t>JOURNEE 07</t>
  </si>
  <si>
    <t>JOURNEE 08</t>
  </si>
  <si>
    <t>JOURNEE 09</t>
  </si>
  <si>
    <t>JOURNEE 10</t>
  </si>
  <si>
    <t>JOURNEE 11</t>
  </si>
  <si>
    <t>JOURNEE 12</t>
  </si>
  <si>
    <t>JOURNEE 13</t>
  </si>
  <si>
    <t>JOURNEE 14</t>
  </si>
  <si>
    <t>JOURNEE 15</t>
  </si>
  <si>
    <t>JOURNEE 16</t>
  </si>
  <si>
    <t>JOURNEE 17</t>
  </si>
  <si>
    <t>JOURNEE 18</t>
  </si>
  <si>
    <t>JOURNEE 19</t>
  </si>
  <si>
    <t>JOURNEE 20</t>
  </si>
  <si>
    <t>JOURNEE 21</t>
  </si>
  <si>
    <t>JOURNEE 22</t>
  </si>
  <si>
    <t>JOURNEE 23</t>
  </si>
  <si>
    <t>JOURNEE 24</t>
  </si>
  <si>
    <t>JOURNEE 25</t>
  </si>
  <si>
    <t>JOURNEE 26</t>
  </si>
  <si>
    <t>RANG</t>
  </si>
  <si>
    <t>Dates</t>
  </si>
  <si>
    <t>Heure</t>
  </si>
  <si>
    <t>Buts/Journée</t>
  </si>
  <si>
    <t>Total Buts du Championnat</t>
  </si>
  <si>
    <t>Moyenne générale</t>
  </si>
  <si>
    <t>Nom du Championnat</t>
  </si>
  <si>
    <t>Equipe 01</t>
  </si>
  <si>
    <t>Equipe 02</t>
  </si>
  <si>
    <t>Equipe 03</t>
  </si>
  <si>
    <t>Equipe 04</t>
  </si>
  <si>
    <t>Equipe 05</t>
  </si>
  <si>
    <t>Equipe 06</t>
  </si>
  <si>
    <t>Equipe 07</t>
  </si>
  <si>
    <t>Equipe 08</t>
  </si>
  <si>
    <t>Equipe 09</t>
  </si>
  <si>
    <t>Equipe 10</t>
  </si>
  <si>
    <t>Equipe 11</t>
  </si>
  <si>
    <t>Equipe 12</t>
  </si>
  <si>
    <t>Equipe 13</t>
  </si>
  <si>
    <t>Equipe 14</t>
  </si>
  <si>
    <t>Noter les équipes</t>
  </si>
  <si>
    <t>Trier par ordre alphabétique</t>
  </si>
  <si>
    <t>Noter le nom du Championnat</t>
  </si>
  <si>
    <t>Changer la saison au moyen de la liste déroulante</t>
  </si>
  <si>
    <t>Noter les matchs au moyen de la liste déroulante</t>
  </si>
  <si>
    <t xml:space="preserve">Points éventuels de pénalité </t>
  </si>
  <si>
    <t>Résultats</t>
  </si>
  <si>
    <t>Heure au format : 20:45</t>
  </si>
  <si>
    <t>Date au format : 01/01 ou 01/01/17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</si>
</sst>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"/>
    <numFmt numFmtId="165" formatCode="[$-F800]dddd\,\ mmmm\ dd\,\ yyyy"/>
    <numFmt numFmtId="166" formatCode="h&quot;h&quot;:mm;@"/>
  </numFmts>
  <fonts count="30" x14ac:knownFonts="1">
    <font>
      <sz val="11"/>
      <color theme="1"/>
      <name val="Calibri"/>
      <family val="2"/>
      <scheme val="minor"/>
    </font>
    <font>
      <sz val="10"/>
      <color theme="1"/>
      <name val="Arial Black"/>
      <family val="2"/>
    </font>
    <font>
      <sz val="18"/>
      <color theme="1"/>
      <name val="Arial Black"/>
      <family val="2"/>
    </font>
    <font>
      <sz val="10"/>
      <color rgb="FFFF0000"/>
      <name val="Arial Black"/>
      <family val="2"/>
    </font>
    <font>
      <sz val="10"/>
      <color rgb="FF0000FF"/>
      <name val="Arial Black"/>
      <family val="2"/>
    </font>
    <font>
      <sz val="18"/>
      <color rgb="FF00B050"/>
      <name val="Arial Black"/>
      <family val="2"/>
    </font>
    <font>
      <sz val="10"/>
      <color theme="1"/>
      <name val="Wingdings 3"/>
      <family val="1"/>
      <charset val="2"/>
    </font>
    <font>
      <b/>
      <sz val="11"/>
      <color theme="1"/>
      <name val="Calibri"/>
      <family val="2"/>
      <scheme val="minor"/>
    </font>
    <font>
      <sz val="9"/>
      <color theme="1"/>
      <name val="Arial Black"/>
      <family val="2"/>
    </font>
    <font>
      <sz val="8"/>
      <color theme="1"/>
      <name val="Arial Black"/>
      <family val="2"/>
    </font>
    <font>
      <sz val="8"/>
      <color rgb="FF0000FF"/>
      <name val="Arial Black"/>
      <family val="2"/>
    </font>
    <font>
      <sz val="12"/>
      <color theme="1"/>
      <name val="Arial Black"/>
      <family val="2"/>
    </font>
    <font>
      <sz val="12"/>
      <color theme="1"/>
      <name val="Wingdings 3"/>
      <family val="1"/>
      <charset val="2"/>
    </font>
    <font>
      <sz val="12"/>
      <color rgb="FF0000FF"/>
      <name val="Arial Black"/>
      <family val="2"/>
    </font>
    <font>
      <sz val="8"/>
      <color rgb="FF00B050"/>
      <name val="Arial Black"/>
      <family val="2"/>
    </font>
    <font>
      <sz val="8"/>
      <color rgb="FFFF0000"/>
      <name val="Webdings"/>
      <family val="1"/>
      <charset val="2"/>
    </font>
    <font>
      <sz val="9"/>
      <color rgb="FFFF0000"/>
      <name val="Arial Black"/>
      <family val="2"/>
    </font>
    <font>
      <b/>
      <sz val="10"/>
      <name val="Arial Black"/>
      <family val="2"/>
    </font>
    <font>
      <b/>
      <sz val="10"/>
      <color theme="1"/>
      <name val="Arial Black"/>
      <family val="2"/>
    </font>
    <font>
      <b/>
      <sz val="10"/>
      <color indexed="8"/>
      <name val="Arial Black"/>
      <family val="2"/>
    </font>
    <font>
      <sz val="8"/>
      <name val="Arial Black"/>
      <family val="2"/>
    </font>
    <font>
      <b/>
      <sz val="18"/>
      <color rgb="FF0000FF"/>
      <name val="Arial Black"/>
      <family val="2"/>
    </font>
    <font>
      <sz val="18"/>
      <color rgb="FF0000FF"/>
      <name val="Arial Black"/>
      <family val="2"/>
    </font>
    <font>
      <sz val="8"/>
      <color theme="1"/>
      <name val="Calibri"/>
      <family val="2"/>
      <scheme val="minor"/>
    </font>
    <font>
      <b/>
      <sz val="12"/>
      <color rgb="FF0000FF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6"/>
      <color rgb="FF0000F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34998626667073579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3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0" fontId="14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3" borderId="5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vertical="center"/>
    </xf>
    <xf numFmtId="1" fontId="20" fillId="0" borderId="0" xfId="0" applyNumberFormat="1" applyFont="1" applyAlignment="1">
      <alignment horizontal="center" vertical="center"/>
    </xf>
    <xf numFmtId="1" fontId="20" fillId="0" borderId="10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10" fontId="14" fillId="0" borderId="11" xfId="0" applyNumberFormat="1" applyFont="1" applyBorder="1" applyAlignment="1">
      <alignment horizontal="center" vertical="center"/>
    </xf>
    <xf numFmtId="1" fontId="20" fillId="0" borderId="12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5" fillId="0" borderId="13" xfId="0" applyFont="1" applyBorder="1" applyAlignment="1">
      <alignment vertical="center"/>
    </xf>
    <xf numFmtId="10" fontId="14" fillId="0" borderId="14" xfId="0" applyNumberFormat="1" applyFont="1" applyBorder="1" applyAlignment="1">
      <alignment horizontal="center" vertical="center"/>
    </xf>
    <xf numFmtId="1" fontId="20" fillId="2" borderId="7" xfId="0" applyNumberFormat="1" applyFont="1" applyFill="1" applyBorder="1" applyAlignment="1">
      <alignment horizontal="center" vertical="center"/>
    </xf>
    <xf numFmtId="1" fontId="20" fillId="2" borderId="10" xfId="0" applyNumberFormat="1" applyFont="1" applyFill="1" applyBorder="1" applyAlignment="1">
      <alignment horizontal="center" vertical="center"/>
    </xf>
    <xf numFmtId="1" fontId="20" fillId="5" borderId="7" xfId="0" applyNumberFormat="1" applyFont="1" applyFill="1" applyBorder="1" applyAlignment="1">
      <alignment horizontal="center" vertical="center"/>
    </xf>
    <xf numFmtId="1" fontId="20" fillId="5" borderId="10" xfId="0" applyNumberFormat="1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1" fillId="3" borderId="0" xfId="0" applyFont="1" applyFill="1" applyBorder="1" applyAlignment="1" applyProtection="1">
      <alignment horizontal="center" vertical="center"/>
      <protection locked="0"/>
    </xf>
    <xf numFmtId="0" fontId="3" fillId="4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7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4" fillId="3" borderId="5" xfId="0" applyFont="1" applyFill="1" applyBorder="1" applyAlignment="1">
      <alignment vertical="center"/>
    </xf>
    <xf numFmtId="0" fontId="11" fillId="3" borderId="5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11" fillId="3" borderId="0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5" xfId="0" applyFont="1" applyFill="1" applyBorder="1" applyAlignment="1" applyProtection="1">
      <alignment vertical="center"/>
      <protection locked="0"/>
    </xf>
    <xf numFmtId="0" fontId="6" fillId="3" borderId="0" xfId="0" applyFont="1" applyFill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0" xfId="0" applyFont="1" applyFill="1" applyBorder="1" applyAlignment="1" applyProtection="1">
      <alignment vertical="center"/>
      <protection locked="0"/>
    </xf>
    <xf numFmtId="0" fontId="6" fillId="3" borderId="0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" fontId="20" fillId="3" borderId="0" xfId="0" applyNumberFormat="1" applyFont="1" applyFill="1" applyAlignment="1">
      <alignment horizontal="center" vertical="center"/>
    </xf>
    <xf numFmtId="0" fontId="9" fillId="3" borderId="0" xfId="0" applyFont="1" applyFill="1" applyAlignment="1">
      <alignment vertical="center"/>
    </xf>
    <xf numFmtId="10" fontId="14" fillId="3" borderId="0" xfId="0" applyNumberFormat="1" applyFont="1" applyFill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0" xfId="0" applyFill="1"/>
    <xf numFmtId="0" fontId="17" fillId="3" borderId="0" xfId="0" applyFont="1" applyFill="1" applyAlignment="1">
      <alignment vertical="center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3" fillId="0" borderId="26" xfId="0" applyFont="1" applyBorder="1" applyAlignment="1" applyProtection="1">
      <alignment horizontal="center" vertical="center"/>
      <protection locked="0"/>
    </xf>
    <xf numFmtId="0" fontId="1" fillId="4" borderId="18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textRotation="9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4" fillId="3" borderId="0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165" fontId="9" fillId="3" borderId="31" xfId="0" applyNumberFormat="1" applyFont="1" applyFill="1" applyBorder="1" applyAlignment="1" applyProtection="1">
      <alignment horizontal="center" vertical="center"/>
      <protection locked="0"/>
    </xf>
    <xf numFmtId="165" fontId="9" fillId="3" borderId="3" xfId="0" applyNumberFormat="1" applyFont="1" applyFill="1" applyBorder="1" applyAlignment="1" applyProtection="1">
      <alignment horizontal="center" vertical="center"/>
      <protection locked="0"/>
    </xf>
    <xf numFmtId="165" fontId="9" fillId="3" borderId="4" xfId="0" applyNumberFormat="1" applyFont="1" applyFill="1" applyBorder="1" applyAlignment="1" applyProtection="1">
      <alignment horizontal="center" vertical="center"/>
      <protection locked="0"/>
    </xf>
    <xf numFmtId="0" fontId="3" fillId="3" borderId="10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6" fillId="4" borderId="24" xfId="0" applyFont="1" applyFill="1" applyBorder="1" applyAlignment="1">
      <alignment horizontal="center" vertical="center"/>
    </xf>
    <xf numFmtId="0" fontId="16" fillId="4" borderId="27" xfId="0" applyFont="1" applyFill="1" applyBorder="1" applyAlignment="1">
      <alignment horizontal="center" vertical="center"/>
    </xf>
    <xf numFmtId="0" fontId="4" fillId="0" borderId="13" xfId="0" applyFont="1" applyBorder="1" applyAlignment="1" applyProtection="1">
      <alignment horizontal="center" vertical="center"/>
      <protection locked="0"/>
    </xf>
    <xf numFmtId="166" fontId="9" fillId="3" borderId="13" xfId="0" applyNumberFormat="1" applyFont="1" applyFill="1" applyBorder="1" applyAlignment="1" applyProtection="1">
      <alignment horizontal="center" vertical="center"/>
      <protection locked="0"/>
    </xf>
    <xf numFmtId="166" fontId="9" fillId="3" borderId="14" xfId="0" applyNumberFormat="1" applyFont="1" applyFill="1" applyBorder="1" applyAlignment="1" applyProtection="1">
      <alignment horizontal="center" vertical="center"/>
      <protection locked="0"/>
    </xf>
    <xf numFmtId="166" fontId="9" fillId="3" borderId="1" xfId="0" applyNumberFormat="1" applyFont="1" applyFill="1" applyBorder="1" applyAlignment="1" applyProtection="1">
      <alignment horizontal="center" vertical="center"/>
      <protection locked="0"/>
    </xf>
    <xf numFmtId="166" fontId="9" fillId="3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21" fillId="3" borderId="33" xfId="0" applyFont="1" applyFill="1" applyBorder="1" applyAlignment="1" applyProtection="1">
      <alignment horizontal="center" vertical="center"/>
      <protection locked="0"/>
    </xf>
    <xf numFmtId="0" fontId="21" fillId="3" borderId="29" xfId="0" applyFont="1" applyFill="1" applyBorder="1" applyAlignment="1" applyProtection="1">
      <alignment horizontal="center" vertical="center"/>
      <protection locked="0"/>
    </xf>
    <xf numFmtId="0" fontId="21" fillId="3" borderId="34" xfId="0" applyFont="1" applyFill="1" applyBorder="1" applyAlignment="1" applyProtection="1">
      <alignment horizontal="center" vertical="center"/>
      <protection locked="0"/>
    </xf>
    <xf numFmtId="0" fontId="21" fillId="3" borderId="19" xfId="0" applyFont="1" applyFill="1" applyBorder="1" applyAlignment="1" applyProtection="1">
      <alignment horizontal="center" vertical="center"/>
      <protection locked="0"/>
    </xf>
    <xf numFmtId="0" fontId="21" fillId="3" borderId="32" xfId="0" applyFont="1" applyFill="1" applyBorder="1" applyAlignment="1" applyProtection="1">
      <alignment horizontal="center" vertical="center"/>
      <protection locked="0"/>
    </xf>
    <xf numFmtId="0" fontId="21" fillId="3" borderId="36" xfId="0" applyFont="1" applyFill="1" applyBorder="1" applyAlignment="1" applyProtection="1">
      <alignment horizontal="center" vertical="center"/>
      <protection locked="0"/>
    </xf>
    <xf numFmtId="0" fontId="21" fillId="3" borderId="28" xfId="0" applyFont="1" applyFill="1" applyBorder="1" applyAlignment="1" applyProtection="1">
      <alignment horizontal="center" vertical="center"/>
      <protection locked="0"/>
    </xf>
    <xf numFmtId="0" fontId="21" fillId="3" borderId="35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165" fontId="9" fillId="3" borderId="37" xfId="0" applyNumberFormat="1" applyFont="1" applyFill="1" applyBorder="1" applyAlignment="1" applyProtection="1">
      <alignment horizontal="center" vertical="center"/>
      <protection locked="0"/>
    </xf>
    <xf numFmtId="165" fontId="9" fillId="3" borderId="38" xfId="0" applyNumberFormat="1" applyFont="1" applyFill="1" applyBorder="1" applyAlignment="1" applyProtection="1">
      <alignment horizontal="center" vertical="center"/>
      <protection locked="0"/>
    </xf>
    <xf numFmtId="165" fontId="9" fillId="3" borderId="25" xfId="0" applyNumberFormat="1" applyFont="1" applyFill="1" applyBorder="1" applyAlignment="1" applyProtection="1">
      <alignment horizontal="center" vertical="center"/>
      <protection locked="0"/>
    </xf>
    <xf numFmtId="0" fontId="4" fillId="4" borderId="16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0" fontId="22" fillId="4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1" fillId="3" borderId="28" xfId="0" applyFont="1" applyFill="1" applyBorder="1" applyAlignment="1">
      <alignment horizontal="center" vertical="center"/>
    </xf>
    <xf numFmtId="0" fontId="21" fillId="3" borderId="29" xfId="0" applyFont="1" applyFill="1" applyBorder="1" applyAlignment="1">
      <alignment horizontal="center" vertical="center"/>
    </xf>
    <xf numFmtId="0" fontId="21" fillId="3" borderId="35" xfId="0" applyFont="1" applyFill="1" applyBorder="1" applyAlignment="1">
      <alignment horizontal="center" vertical="center"/>
    </xf>
    <xf numFmtId="0" fontId="21" fillId="3" borderId="32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9" fillId="5" borderId="9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1" fontId="20" fillId="3" borderId="28" xfId="0" applyNumberFormat="1" applyFont="1" applyFill="1" applyBorder="1" applyAlignment="1">
      <alignment horizontal="center" vertical="center"/>
    </xf>
    <xf numFmtId="1" fontId="20" fillId="3" borderId="29" xfId="0" applyNumberFormat="1" applyFont="1" applyFill="1" applyBorder="1" applyAlignment="1">
      <alignment horizontal="center" vertical="center"/>
    </xf>
    <xf numFmtId="1" fontId="20" fillId="3" borderId="30" xfId="0" applyNumberFormat="1" applyFont="1" applyFill="1" applyBorder="1" applyAlignment="1">
      <alignment horizontal="center" vertical="center"/>
    </xf>
    <xf numFmtId="1" fontId="20" fillId="3" borderId="0" xfId="0" applyNumberFormat="1" applyFont="1" applyFill="1" applyAlignment="1">
      <alignment horizontal="center" vertical="center"/>
    </xf>
    <xf numFmtId="0" fontId="26" fillId="6" borderId="2" xfId="0" applyFont="1" applyFill="1" applyBorder="1" applyAlignment="1">
      <alignment horizontal="center"/>
    </xf>
    <xf numFmtId="0" fontId="26" fillId="6" borderId="3" xfId="0" applyFont="1" applyFill="1" applyBorder="1" applyAlignment="1">
      <alignment horizontal="center"/>
    </xf>
    <xf numFmtId="0" fontId="25" fillId="6" borderId="39" xfId="0" applyFont="1" applyFill="1" applyBorder="1" applyAlignment="1">
      <alignment horizontal="center" wrapText="1"/>
    </xf>
    <xf numFmtId="0" fontId="25" fillId="6" borderId="5" xfId="0" applyFont="1" applyFill="1" applyBorder="1" applyAlignment="1">
      <alignment horizontal="center" wrapText="1"/>
    </xf>
    <xf numFmtId="0" fontId="25" fillId="6" borderId="40" xfId="0" applyFont="1" applyFill="1" applyBorder="1" applyAlignment="1">
      <alignment horizontal="center" wrapText="1"/>
    </xf>
    <xf numFmtId="0" fontId="25" fillId="6" borderId="19" xfId="0" applyFont="1" applyFill="1" applyBorder="1" applyAlignment="1">
      <alignment horizontal="center" wrapText="1"/>
    </xf>
    <xf numFmtId="0" fontId="25" fillId="6" borderId="32" xfId="0" applyFont="1" applyFill="1" applyBorder="1" applyAlignment="1">
      <alignment horizontal="center" wrapText="1"/>
    </xf>
    <xf numFmtId="0" fontId="25" fillId="6" borderId="18" xfId="0" applyFont="1" applyFill="1" applyBorder="1" applyAlignment="1">
      <alignment horizontal="center" wrapText="1"/>
    </xf>
    <xf numFmtId="0" fontId="24" fillId="6" borderId="39" xfId="0" applyFont="1" applyFill="1" applyBorder="1" applyAlignment="1">
      <alignment horizontal="center" wrapText="1"/>
    </xf>
    <xf numFmtId="0" fontId="24" fillId="6" borderId="5" xfId="0" applyFont="1" applyFill="1" applyBorder="1" applyAlignment="1">
      <alignment horizontal="center" wrapText="1"/>
    </xf>
    <xf numFmtId="0" fontId="24" fillId="6" borderId="40" xfId="0" applyFont="1" applyFill="1" applyBorder="1" applyAlignment="1">
      <alignment horizontal="center" wrapText="1"/>
    </xf>
    <xf numFmtId="0" fontId="24" fillId="6" borderId="19" xfId="0" applyFont="1" applyFill="1" applyBorder="1" applyAlignment="1">
      <alignment horizontal="center" wrapText="1"/>
    </xf>
    <xf numFmtId="0" fontId="24" fillId="6" borderId="32" xfId="0" applyFont="1" applyFill="1" applyBorder="1" applyAlignment="1">
      <alignment horizontal="center" wrapText="1"/>
    </xf>
    <xf numFmtId="0" fontId="24" fillId="6" borderId="18" xfId="0" applyFont="1" applyFill="1" applyBorder="1" applyAlignment="1">
      <alignment horizontal="center" wrapText="1"/>
    </xf>
    <xf numFmtId="0" fontId="24" fillId="6" borderId="39" xfId="0" applyFont="1" applyFill="1" applyBorder="1" applyAlignment="1">
      <alignment horizontal="center" vertical="center" wrapText="1"/>
    </xf>
    <xf numFmtId="0" fontId="24" fillId="6" borderId="5" xfId="0" applyFont="1" applyFill="1" applyBorder="1" applyAlignment="1">
      <alignment horizontal="center" vertical="center" wrapText="1"/>
    </xf>
    <xf numFmtId="0" fontId="24" fillId="6" borderId="40" xfId="0" applyFont="1" applyFill="1" applyBorder="1" applyAlignment="1">
      <alignment horizontal="center" vertical="center" wrapText="1"/>
    </xf>
    <xf numFmtId="0" fontId="24" fillId="6" borderId="19" xfId="0" applyFont="1" applyFill="1" applyBorder="1" applyAlignment="1">
      <alignment horizontal="center" vertical="center" wrapText="1"/>
    </xf>
    <xf numFmtId="0" fontId="24" fillId="6" borderId="32" xfId="0" applyFont="1" applyFill="1" applyBorder="1" applyAlignment="1">
      <alignment horizontal="center" vertical="center" wrapText="1"/>
    </xf>
    <xf numFmtId="0" fontId="24" fillId="6" borderId="18" xfId="0" applyFont="1" applyFill="1" applyBorder="1" applyAlignment="1">
      <alignment horizontal="center" vertical="center" wrapText="1"/>
    </xf>
    <xf numFmtId="0" fontId="24" fillId="6" borderId="1" xfId="0" applyFont="1" applyFill="1" applyBorder="1" applyAlignment="1">
      <alignment horizontal="center" vertical="center"/>
    </xf>
    <xf numFmtId="0" fontId="27" fillId="6" borderId="39" xfId="0" applyFont="1" applyFill="1" applyBorder="1" applyAlignment="1">
      <alignment horizontal="center" vertical="center" wrapText="1"/>
    </xf>
    <xf numFmtId="0" fontId="27" fillId="6" borderId="40" xfId="0" applyFont="1" applyFill="1" applyBorder="1" applyAlignment="1">
      <alignment horizontal="center" vertical="center" wrapText="1"/>
    </xf>
    <xf numFmtId="0" fontId="27" fillId="6" borderId="19" xfId="0" applyFont="1" applyFill="1" applyBorder="1" applyAlignment="1">
      <alignment horizontal="center" vertical="center" wrapText="1"/>
    </xf>
    <xf numFmtId="0" fontId="27" fillId="6" borderId="18" xfId="0" applyFont="1" applyFill="1" applyBorder="1" applyAlignment="1">
      <alignment horizontal="center" vertical="center" wrapText="1"/>
    </xf>
    <xf numFmtId="0" fontId="28" fillId="6" borderId="39" xfId="0" applyFont="1" applyFill="1" applyBorder="1" applyAlignment="1">
      <alignment horizontal="center" vertical="center" wrapText="1"/>
    </xf>
    <xf numFmtId="0" fontId="28" fillId="6" borderId="5" xfId="0" applyFont="1" applyFill="1" applyBorder="1" applyAlignment="1">
      <alignment horizontal="center" vertical="center" wrapText="1"/>
    </xf>
    <xf numFmtId="0" fontId="28" fillId="6" borderId="40" xfId="0" applyFont="1" applyFill="1" applyBorder="1" applyAlignment="1">
      <alignment horizontal="center" vertical="center" wrapText="1"/>
    </xf>
    <xf numFmtId="0" fontId="28" fillId="6" borderId="19" xfId="0" applyFont="1" applyFill="1" applyBorder="1" applyAlignment="1">
      <alignment horizontal="center" vertical="center" wrapText="1"/>
    </xf>
    <xf numFmtId="0" fontId="28" fillId="6" borderId="32" xfId="0" applyFont="1" applyFill="1" applyBorder="1" applyAlignment="1">
      <alignment horizontal="center" vertical="center" wrapText="1"/>
    </xf>
    <xf numFmtId="0" fontId="28" fillId="6" borderId="18" xfId="0" applyFont="1" applyFill="1" applyBorder="1" applyAlignment="1">
      <alignment horizontal="center" vertical="center" wrapText="1"/>
    </xf>
    <xf numFmtId="0" fontId="0" fillId="7" borderId="0" xfId="0" applyFill="1"/>
    <xf numFmtId="0" fontId="29" fillId="2" borderId="39" xfId="0" applyFont="1" applyFill="1" applyBorder="1" applyAlignment="1">
      <alignment horizontal="center" vertical="center"/>
    </xf>
    <xf numFmtId="0" fontId="29" fillId="2" borderId="5" xfId="0" applyFont="1" applyFill="1" applyBorder="1" applyAlignment="1">
      <alignment horizontal="center" vertical="center"/>
    </xf>
    <xf numFmtId="0" fontId="29" fillId="2" borderId="40" xfId="0" applyFont="1" applyFill="1" applyBorder="1" applyAlignment="1">
      <alignment horizontal="center" vertical="center"/>
    </xf>
    <xf numFmtId="0" fontId="29" fillId="2" borderId="19" xfId="0" applyFont="1" applyFill="1" applyBorder="1" applyAlignment="1">
      <alignment horizontal="center" vertical="center"/>
    </xf>
    <xf numFmtId="0" fontId="29" fillId="2" borderId="32" xfId="0" applyFont="1" applyFill="1" applyBorder="1" applyAlignment="1">
      <alignment horizontal="center" vertical="center"/>
    </xf>
    <xf numFmtId="0" fontId="29" fillId="2" borderId="18" xfId="0" applyFont="1" applyFill="1" applyBorder="1" applyAlignment="1">
      <alignment horizontal="center" vertical="center"/>
    </xf>
  </cellXfs>
  <cellStyles count="1">
    <cellStyle name="Normal" xfId="0" builtinId="0"/>
  </cellStyles>
  <dxfs count="103">
    <dxf>
      <font>
        <color rgb="FFFF0000"/>
      </font>
      <fill>
        <patternFill>
          <bgColor rgb="FF00FFFF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0000FF"/>
      <color rgb="FFFFFF99"/>
      <color rgb="FF00FF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J06'!A1"/><Relationship Id="rId13" Type="http://schemas.openxmlformats.org/officeDocument/2006/relationships/hyperlink" Target="#'J11'!A1"/><Relationship Id="rId18" Type="http://schemas.openxmlformats.org/officeDocument/2006/relationships/hyperlink" Target="#'J16'!A1"/><Relationship Id="rId26" Type="http://schemas.openxmlformats.org/officeDocument/2006/relationships/hyperlink" Target="#'J24'!A1"/><Relationship Id="rId3" Type="http://schemas.openxmlformats.org/officeDocument/2006/relationships/hyperlink" Target="#'J02'!A1"/><Relationship Id="rId21" Type="http://schemas.openxmlformats.org/officeDocument/2006/relationships/hyperlink" Target="#'J19'!A1"/><Relationship Id="rId7" Type="http://schemas.openxmlformats.org/officeDocument/2006/relationships/hyperlink" Target="#'J05'!A1"/><Relationship Id="rId12" Type="http://schemas.openxmlformats.org/officeDocument/2006/relationships/hyperlink" Target="#'J10'!A1"/><Relationship Id="rId17" Type="http://schemas.openxmlformats.org/officeDocument/2006/relationships/hyperlink" Target="#'J15'!A1"/><Relationship Id="rId25" Type="http://schemas.openxmlformats.org/officeDocument/2006/relationships/hyperlink" Target="#'J23'!A1"/><Relationship Id="rId2" Type="http://schemas.openxmlformats.org/officeDocument/2006/relationships/image" Target="../media/image4.jpeg"/><Relationship Id="rId16" Type="http://schemas.openxmlformats.org/officeDocument/2006/relationships/hyperlink" Target="#'J14'!A1"/><Relationship Id="rId20" Type="http://schemas.openxmlformats.org/officeDocument/2006/relationships/hyperlink" Target="#'J18'!A1"/><Relationship Id="rId29" Type="http://schemas.openxmlformats.org/officeDocument/2006/relationships/hyperlink" Target="#Statistiques!A1"/><Relationship Id="rId1" Type="http://schemas.openxmlformats.org/officeDocument/2006/relationships/hyperlink" Target="#'J01'!A1"/><Relationship Id="rId6" Type="http://schemas.openxmlformats.org/officeDocument/2006/relationships/hyperlink" Target="#'J04'!A1"/><Relationship Id="rId11" Type="http://schemas.openxmlformats.org/officeDocument/2006/relationships/hyperlink" Target="#'J09'!A1"/><Relationship Id="rId24" Type="http://schemas.openxmlformats.org/officeDocument/2006/relationships/hyperlink" Target="#'J22'!A1"/><Relationship Id="rId5" Type="http://schemas.openxmlformats.org/officeDocument/2006/relationships/hyperlink" Target="#'J03'!A1"/><Relationship Id="rId15" Type="http://schemas.openxmlformats.org/officeDocument/2006/relationships/hyperlink" Target="#'J13'!A1"/><Relationship Id="rId23" Type="http://schemas.openxmlformats.org/officeDocument/2006/relationships/hyperlink" Target="#'J21'!A1"/><Relationship Id="rId28" Type="http://schemas.openxmlformats.org/officeDocument/2006/relationships/hyperlink" Target="#'J26'!A1"/><Relationship Id="rId10" Type="http://schemas.openxmlformats.org/officeDocument/2006/relationships/hyperlink" Target="#'J08'!A1"/><Relationship Id="rId19" Type="http://schemas.openxmlformats.org/officeDocument/2006/relationships/hyperlink" Target="#'J17'!A1"/><Relationship Id="rId4" Type="http://schemas.openxmlformats.org/officeDocument/2006/relationships/image" Target="../media/image5.jpeg"/><Relationship Id="rId9" Type="http://schemas.openxmlformats.org/officeDocument/2006/relationships/hyperlink" Target="#'J07'!A1"/><Relationship Id="rId14" Type="http://schemas.openxmlformats.org/officeDocument/2006/relationships/hyperlink" Target="#'J12'!A1"/><Relationship Id="rId22" Type="http://schemas.openxmlformats.org/officeDocument/2006/relationships/hyperlink" Target="#'J20'!A1"/><Relationship Id="rId27" Type="http://schemas.openxmlformats.org/officeDocument/2006/relationships/hyperlink" Target="#'J25'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'J06'!A1"/><Relationship Id="rId13" Type="http://schemas.openxmlformats.org/officeDocument/2006/relationships/hyperlink" Target="#'J11'!A1"/><Relationship Id="rId18" Type="http://schemas.openxmlformats.org/officeDocument/2006/relationships/hyperlink" Target="#'J16'!A1"/><Relationship Id="rId26" Type="http://schemas.openxmlformats.org/officeDocument/2006/relationships/hyperlink" Target="#'J24'!A1"/><Relationship Id="rId3" Type="http://schemas.openxmlformats.org/officeDocument/2006/relationships/hyperlink" Target="#'J02'!A1"/><Relationship Id="rId21" Type="http://schemas.openxmlformats.org/officeDocument/2006/relationships/hyperlink" Target="#'J19'!A1"/><Relationship Id="rId7" Type="http://schemas.openxmlformats.org/officeDocument/2006/relationships/hyperlink" Target="#'J05'!A1"/><Relationship Id="rId12" Type="http://schemas.openxmlformats.org/officeDocument/2006/relationships/hyperlink" Target="#'J10'!A1"/><Relationship Id="rId17" Type="http://schemas.openxmlformats.org/officeDocument/2006/relationships/hyperlink" Target="#'J15'!A1"/><Relationship Id="rId25" Type="http://schemas.openxmlformats.org/officeDocument/2006/relationships/hyperlink" Target="#'J23'!A1"/><Relationship Id="rId2" Type="http://schemas.openxmlformats.org/officeDocument/2006/relationships/image" Target="../media/image5.jpeg"/><Relationship Id="rId16" Type="http://schemas.openxmlformats.org/officeDocument/2006/relationships/hyperlink" Target="#'J14'!A1"/><Relationship Id="rId20" Type="http://schemas.openxmlformats.org/officeDocument/2006/relationships/hyperlink" Target="#'J18'!A1"/><Relationship Id="rId29" Type="http://schemas.openxmlformats.org/officeDocument/2006/relationships/hyperlink" Target="#Statistiques!A1"/><Relationship Id="rId1" Type="http://schemas.openxmlformats.org/officeDocument/2006/relationships/hyperlink" Target="#'J01'!A1"/><Relationship Id="rId6" Type="http://schemas.openxmlformats.org/officeDocument/2006/relationships/hyperlink" Target="#'J04'!A1"/><Relationship Id="rId11" Type="http://schemas.openxmlformats.org/officeDocument/2006/relationships/hyperlink" Target="#'J09'!A1"/><Relationship Id="rId24" Type="http://schemas.openxmlformats.org/officeDocument/2006/relationships/hyperlink" Target="#'J22'!A1"/><Relationship Id="rId5" Type="http://schemas.openxmlformats.org/officeDocument/2006/relationships/hyperlink" Target="#'J03'!A1"/><Relationship Id="rId15" Type="http://schemas.openxmlformats.org/officeDocument/2006/relationships/hyperlink" Target="#'J13'!A1"/><Relationship Id="rId23" Type="http://schemas.openxmlformats.org/officeDocument/2006/relationships/hyperlink" Target="#'J21'!A1"/><Relationship Id="rId28" Type="http://schemas.openxmlformats.org/officeDocument/2006/relationships/hyperlink" Target="#'J26'!A1"/><Relationship Id="rId10" Type="http://schemas.openxmlformats.org/officeDocument/2006/relationships/hyperlink" Target="#'J08'!A1"/><Relationship Id="rId19" Type="http://schemas.openxmlformats.org/officeDocument/2006/relationships/hyperlink" Target="#'J17'!A1"/><Relationship Id="rId4" Type="http://schemas.openxmlformats.org/officeDocument/2006/relationships/image" Target="../media/image4.jpeg"/><Relationship Id="rId9" Type="http://schemas.openxmlformats.org/officeDocument/2006/relationships/hyperlink" Target="#'J07'!A1"/><Relationship Id="rId14" Type="http://schemas.openxmlformats.org/officeDocument/2006/relationships/hyperlink" Target="#'J12'!A1"/><Relationship Id="rId22" Type="http://schemas.openxmlformats.org/officeDocument/2006/relationships/hyperlink" Target="#'J20'!A1"/><Relationship Id="rId27" Type="http://schemas.openxmlformats.org/officeDocument/2006/relationships/hyperlink" Target="#'J25'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J06'!A1"/><Relationship Id="rId13" Type="http://schemas.openxmlformats.org/officeDocument/2006/relationships/hyperlink" Target="#'J11'!A1"/><Relationship Id="rId18" Type="http://schemas.openxmlformats.org/officeDocument/2006/relationships/hyperlink" Target="#'J16'!A1"/><Relationship Id="rId26" Type="http://schemas.openxmlformats.org/officeDocument/2006/relationships/hyperlink" Target="#'J24'!A1"/><Relationship Id="rId3" Type="http://schemas.openxmlformats.org/officeDocument/2006/relationships/hyperlink" Target="#'J02'!A1"/><Relationship Id="rId21" Type="http://schemas.openxmlformats.org/officeDocument/2006/relationships/hyperlink" Target="#'J19'!A1"/><Relationship Id="rId7" Type="http://schemas.openxmlformats.org/officeDocument/2006/relationships/hyperlink" Target="#'J05'!A1"/><Relationship Id="rId12" Type="http://schemas.openxmlformats.org/officeDocument/2006/relationships/hyperlink" Target="#'J10'!A1"/><Relationship Id="rId17" Type="http://schemas.openxmlformats.org/officeDocument/2006/relationships/hyperlink" Target="#'J15'!A1"/><Relationship Id="rId25" Type="http://schemas.openxmlformats.org/officeDocument/2006/relationships/hyperlink" Target="#'J23'!A1"/><Relationship Id="rId2" Type="http://schemas.openxmlformats.org/officeDocument/2006/relationships/image" Target="../media/image5.jpeg"/><Relationship Id="rId16" Type="http://schemas.openxmlformats.org/officeDocument/2006/relationships/hyperlink" Target="#'J14'!A1"/><Relationship Id="rId20" Type="http://schemas.openxmlformats.org/officeDocument/2006/relationships/hyperlink" Target="#'J18'!A1"/><Relationship Id="rId29" Type="http://schemas.openxmlformats.org/officeDocument/2006/relationships/hyperlink" Target="#Statistiques!A1"/><Relationship Id="rId1" Type="http://schemas.openxmlformats.org/officeDocument/2006/relationships/hyperlink" Target="#'J01'!A1"/><Relationship Id="rId6" Type="http://schemas.openxmlformats.org/officeDocument/2006/relationships/hyperlink" Target="#'J04'!A1"/><Relationship Id="rId11" Type="http://schemas.openxmlformats.org/officeDocument/2006/relationships/hyperlink" Target="#'J09'!A1"/><Relationship Id="rId24" Type="http://schemas.openxmlformats.org/officeDocument/2006/relationships/hyperlink" Target="#'J22'!A1"/><Relationship Id="rId5" Type="http://schemas.openxmlformats.org/officeDocument/2006/relationships/image" Target="../media/image4.jpeg"/><Relationship Id="rId15" Type="http://schemas.openxmlformats.org/officeDocument/2006/relationships/hyperlink" Target="#'J13'!A1"/><Relationship Id="rId23" Type="http://schemas.openxmlformats.org/officeDocument/2006/relationships/hyperlink" Target="#'J21'!A1"/><Relationship Id="rId28" Type="http://schemas.openxmlformats.org/officeDocument/2006/relationships/hyperlink" Target="#'J26'!A1"/><Relationship Id="rId10" Type="http://schemas.openxmlformats.org/officeDocument/2006/relationships/hyperlink" Target="#'J08'!A1"/><Relationship Id="rId19" Type="http://schemas.openxmlformats.org/officeDocument/2006/relationships/hyperlink" Target="#'J17'!A1"/><Relationship Id="rId4" Type="http://schemas.openxmlformats.org/officeDocument/2006/relationships/hyperlink" Target="#'J03'!A1"/><Relationship Id="rId9" Type="http://schemas.openxmlformats.org/officeDocument/2006/relationships/hyperlink" Target="#'J07'!A1"/><Relationship Id="rId14" Type="http://schemas.openxmlformats.org/officeDocument/2006/relationships/hyperlink" Target="#'J12'!A1"/><Relationship Id="rId22" Type="http://schemas.openxmlformats.org/officeDocument/2006/relationships/hyperlink" Target="#'J20'!A1"/><Relationship Id="rId27" Type="http://schemas.openxmlformats.org/officeDocument/2006/relationships/hyperlink" Target="#'J25'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J06'!A1"/><Relationship Id="rId13" Type="http://schemas.openxmlformats.org/officeDocument/2006/relationships/hyperlink" Target="#'J11'!A1"/><Relationship Id="rId18" Type="http://schemas.openxmlformats.org/officeDocument/2006/relationships/hyperlink" Target="#'J16'!A1"/><Relationship Id="rId26" Type="http://schemas.openxmlformats.org/officeDocument/2006/relationships/hyperlink" Target="#'J24'!A1"/><Relationship Id="rId3" Type="http://schemas.openxmlformats.org/officeDocument/2006/relationships/hyperlink" Target="#'J02'!A1"/><Relationship Id="rId21" Type="http://schemas.openxmlformats.org/officeDocument/2006/relationships/hyperlink" Target="#'J19'!A1"/><Relationship Id="rId7" Type="http://schemas.openxmlformats.org/officeDocument/2006/relationships/hyperlink" Target="#'J05'!A1"/><Relationship Id="rId12" Type="http://schemas.openxmlformats.org/officeDocument/2006/relationships/hyperlink" Target="#'J10'!A1"/><Relationship Id="rId17" Type="http://schemas.openxmlformats.org/officeDocument/2006/relationships/hyperlink" Target="#'J15'!A1"/><Relationship Id="rId25" Type="http://schemas.openxmlformats.org/officeDocument/2006/relationships/hyperlink" Target="#'J23'!A1"/><Relationship Id="rId2" Type="http://schemas.openxmlformats.org/officeDocument/2006/relationships/image" Target="../media/image5.jpeg"/><Relationship Id="rId16" Type="http://schemas.openxmlformats.org/officeDocument/2006/relationships/hyperlink" Target="#'J14'!A1"/><Relationship Id="rId20" Type="http://schemas.openxmlformats.org/officeDocument/2006/relationships/hyperlink" Target="#'J18'!A1"/><Relationship Id="rId29" Type="http://schemas.openxmlformats.org/officeDocument/2006/relationships/hyperlink" Target="#Statistiques!A1"/><Relationship Id="rId1" Type="http://schemas.openxmlformats.org/officeDocument/2006/relationships/hyperlink" Target="#'J01'!A1"/><Relationship Id="rId6" Type="http://schemas.openxmlformats.org/officeDocument/2006/relationships/image" Target="../media/image4.jpeg"/><Relationship Id="rId11" Type="http://schemas.openxmlformats.org/officeDocument/2006/relationships/hyperlink" Target="#'J09'!A1"/><Relationship Id="rId24" Type="http://schemas.openxmlformats.org/officeDocument/2006/relationships/hyperlink" Target="#'J22'!A1"/><Relationship Id="rId5" Type="http://schemas.openxmlformats.org/officeDocument/2006/relationships/hyperlink" Target="#'J04'!A1"/><Relationship Id="rId15" Type="http://schemas.openxmlformats.org/officeDocument/2006/relationships/hyperlink" Target="#'J13'!A1"/><Relationship Id="rId23" Type="http://schemas.openxmlformats.org/officeDocument/2006/relationships/hyperlink" Target="#'J21'!A1"/><Relationship Id="rId28" Type="http://schemas.openxmlformats.org/officeDocument/2006/relationships/hyperlink" Target="#'J26'!A1"/><Relationship Id="rId10" Type="http://schemas.openxmlformats.org/officeDocument/2006/relationships/hyperlink" Target="#'J08'!A1"/><Relationship Id="rId19" Type="http://schemas.openxmlformats.org/officeDocument/2006/relationships/hyperlink" Target="#'J17'!A1"/><Relationship Id="rId4" Type="http://schemas.openxmlformats.org/officeDocument/2006/relationships/hyperlink" Target="#'J03'!A1"/><Relationship Id="rId9" Type="http://schemas.openxmlformats.org/officeDocument/2006/relationships/hyperlink" Target="#'J07'!A1"/><Relationship Id="rId14" Type="http://schemas.openxmlformats.org/officeDocument/2006/relationships/hyperlink" Target="#'J12'!A1"/><Relationship Id="rId22" Type="http://schemas.openxmlformats.org/officeDocument/2006/relationships/hyperlink" Target="#'J20'!A1"/><Relationship Id="rId27" Type="http://schemas.openxmlformats.org/officeDocument/2006/relationships/hyperlink" Target="#'J25'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J06'!A1"/><Relationship Id="rId13" Type="http://schemas.openxmlformats.org/officeDocument/2006/relationships/hyperlink" Target="#'J11'!A1"/><Relationship Id="rId18" Type="http://schemas.openxmlformats.org/officeDocument/2006/relationships/hyperlink" Target="#'J16'!A1"/><Relationship Id="rId26" Type="http://schemas.openxmlformats.org/officeDocument/2006/relationships/hyperlink" Target="#'J24'!A1"/><Relationship Id="rId3" Type="http://schemas.openxmlformats.org/officeDocument/2006/relationships/hyperlink" Target="#'J02'!A1"/><Relationship Id="rId21" Type="http://schemas.openxmlformats.org/officeDocument/2006/relationships/hyperlink" Target="#'J19'!A1"/><Relationship Id="rId7" Type="http://schemas.openxmlformats.org/officeDocument/2006/relationships/image" Target="../media/image4.jpeg"/><Relationship Id="rId12" Type="http://schemas.openxmlformats.org/officeDocument/2006/relationships/hyperlink" Target="#'J10'!A1"/><Relationship Id="rId17" Type="http://schemas.openxmlformats.org/officeDocument/2006/relationships/hyperlink" Target="#'J15'!A1"/><Relationship Id="rId25" Type="http://schemas.openxmlformats.org/officeDocument/2006/relationships/hyperlink" Target="#'J23'!A1"/><Relationship Id="rId2" Type="http://schemas.openxmlformats.org/officeDocument/2006/relationships/image" Target="../media/image5.jpeg"/><Relationship Id="rId16" Type="http://schemas.openxmlformats.org/officeDocument/2006/relationships/hyperlink" Target="#'J14'!A1"/><Relationship Id="rId20" Type="http://schemas.openxmlformats.org/officeDocument/2006/relationships/hyperlink" Target="#'J18'!A1"/><Relationship Id="rId29" Type="http://schemas.openxmlformats.org/officeDocument/2006/relationships/hyperlink" Target="#Statistiques!A1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09'!A1"/><Relationship Id="rId24" Type="http://schemas.openxmlformats.org/officeDocument/2006/relationships/hyperlink" Target="#'J22'!A1"/><Relationship Id="rId5" Type="http://schemas.openxmlformats.org/officeDocument/2006/relationships/hyperlink" Target="#'J04'!A1"/><Relationship Id="rId15" Type="http://schemas.openxmlformats.org/officeDocument/2006/relationships/hyperlink" Target="#'J13'!A1"/><Relationship Id="rId23" Type="http://schemas.openxmlformats.org/officeDocument/2006/relationships/hyperlink" Target="#'J21'!A1"/><Relationship Id="rId28" Type="http://schemas.openxmlformats.org/officeDocument/2006/relationships/hyperlink" Target="#'J26'!A1"/><Relationship Id="rId10" Type="http://schemas.openxmlformats.org/officeDocument/2006/relationships/hyperlink" Target="#'J08'!A1"/><Relationship Id="rId19" Type="http://schemas.openxmlformats.org/officeDocument/2006/relationships/hyperlink" Target="#'J17'!A1"/><Relationship Id="rId4" Type="http://schemas.openxmlformats.org/officeDocument/2006/relationships/hyperlink" Target="#'J03'!A1"/><Relationship Id="rId9" Type="http://schemas.openxmlformats.org/officeDocument/2006/relationships/hyperlink" Target="#'J07'!A1"/><Relationship Id="rId14" Type="http://schemas.openxmlformats.org/officeDocument/2006/relationships/hyperlink" Target="#'J12'!A1"/><Relationship Id="rId22" Type="http://schemas.openxmlformats.org/officeDocument/2006/relationships/hyperlink" Target="#'J20'!A1"/><Relationship Id="rId27" Type="http://schemas.openxmlformats.org/officeDocument/2006/relationships/hyperlink" Target="#'J25'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jpeg"/><Relationship Id="rId13" Type="http://schemas.openxmlformats.org/officeDocument/2006/relationships/hyperlink" Target="#'J11'!A1"/><Relationship Id="rId18" Type="http://schemas.openxmlformats.org/officeDocument/2006/relationships/hyperlink" Target="#'J16'!A1"/><Relationship Id="rId26" Type="http://schemas.openxmlformats.org/officeDocument/2006/relationships/hyperlink" Target="#'J24'!A1"/><Relationship Id="rId3" Type="http://schemas.openxmlformats.org/officeDocument/2006/relationships/hyperlink" Target="#'J02'!A1"/><Relationship Id="rId21" Type="http://schemas.openxmlformats.org/officeDocument/2006/relationships/hyperlink" Target="#'J19'!A1"/><Relationship Id="rId7" Type="http://schemas.openxmlformats.org/officeDocument/2006/relationships/hyperlink" Target="#'J06'!A1"/><Relationship Id="rId12" Type="http://schemas.openxmlformats.org/officeDocument/2006/relationships/hyperlink" Target="#'J10'!A1"/><Relationship Id="rId17" Type="http://schemas.openxmlformats.org/officeDocument/2006/relationships/hyperlink" Target="#'J15'!A1"/><Relationship Id="rId25" Type="http://schemas.openxmlformats.org/officeDocument/2006/relationships/hyperlink" Target="#'J23'!A1"/><Relationship Id="rId2" Type="http://schemas.openxmlformats.org/officeDocument/2006/relationships/image" Target="../media/image5.jpeg"/><Relationship Id="rId16" Type="http://schemas.openxmlformats.org/officeDocument/2006/relationships/hyperlink" Target="#'J14'!A1"/><Relationship Id="rId20" Type="http://schemas.openxmlformats.org/officeDocument/2006/relationships/hyperlink" Target="#'J18'!A1"/><Relationship Id="rId29" Type="http://schemas.openxmlformats.org/officeDocument/2006/relationships/hyperlink" Target="#Statistiques!A1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09'!A1"/><Relationship Id="rId24" Type="http://schemas.openxmlformats.org/officeDocument/2006/relationships/hyperlink" Target="#'J22'!A1"/><Relationship Id="rId5" Type="http://schemas.openxmlformats.org/officeDocument/2006/relationships/hyperlink" Target="#'J04'!A1"/><Relationship Id="rId15" Type="http://schemas.openxmlformats.org/officeDocument/2006/relationships/hyperlink" Target="#'J13'!A1"/><Relationship Id="rId23" Type="http://schemas.openxmlformats.org/officeDocument/2006/relationships/hyperlink" Target="#'J21'!A1"/><Relationship Id="rId28" Type="http://schemas.openxmlformats.org/officeDocument/2006/relationships/hyperlink" Target="#'J26'!A1"/><Relationship Id="rId10" Type="http://schemas.openxmlformats.org/officeDocument/2006/relationships/hyperlink" Target="#'J08'!A1"/><Relationship Id="rId19" Type="http://schemas.openxmlformats.org/officeDocument/2006/relationships/hyperlink" Target="#'J17'!A1"/><Relationship Id="rId4" Type="http://schemas.openxmlformats.org/officeDocument/2006/relationships/hyperlink" Target="#'J03'!A1"/><Relationship Id="rId9" Type="http://schemas.openxmlformats.org/officeDocument/2006/relationships/hyperlink" Target="#'J07'!A1"/><Relationship Id="rId14" Type="http://schemas.openxmlformats.org/officeDocument/2006/relationships/hyperlink" Target="#'J12'!A1"/><Relationship Id="rId22" Type="http://schemas.openxmlformats.org/officeDocument/2006/relationships/hyperlink" Target="#'J20'!A1"/><Relationship Id="rId27" Type="http://schemas.openxmlformats.org/officeDocument/2006/relationships/hyperlink" Target="#'J25'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hyperlink" Target="#'J11'!A1"/><Relationship Id="rId18" Type="http://schemas.openxmlformats.org/officeDocument/2006/relationships/hyperlink" Target="#'J16'!A1"/><Relationship Id="rId26" Type="http://schemas.openxmlformats.org/officeDocument/2006/relationships/hyperlink" Target="#'J24'!A1"/><Relationship Id="rId3" Type="http://schemas.openxmlformats.org/officeDocument/2006/relationships/hyperlink" Target="#'J02'!A1"/><Relationship Id="rId21" Type="http://schemas.openxmlformats.org/officeDocument/2006/relationships/hyperlink" Target="#'J19'!A1"/><Relationship Id="rId7" Type="http://schemas.openxmlformats.org/officeDocument/2006/relationships/hyperlink" Target="#'J06'!A1"/><Relationship Id="rId12" Type="http://schemas.openxmlformats.org/officeDocument/2006/relationships/hyperlink" Target="#'J10'!A1"/><Relationship Id="rId17" Type="http://schemas.openxmlformats.org/officeDocument/2006/relationships/hyperlink" Target="#'J15'!A1"/><Relationship Id="rId25" Type="http://schemas.openxmlformats.org/officeDocument/2006/relationships/hyperlink" Target="#'J23'!A1"/><Relationship Id="rId2" Type="http://schemas.openxmlformats.org/officeDocument/2006/relationships/image" Target="../media/image5.jpeg"/><Relationship Id="rId16" Type="http://schemas.openxmlformats.org/officeDocument/2006/relationships/hyperlink" Target="#'J14'!A1"/><Relationship Id="rId20" Type="http://schemas.openxmlformats.org/officeDocument/2006/relationships/hyperlink" Target="#'J18'!A1"/><Relationship Id="rId29" Type="http://schemas.openxmlformats.org/officeDocument/2006/relationships/hyperlink" Target="#Statistiques!A1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09'!A1"/><Relationship Id="rId24" Type="http://schemas.openxmlformats.org/officeDocument/2006/relationships/hyperlink" Target="#'J22'!A1"/><Relationship Id="rId5" Type="http://schemas.openxmlformats.org/officeDocument/2006/relationships/hyperlink" Target="#'J04'!A1"/><Relationship Id="rId15" Type="http://schemas.openxmlformats.org/officeDocument/2006/relationships/hyperlink" Target="#'J13'!A1"/><Relationship Id="rId23" Type="http://schemas.openxmlformats.org/officeDocument/2006/relationships/hyperlink" Target="#'J21'!A1"/><Relationship Id="rId28" Type="http://schemas.openxmlformats.org/officeDocument/2006/relationships/hyperlink" Target="#'J26'!A1"/><Relationship Id="rId10" Type="http://schemas.openxmlformats.org/officeDocument/2006/relationships/hyperlink" Target="#'J08'!A1"/><Relationship Id="rId19" Type="http://schemas.openxmlformats.org/officeDocument/2006/relationships/hyperlink" Target="#'J17'!A1"/><Relationship Id="rId4" Type="http://schemas.openxmlformats.org/officeDocument/2006/relationships/hyperlink" Target="#'J03'!A1"/><Relationship Id="rId9" Type="http://schemas.openxmlformats.org/officeDocument/2006/relationships/image" Target="../media/image4.jpeg"/><Relationship Id="rId14" Type="http://schemas.openxmlformats.org/officeDocument/2006/relationships/hyperlink" Target="#'J12'!A1"/><Relationship Id="rId22" Type="http://schemas.openxmlformats.org/officeDocument/2006/relationships/hyperlink" Target="#'J20'!A1"/><Relationship Id="rId27" Type="http://schemas.openxmlformats.org/officeDocument/2006/relationships/hyperlink" Target="#'J25'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hyperlink" Target="#'J11'!A1"/><Relationship Id="rId18" Type="http://schemas.openxmlformats.org/officeDocument/2006/relationships/hyperlink" Target="#'J16'!A1"/><Relationship Id="rId26" Type="http://schemas.openxmlformats.org/officeDocument/2006/relationships/hyperlink" Target="#'J24'!A1"/><Relationship Id="rId3" Type="http://schemas.openxmlformats.org/officeDocument/2006/relationships/hyperlink" Target="#'J02'!A1"/><Relationship Id="rId21" Type="http://schemas.openxmlformats.org/officeDocument/2006/relationships/hyperlink" Target="#'J19'!A1"/><Relationship Id="rId7" Type="http://schemas.openxmlformats.org/officeDocument/2006/relationships/hyperlink" Target="#'J06'!A1"/><Relationship Id="rId12" Type="http://schemas.openxmlformats.org/officeDocument/2006/relationships/hyperlink" Target="#'J10'!A1"/><Relationship Id="rId17" Type="http://schemas.openxmlformats.org/officeDocument/2006/relationships/hyperlink" Target="#'J15'!A1"/><Relationship Id="rId25" Type="http://schemas.openxmlformats.org/officeDocument/2006/relationships/hyperlink" Target="#'J23'!A1"/><Relationship Id="rId2" Type="http://schemas.openxmlformats.org/officeDocument/2006/relationships/image" Target="../media/image5.jpeg"/><Relationship Id="rId16" Type="http://schemas.openxmlformats.org/officeDocument/2006/relationships/hyperlink" Target="#'J14'!A1"/><Relationship Id="rId20" Type="http://schemas.openxmlformats.org/officeDocument/2006/relationships/hyperlink" Target="#'J18'!A1"/><Relationship Id="rId29" Type="http://schemas.openxmlformats.org/officeDocument/2006/relationships/hyperlink" Target="#Statistiques!A1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09'!A1"/><Relationship Id="rId24" Type="http://schemas.openxmlformats.org/officeDocument/2006/relationships/hyperlink" Target="#'J22'!A1"/><Relationship Id="rId5" Type="http://schemas.openxmlformats.org/officeDocument/2006/relationships/hyperlink" Target="#'J04'!A1"/><Relationship Id="rId15" Type="http://schemas.openxmlformats.org/officeDocument/2006/relationships/hyperlink" Target="#'J13'!A1"/><Relationship Id="rId23" Type="http://schemas.openxmlformats.org/officeDocument/2006/relationships/hyperlink" Target="#'J21'!A1"/><Relationship Id="rId28" Type="http://schemas.openxmlformats.org/officeDocument/2006/relationships/hyperlink" Target="#'J26'!A1"/><Relationship Id="rId10" Type="http://schemas.openxmlformats.org/officeDocument/2006/relationships/image" Target="../media/image4.jpeg"/><Relationship Id="rId19" Type="http://schemas.openxmlformats.org/officeDocument/2006/relationships/hyperlink" Target="#'J17'!A1"/><Relationship Id="rId4" Type="http://schemas.openxmlformats.org/officeDocument/2006/relationships/hyperlink" Target="#'J03'!A1"/><Relationship Id="rId9" Type="http://schemas.openxmlformats.org/officeDocument/2006/relationships/hyperlink" Target="#'J08'!A1"/><Relationship Id="rId14" Type="http://schemas.openxmlformats.org/officeDocument/2006/relationships/hyperlink" Target="#'J12'!A1"/><Relationship Id="rId22" Type="http://schemas.openxmlformats.org/officeDocument/2006/relationships/hyperlink" Target="#'J20'!A1"/><Relationship Id="rId27" Type="http://schemas.openxmlformats.org/officeDocument/2006/relationships/hyperlink" Target="#'J25'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hyperlink" Target="#'J11'!A1"/><Relationship Id="rId18" Type="http://schemas.openxmlformats.org/officeDocument/2006/relationships/hyperlink" Target="#'J16'!A1"/><Relationship Id="rId26" Type="http://schemas.openxmlformats.org/officeDocument/2006/relationships/hyperlink" Target="#'J24'!A1"/><Relationship Id="rId3" Type="http://schemas.openxmlformats.org/officeDocument/2006/relationships/hyperlink" Target="#'J02'!A1"/><Relationship Id="rId21" Type="http://schemas.openxmlformats.org/officeDocument/2006/relationships/hyperlink" Target="#'J19'!A1"/><Relationship Id="rId7" Type="http://schemas.openxmlformats.org/officeDocument/2006/relationships/hyperlink" Target="#'J06'!A1"/><Relationship Id="rId12" Type="http://schemas.openxmlformats.org/officeDocument/2006/relationships/hyperlink" Target="#'J10'!A1"/><Relationship Id="rId17" Type="http://schemas.openxmlformats.org/officeDocument/2006/relationships/hyperlink" Target="#'J15'!A1"/><Relationship Id="rId25" Type="http://schemas.openxmlformats.org/officeDocument/2006/relationships/hyperlink" Target="#'J23'!A1"/><Relationship Id="rId2" Type="http://schemas.openxmlformats.org/officeDocument/2006/relationships/image" Target="../media/image5.jpeg"/><Relationship Id="rId16" Type="http://schemas.openxmlformats.org/officeDocument/2006/relationships/hyperlink" Target="#'J14'!A1"/><Relationship Id="rId20" Type="http://schemas.openxmlformats.org/officeDocument/2006/relationships/hyperlink" Target="#'J18'!A1"/><Relationship Id="rId29" Type="http://schemas.openxmlformats.org/officeDocument/2006/relationships/hyperlink" Target="#Statistiques!A1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image" Target="../media/image4.jpeg"/><Relationship Id="rId24" Type="http://schemas.openxmlformats.org/officeDocument/2006/relationships/hyperlink" Target="#'J22'!A1"/><Relationship Id="rId5" Type="http://schemas.openxmlformats.org/officeDocument/2006/relationships/hyperlink" Target="#'J04'!A1"/><Relationship Id="rId15" Type="http://schemas.openxmlformats.org/officeDocument/2006/relationships/hyperlink" Target="#'J13'!A1"/><Relationship Id="rId23" Type="http://schemas.openxmlformats.org/officeDocument/2006/relationships/hyperlink" Target="#'J21'!A1"/><Relationship Id="rId28" Type="http://schemas.openxmlformats.org/officeDocument/2006/relationships/hyperlink" Target="#'J26'!A1"/><Relationship Id="rId10" Type="http://schemas.openxmlformats.org/officeDocument/2006/relationships/hyperlink" Target="#'J09'!A1"/><Relationship Id="rId19" Type="http://schemas.openxmlformats.org/officeDocument/2006/relationships/hyperlink" Target="#'J17'!A1"/><Relationship Id="rId4" Type="http://schemas.openxmlformats.org/officeDocument/2006/relationships/hyperlink" Target="#'J03'!A1"/><Relationship Id="rId9" Type="http://schemas.openxmlformats.org/officeDocument/2006/relationships/hyperlink" Target="#'J08'!A1"/><Relationship Id="rId14" Type="http://schemas.openxmlformats.org/officeDocument/2006/relationships/hyperlink" Target="#'J12'!A1"/><Relationship Id="rId22" Type="http://schemas.openxmlformats.org/officeDocument/2006/relationships/hyperlink" Target="#'J20'!A1"/><Relationship Id="rId27" Type="http://schemas.openxmlformats.org/officeDocument/2006/relationships/hyperlink" Target="#'J25'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hyperlink" Target="#'J11'!A1"/><Relationship Id="rId18" Type="http://schemas.openxmlformats.org/officeDocument/2006/relationships/hyperlink" Target="#'J16'!A1"/><Relationship Id="rId26" Type="http://schemas.openxmlformats.org/officeDocument/2006/relationships/hyperlink" Target="#'J24'!A1"/><Relationship Id="rId3" Type="http://schemas.openxmlformats.org/officeDocument/2006/relationships/hyperlink" Target="#'J02'!A1"/><Relationship Id="rId21" Type="http://schemas.openxmlformats.org/officeDocument/2006/relationships/hyperlink" Target="#'J19'!A1"/><Relationship Id="rId7" Type="http://schemas.openxmlformats.org/officeDocument/2006/relationships/hyperlink" Target="#'J06'!A1"/><Relationship Id="rId12" Type="http://schemas.openxmlformats.org/officeDocument/2006/relationships/image" Target="../media/image4.jpeg"/><Relationship Id="rId17" Type="http://schemas.openxmlformats.org/officeDocument/2006/relationships/hyperlink" Target="#'J15'!A1"/><Relationship Id="rId25" Type="http://schemas.openxmlformats.org/officeDocument/2006/relationships/hyperlink" Target="#'J23'!A1"/><Relationship Id="rId2" Type="http://schemas.openxmlformats.org/officeDocument/2006/relationships/image" Target="../media/image5.jpeg"/><Relationship Id="rId16" Type="http://schemas.openxmlformats.org/officeDocument/2006/relationships/hyperlink" Target="#'J14'!A1"/><Relationship Id="rId20" Type="http://schemas.openxmlformats.org/officeDocument/2006/relationships/hyperlink" Target="#'J18'!A1"/><Relationship Id="rId29" Type="http://schemas.openxmlformats.org/officeDocument/2006/relationships/hyperlink" Target="#Statistiques!A1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10'!A1"/><Relationship Id="rId24" Type="http://schemas.openxmlformats.org/officeDocument/2006/relationships/hyperlink" Target="#'J22'!A1"/><Relationship Id="rId5" Type="http://schemas.openxmlformats.org/officeDocument/2006/relationships/hyperlink" Target="#'J04'!A1"/><Relationship Id="rId15" Type="http://schemas.openxmlformats.org/officeDocument/2006/relationships/hyperlink" Target="#'J13'!A1"/><Relationship Id="rId23" Type="http://schemas.openxmlformats.org/officeDocument/2006/relationships/hyperlink" Target="#'J21'!A1"/><Relationship Id="rId28" Type="http://schemas.openxmlformats.org/officeDocument/2006/relationships/hyperlink" Target="#'J26'!A1"/><Relationship Id="rId10" Type="http://schemas.openxmlformats.org/officeDocument/2006/relationships/hyperlink" Target="#'J09'!A1"/><Relationship Id="rId19" Type="http://schemas.openxmlformats.org/officeDocument/2006/relationships/hyperlink" Target="#'J17'!A1"/><Relationship Id="rId4" Type="http://schemas.openxmlformats.org/officeDocument/2006/relationships/hyperlink" Target="#'J03'!A1"/><Relationship Id="rId9" Type="http://schemas.openxmlformats.org/officeDocument/2006/relationships/hyperlink" Target="#'J08'!A1"/><Relationship Id="rId14" Type="http://schemas.openxmlformats.org/officeDocument/2006/relationships/hyperlink" Target="#'J12'!A1"/><Relationship Id="rId22" Type="http://schemas.openxmlformats.org/officeDocument/2006/relationships/hyperlink" Target="#'J20'!A1"/><Relationship Id="rId27" Type="http://schemas.openxmlformats.org/officeDocument/2006/relationships/hyperlink" Target="#'J25'!A1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image" Target="../media/image4.jpeg"/><Relationship Id="rId18" Type="http://schemas.openxmlformats.org/officeDocument/2006/relationships/hyperlink" Target="#'J16'!A1"/><Relationship Id="rId26" Type="http://schemas.openxmlformats.org/officeDocument/2006/relationships/hyperlink" Target="#'J24'!A1"/><Relationship Id="rId3" Type="http://schemas.openxmlformats.org/officeDocument/2006/relationships/hyperlink" Target="#'J02'!A1"/><Relationship Id="rId21" Type="http://schemas.openxmlformats.org/officeDocument/2006/relationships/hyperlink" Target="#'J19'!A1"/><Relationship Id="rId7" Type="http://schemas.openxmlformats.org/officeDocument/2006/relationships/hyperlink" Target="#'J06'!A1"/><Relationship Id="rId12" Type="http://schemas.openxmlformats.org/officeDocument/2006/relationships/hyperlink" Target="#'J11'!A1"/><Relationship Id="rId17" Type="http://schemas.openxmlformats.org/officeDocument/2006/relationships/hyperlink" Target="#'J15'!A1"/><Relationship Id="rId25" Type="http://schemas.openxmlformats.org/officeDocument/2006/relationships/hyperlink" Target="#'J23'!A1"/><Relationship Id="rId2" Type="http://schemas.openxmlformats.org/officeDocument/2006/relationships/image" Target="../media/image5.jpeg"/><Relationship Id="rId16" Type="http://schemas.openxmlformats.org/officeDocument/2006/relationships/hyperlink" Target="#'J14'!A1"/><Relationship Id="rId20" Type="http://schemas.openxmlformats.org/officeDocument/2006/relationships/hyperlink" Target="#'J18'!A1"/><Relationship Id="rId29" Type="http://schemas.openxmlformats.org/officeDocument/2006/relationships/hyperlink" Target="#Statistiques!A1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10'!A1"/><Relationship Id="rId24" Type="http://schemas.openxmlformats.org/officeDocument/2006/relationships/hyperlink" Target="#'J22'!A1"/><Relationship Id="rId5" Type="http://schemas.openxmlformats.org/officeDocument/2006/relationships/hyperlink" Target="#'J04'!A1"/><Relationship Id="rId15" Type="http://schemas.openxmlformats.org/officeDocument/2006/relationships/hyperlink" Target="#'J13'!A1"/><Relationship Id="rId23" Type="http://schemas.openxmlformats.org/officeDocument/2006/relationships/hyperlink" Target="#'J21'!A1"/><Relationship Id="rId28" Type="http://schemas.openxmlformats.org/officeDocument/2006/relationships/hyperlink" Target="#'J26'!A1"/><Relationship Id="rId10" Type="http://schemas.openxmlformats.org/officeDocument/2006/relationships/hyperlink" Target="#'J09'!A1"/><Relationship Id="rId19" Type="http://schemas.openxmlformats.org/officeDocument/2006/relationships/hyperlink" Target="#'J17'!A1"/><Relationship Id="rId4" Type="http://schemas.openxmlformats.org/officeDocument/2006/relationships/hyperlink" Target="#'J03'!A1"/><Relationship Id="rId9" Type="http://schemas.openxmlformats.org/officeDocument/2006/relationships/hyperlink" Target="#'J08'!A1"/><Relationship Id="rId14" Type="http://schemas.openxmlformats.org/officeDocument/2006/relationships/hyperlink" Target="#'J12'!A1"/><Relationship Id="rId22" Type="http://schemas.openxmlformats.org/officeDocument/2006/relationships/hyperlink" Target="#'J20'!A1"/><Relationship Id="rId27" Type="http://schemas.openxmlformats.org/officeDocument/2006/relationships/hyperlink" Target="#'J25'!A1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hyperlink" Target="#'J12'!A1"/><Relationship Id="rId18" Type="http://schemas.openxmlformats.org/officeDocument/2006/relationships/hyperlink" Target="#'J16'!A1"/><Relationship Id="rId26" Type="http://schemas.openxmlformats.org/officeDocument/2006/relationships/hyperlink" Target="#'J24'!A1"/><Relationship Id="rId3" Type="http://schemas.openxmlformats.org/officeDocument/2006/relationships/hyperlink" Target="#'J02'!A1"/><Relationship Id="rId21" Type="http://schemas.openxmlformats.org/officeDocument/2006/relationships/hyperlink" Target="#'J19'!A1"/><Relationship Id="rId7" Type="http://schemas.openxmlformats.org/officeDocument/2006/relationships/hyperlink" Target="#'J06'!A1"/><Relationship Id="rId12" Type="http://schemas.openxmlformats.org/officeDocument/2006/relationships/hyperlink" Target="#'J11'!A1"/><Relationship Id="rId17" Type="http://schemas.openxmlformats.org/officeDocument/2006/relationships/hyperlink" Target="#'J15'!A1"/><Relationship Id="rId25" Type="http://schemas.openxmlformats.org/officeDocument/2006/relationships/hyperlink" Target="#'J23'!A1"/><Relationship Id="rId2" Type="http://schemas.openxmlformats.org/officeDocument/2006/relationships/image" Target="../media/image5.jpeg"/><Relationship Id="rId16" Type="http://schemas.openxmlformats.org/officeDocument/2006/relationships/hyperlink" Target="#'J14'!A1"/><Relationship Id="rId20" Type="http://schemas.openxmlformats.org/officeDocument/2006/relationships/hyperlink" Target="#'J18'!A1"/><Relationship Id="rId29" Type="http://schemas.openxmlformats.org/officeDocument/2006/relationships/hyperlink" Target="#Statistiques!A1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10'!A1"/><Relationship Id="rId24" Type="http://schemas.openxmlformats.org/officeDocument/2006/relationships/hyperlink" Target="#'J22'!A1"/><Relationship Id="rId5" Type="http://schemas.openxmlformats.org/officeDocument/2006/relationships/hyperlink" Target="#'J04'!A1"/><Relationship Id="rId15" Type="http://schemas.openxmlformats.org/officeDocument/2006/relationships/hyperlink" Target="#'J13'!A1"/><Relationship Id="rId23" Type="http://schemas.openxmlformats.org/officeDocument/2006/relationships/hyperlink" Target="#'J21'!A1"/><Relationship Id="rId28" Type="http://schemas.openxmlformats.org/officeDocument/2006/relationships/hyperlink" Target="#'J26'!A1"/><Relationship Id="rId10" Type="http://schemas.openxmlformats.org/officeDocument/2006/relationships/hyperlink" Target="#'J09'!A1"/><Relationship Id="rId19" Type="http://schemas.openxmlformats.org/officeDocument/2006/relationships/hyperlink" Target="#'J17'!A1"/><Relationship Id="rId4" Type="http://schemas.openxmlformats.org/officeDocument/2006/relationships/hyperlink" Target="#'J03'!A1"/><Relationship Id="rId9" Type="http://schemas.openxmlformats.org/officeDocument/2006/relationships/hyperlink" Target="#'J08'!A1"/><Relationship Id="rId14" Type="http://schemas.openxmlformats.org/officeDocument/2006/relationships/image" Target="../media/image4.jpeg"/><Relationship Id="rId22" Type="http://schemas.openxmlformats.org/officeDocument/2006/relationships/hyperlink" Target="#'J20'!A1"/><Relationship Id="rId27" Type="http://schemas.openxmlformats.org/officeDocument/2006/relationships/hyperlink" Target="#'J25'!A1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hyperlink" Target="#'J12'!A1"/><Relationship Id="rId18" Type="http://schemas.openxmlformats.org/officeDocument/2006/relationships/hyperlink" Target="#'J16'!A1"/><Relationship Id="rId26" Type="http://schemas.openxmlformats.org/officeDocument/2006/relationships/hyperlink" Target="#'J24'!A1"/><Relationship Id="rId3" Type="http://schemas.openxmlformats.org/officeDocument/2006/relationships/hyperlink" Target="#'J02'!A1"/><Relationship Id="rId21" Type="http://schemas.openxmlformats.org/officeDocument/2006/relationships/hyperlink" Target="#'J19'!A1"/><Relationship Id="rId7" Type="http://schemas.openxmlformats.org/officeDocument/2006/relationships/hyperlink" Target="#'J06'!A1"/><Relationship Id="rId12" Type="http://schemas.openxmlformats.org/officeDocument/2006/relationships/hyperlink" Target="#'J11'!A1"/><Relationship Id="rId17" Type="http://schemas.openxmlformats.org/officeDocument/2006/relationships/hyperlink" Target="#'J15'!A1"/><Relationship Id="rId25" Type="http://schemas.openxmlformats.org/officeDocument/2006/relationships/hyperlink" Target="#'J23'!A1"/><Relationship Id="rId2" Type="http://schemas.openxmlformats.org/officeDocument/2006/relationships/image" Target="../media/image5.jpeg"/><Relationship Id="rId16" Type="http://schemas.openxmlformats.org/officeDocument/2006/relationships/hyperlink" Target="#'J14'!A1"/><Relationship Id="rId20" Type="http://schemas.openxmlformats.org/officeDocument/2006/relationships/hyperlink" Target="#'J18'!A1"/><Relationship Id="rId29" Type="http://schemas.openxmlformats.org/officeDocument/2006/relationships/hyperlink" Target="#Statistiques!A1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10'!A1"/><Relationship Id="rId24" Type="http://schemas.openxmlformats.org/officeDocument/2006/relationships/hyperlink" Target="#'J22'!A1"/><Relationship Id="rId5" Type="http://schemas.openxmlformats.org/officeDocument/2006/relationships/hyperlink" Target="#'J04'!A1"/><Relationship Id="rId15" Type="http://schemas.openxmlformats.org/officeDocument/2006/relationships/image" Target="../media/image4.jpeg"/><Relationship Id="rId23" Type="http://schemas.openxmlformats.org/officeDocument/2006/relationships/hyperlink" Target="#'J21'!A1"/><Relationship Id="rId28" Type="http://schemas.openxmlformats.org/officeDocument/2006/relationships/hyperlink" Target="#'J26'!A1"/><Relationship Id="rId10" Type="http://schemas.openxmlformats.org/officeDocument/2006/relationships/hyperlink" Target="#'J09'!A1"/><Relationship Id="rId19" Type="http://schemas.openxmlformats.org/officeDocument/2006/relationships/hyperlink" Target="#'J17'!A1"/><Relationship Id="rId4" Type="http://schemas.openxmlformats.org/officeDocument/2006/relationships/hyperlink" Target="#'J03'!A1"/><Relationship Id="rId9" Type="http://schemas.openxmlformats.org/officeDocument/2006/relationships/hyperlink" Target="#'J08'!A1"/><Relationship Id="rId14" Type="http://schemas.openxmlformats.org/officeDocument/2006/relationships/hyperlink" Target="#'J13'!A1"/><Relationship Id="rId22" Type="http://schemas.openxmlformats.org/officeDocument/2006/relationships/hyperlink" Target="#'J20'!A1"/><Relationship Id="rId27" Type="http://schemas.openxmlformats.org/officeDocument/2006/relationships/hyperlink" Target="#'J25'!A1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hyperlink" Target="#'J12'!A1"/><Relationship Id="rId18" Type="http://schemas.openxmlformats.org/officeDocument/2006/relationships/hyperlink" Target="#'J16'!A1"/><Relationship Id="rId26" Type="http://schemas.openxmlformats.org/officeDocument/2006/relationships/hyperlink" Target="#'J24'!A1"/><Relationship Id="rId3" Type="http://schemas.openxmlformats.org/officeDocument/2006/relationships/hyperlink" Target="#'J02'!A1"/><Relationship Id="rId21" Type="http://schemas.openxmlformats.org/officeDocument/2006/relationships/hyperlink" Target="#'J19'!A1"/><Relationship Id="rId7" Type="http://schemas.openxmlformats.org/officeDocument/2006/relationships/hyperlink" Target="#'J06'!A1"/><Relationship Id="rId12" Type="http://schemas.openxmlformats.org/officeDocument/2006/relationships/hyperlink" Target="#'J11'!A1"/><Relationship Id="rId17" Type="http://schemas.openxmlformats.org/officeDocument/2006/relationships/hyperlink" Target="#'J15'!A1"/><Relationship Id="rId25" Type="http://schemas.openxmlformats.org/officeDocument/2006/relationships/hyperlink" Target="#'J23'!A1"/><Relationship Id="rId2" Type="http://schemas.openxmlformats.org/officeDocument/2006/relationships/image" Target="../media/image5.jpeg"/><Relationship Id="rId16" Type="http://schemas.openxmlformats.org/officeDocument/2006/relationships/image" Target="../media/image4.jpeg"/><Relationship Id="rId20" Type="http://schemas.openxmlformats.org/officeDocument/2006/relationships/hyperlink" Target="#'J18'!A1"/><Relationship Id="rId29" Type="http://schemas.openxmlformats.org/officeDocument/2006/relationships/hyperlink" Target="#Statistiques!A1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10'!A1"/><Relationship Id="rId24" Type="http://schemas.openxmlformats.org/officeDocument/2006/relationships/hyperlink" Target="#'J22'!A1"/><Relationship Id="rId5" Type="http://schemas.openxmlformats.org/officeDocument/2006/relationships/hyperlink" Target="#'J04'!A1"/><Relationship Id="rId15" Type="http://schemas.openxmlformats.org/officeDocument/2006/relationships/hyperlink" Target="#'J14'!A1"/><Relationship Id="rId23" Type="http://schemas.openxmlformats.org/officeDocument/2006/relationships/hyperlink" Target="#'J21'!A1"/><Relationship Id="rId28" Type="http://schemas.openxmlformats.org/officeDocument/2006/relationships/hyperlink" Target="#'J26'!A1"/><Relationship Id="rId10" Type="http://schemas.openxmlformats.org/officeDocument/2006/relationships/hyperlink" Target="#'J09'!A1"/><Relationship Id="rId19" Type="http://schemas.openxmlformats.org/officeDocument/2006/relationships/hyperlink" Target="#'J17'!A1"/><Relationship Id="rId4" Type="http://schemas.openxmlformats.org/officeDocument/2006/relationships/hyperlink" Target="#'J03'!A1"/><Relationship Id="rId9" Type="http://schemas.openxmlformats.org/officeDocument/2006/relationships/hyperlink" Target="#'J08'!A1"/><Relationship Id="rId14" Type="http://schemas.openxmlformats.org/officeDocument/2006/relationships/hyperlink" Target="#'J13'!A1"/><Relationship Id="rId22" Type="http://schemas.openxmlformats.org/officeDocument/2006/relationships/hyperlink" Target="#'J20'!A1"/><Relationship Id="rId27" Type="http://schemas.openxmlformats.org/officeDocument/2006/relationships/hyperlink" Target="#'J25'!A1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hyperlink" Target="#'J12'!A1"/><Relationship Id="rId18" Type="http://schemas.openxmlformats.org/officeDocument/2006/relationships/hyperlink" Target="#'J16'!A1"/><Relationship Id="rId26" Type="http://schemas.openxmlformats.org/officeDocument/2006/relationships/hyperlink" Target="#'J24'!A1"/><Relationship Id="rId3" Type="http://schemas.openxmlformats.org/officeDocument/2006/relationships/hyperlink" Target="#'J02'!A1"/><Relationship Id="rId21" Type="http://schemas.openxmlformats.org/officeDocument/2006/relationships/hyperlink" Target="#'J19'!A1"/><Relationship Id="rId7" Type="http://schemas.openxmlformats.org/officeDocument/2006/relationships/hyperlink" Target="#'J06'!A1"/><Relationship Id="rId12" Type="http://schemas.openxmlformats.org/officeDocument/2006/relationships/hyperlink" Target="#'J11'!A1"/><Relationship Id="rId17" Type="http://schemas.openxmlformats.org/officeDocument/2006/relationships/image" Target="../media/image4.jpeg"/><Relationship Id="rId25" Type="http://schemas.openxmlformats.org/officeDocument/2006/relationships/hyperlink" Target="#'J23'!A1"/><Relationship Id="rId2" Type="http://schemas.openxmlformats.org/officeDocument/2006/relationships/image" Target="../media/image5.jpeg"/><Relationship Id="rId16" Type="http://schemas.openxmlformats.org/officeDocument/2006/relationships/hyperlink" Target="#'J15'!A1"/><Relationship Id="rId20" Type="http://schemas.openxmlformats.org/officeDocument/2006/relationships/hyperlink" Target="#'J18'!A1"/><Relationship Id="rId29" Type="http://schemas.openxmlformats.org/officeDocument/2006/relationships/hyperlink" Target="#Statistiques!A1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10'!A1"/><Relationship Id="rId24" Type="http://schemas.openxmlformats.org/officeDocument/2006/relationships/hyperlink" Target="#'J22'!A1"/><Relationship Id="rId5" Type="http://schemas.openxmlformats.org/officeDocument/2006/relationships/hyperlink" Target="#'J04'!A1"/><Relationship Id="rId15" Type="http://schemas.openxmlformats.org/officeDocument/2006/relationships/hyperlink" Target="#'J14'!A1"/><Relationship Id="rId23" Type="http://schemas.openxmlformats.org/officeDocument/2006/relationships/hyperlink" Target="#'J21'!A1"/><Relationship Id="rId28" Type="http://schemas.openxmlformats.org/officeDocument/2006/relationships/hyperlink" Target="#'J26'!A1"/><Relationship Id="rId10" Type="http://schemas.openxmlformats.org/officeDocument/2006/relationships/hyperlink" Target="#'J09'!A1"/><Relationship Id="rId19" Type="http://schemas.openxmlformats.org/officeDocument/2006/relationships/hyperlink" Target="#'J17'!A1"/><Relationship Id="rId4" Type="http://schemas.openxmlformats.org/officeDocument/2006/relationships/hyperlink" Target="#'J03'!A1"/><Relationship Id="rId9" Type="http://schemas.openxmlformats.org/officeDocument/2006/relationships/hyperlink" Target="#'J08'!A1"/><Relationship Id="rId14" Type="http://schemas.openxmlformats.org/officeDocument/2006/relationships/hyperlink" Target="#'J13'!A1"/><Relationship Id="rId22" Type="http://schemas.openxmlformats.org/officeDocument/2006/relationships/hyperlink" Target="#'J20'!A1"/><Relationship Id="rId27" Type="http://schemas.openxmlformats.org/officeDocument/2006/relationships/hyperlink" Target="#'J25'!A1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hyperlink" Target="#'J12'!A1"/><Relationship Id="rId18" Type="http://schemas.openxmlformats.org/officeDocument/2006/relationships/image" Target="../media/image4.jpeg"/><Relationship Id="rId26" Type="http://schemas.openxmlformats.org/officeDocument/2006/relationships/hyperlink" Target="#'J24'!A1"/><Relationship Id="rId3" Type="http://schemas.openxmlformats.org/officeDocument/2006/relationships/hyperlink" Target="#'J02'!A1"/><Relationship Id="rId21" Type="http://schemas.openxmlformats.org/officeDocument/2006/relationships/hyperlink" Target="#'J19'!A1"/><Relationship Id="rId7" Type="http://schemas.openxmlformats.org/officeDocument/2006/relationships/hyperlink" Target="#'J06'!A1"/><Relationship Id="rId12" Type="http://schemas.openxmlformats.org/officeDocument/2006/relationships/hyperlink" Target="#'J11'!A1"/><Relationship Id="rId17" Type="http://schemas.openxmlformats.org/officeDocument/2006/relationships/hyperlink" Target="#'J16'!A1"/><Relationship Id="rId25" Type="http://schemas.openxmlformats.org/officeDocument/2006/relationships/hyperlink" Target="#'J23'!A1"/><Relationship Id="rId2" Type="http://schemas.openxmlformats.org/officeDocument/2006/relationships/image" Target="../media/image5.jpeg"/><Relationship Id="rId16" Type="http://schemas.openxmlformats.org/officeDocument/2006/relationships/hyperlink" Target="#'J15'!A1"/><Relationship Id="rId20" Type="http://schemas.openxmlformats.org/officeDocument/2006/relationships/hyperlink" Target="#'J18'!A1"/><Relationship Id="rId29" Type="http://schemas.openxmlformats.org/officeDocument/2006/relationships/hyperlink" Target="#Statistiques!A1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10'!A1"/><Relationship Id="rId24" Type="http://schemas.openxmlformats.org/officeDocument/2006/relationships/hyperlink" Target="#'J22'!A1"/><Relationship Id="rId5" Type="http://schemas.openxmlformats.org/officeDocument/2006/relationships/hyperlink" Target="#'J04'!A1"/><Relationship Id="rId15" Type="http://schemas.openxmlformats.org/officeDocument/2006/relationships/hyperlink" Target="#'J14'!A1"/><Relationship Id="rId23" Type="http://schemas.openxmlformats.org/officeDocument/2006/relationships/hyperlink" Target="#'J21'!A1"/><Relationship Id="rId28" Type="http://schemas.openxmlformats.org/officeDocument/2006/relationships/hyperlink" Target="#'J26'!A1"/><Relationship Id="rId10" Type="http://schemas.openxmlformats.org/officeDocument/2006/relationships/hyperlink" Target="#'J09'!A1"/><Relationship Id="rId19" Type="http://schemas.openxmlformats.org/officeDocument/2006/relationships/hyperlink" Target="#'J17'!A1"/><Relationship Id="rId4" Type="http://schemas.openxmlformats.org/officeDocument/2006/relationships/hyperlink" Target="#'J03'!A1"/><Relationship Id="rId9" Type="http://schemas.openxmlformats.org/officeDocument/2006/relationships/hyperlink" Target="#'J08'!A1"/><Relationship Id="rId14" Type="http://schemas.openxmlformats.org/officeDocument/2006/relationships/hyperlink" Target="#'J13'!A1"/><Relationship Id="rId22" Type="http://schemas.openxmlformats.org/officeDocument/2006/relationships/hyperlink" Target="#'J20'!A1"/><Relationship Id="rId27" Type="http://schemas.openxmlformats.org/officeDocument/2006/relationships/hyperlink" Target="#'J25'!A1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hyperlink" Target="#'J12'!A1"/><Relationship Id="rId18" Type="http://schemas.openxmlformats.org/officeDocument/2006/relationships/hyperlink" Target="#'J17'!A1"/><Relationship Id="rId26" Type="http://schemas.openxmlformats.org/officeDocument/2006/relationships/hyperlink" Target="#'J24'!A1"/><Relationship Id="rId3" Type="http://schemas.openxmlformats.org/officeDocument/2006/relationships/hyperlink" Target="#'J02'!A1"/><Relationship Id="rId21" Type="http://schemas.openxmlformats.org/officeDocument/2006/relationships/hyperlink" Target="#'J19'!A1"/><Relationship Id="rId7" Type="http://schemas.openxmlformats.org/officeDocument/2006/relationships/hyperlink" Target="#'J06'!A1"/><Relationship Id="rId12" Type="http://schemas.openxmlformats.org/officeDocument/2006/relationships/hyperlink" Target="#'J11'!A1"/><Relationship Id="rId17" Type="http://schemas.openxmlformats.org/officeDocument/2006/relationships/hyperlink" Target="#'J16'!A1"/><Relationship Id="rId25" Type="http://schemas.openxmlformats.org/officeDocument/2006/relationships/hyperlink" Target="#'J23'!A1"/><Relationship Id="rId2" Type="http://schemas.openxmlformats.org/officeDocument/2006/relationships/image" Target="../media/image5.jpeg"/><Relationship Id="rId16" Type="http://schemas.openxmlformats.org/officeDocument/2006/relationships/hyperlink" Target="#'J15'!A1"/><Relationship Id="rId20" Type="http://schemas.openxmlformats.org/officeDocument/2006/relationships/hyperlink" Target="#'J18'!A1"/><Relationship Id="rId29" Type="http://schemas.openxmlformats.org/officeDocument/2006/relationships/hyperlink" Target="#Statistiques!A1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10'!A1"/><Relationship Id="rId24" Type="http://schemas.openxmlformats.org/officeDocument/2006/relationships/hyperlink" Target="#'J22'!A1"/><Relationship Id="rId5" Type="http://schemas.openxmlformats.org/officeDocument/2006/relationships/hyperlink" Target="#'J04'!A1"/><Relationship Id="rId15" Type="http://schemas.openxmlformats.org/officeDocument/2006/relationships/hyperlink" Target="#'J14'!A1"/><Relationship Id="rId23" Type="http://schemas.openxmlformats.org/officeDocument/2006/relationships/hyperlink" Target="#'J21'!A1"/><Relationship Id="rId28" Type="http://schemas.openxmlformats.org/officeDocument/2006/relationships/hyperlink" Target="#'J26'!A1"/><Relationship Id="rId10" Type="http://schemas.openxmlformats.org/officeDocument/2006/relationships/hyperlink" Target="#'J09'!A1"/><Relationship Id="rId19" Type="http://schemas.openxmlformats.org/officeDocument/2006/relationships/image" Target="../media/image4.jpeg"/><Relationship Id="rId4" Type="http://schemas.openxmlformats.org/officeDocument/2006/relationships/hyperlink" Target="#'J03'!A1"/><Relationship Id="rId9" Type="http://schemas.openxmlformats.org/officeDocument/2006/relationships/hyperlink" Target="#'J08'!A1"/><Relationship Id="rId14" Type="http://schemas.openxmlformats.org/officeDocument/2006/relationships/hyperlink" Target="#'J13'!A1"/><Relationship Id="rId22" Type="http://schemas.openxmlformats.org/officeDocument/2006/relationships/hyperlink" Target="#'J20'!A1"/><Relationship Id="rId27" Type="http://schemas.openxmlformats.org/officeDocument/2006/relationships/hyperlink" Target="#'J25'!A1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hyperlink" Target="#'J12'!A1"/><Relationship Id="rId18" Type="http://schemas.openxmlformats.org/officeDocument/2006/relationships/hyperlink" Target="#'J17'!A1"/><Relationship Id="rId26" Type="http://schemas.openxmlformats.org/officeDocument/2006/relationships/hyperlink" Target="#'J24'!A1"/><Relationship Id="rId3" Type="http://schemas.openxmlformats.org/officeDocument/2006/relationships/hyperlink" Target="#'J02'!A1"/><Relationship Id="rId21" Type="http://schemas.openxmlformats.org/officeDocument/2006/relationships/hyperlink" Target="#'J19'!A1"/><Relationship Id="rId7" Type="http://schemas.openxmlformats.org/officeDocument/2006/relationships/hyperlink" Target="#'J06'!A1"/><Relationship Id="rId12" Type="http://schemas.openxmlformats.org/officeDocument/2006/relationships/hyperlink" Target="#'J11'!A1"/><Relationship Id="rId17" Type="http://schemas.openxmlformats.org/officeDocument/2006/relationships/hyperlink" Target="#'J16'!A1"/><Relationship Id="rId25" Type="http://schemas.openxmlformats.org/officeDocument/2006/relationships/hyperlink" Target="#'J23'!A1"/><Relationship Id="rId2" Type="http://schemas.openxmlformats.org/officeDocument/2006/relationships/image" Target="../media/image5.jpeg"/><Relationship Id="rId16" Type="http://schemas.openxmlformats.org/officeDocument/2006/relationships/hyperlink" Target="#'J15'!A1"/><Relationship Id="rId20" Type="http://schemas.openxmlformats.org/officeDocument/2006/relationships/image" Target="../media/image4.jpeg"/><Relationship Id="rId29" Type="http://schemas.openxmlformats.org/officeDocument/2006/relationships/hyperlink" Target="#Statistiques!A1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10'!A1"/><Relationship Id="rId24" Type="http://schemas.openxmlformats.org/officeDocument/2006/relationships/hyperlink" Target="#'J22'!A1"/><Relationship Id="rId5" Type="http://schemas.openxmlformats.org/officeDocument/2006/relationships/hyperlink" Target="#'J04'!A1"/><Relationship Id="rId15" Type="http://schemas.openxmlformats.org/officeDocument/2006/relationships/hyperlink" Target="#'J14'!A1"/><Relationship Id="rId23" Type="http://schemas.openxmlformats.org/officeDocument/2006/relationships/hyperlink" Target="#'J21'!A1"/><Relationship Id="rId28" Type="http://schemas.openxmlformats.org/officeDocument/2006/relationships/hyperlink" Target="#'J26'!A1"/><Relationship Id="rId10" Type="http://schemas.openxmlformats.org/officeDocument/2006/relationships/hyperlink" Target="#'J09'!A1"/><Relationship Id="rId19" Type="http://schemas.openxmlformats.org/officeDocument/2006/relationships/hyperlink" Target="#'J18'!A1"/><Relationship Id="rId4" Type="http://schemas.openxmlformats.org/officeDocument/2006/relationships/hyperlink" Target="#'J03'!A1"/><Relationship Id="rId9" Type="http://schemas.openxmlformats.org/officeDocument/2006/relationships/hyperlink" Target="#'J08'!A1"/><Relationship Id="rId14" Type="http://schemas.openxmlformats.org/officeDocument/2006/relationships/hyperlink" Target="#'J13'!A1"/><Relationship Id="rId22" Type="http://schemas.openxmlformats.org/officeDocument/2006/relationships/hyperlink" Target="#'J20'!A1"/><Relationship Id="rId27" Type="http://schemas.openxmlformats.org/officeDocument/2006/relationships/hyperlink" Target="#'J25'!A1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hyperlink" Target="#'J12'!A1"/><Relationship Id="rId18" Type="http://schemas.openxmlformats.org/officeDocument/2006/relationships/hyperlink" Target="#'J17'!A1"/><Relationship Id="rId26" Type="http://schemas.openxmlformats.org/officeDocument/2006/relationships/hyperlink" Target="#'J24'!A1"/><Relationship Id="rId3" Type="http://schemas.openxmlformats.org/officeDocument/2006/relationships/hyperlink" Target="#'J02'!A1"/><Relationship Id="rId21" Type="http://schemas.openxmlformats.org/officeDocument/2006/relationships/image" Target="../media/image4.jpeg"/><Relationship Id="rId7" Type="http://schemas.openxmlformats.org/officeDocument/2006/relationships/hyperlink" Target="#'J06'!A1"/><Relationship Id="rId12" Type="http://schemas.openxmlformats.org/officeDocument/2006/relationships/hyperlink" Target="#'J11'!A1"/><Relationship Id="rId17" Type="http://schemas.openxmlformats.org/officeDocument/2006/relationships/hyperlink" Target="#'J16'!A1"/><Relationship Id="rId25" Type="http://schemas.openxmlformats.org/officeDocument/2006/relationships/hyperlink" Target="#'J23'!A1"/><Relationship Id="rId2" Type="http://schemas.openxmlformats.org/officeDocument/2006/relationships/image" Target="../media/image5.jpeg"/><Relationship Id="rId16" Type="http://schemas.openxmlformats.org/officeDocument/2006/relationships/hyperlink" Target="#'J15'!A1"/><Relationship Id="rId20" Type="http://schemas.openxmlformats.org/officeDocument/2006/relationships/hyperlink" Target="#'J19'!A1"/><Relationship Id="rId29" Type="http://schemas.openxmlformats.org/officeDocument/2006/relationships/hyperlink" Target="#Statistiques!A1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10'!A1"/><Relationship Id="rId24" Type="http://schemas.openxmlformats.org/officeDocument/2006/relationships/hyperlink" Target="#'J22'!A1"/><Relationship Id="rId5" Type="http://schemas.openxmlformats.org/officeDocument/2006/relationships/hyperlink" Target="#'J04'!A1"/><Relationship Id="rId15" Type="http://schemas.openxmlformats.org/officeDocument/2006/relationships/hyperlink" Target="#'J14'!A1"/><Relationship Id="rId23" Type="http://schemas.openxmlformats.org/officeDocument/2006/relationships/hyperlink" Target="#'J21'!A1"/><Relationship Id="rId28" Type="http://schemas.openxmlformats.org/officeDocument/2006/relationships/hyperlink" Target="#'J26'!A1"/><Relationship Id="rId10" Type="http://schemas.openxmlformats.org/officeDocument/2006/relationships/hyperlink" Target="#'J09'!A1"/><Relationship Id="rId19" Type="http://schemas.openxmlformats.org/officeDocument/2006/relationships/hyperlink" Target="#'J18'!A1"/><Relationship Id="rId4" Type="http://schemas.openxmlformats.org/officeDocument/2006/relationships/hyperlink" Target="#'J03'!A1"/><Relationship Id="rId9" Type="http://schemas.openxmlformats.org/officeDocument/2006/relationships/hyperlink" Target="#'J08'!A1"/><Relationship Id="rId14" Type="http://schemas.openxmlformats.org/officeDocument/2006/relationships/hyperlink" Target="#'J13'!A1"/><Relationship Id="rId22" Type="http://schemas.openxmlformats.org/officeDocument/2006/relationships/hyperlink" Target="#'J20'!A1"/><Relationship Id="rId27" Type="http://schemas.openxmlformats.org/officeDocument/2006/relationships/hyperlink" Target="#'J25'!A1"/></Relationships>
</file>

<file path=xl/drawings/_rels/drawing21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hyperlink" Target="#'J12'!A1"/><Relationship Id="rId18" Type="http://schemas.openxmlformats.org/officeDocument/2006/relationships/hyperlink" Target="#'J17'!A1"/><Relationship Id="rId26" Type="http://schemas.openxmlformats.org/officeDocument/2006/relationships/hyperlink" Target="#'J24'!A1"/><Relationship Id="rId3" Type="http://schemas.openxmlformats.org/officeDocument/2006/relationships/hyperlink" Target="#'J02'!A1"/><Relationship Id="rId21" Type="http://schemas.openxmlformats.org/officeDocument/2006/relationships/hyperlink" Target="#'J20'!A1"/><Relationship Id="rId7" Type="http://schemas.openxmlformats.org/officeDocument/2006/relationships/hyperlink" Target="#'J06'!A1"/><Relationship Id="rId12" Type="http://schemas.openxmlformats.org/officeDocument/2006/relationships/hyperlink" Target="#'J11'!A1"/><Relationship Id="rId17" Type="http://schemas.openxmlformats.org/officeDocument/2006/relationships/hyperlink" Target="#'J16'!A1"/><Relationship Id="rId25" Type="http://schemas.openxmlformats.org/officeDocument/2006/relationships/hyperlink" Target="#'J23'!A1"/><Relationship Id="rId2" Type="http://schemas.openxmlformats.org/officeDocument/2006/relationships/image" Target="../media/image5.jpeg"/><Relationship Id="rId16" Type="http://schemas.openxmlformats.org/officeDocument/2006/relationships/hyperlink" Target="#'J15'!A1"/><Relationship Id="rId20" Type="http://schemas.openxmlformats.org/officeDocument/2006/relationships/hyperlink" Target="#'J19'!A1"/><Relationship Id="rId29" Type="http://schemas.openxmlformats.org/officeDocument/2006/relationships/hyperlink" Target="#Statistiques!A1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10'!A1"/><Relationship Id="rId24" Type="http://schemas.openxmlformats.org/officeDocument/2006/relationships/hyperlink" Target="#'J22'!A1"/><Relationship Id="rId5" Type="http://schemas.openxmlformats.org/officeDocument/2006/relationships/hyperlink" Target="#'J04'!A1"/><Relationship Id="rId15" Type="http://schemas.openxmlformats.org/officeDocument/2006/relationships/hyperlink" Target="#'J14'!A1"/><Relationship Id="rId23" Type="http://schemas.openxmlformats.org/officeDocument/2006/relationships/hyperlink" Target="#'J21'!A1"/><Relationship Id="rId28" Type="http://schemas.openxmlformats.org/officeDocument/2006/relationships/hyperlink" Target="#'J26'!A1"/><Relationship Id="rId10" Type="http://schemas.openxmlformats.org/officeDocument/2006/relationships/hyperlink" Target="#'J09'!A1"/><Relationship Id="rId19" Type="http://schemas.openxmlformats.org/officeDocument/2006/relationships/hyperlink" Target="#'J18'!A1"/><Relationship Id="rId4" Type="http://schemas.openxmlformats.org/officeDocument/2006/relationships/hyperlink" Target="#'J03'!A1"/><Relationship Id="rId9" Type="http://schemas.openxmlformats.org/officeDocument/2006/relationships/hyperlink" Target="#'J08'!A1"/><Relationship Id="rId14" Type="http://schemas.openxmlformats.org/officeDocument/2006/relationships/hyperlink" Target="#'J13'!A1"/><Relationship Id="rId22" Type="http://schemas.openxmlformats.org/officeDocument/2006/relationships/image" Target="../media/image4.jpeg"/><Relationship Id="rId27" Type="http://schemas.openxmlformats.org/officeDocument/2006/relationships/hyperlink" Target="#'J25'!A1"/></Relationships>
</file>

<file path=xl/drawings/_rels/drawing22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hyperlink" Target="#'J12'!A1"/><Relationship Id="rId18" Type="http://schemas.openxmlformats.org/officeDocument/2006/relationships/hyperlink" Target="#'J17'!A1"/><Relationship Id="rId26" Type="http://schemas.openxmlformats.org/officeDocument/2006/relationships/hyperlink" Target="#'J24'!A1"/><Relationship Id="rId3" Type="http://schemas.openxmlformats.org/officeDocument/2006/relationships/hyperlink" Target="#'J02'!A1"/><Relationship Id="rId21" Type="http://schemas.openxmlformats.org/officeDocument/2006/relationships/hyperlink" Target="#'J20'!A1"/><Relationship Id="rId7" Type="http://schemas.openxmlformats.org/officeDocument/2006/relationships/hyperlink" Target="#'J06'!A1"/><Relationship Id="rId12" Type="http://schemas.openxmlformats.org/officeDocument/2006/relationships/hyperlink" Target="#'J11'!A1"/><Relationship Id="rId17" Type="http://schemas.openxmlformats.org/officeDocument/2006/relationships/hyperlink" Target="#'J16'!A1"/><Relationship Id="rId25" Type="http://schemas.openxmlformats.org/officeDocument/2006/relationships/hyperlink" Target="#'J23'!A1"/><Relationship Id="rId2" Type="http://schemas.openxmlformats.org/officeDocument/2006/relationships/image" Target="../media/image5.jpeg"/><Relationship Id="rId16" Type="http://schemas.openxmlformats.org/officeDocument/2006/relationships/hyperlink" Target="#'J15'!A1"/><Relationship Id="rId20" Type="http://schemas.openxmlformats.org/officeDocument/2006/relationships/hyperlink" Target="#'J19'!A1"/><Relationship Id="rId29" Type="http://schemas.openxmlformats.org/officeDocument/2006/relationships/hyperlink" Target="#Statistiques!A1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10'!A1"/><Relationship Id="rId24" Type="http://schemas.openxmlformats.org/officeDocument/2006/relationships/hyperlink" Target="#'J22'!A1"/><Relationship Id="rId5" Type="http://schemas.openxmlformats.org/officeDocument/2006/relationships/hyperlink" Target="#'J04'!A1"/><Relationship Id="rId15" Type="http://schemas.openxmlformats.org/officeDocument/2006/relationships/hyperlink" Target="#'J14'!A1"/><Relationship Id="rId23" Type="http://schemas.openxmlformats.org/officeDocument/2006/relationships/image" Target="../media/image4.jpeg"/><Relationship Id="rId28" Type="http://schemas.openxmlformats.org/officeDocument/2006/relationships/hyperlink" Target="#'J26'!A1"/><Relationship Id="rId10" Type="http://schemas.openxmlformats.org/officeDocument/2006/relationships/hyperlink" Target="#'J09'!A1"/><Relationship Id="rId19" Type="http://schemas.openxmlformats.org/officeDocument/2006/relationships/hyperlink" Target="#'J18'!A1"/><Relationship Id="rId4" Type="http://schemas.openxmlformats.org/officeDocument/2006/relationships/hyperlink" Target="#'J03'!A1"/><Relationship Id="rId9" Type="http://schemas.openxmlformats.org/officeDocument/2006/relationships/hyperlink" Target="#'J08'!A1"/><Relationship Id="rId14" Type="http://schemas.openxmlformats.org/officeDocument/2006/relationships/hyperlink" Target="#'J13'!A1"/><Relationship Id="rId22" Type="http://schemas.openxmlformats.org/officeDocument/2006/relationships/hyperlink" Target="#'J21'!A1"/><Relationship Id="rId27" Type="http://schemas.openxmlformats.org/officeDocument/2006/relationships/hyperlink" Target="#'J25'!A1"/></Relationships>
</file>

<file path=xl/drawings/_rels/drawing23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hyperlink" Target="#'J12'!A1"/><Relationship Id="rId18" Type="http://schemas.openxmlformats.org/officeDocument/2006/relationships/hyperlink" Target="#'J17'!A1"/><Relationship Id="rId26" Type="http://schemas.openxmlformats.org/officeDocument/2006/relationships/hyperlink" Target="#'J24'!A1"/><Relationship Id="rId3" Type="http://schemas.openxmlformats.org/officeDocument/2006/relationships/hyperlink" Target="#'J02'!A1"/><Relationship Id="rId21" Type="http://schemas.openxmlformats.org/officeDocument/2006/relationships/hyperlink" Target="#'J20'!A1"/><Relationship Id="rId7" Type="http://schemas.openxmlformats.org/officeDocument/2006/relationships/hyperlink" Target="#'J06'!A1"/><Relationship Id="rId12" Type="http://schemas.openxmlformats.org/officeDocument/2006/relationships/hyperlink" Target="#'J11'!A1"/><Relationship Id="rId17" Type="http://schemas.openxmlformats.org/officeDocument/2006/relationships/hyperlink" Target="#'J16'!A1"/><Relationship Id="rId25" Type="http://schemas.openxmlformats.org/officeDocument/2006/relationships/hyperlink" Target="#'J23'!A1"/><Relationship Id="rId2" Type="http://schemas.openxmlformats.org/officeDocument/2006/relationships/image" Target="../media/image5.jpeg"/><Relationship Id="rId16" Type="http://schemas.openxmlformats.org/officeDocument/2006/relationships/hyperlink" Target="#'J15'!A1"/><Relationship Id="rId20" Type="http://schemas.openxmlformats.org/officeDocument/2006/relationships/hyperlink" Target="#'J19'!A1"/><Relationship Id="rId29" Type="http://schemas.openxmlformats.org/officeDocument/2006/relationships/hyperlink" Target="#Statistiques!A1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10'!A1"/><Relationship Id="rId24" Type="http://schemas.openxmlformats.org/officeDocument/2006/relationships/image" Target="../media/image4.jpeg"/><Relationship Id="rId5" Type="http://schemas.openxmlformats.org/officeDocument/2006/relationships/hyperlink" Target="#'J04'!A1"/><Relationship Id="rId15" Type="http://schemas.openxmlformats.org/officeDocument/2006/relationships/hyperlink" Target="#'J14'!A1"/><Relationship Id="rId23" Type="http://schemas.openxmlformats.org/officeDocument/2006/relationships/hyperlink" Target="#'J22'!A1"/><Relationship Id="rId28" Type="http://schemas.openxmlformats.org/officeDocument/2006/relationships/hyperlink" Target="#'J26'!A1"/><Relationship Id="rId10" Type="http://schemas.openxmlformats.org/officeDocument/2006/relationships/hyperlink" Target="#'J09'!A1"/><Relationship Id="rId19" Type="http://schemas.openxmlformats.org/officeDocument/2006/relationships/hyperlink" Target="#'J18'!A1"/><Relationship Id="rId4" Type="http://schemas.openxmlformats.org/officeDocument/2006/relationships/hyperlink" Target="#'J03'!A1"/><Relationship Id="rId9" Type="http://schemas.openxmlformats.org/officeDocument/2006/relationships/hyperlink" Target="#'J08'!A1"/><Relationship Id="rId14" Type="http://schemas.openxmlformats.org/officeDocument/2006/relationships/hyperlink" Target="#'J13'!A1"/><Relationship Id="rId22" Type="http://schemas.openxmlformats.org/officeDocument/2006/relationships/hyperlink" Target="#'J21'!A1"/><Relationship Id="rId27" Type="http://schemas.openxmlformats.org/officeDocument/2006/relationships/hyperlink" Target="#'J25'!A1"/></Relationships>
</file>

<file path=xl/drawings/_rels/drawing24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hyperlink" Target="#'J12'!A1"/><Relationship Id="rId18" Type="http://schemas.openxmlformats.org/officeDocument/2006/relationships/hyperlink" Target="#'J17'!A1"/><Relationship Id="rId26" Type="http://schemas.openxmlformats.org/officeDocument/2006/relationships/hyperlink" Target="#'J24'!A1"/><Relationship Id="rId3" Type="http://schemas.openxmlformats.org/officeDocument/2006/relationships/hyperlink" Target="#'J02'!A1"/><Relationship Id="rId21" Type="http://schemas.openxmlformats.org/officeDocument/2006/relationships/hyperlink" Target="#'J20'!A1"/><Relationship Id="rId7" Type="http://schemas.openxmlformats.org/officeDocument/2006/relationships/hyperlink" Target="#'J06'!A1"/><Relationship Id="rId12" Type="http://schemas.openxmlformats.org/officeDocument/2006/relationships/hyperlink" Target="#'J11'!A1"/><Relationship Id="rId17" Type="http://schemas.openxmlformats.org/officeDocument/2006/relationships/hyperlink" Target="#'J16'!A1"/><Relationship Id="rId25" Type="http://schemas.openxmlformats.org/officeDocument/2006/relationships/image" Target="../media/image4.jpeg"/><Relationship Id="rId2" Type="http://schemas.openxmlformats.org/officeDocument/2006/relationships/image" Target="../media/image5.jpeg"/><Relationship Id="rId16" Type="http://schemas.openxmlformats.org/officeDocument/2006/relationships/hyperlink" Target="#'J15'!A1"/><Relationship Id="rId20" Type="http://schemas.openxmlformats.org/officeDocument/2006/relationships/hyperlink" Target="#'J19'!A1"/><Relationship Id="rId29" Type="http://schemas.openxmlformats.org/officeDocument/2006/relationships/hyperlink" Target="#Statistiques!A1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10'!A1"/><Relationship Id="rId24" Type="http://schemas.openxmlformats.org/officeDocument/2006/relationships/hyperlink" Target="#'J23'!A1"/><Relationship Id="rId5" Type="http://schemas.openxmlformats.org/officeDocument/2006/relationships/hyperlink" Target="#'J04'!A1"/><Relationship Id="rId15" Type="http://schemas.openxmlformats.org/officeDocument/2006/relationships/hyperlink" Target="#'J14'!A1"/><Relationship Id="rId23" Type="http://schemas.openxmlformats.org/officeDocument/2006/relationships/hyperlink" Target="#'J22'!A1"/><Relationship Id="rId28" Type="http://schemas.openxmlformats.org/officeDocument/2006/relationships/hyperlink" Target="#'J26'!A1"/><Relationship Id="rId10" Type="http://schemas.openxmlformats.org/officeDocument/2006/relationships/hyperlink" Target="#'J09'!A1"/><Relationship Id="rId19" Type="http://schemas.openxmlformats.org/officeDocument/2006/relationships/hyperlink" Target="#'J18'!A1"/><Relationship Id="rId4" Type="http://schemas.openxmlformats.org/officeDocument/2006/relationships/hyperlink" Target="#'J03'!A1"/><Relationship Id="rId9" Type="http://schemas.openxmlformats.org/officeDocument/2006/relationships/hyperlink" Target="#'J08'!A1"/><Relationship Id="rId14" Type="http://schemas.openxmlformats.org/officeDocument/2006/relationships/hyperlink" Target="#'J13'!A1"/><Relationship Id="rId22" Type="http://schemas.openxmlformats.org/officeDocument/2006/relationships/hyperlink" Target="#'J21'!A1"/><Relationship Id="rId27" Type="http://schemas.openxmlformats.org/officeDocument/2006/relationships/hyperlink" Target="#'J25'!A1"/></Relationships>
</file>

<file path=xl/drawings/_rels/drawing25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hyperlink" Target="#'J12'!A1"/><Relationship Id="rId18" Type="http://schemas.openxmlformats.org/officeDocument/2006/relationships/hyperlink" Target="#'J17'!A1"/><Relationship Id="rId26" Type="http://schemas.openxmlformats.org/officeDocument/2006/relationships/image" Target="../media/image4.jpeg"/><Relationship Id="rId3" Type="http://schemas.openxmlformats.org/officeDocument/2006/relationships/hyperlink" Target="#'J02'!A1"/><Relationship Id="rId21" Type="http://schemas.openxmlformats.org/officeDocument/2006/relationships/hyperlink" Target="#'J20'!A1"/><Relationship Id="rId7" Type="http://schemas.openxmlformats.org/officeDocument/2006/relationships/hyperlink" Target="#'J06'!A1"/><Relationship Id="rId12" Type="http://schemas.openxmlformats.org/officeDocument/2006/relationships/hyperlink" Target="#'J11'!A1"/><Relationship Id="rId17" Type="http://schemas.openxmlformats.org/officeDocument/2006/relationships/hyperlink" Target="#'J16'!A1"/><Relationship Id="rId25" Type="http://schemas.openxmlformats.org/officeDocument/2006/relationships/hyperlink" Target="#'J24'!A1"/><Relationship Id="rId2" Type="http://schemas.openxmlformats.org/officeDocument/2006/relationships/image" Target="../media/image5.jpeg"/><Relationship Id="rId16" Type="http://schemas.openxmlformats.org/officeDocument/2006/relationships/hyperlink" Target="#'J15'!A1"/><Relationship Id="rId20" Type="http://schemas.openxmlformats.org/officeDocument/2006/relationships/hyperlink" Target="#'J19'!A1"/><Relationship Id="rId29" Type="http://schemas.openxmlformats.org/officeDocument/2006/relationships/hyperlink" Target="#Statistiques!A1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10'!A1"/><Relationship Id="rId24" Type="http://schemas.openxmlformats.org/officeDocument/2006/relationships/hyperlink" Target="#'J23'!A1"/><Relationship Id="rId5" Type="http://schemas.openxmlformats.org/officeDocument/2006/relationships/hyperlink" Target="#'J04'!A1"/><Relationship Id="rId15" Type="http://schemas.openxmlformats.org/officeDocument/2006/relationships/hyperlink" Target="#'J14'!A1"/><Relationship Id="rId23" Type="http://schemas.openxmlformats.org/officeDocument/2006/relationships/hyperlink" Target="#'J22'!A1"/><Relationship Id="rId28" Type="http://schemas.openxmlformats.org/officeDocument/2006/relationships/hyperlink" Target="#'J26'!A1"/><Relationship Id="rId10" Type="http://schemas.openxmlformats.org/officeDocument/2006/relationships/hyperlink" Target="#'J09'!A1"/><Relationship Id="rId19" Type="http://schemas.openxmlformats.org/officeDocument/2006/relationships/hyperlink" Target="#'J18'!A1"/><Relationship Id="rId4" Type="http://schemas.openxmlformats.org/officeDocument/2006/relationships/hyperlink" Target="#'J03'!A1"/><Relationship Id="rId9" Type="http://schemas.openxmlformats.org/officeDocument/2006/relationships/hyperlink" Target="#'J08'!A1"/><Relationship Id="rId14" Type="http://schemas.openxmlformats.org/officeDocument/2006/relationships/hyperlink" Target="#'J13'!A1"/><Relationship Id="rId22" Type="http://schemas.openxmlformats.org/officeDocument/2006/relationships/hyperlink" Target="#'J21'!A1"/><Relationship Id="rId27" Type="http://schemas.openxmlformats.org/officeDocument/2006/relationships/hyperlink" Target="#'J25'!A1"/></Relationships>
</file>

<file path=xl/drawings/_rels/drawing26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hyperlink" Target="#'J12'!A1"/><Relationship Id="rId18" Type="http://schemas.openxmlformats.org/officeDocument/2006/relationships/hyperlink" Target="#'J17'!A1"/><Relationship Id="rId26" Type="http://schemas.openxmlformats.org/officeDocument/2006/relationships/hyperlink" Target="#'J25'!A1"/><Relationship Id="rId3" Type="http://schemas.openxmlformats.org/officeDocument/2006/relationships/hyperlink" Target="#'J02'!A1"/><Relationship Id="rId21" Type="http://schemas.openxmlformats.org/officeDocument/2006/relationships/hyperlink" Target="#'J20'!A1"/><Relationship Id="rId7" Type="http://schemas.openxmlformats.org/officeDocument/2006/relationships/hyperlink" Target="#'J06'!A1"/><Relationship Id="rId12" Type="http://schemas.openxmlformats.org/officeDocument/2006/relationships/hyperlink" Target="#'J11'!A1"/><Relationship Id="rId17" Type="http://schemas.openxmlformats.org/officeDocument/2006/relationships/hyperlink" Target="#'J16'!A1"/><Relationship Id="rId25" Type="http://schemas.openxmlformats.org/officeDocument/2006/relationships/hyperlink" Target="#'J24'!A1"/><Relationship Id="rId2" Type="http://schemas.openxmlformats.org/officeDocument/2006/relationships/image" Target="../media/image5.jpeg"/><Relationship Id="rId16" Type="http://schemas.openxmlformats.org/officeDocument/2006/relationships/hyperlink" Target="#'J15'!A1"/><Relationship Id="rId20" Type="http://schemas.openxmlformats.org/officeDocument/2006/relationships/hyperlink" Target="#'J19'!A1"/><Relationship Id="rId29" Type="http://schemas.openxmlformats.org/officeDocument/2006/relationships/hyperlink" Target="#Statistiques!A1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10'!A1"/><Relationship Id="rId24" Type="http://schemas.openxmlformats.org/officeDocument/2006/relationships/hyperlink" Target="#'J23'!A1"/><Relationship Id="rId5" Type="http://schemas.openxmlformats.org/officeDocument/2006/relationships/hyperlink" Target="#'J04'!A1"/><Relationship Id="rId15" Type="http://schemas.openxmlformats.org/officeDocument/2006/relationships/hyperlink" Target="#'J14'!A1"/><Relationship Id="rId23" Type="http://schemas.openxmlformats.org/officeDocument/2006/relationships/hyperlink" Target="#'J22'!A1"/><Relationship Id="rId28" Type="http://schemas.openxmlformats.org/officeDocument/2006/relationships/hyperlink" Target="#'J26'!A1"/><Relationship Id="rId10" Type="http://schemas.openxmlformats.org/officeDocument/2006/relationships/hyperlink" Target="#'J09'!A1"/><Relationship Id="rId19" Type="http://schemas.openxmlformats.org/officeDocument/2006/relationships/hyperlink" Target="#'J18'!A1"/><Relationship Id="rId4" Type="http://schemas.openxmlformats.org/officeDocument/2006/relationships/hyperlink" Target="#'J03'!A1"/><Relationship Id="rId9" Type="http://schemas.openxmlformats.org/officeDocument/2006/relationships/hyperlink" Target="#'J08'!A1"/><Relationship Id="rId14" Type="http://schemas.openxmlformats.org/officeDocument/2006/relationships/hyperlink" Target="#'J13'!A1"/><Relationship Id="rId22" Type="http://schemas.openxmlformats.org/officeDocument/2006/relationships/hyperlink" Target="#'J21'!A1"/><Relationship Id="rId27" Type="http://schemas.openxmlformats.org/officeDocument/2006/relationships/image" Target="../media/image4.jpeg"/></Relationships>
</file>

<file path=xl/drawings/_rels/drawing27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hyperlink" Target="#'J12'!A1"/><Relationship Id="rId18" Type="http://schemas.openxmlformats.org/officeDocument/2006/relationships/hyperlink" Target="#'J17'!A1"/><Relationship Id="rId26" Type="http://schemas.openxmlformats.org/officeDocument/2006/relationships/hyperlink" Target="#'J25'!A1"/><Relationship Id="rId3" Type="http://schemas.openxmlformats.org/officeDocument/2006/relationships/hyperlink" Target="#'J02'!A1"/><Relationship Id="rId21" Type="http://schemas.openxmlformats.org/officeDocument/2006/relationships/hyperlink" Target="#'J20'!A1"/><Relationship Id="rId7" Type="http://schemas.openxmlformats.org/officeDocument/2006/relationships/hyperlink" Target="#'J06'!A1"/><Relationship Id="rId12" Type="http://schemas.openxmlformats.org/officeDocument/2006/relationships/hyperlink" Target="#'J11'!A1"/><Relationship Id="rId17" Type="http://schemas.openxmlformats.org/officeDocument/2006/relationships/hyperlink" Target="#'J16'!A1"/><Relationship Id="rId25" Type="http://schemas.openxmlformats.org/officeDocument/2006/relationships/hyperlink" Target="#'J24'!A1"/><Relationship Id="rId2" Type="http://schemas.openxmlformats.org/officeDocument/2006/relationships/image" Target="../media/image5.jpeg"/><Relationship Id="rId16" Type="http://schemas.openxmlformats.org/officeDocument/2006/relationships/hyperlink" Target="#'J15'!A1"/><Relationship Id="rId20" Type="http://schemas.openxmlformats.org/officeDocument/2006/relationships/hyperlink" Target="#'J19'!A1"/><Relationship Id="rId29" Type="http://schemas.openxmlformats.org/officeDocument/2006/relationships/hyperlink" Target="#Statistiques!A1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10'!A1"/><Relationship Id="rId24" Type="http://schemas.openxmlformats.org/officeDocument/2006/relationships/hyperlink" Target="#'J23'!A1"/><Relationship Id="rId5" Type="http://schemas.openxmlformats.org/officeDocument/2006/relationships/hyperlink" Target="#'J04'!A1"/><Relationship Id="rId15" Type="http://schemas.openxmlformats.org/officeDocument/2006/relationships/hyperlink" Target="#'J14'!A1"/><Relationship Id="rId23" Type="http://schemas.openxmlformats.org/officeDocument/2006/relationships/hyperlink" Target="#'J22'!A1"/><Relationship Id="rId28" Type="http://schemas.openxmlformats.org/officeDocument/2006/relationships/image" Target="../media/image4.jpeg"/><Relationship Id="rId10" Type="http://schemas.openxmlformats.org/officeDocument/2006/relationships/hyperlink" Target="#'J09'!A1"/><Relationship Id="rId19" Type="http://schemas.openxmlformats.org/officeDocument/2006/relationships/hyperlink" Target="#'J18'!A1"/><Relationship Id="rId4" Type="http://schemas.openxmlformats.org/officeDocument/2006/relationships/hyperlink" Target="#'J03'!A1"/><Relationship Id="rId9" Type="http://schemas.openxmlformats.org/officeDocument/2006/relationships/hyperlink" Target="#'J08'!A1"/><Relationship Id="rId14" Type="http://schemas.openxmlformats.org/officeDocument/2006/relationships/hyperlink" Target="#'J13'!A1"/><Relationship Id="rId22" Type="http://schemas.openxmlformats.org/officeDocument/2006/relationships/hyperlink" Target="#'J21'!A1"/><Relationship Id="rId27" Type="http://schemas.openxmlformats.org/officeDocument/2006/relationships/hyperlink" Target="#'J26'!A1"/></Relationships>
</file>

<file path=xl/drawings/_rels/drawing28.xml.rels><?xml version="1.0" encoding="UTF-8" standalone="yes"?>
<Relationships xmlns="http://schemas.openxmlformats.org/package/2006/relationships"><Relationship Id="rId8" Type="http://schemas.openxmlformats.org/officeDocument/2006/relationships/hyperlink" Target="#'J07'!A1"/><Relationship Id="rId13" Type="http://schemas.openxmlformats.org/officeDocument/2006/relationships/hyperlink" Target="#'J12'!A1"/><Relationship Id="rId18" Type="http://schemas.openxmlformats.org/officeDocument/2006/relationships/hyperlink" Target="#'J17'!A1"/><Relationship Id="rId26" Type="http://schemas.openxmlformats.org/officeDocument/2006/relationships/hyperlink" Target="#'J25'!A1"/><Relationship Id="rId3" Type="http://schemas.openxmlformats.org/officeDocument/2006/relationships/hyperlink" Target="#'J02'!A1"/><Relationship Id="rId21" Type="http://schemas.openxmlformats.org/officeDocument/2006/relationships/hyperlink" Target="#'J20'!A1"/><Relationship Id="rId7" Type="http://schemas.openxmlformats.org/officeDocument/2006/relationships/hyperlink" Target="#'J06'!A1"/><Relationship Id="rId12" Type="http://schemas.openxmlformats.org/officeDocument/2006/relationships/hyperlink" Target="#'J11'!A1"/><Relationship Id="rId17" Type="http://schemas.openxmlformats.org/officeDocument/2006/relationships/hyperlink" Target="#'J16'!A1"/><Relationship Id="rId25" Type="http://schemas.openxmlformats.org/officeDocument/2006/relationships/hyperlink" Target="#'J24'!A1"/><Relationship Id="rId2" Type="http://schemas.openxmlformats.org/officeDocument/2006/relationships/image" Target="../media/image5.jpeg"/><Relationship Id="rId16" Type="http://schemas.openxmlformats.org/officeDocument/2006/relationships/hyperlink" Target="#'J15'!A1"/><Relationship Id="rId20" Type="http://schemas.openxmlformats.org/officeDocument/2006/relationships/hyperlink" Target="#'J19'!A1"/><Relationship Id="rId29" Type="http://schemas.openxmlformats.org/officeDocument/2006/relationships/image" Target="../media/image4.jpeg"/><Relationship Id="rId1" Type="http://schemas.openxmlformats.org/officeDocument/2006/relationships/hyperlink" Target="#'J01'!A1"/><Relationship Id="rId6" Type="http://schemas.openxmlformats.org/officeDocument/2006/relationships/hyperlink" Target="#'J05'!A1"/><Relationship Id="rId11" Type="http://schemas.openxmlformats.org/officeDocument/2006/relationships/hyperlink" Target="#'J10'!A1"/><Relationship Id="rId24" Type="http://schemas.openxmlformats.org/officeDocument/2006/relationships/hyperlink" Target="#'J23'!A1"/><Relationship Id="rId5" Type="http://schemas.openxmlformats.org/officeDocument/2006/relationships/hyperlink" Target="#'J04'!A1"/><Relationship Id="rId15" Type="http://schemas.openxmlformats.org/officeDocument/2006/relationships/hyperlink" Target="#'J14'!A1"/><Relationship Id="rId23" Type="http://schemas.openxmlformats.org/officeDocument/2006/relationships/hyperlink" Target="#'J22'!A1"/><Relationship Id="rId28" Type="http://schemas.openxmlformats.org/officeDocument/2006/relationships/hyperlink" Target="#Statistiques!A1"/><Relationship Id="rId10" Type="http://schemas.openxmlformats.org/officeDocument/2006/relationships/hyperlink" Target="#'J09'!A1"/><Relationship Id="rId19" Type="http://schemas.openxmlformats.org/officeDocument/2006/relationships/hyperlink" Target="#'J18'!A1"/><Relationship Id="rId4" Type="http://schemas.openxmlformats.org/officeDocument/2006/relationships/hyperlink" Target="#'J03'!A1"/><Relationship Id="rId9" Type="http://schemas.openxmlformats.org/officeDocument/2006/relationships/hyperlink" Target="#'J08'!A1"/><Relationship Id="rId14" Type="http://schemas.openxmlformats.org/officeDocument/2006/relationships/hyperlink" Target="#'J13'!A1"/><Relationship Id="rId22" Type="http://schemas.openxmlformats.org/officeDocument/2006/relationships/hyperlink" Target="#'J21'!A1"/><Relationship Id="rId27" Type="http://schemas.openxmlformats.org/officeDocument/2006/relationships/hyperlink" Target="#'J26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</xdr:colOff>
      <xdr:row>2</xdr:row>
      <xdr:rowOff>0</xdr:rowOff>
    </xdr:from>
    <xdr:to>
      <xdr:col>8</xdr:col>
      <xdr:colOff>304573</xdr:colOff>
      <xdr:row>19</xdr:row>
      <xdr:rowOff>123405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81525" y="381000"/>
          <a:ext cx="1819048" cy="3361905"/>
        </a:xfrm>
        <a:prstGeom prst="rect">
          <a:avLst/>
        </a:prstGeom>
      </xdr:spPr>
    </xdr:pic>
    <xdr:clientData/>
  </xdr:twoCellAnchor>
  <xdr:twoCellAnchor>
    <xdr:from>
      <xdr:col>5</xdr:col>
      <xdr:colOff>466725</xdr:colOff>
      <xdr:row>4</xdr:row>
      <xdr:rowOff>47624</xdr:rowOff>
    </xdr:from>
    <xdr:to>
      <xdr:col>5</xdr:col>
      <xdr:colOff>571500</xdr:colOff>
      <xdr:row>19</xdr:row>
      <xdr:rowOff>114299</xdr:rowOff>
    </xdr:to>
    <xdr:sp macro="" textlink="">
      <xdr:nvSpPr>
        <xdr:cNvPr id="3" name="Accolade ouvrante 2"/>
        <xdr:cNvSpPr/>
      </xdr:nvSpPr>
      <xdr:spPr>
        <a:xfrm>
          <a:off x="4276725" y="809624"/>
          <a:ext cx="104775" cy="2924175"/>
        </a:xfrm>
        <a:prstGeom prst="leftBrace">
          <a:avLst/>
        </a:prstGeom>
        <a:ln w="1905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523875</xdr:colOff>
      <xdr:row>2</xdr:row>
      <xdr:rowOff>9525</xdr:rowOff>
    </xdr:from>
    <xdr:to>
      <xdr:col>8</xdr:col>
      <xdr:colOff>666750</xdr:colOff>
      <xdr:row>19</xdr:row>
      <xdr:rowOff>104775</xdr:rowOff>
    </xdr:to>
    <xdr:sp macro="" textlink="">
      <xdr:nvSpPr>
        <xdr:cNvPr id="4" name="Accolade fermante 3"/>
        <xdr:cNvSpPr/>
      </xdr:nvSpPr>
      <xdr:spPr>
        <a:xfrm>
          <a:off x="6619875" y="390525"/>
          <a:ext cx="142875" cy="3333750"/>
        </a:xfrm>
        <a:prstGeom prst="rightBrace">
          <a:avLst/>
        </a:prstGeom>
        <a:ln w="1905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9</xdr:col>
      <xdr:colOff>19050</xdr:colOff>
      <xdr:row>4</xdr:row>
      <xdr:rowOff>85725</xdr:rowOff>
    </xdr:from>
    <xdr:to>
      <xdr:col>18</xdr:col>
      <xdr:colOff>28575</xdr:colOff>
      <xdr:row>18</xdr:row>
      <xdr:rowOff>19050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77050" y="847725"/>
          <a:ext cx="6867525" cy="26003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32</xdr:row>
      <xdr:rowOff>9525</xdr:rowOff>
    </xdr:from>
    <xdr:to>
      <xdr:col>12</xdr:col>
      <xdr:colOff>419100</xdr:colOff>
      <xdr:row>44</xdr:row>
      <xdr:rowOff>47334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6105525"/>
          <a:ext cx="8039100" cy="2323809"/>
        </a:xfrm>
        <a:prstGeom prst="rect">
          <a:avLst/>
        </a:prstGeom>
      </xdr:spPr>
    </xdr:pic>
    <xdr:clientData/>
  </xdr:twoCellAnchor>
  <xdr:twoCellAnchor>
    <xdr:from>
      <xdr:col>3</xdr:col>
      <xdr:colOff>752475</xdr:colOff>
      <xdr:row>27</xdr:row>
      <xdr:rowOff>57150</xdr:rowOff>
    </xdr:from>
    <xdr:to>
      <xdr:col>3</xdr:col>
      <xdr:colOff>752476</xdr:colOff>
      <xdr:row>32</xdr:row>
      <xdr:rowOff>9525</xdr:rowOff>
    </xdr:to>
    <xdr:cxnSp macro="">
      <xdr:nvCxnSpPr>
        <xdr:cNvPr id="10" name="Connecteur droit avec flèche 9"/>
        <xdr:cNvCxnSpPr/>
      </xdr:nvCxnSpPr>
      <xdr:spPr>
        <a:xfrm>
          <a:off x="3038475" y="5276850"/>
          <a:ext cx="1" cy="904875"/>
        </a:xfrm>
        <a:prstGeom prst="straightConnector1">
          <a:avLst/>
        </a:prstGeom>
        <a:ln w="19050">
          <a:solidFill>
            <a:srgbClr val="0000FF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390525</xdr:colOff>
      <xdr:row>28</xdr:row>
      <xdr:rowOff>76200</xdr:rowOff>
    </xdr:from>
    <xdr:to>
      <xdr:col>7</xdr:col>
      <xdr:colOff>390525</xdr:colOff>
      <xdr:row>31</xdr:row>
      <xdr:rowOff>180975</xdr:rowOff>
    </xdr:to>
    <xdr:cxnSp macro="">
      <xdr:nvCxnSpPr>
        <xdr:cNvPr id="12" name="Connecteur droit avec flèche 11"/>
        <xdr:cNvCxnSpPr/>
      </xdr:nvCxnSpPr>
      <xdr:spPr>
        <a:xfrm>
          <a:off x="5724525" y="5486400"/>
          <a:ext cx="0" cy="676275"/>
        </a:xfrm>
        <a:prstGeom prst="straightConnector1">
          <a:avLst/>
        </a:prstGeom>
        <a:ln w="19050">
          <a:solidFill>
            <a:srgbClr val="0000FF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514350</xdr:colOff>
      <xdr:row>44</xdr:row>
      <xdr:rowOff>38100</xdr:rowOff>
    </xdr:from>
    <xdr:to>
      <xdr:col>3</xdr:col>
      <xdr:colOff>514350</xdr:colOff>
      <xdr:row>48</xdr:row>
      <xdr:rowOff>9525</xdr:rowOff>
    </xdr:to>
    <xdr:cxnSp macro="">
      <xdr:nvCxnSpPr>
        <xdr:cNvPr id="16" name="Connecteur droit 15"/>
        <xdr:cNvCxnSpPr/>
      </xdr:nvCxnSpPr>
      <xdr:spPr>
        <a:xfrm>
          <a:off x="2800350" y="8496300"/>
          <a:ext cx="0" cy="733425"/>
        </a:xfrm>
        <a:prstGeom prst="line">
          <a:avLst/>
        </a:prstGeom>
        <a:ln w="1905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209550</xdr:colOff>
      <xdr:row>44</xdr:row>
      <xdr:rowOff>47334</xdr:rowOff>
    </xdr:from>
    <xdr:to>
      <xdr:col>7</xdr:col>
      <xdr:colOff>209550</xdr:colOff>
      <xdr:row>48</xdr:row>
      <xdr:rowOff>19050</xdr:rowOff>
    </xdr:to>
    <xdr:cxnSp macro="">
      <xdr:nvCxnSpPr>
        <xdr:cNvPr id="18" name="Connecteur droit 17"/>
        <xdr:cNvCxnSpPr>
          <a:stCxn id="6" idx="2"/>
        </xdr:cNvCxnSpPr>
      </xdr:nvCxnSpPr>
      <xdr:spPr>
        <a:xfrm>
          <a:off x="5543550" y="8505534"/>
          <a:ext cx="0" cy="733716"/>
        </a:xfrm>
        <a:prstGeom prst="line">
          <a:avLst/>
        </a:prstGeom>
        <a:ln w="1905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514350</xdr:colOff>
      <xdr:row>48</xdr:row>
      <xdr:rowOff>9525</xdr:rowOff>
    </xdr:from>
    <xdr:to>
      <xdr:col>9</xdr:col>
      <xdr:colOff>19050</xdr:colOff>
      <xdr:row>48</xdr:row>
      <xdr:rowOff>9525</xdr:rowOff>
    </xdr:to>
    <xdr:cxnSp macro="">
      <xdr:nvCxnSpPr>
        <xdr:cNvPr id="23" name="Connecteur droit avec flèche 22"/>
        <xdr:cNvCxnSpPr/>
      </xdr:nvCxnSpPr>
      <xdr:spPr>
        <a:xfrm>
          <a:off x="2800350" y="9229725"/>
          <a:ext cx="4076700" cy="0"/>
        </a:xfrm>
        <a:prstGeom prst="straightConnector1">
          <a:avLst/>
        </a:prstGeom>
        <a:ln w="19050">
          <a:solidFill>
            <a:srgbClr val="0000FF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561975</xdr:colOff>
      <xdr:row>44</xdr:row>
      <xdr:rowOff>57150</xdr:rowOff>
    </xdr:from>
    <xdr:to>
      <xdr:col>8</xdr:col>
      <xdr:colOff>561975</xdr:colOff>
      <xdr:row>52</xdr:row>
      <xdr:rowOff>19050</xdr:rowOff>
    </xdr:to>
    <xdr:cxnSp macro="">
      <xdr:nvCxnSpPr>
        <xdr:cNvPr id="25" name="Connecteur droit 24"/>
        <xdr:cNvCxnSpPr/>
      </xdr:nvCxnSpPr>
      <xdr:spPr>
        <a:xfrm>
          <a:off x="6657975" y="8515350"/>
          <a:ext cx="0" cy="1485900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200025</xdr:colOff>
      <xdr:row>44</xdr:row>
      <xdr:rowOff>57150</xdr:rowOff>
    </xdr:from>
    <xdr:to>
      <xdr:col>2</xdr:col>
      <xdr:colOff>200025</xdr:colOff>
      <xdr:row>52</xdr:row>
      <xdr:rowOff>0</xdr:rowOff>
    </xdr:to>
    <xdr:cxnSp macro="">
      <xdr:nvCxnSpPr>
        <xdr:cNvPr id="28" name="Connecteur droit 27"/>
        <xdr:cNvCxnSpPr/>
      </xdr:nvCxnSpPr>
      <xdr:spPr>
        <a:xfrm>
          <a:off x="1724025" y="8515350"/>
          <a:ext cx="0" cy="1466850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52</xdr:row>
      <xdr:rowOff>0</xdr:rowOff>
    </xdr:from>
    <xdr:to>
      <xdr:col>9</xdr:col>
      <xdr:colOff>19050</xdr:colOff>
      <xdr:row>52</xdr:row>
      <xdr:rowOff>0</xdr:rowOff>
    </xdr:to>
    <xdr:cxnSp macro="">
      <xdr:nvCxnSpPr>
        <xdr:cNvPr id="30" name="Connecteur droit avec flèche 29"/>
        <xdr:cNvCxnSpPr/>
      </xdr:nvCxnSpPr>
      <xdr:spPr>
        <a:xfrm>
          <a:off x="1714500" y="9982200"/>
          <a:ext cx="5162550" cy="0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304800</xdr:colOff>
      <xdr:row>44</xdr:row>
      <xdr:rowOff>57150</xdr:rowOff>
    </xdr:from>
    <xdr:to>
      <xdr:col>10</xdr:col>
      <xdr:colOff>304800</xdr:colOff>
      <xdr:row>46</xdr:row>
      <xdr:rowOff>28575</xdr:rowOff>
    </xdr:to>
    <xdr:cxnSp macro="">
      <xdr:nvCxnSpPr>
        <xdr:cNvPr id="34" name="Connecteur droit 33"/>
        <xdr:cNvCxnSpPr/>
      </xdr:nvCxnSpPr>
      <xdr:spPr>
        <a:xfrm>
          <a:off x="7924800" y="8515350"/>
          <a:ext cx="0" cy="361950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304800</xdr:colOff>
      <xdr:row>46</xdr:row>
      <xdr:rowOff>19050</xdr:rowOff>
    </xdr:from>
    <xdr:to>
      <xdr:col>13</xdr:col>
      <xdr:colOff>28575</xdr:colOff>
      <xdr:row>46</xdr:row>
      <xdr:rowOff>19050</xdr:rowOff>
    </xdr:to>
    <xdr:cxnSp macro="">
      <xdr:nvCxnSpPr>
        <xdr:cNvPr id="37" name="Connecteur droit avec flèche 36"/>
        <xdr:cNvCxnSpPr/>
      </xdr:nvCxnSpPr>
      <xdr:spPr>
        <a:xfrm>
          <a:off x="7924800" y="8867775"/>
          <a:ext cx="2009775" cy="0"/>
        </a:xfrm>
        <a:prstGeom prst="straightConnector1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523875</xdr:colOff>
      <xdr:row>36</xdr:row>
      <xdr:rowOff>66675</xdr:rowOff>
    </xdr:from>
    <xdr:to>
      <xdr:col>12</xdr:col>
      <xdr:colOff>619125</xdr:colOff>
      <xdr:row>44</xdr:row>
      <xdr:rowOff>9525</xdr:rowOff>
    </xdr:to>
    <xdr:sp macro="" textlink="">
      <xdr:nvSpPr>
        <xdr:cNvPr id="38" name="Accolade fermante 37"/>
        <xdr:cNvSpPr/>
      </xdr:nvSpPr>
      <xdr:spPr>
        <a:xfrm>
          <a:off x="9667875" y="7000875"/>
          <a:ext cx="95250" cy="1466850"/>
        </a:xfrm>
        <a:prstGeom prst="rightBrac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14</xdr:row>
      <xdr:rowOff>123825</xdr:rowOff>
    </xdr:from>
    <xdr:to>
      <xdr:col>2</xdr:col>
      <xdr:colOff>0</xdr:colOff>
      <xdr:row>16</xdr:row>
      <xdr:rowOff>57150</xdr:rowOff>
    </xdr:to>
    <xdr:sp macro="" textlink="">
      <xdr:nvSpPr>
        <xdr:cNvPr id="2" name="Rectangle 42" descr="Marbre vert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J01</a:t>
          </a:r>
        </a:p>
      </xdr:txBody>
    </xdr:sp>
    <xdr:clientData/>
  </xdr:twoCellAnchor>
  <xdr:twoCellAnchor>
    <xdr:from>
      <xdr:col>2</xdr:col>
      <xdr:colOff>47625</xdr:colOff>
      <xdr:row>14</xdr:row>
      <xdr:rowOff>123825</xdr:rowOff>
    </xdr:from>
    <xdr:to>
      <xdr:col>3</xdr:col>
      <xdr:colOff>295275</xdr:colOff>
      <xdr:row>16</xdr:row>
      <xdr:rowOff>57150</xdr:rowOff>
    </xdr:to>
    <xdr:sp macro="" textlink="">
      <xdr:nvSpPr>
        <xdr:cNvPr id="3" name="Rectangle 43" descr="Marbre blanc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79057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4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J02</a:t>
          </a:r>
        </a:p>
      </xdr:txBody>
    </xdr:sp>
    <xdr:clientData/>
  </xdr:twoCellAnchor>
  <xdr:twoCellAnchor>
    <xdr:from>
      <xdr:col>3</xdr:col>
      <xdr:colOff>352425</xdr:colOff>
      <xdr:row>14</xdr:row>
      <xdr:rowOff>123825</xdr:rowOff>
    </xdr:from>
    <xdr:to>
      <xdr:col>5</xdr:col>
      <xdr:colOff>219075</xdr:colOff>
      <xdr:row>16</xdr:row>
      <xdr:rowOff>57150</xdr:rowOff>
    </xdr:to>
    <xdr:sp macro="" textlink="">
      <xdr:nvSpPr>
        <xdr:cNvPr id="4" name="Rectangle 44" descr="Marbre blanc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1466850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4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J03</a:t>
          </a:r>
        </a:p>
      </xdr:txBody>
    </xdr:sp>
    <xdr:clientData/>
  </xdr:twoCellAnchor>
  <xdr:twoCellAnchor>
    <xdr:from>
      <xdr:col>5</xdr:col>
      <xdr:colOff>276225</xdr:colOff>
      <xdr:row>14</xdr:row>
      <xdr:rowOff>123825</xdr:rowOff>
    </xdr:from>
    <xdr:to>
      <xdr:col>7</xdr:col>
      <xdr:colOff>152400</xdr:colOff>
      <xdr:row>16</xdr:row>
      <xdr:rowOff>57150</xdr:rowOff>
    </xdr:to>
    <xdr:sp macro="" textlink="">
      <xdr:nvSpPr>
        <xdr:cNvPr id="5" name="Rectangle 45" descr="Marbre blanc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21336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4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J04</a:t>
          </a:r>
        </a:p>
      </xdr:txBody>
    </xdr:sp>
    <xdr:clientData/>
  </xdr:twoCellAnchor>
  <xdr:twoCellAnchor>
    <xdr:from>
      <xdr:col>7</xdr:col>
      <xdr:colOff>200025</xdr:colOff>
      <xdr:row>14</xdr:row>
      <xdr:rowOff>123825</xdr:rowOff>
    </xdr:from>
    <xdr:to>
      <xdr:col>9</xdr:col>
      <xdr:colOff>76200</xdr:colOff>
      <xdr:row>16</xdr:row>
      <xdr:rowOff>57150</xdr:rowOff>
    </xdr:to>
    <xdr:sp macro="" textlink="">
      <xdr:nvSpPr>
        <xdr:cNvPr id="6" name="Rectangle 46" descr="Marbre blanc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28003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4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J05</a:t>
          </a:r>
        </a:p>
      </xdr:txBody>
    </xdr:sp>
    <xdr:clientData/>
  </xdr:twoCellAnchor>
  <xdr:twoCellAnchor>
    <xdr:from>
      <xdr:col>9</xdr:col>
      <xdr:colOff>123825</xdr:colOff>
      <xdr:row>14</xdr:row>
      <xdr:rowOff>123825</xdr:rowOff>
    </xdr:from>
    <xdr:to>
      <xdr:col>11</xdr:col>
      <xdr:colOff>0</xdr:colOff>
      <xdr:row>16</xdr:row>
      <xdr:rowOff>57150</xdr:rowOff>
    </xdr:to>
    <xdr:sp macro="" textlink="">
      <xdr:nvSpPr>
        <xdr:cNvPr id="7" name="Rectangle 47" descr="Marbre blanc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34671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4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J06</a:t>
          </a:r>
        </a:p>
      </xdr:txBody>
    </xdr:sp>
    <xdr:clientData/>
  </xdr:twoCellAnchor>
  <xdr:twoCellAnchor>
    <xdr:from>
      <xdr:col>11</xdr:col>
      <xdr:colOff>47625</xdr:colOff>
      <xdr:row>14</xdr:row>
      <xdr:rowOff>123825</xdr:rowOff>
    </xdr:from>
    <xdr:to>
      <xdr:col>12</xdr:col>
      <xdr:colOff>295275</xdr:colOff>
      <xdr:row>16</xdr:row>
      <xdr:rowOff>57150</xdr:rowOff>
    </xdr:to>
    <xdr:sp macro="" textlink="">
      <xdr:nvSpPr>
        <xdr:cNvPr id="8" name="Rectangle 48" descr="Marbre blanc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41338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4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J07</a:t>
          </a:r>
        </a:p>
      </xdr:txBody>
    </xdr:sp>
    <xdr:clientData/>
  </xdr:twoCellAnchor>
  <xdr:twoCellAnchor>
    <xdr:from>
      <xdr:col>12</xdr:col>
      <xdr:colOff>352425</xdr:colOff>
      <xdr:row>14</xdr:row>
      <xdr:rowOff>123825</xdr:rowOff>
    </xdr:from>
    <xdr:to>
      <xdr:col>14</xdr:col>
      <xdr:colOff>219075</xdr:colOff>
      <xdr:row>16</xdr:row>
      <xdr:rowOff>57150</xdr:rowOff>
    </xdr:to>
    <xdr:sp macro="" textlink="">
      <xdr:nvSpPr>
        <xdr:cNvPr id="9" name="Rectangle 49" descr="Marbre blanc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4810125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4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J08</a:t>
          </a:r>
        </a:p>
      </xdr:txBody>
    </xdr:sp>
    <xdr:clientData/>
  </xdr:twoCellAnchor>
  <xdr:twoCellAnchor>
    <xdr:from>
      <xdr:col>0</xdr:col>
      <xdr:colOff>123825</xdr:colOff>
      <xdr:row>16</xdr:row>
      <xdr:rowOff>123825</xdr:rowOff>
    </xdr:from>
    <xdr:to>
      <xdr:col>2</xdr:col>
      <xdr:colOff>0</xdr:colOff>
      <xdr:row>18</xdr:row>
      <xdr:rowOff>57150</xdr:rowOff>
    </xdr:to>
    <xdr:sp macro="" textlink="">
      <xdr:nvSpPr>
        <xdr:cNvPr id="10" name="Rectangle 50" descr="Marbre blanc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12382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4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J09</a:t>
          </a:r>
        </a:p>
      </xdr:txBody>
    </xdr:sp>
    <xdr:clientData/>
  </xdr:twoCellAnchor>
  <xdr:twoCellAnchor>
    <xdr:from>
      <xdr:col>2</xdr:col>
      <xdr:colOff>47625</xdr:colOff>
      <xdr:row>16</xdr:row>
      <xdr:rowOff>123825</xdr:rowOff>
    </xdr:from>
    <xdr:to>
      <xdr:col>3</xdr:col>
      <xdr:colOff>295275</xdr:colOff>
      <xdr:row>18</xdr:row>
      <xdr:rowOff>57150</xdr:rowOff>
    </xdr:to>
    <xdr:sp macro="" textlink="">
      <xdr:nvSpPr>
        <xdr:cNvPr id="11" name="Rectangle 51" descr="Marbre blanc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79057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4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J10</a:t>
          </a:r>
        </a:p>
      </xdr:txBody>
    </xdr:sp>
    <xdr:clientData/>
  </xdr:twoCellAnchor>
  <xdr:twoCellAnchor>
    <xdr:from>
      <xdr:col>3</xdr:col>
      <xdr:colOff>352425</xdr:colOff>
      <xdr:row>16</xdr:row>
      <xdr:rowOff>123825</xdr:rowOff>
    </xdr:from>
    <xdr:to>
      <xdr:col>5</xdr:col>
      <xdr:colOff>219075</xdr:colOff>
      <xdr:row>18</xdr:row>
      <xdr:rowOff>57150</xdr:rowOff>
    </xdr:to>
    <xdr:sp macro="" textlink="">
      <xdr:nvSpPr>
        <xdr:cNvPr id="12" name="Rectangle 52" descr="Marbre blanc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1466850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4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J11</a:t>
          </a:r>
        </a:p>
      </xdr:txBody>
    </xdr:sp>
    <xdr:clientData/>
  </xdr:twoCellAnchor>
  <xdr:twoCellAnchor>
    <xdr:from>
      <xdr:col>5</xdr:col>
      <xdr:colOff>276225</xdr:colOff>
      <xdr:row>16</xdr:row>
      <xdr:rowOff>123825</xdr:rowOff>
    </xdr:from>
    <xdr:to>
      <xdr:col>7</xdr:col>
      <xdr:colOff>152400</xdr:colOff>
      <xdr:row>18</xdr:row>
      <xdr:rowOff>57150</xdr:rowOff>
    </xdr:to>
    <xdr:sp macro="" textlink="">
      <xdr:nvSpPr>
        <xdr:cNvPr id="13" name="Rectangle 53" descr="Marbre blanc">
          <a:hlinkClick xmlns:r="http://schemas.openxmlformats.org/officeDocument/2006/relationships" r:id="rId14"/>
        </xdr:cNvPr>
        <xdr:cNvSpPr>
          <a:spLocks noChangeArrowheads="1"/>
        </xdr:cNvSpPr>
      </xdr:nvSpPr>
      <xdr:spPr bwMode="auto">
        <a:xfrm>
          <a:off x="21336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4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J12</a:t>
          </a:r>
        </a:p>
      </xdr:txBody>
    </xdr:sp>
    <xdr:clientData/>
  </xdr:twoCellAnchor>
  <xdr:twoCellAnchor>
    <xdr:from>
      <xdr:col>7</xdr:col>
      <xdr:colOff>200025</xdr:colOff>
      <xdr:row>16</xdr:row>
      <xdr:rowOff>123825</xdr:rowOff>
    </xdr:from>
    <xdr:to>
      <xdr:col>9</xdr:col>
      <xdr:colOff>76200</xdr:colOff>
      <xdr:row>18</xdr:row>
      <xdr:rowOff>57150</xdr:rowOff>
    </xdr:to>
    <xdr:sp macro="" textlink="">
      <xdr:nvSpPr>
        <xdr:cNvPr id="14" name="Rectangle 54" descr="Marbre blanc">
          <a:hlinkClick xmlns:r="http://schemas.openxmlformats.org/officeDocument/2006/relationships" r:id="rId15"/>
        </xdr:cNvPr>
        <xdr:cNvSpPr>
          <a:spLocks noChangeArrowheads="1"/>
        </xdr:cNvSpPr>
      </xdr:nvSpPr>
      <xdr:spPr bwMode="auto">
        <a:xfrm>
          <a:off x="28003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4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J13</a:t>
          </a:r>
        </a:p>
      </xdr:txBody>
    </xdr:sp>
    <xdr:clientData/>
  </xdr:twoCellAnchor>
  <xdr:twoCellAnchor>
    <xdr:from>
      <xdr:col>9</xdr:col>
      <xdr:colOff>123825</xdr:colOff>
      <xdr:row>16</xdr:row>
      <xdr:rowOff>123825</xdr:rowOff>
    </xdr:from>
    <xdr:to>
      <xdr:col>11</xdr:col>
      <xdr:colOff>0</xdr:colOff>
      <xdr:row>18</xdr:row>
      <xdr:rowOff>57150</xdr:rowOff>
    </xdr:to>
    <xdr:sp macro="" textlink="">
      <xdr:nvSpPr>
        <xdr:cNvPr id="15" name="Rectangle 55" descr="Marbre blanc">
          <a:hlinkClick xmlns:r="http://schemas.openxmlformats.org/officeDocument/2006/relationships" r:id="rId16"/>
        </xdr:cNvPr>
        <xdr:cNvSpPr>
          <a:spLocks noChangeArrowheads="1"/>
        </xdr:cNvSpPr>
      </xdr:nvSpPr>
      <xdr:spPr bwMode="auto">
        <a:xfrm>
          <a:off x="34671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4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J14</a:t>
          </a:r>
        </a:p>
      </xdr:txBody>
    </xdr:sp>
    <xdr:clientData/>
  </xdr:twoCellAnchor>
  <xdr:twoCellAnchor>
    <xdr:from>
      <xdr:col>11</xdr:col>
      <xdr:colOff>47625</xdr:colOff>
      <xdr:row>16</xdr:row>
      <xdr:rowOff>123825</xdr:rowOff>
    </xdr:from>
    <xdr:to>
      <xdr:col>12</xdr:col>
      <xdr:colOff>295275</xdr:colOff>
      <xdr:row>18</xdr:row>
      <xdr:rowOff>57150</xdr:rowOff>
    </xdr:to>
    <xdr:sp macro="" textlink="">
      <xdr:nvSpPr>
        <xdr:cNvPr id="16" name="Rectangle 56" descr="Marbre blanc">
          <a:hlinkClick xmlns:r="http://schemas.openxmlformats.org/officeDocument/2006/relationships" r:id="rId17"/>
        </xdr:cNvPr>
        <xdr:cNvSpPr>
          <a:spLocks noChangeArrowheads="1"/>
        </xdr:cNvSpPr>
      </xdr:nvSpPr>
      <xdr:spPr bwMode="auto">
        <a:xfrm>
          <a:off x="41338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4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J15</a:t>
          </a:r>
        </a:p>
      </xdr:txBody>
    </xdr:sp>
    <xdr:clientData/>
  </xdr:twoCellAnchor>
  <xdr:twoCellAnchor>
    <xdr:from>
      <xdr:col>12</xdr:col>
      <xdr:colOff>352425</xdr:colOff>
      <xdr:row>16</xdr:row>
      <xdr:rowOff>123825</xdr:rowOff>
    </xdr:from>
    <xdr:to>
      <xdr:col>14</xdr:col>
      <xdr:colOff>219075</xdr:colOff>
      <xdr:row>18</xdr:row>
      <xdr:rowOff>57150</xdr:rowOff>
    </xdr:to>
    <xdr:sp macro="" textlink="">
      <xdr:nvSpPr>
        <xdr:cNvPr id="17" name="Rectangle 57" descr="Marbre blanc">
          <a:hlinkClick xmlns:r="http://schemas.openxmlformats.org/officeDocument/2006/relationships" r:id="rId18"/>
        </xdr:cNvPr>
        <xdr:cNvSpPr>
          <a:spLocks noChangeArrowheads="1"/>
        </xdr:cNvSpPr>
      </xdr:nvSpPr>
      <xdr:spPr bwMode="auto">
        <a:xfrm>
          <a:off x="4810125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4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J16</a:t>
          </a:r>
        </a:p>
      </xdr:txBody>
    </xdr:sp>
    <xdr:clientData/>
  </xdr:twoCellAnchor>
  <xdr:twoCellAnchor>
    <xdr:from>
      <xdr:col>0</xdr:col>
      <xdr:colOff>123825</xdr:colOff>
      <xdr:row>18</xdr:row>
      <xdr:rowOff>123825</xdr:rowOff>
    </xdr:from>
    <xdr:to>
      <xdr:col>2</xdr:col>
      <xdr:colOff>0</xdr:colOff>
      <xdr:row>20</xdr:row>
      <xdr:rowOff>57150</xdr:rowOff>
    </xdr:to>
    <xdr:sp macro="" textlink="">
      <xdr:nvSpPr>
        <xdr:cNvPr id="18" name="Rectangle 58" descr="Marbre blanc">
          <a:hlinkClick xmlns:r="http://schemas.openxmlformats.org/officeDocument/2006/relationships" r:id="rId19"/>
        </xdr:cNvPr>
        <xdr:cNvSpPr>
          <a:spLocks noChangeArrowheads="1"/>
        </xdr:cNvSpPr>
      </xdr:nvSpPr>
      <xdr:spPr bwMode="auto">
        <a:xfrm>
          <a:off x="12382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4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J17</a:t>
          </a:r>
        </a:p>
      </xdr:txBody>
    </xdr:sp>
    <xdr:clientData/>
  </xdr:twoCellAnchor>
  <xdr:twoCellAnchor>
    <xdr:from>
      <xdr:col>2</xdr:col>
      <xdr:colOff>47625</xdr:colOff>
      <xdr:row>18</xdr:row>
      <xdr:rowOff>123825</xdr:rowOff>
    </xdr:from>
    <xdr:to>
      <xdr:col>3</xdr:col>
      <xdr:colOff>295275</xdr:colOff>
      <xdr:row>20</xdr:row>
      <xdr:rowOff>57150</xdr:rowOff>
    </xdr:to>
    <xdr:sp macro="" textlink="">
      <xdr:nvSpPr>
        <xdr:cNvPr id="19" name="Rectangle 59" descr="Marbre blanc">
          <a:hlinkClick xmlns:r="http://schemas.openxmlformats.org/officeDocument/2006/relationships" r:id="rId20"/>
        </xdr:cNvPr>
        <xdr:cNvSpPr>
          <a:spLocks noChangeArrowheads="1"/>
        </xdr:cNvSpPr>
      </xdr:nvSpPr>
      <xdr:spPr bwMode="auto">
        <a:xfrm>
          <a:off x="79057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4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J18</a:t>
          </a:r>
        </a:p>
      </xdr:txBody>
    </xdr:sp>
    <xdr:clientData/>
  </xdr:twoCellAnchor>
  <xdr:twoCellAnchor>
    <xdr:from>
      <xdr:col>3</xdr:col>
      <xdr:colOff>352425</xdr:colOff>
      <xdr:row>18</xdr:row>
      <xdr:rowOff>123825</xdr:rowOff>
    </xdr:from>
    <xdr:to>
      <xdr:col>5</xdr:col>
      <xdr:colOff>219075</xdr:colOff>
      <xdr:row>20</xdr:row>
      <xdr:rowOff>57150</xdr:rowOff>
    </xdr:to>
    <xdr:sp macro="" textlink="">
      <xdr:nvSpPr>
        <xdr:cNvPr id="20" name="Rectangle 60" descr="Marbre blanc">
          <a:hlinkClick xmlns:r="http://schemas.openxmlformats.org/officeDocument/2006/relationships" r:id="rId21"/>
        </xdr:cNvPr>
        <xdr:cNvSpPr>
          <a:spLocks noChangeArrowheads="1"/>
        </xdr:cNvSpPr>
      </xdr:nvSpPr>
      <xdr:spPr bwMode="auto">
        <a:xfrm>
          <a:off x="1466850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4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J19</a:t>
          </a:r>
        </a:p>
      </xdr:txBody>
    </xdr:sp>
    <xdr:clientData/>
  </xdr:twoCellAnchor>
  <xdr:twoCellAnchor>
    <xdr:from>
      <xdr:col>5</xdr:col>
      <xdr:colOff>276225</xdr:colOff>
      <xdr:row>18</xdr:row>
      <xdr:rowOff>123825</xdr:rowOff>
    </xdr:from>
    <xdr:to>
      <xdr:col>7</xdr:col>
      <xdr:colOff>152400</xdr:colOff>
      <xdr:row>20</xdr:row>
      <xdr:rowOff>57150</xdr:rowOff>
    </xdr:to>
    <xdr:sp macro="" textlink="">
      <xdr:nvSpPr>
        <xdr:cNvPr id="21" name="Rectangle 61" descr="Marbre blanc">
          <a:hlinkClick xmlns:r="http://schemas.openxmlformats.org/officeDocument/2006/relationships" r:id="rId22"/>
        </xdr:cNvPr>
        <xdr:cNvSpPr>
          <a:spLocks noChangeArrowheads="1"/>
        </xdr:cNvSpPr>
      </xdr:nvSpPr>
      <xdr:spPr bwMode="auto">
        <a:xfrm>
          <a:off x="21336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4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J20</a:t>
          </a:r>
        </a:p>
      </xdr:txBody>
    </xdr:sp>
    <xdr:clientData/>
  </xdr:twoCellAnchor>
  <xdr:twoCellAnchor>
    <xdr:from>
      <xdr:col>7</xdr:col>
      <xdr:colOff>200025</xdr:colOff>
      <xdr:row>18</xdr:row>
      <xdr:rowOff>123825</xdr:rowOff>
    </xdr:from>
    <xdr:to>
      <xdr:col>9</xdr:col>
      <xdr:colOff>76200</xdr:colOff>
      <xdr:row>20</xdr:row>
      <xdr:rowOff>57150</xdr:rowOff>
    </xdr:to>
    <xdr:sp macro="" textlink="">
      <xdr:nvSpPr>
        <xdr:cNvPr id="22" name="Rectangle 62" descr="Marbre blanc">
          <a:hlinkClick xmlns:r="http://schemas.openxmlformats.org/officeDocument/2006/relationships" r:id="rId23"/>
        </xdr:cNvPr>
        <xdr:cNvSpPr>
          <a:spLocks noChangeArrowheads="1"/>
        </xdr:cNvSpPr>
      </xdr:nvSpPr>
      <xdr:spPr bwMode="auto">
        <a:xfrm>
          <a:off x="28003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4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J21</a:t>
          </a:r>
        </a:p>
      </xdr:txBody>
    </xdr:sp>
    <xdr:clientData/>
  </xdr:twoCellAnchor>
  <xdr:twoCellAnchor>
    <xdr:from>
      <xdr:col>9</xdr:col>
      <xdr:colOff>123825</xdr:colOff>
      <xdr:row>18</xdr:row>
      <xdr:rowOff>123825</xdr:rowOff>
    </xdr:from>
    <xdr:to>
      <xdr:col>11</xdr:col>
      <xdr:colOff>0</xdr:colOff>
      <xdr:row>20</xdr:row>
      <xdr:rowOff>57150</xdr:rowOff>
    </xdr:to>
    <xdr:sp macro="" textlink="">
      <xdr:nvSpPr>
        <xdr:cNvPr id="23" name="Rectangle 63" descr="Marbre blanc">
          <a:hlinkClick xmlns:r="http://schemas.openxmlformats.org/officeDocument/2006/relationships" r:id="rId24"/>
        </xdr:cNvPr>
        <xdr:cNvSpPr>
          <a:spLocks noChangeArrowheads="1"/>
        </xdr:cNvSpPr>
      </xdr:nvSpPr>
      <xdr:spPr bwMode="auto">
        <a:xfrm>
          <a:off x="34671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4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J22</a:t>
          </a:r>
        </a:p>
      </xdr:txBody>
    </xdr:sp>
    <xdr:clientData/>
  </xdr:twoCellAnchor>
  <xdr:twoCellAnchor>
    <xdr:from>
      <xdr:col>11</xdr:col>
      <xdr:colOff>47625</xdr:colOff>
      <xdr:row>18</xdr:row>
      <xdr:rowOff>123825</xdr:rowOff>
    </xdr:from>
    <xdr:to>
      <xdr:col>12</xdr:col>
      <xdr:colOff>295275</xdr:colOff>
      <xdr:row>20</xdr:row>
      <xdr:rowOff>57150</xdr:rowOff>
    </xdr:to>
    <xdr:sp macro="" textlink="">
      <xdr:nvSpPr>
        <xdr:cNvPr id="24" name="Rectangle 64" descr="Marbre blanc">
          <a:hlinkClick xmlns:r="http://schemas.openxmlformats.org/officeDocument/2006/relationships" r:id="rId25"/>
        </xdr:cNvPr>
        <xdr:cNvSpPr>
          <a:spLocks noChangeArrowheads="1"/>
        </xdr:cNvSpPr>
      </xdr:nvSpPr>
      <xdr:spPr bwMode="auto">
        <a:xfrm>
          <a:off x="41338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4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J23</a:t>
          </a:r>
        </a:p>
      </xdr:txBody>
    </xdr:sp>
    <xdr:clientData/>
  </xdr:twoCellAnchor>
  <xdr:twoCellAnchor>
    <xdr:from>
      <xdr:col>12</xdr:col>
      <xdr:colOff>352425</xdr:colOff>
      <xdr:row>18</xdr:row>
      <xdr:rowOff>123825</xdr:rowOff>
    </xdr:from>
    <xdr:to>
      <xdr:col>14</xdr:col>
      <xdr:colOff>219075</xdr:colOff>
      <xdr:row>20</xdr:row>
      <xdr:rowOff>57150</xdr:rowOff>
    </xdr:to>
    <xdr:sp macro="" textlink="">
      <xdr:nvSpPr>
        <xdr:cNvPr id="25" name="Rectangle 65" descr="Marbre blanc">
          <a:hlinkClick xmlns:r="http://schemas.openxmlformats.org/officeDocument/2006/relationships" r:id="rId26"/>
        </xdr:cNvPr>
        <xdr:cNvSpPr>
          <a:spLocks noChangeArrowheads="1"/>
        </xdr:cNvSpPr>
      </xdr:nvSpPr>
      <xdr:spPr bwMode="auto">
        <a:xfrm>
          <a:off x="4810125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4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J24</a:t>
          </a:r>
        </a:p>
      </xdr:txBody>
    </xdr:sp>
    <xdr:clientData/>
  </xdr:twoCellAnchor>
  <xdr:twoCellAnchor>
    <xdr:from>
      <xdr:col>0</xdr:col>
      <xdr:colOff>123825</xdr:colOff>
      <xdr:row>20</xdr:row>
      <xdr:rowOff>123825</xdr:rowOff>
    </xdr:from>
    <xdr:to>
      <xdr:col>2</xdr:col>
      <xdr:colOff>0</xdr:colOff>
      <xdr:row>22</xdr:row>
      <xdr:rowOff>57150</xdr:rowOff>
    </xdr:to>
    <xdr:sp macro="" textlink="">
      <xdr:nvSpPr>
        <xdr:cNvPr id="26" name="Rectangle 66" descr="Marbre blanc">
          <a:hlinkClick xmlns:r="http://schemas.openxmlformats.org/officeDocument/2006/relationships" r:id="rId27"/>
        </xdr:cNvPr>
        <xdr:cNvSpPr>
          <a:spLocks noChangeArrowheads="1"/>
        </xdr:cNvSpPr>
      </xdr:nvSpPr>
      <xdr:spPr bwMode="auto">
        <a:xfrm>
          <a:off x="12382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4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J25</a:t>
          </a:r>
        </a:p>
      </xdr:txBody>
    </xdr:sp>
    <xdr:clientData/>
  </xdr:twoCellAnchor>
  <xdr:twoCellAnchor>
    <xdr:from>
      <xdr:col>2</xdr:col>
      <xdr:colOff>47625</xdr:colOff>
      <xdr:row>20</xdr:row>
      <xdr:rowOff>123825</xdr:rowOff>
    </xdr:from>
    <xdr:to>
      <xdr:col>3</xdr:col>
      <xdr:colOff>295275</xdr:colOff>
      <xdr:row>22</xdr:row>
      <xdr:rowOff>57150</xdr:rowOff>
    </xdr:to>
    <xdr:sp macro="" textlink="">
      <xdr:nvSpPr>
        <xdr:cNvPr id="27" name="Rectangle 67" descr="Marbre blanc">
          <a:hlinkClick xmlns:r="http://schemas.openxmlformats.org/officeDocument/2006/relationships" r:id="rId28"/>
        </xdr:cNvPr>
        <xdr:cNvSpPr>
          <a:spLocks noChangeArrowheads="1"/>
        </xdr:cNvSpPr>
      </xdr:nvSpPr>
      <xdr:spPr bwMode="auto">
        <a:xfrm>
          <a:off x="79057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4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J26</a:t>
          </a:r>
        </a:p>
      </xdr:txBody>
    </xdr:sp>
    <xdr:clientData/>
  </xdr:twoCellAnchor>
  <xdr:twoCellAnchor>
    <xdr:from>
      <xdr:col>11</xdr:col>
      <xdr:colOff>38100</xdr:colOff>
      <xdr:row>20</xdr:row>
      <xdr:rowOff>133350</xdr:rowOff>
    </xdr:from>
    <xdr:to>
      <xdr:col>14</xdr:col>
      <xdr:colOff>219075</xdr:colOff>
      <xdr:row>22</xdr:row>
      <xdr:rowOff>66675</xdr:rowOff>
    </xdr:to>
    <xdr:sp macro="" textlink="">
      <xdr:nvSpPr>
        <xdr:cNvPr id="40" name="Rectangle 80" descr="Parchemin">
          <a:hlinkClick xmlns:r="http://schemas.openxmlformats.org/officeDocument/2006/relationships" r:id="rId29"/>
        </xdr:cNvPr>
        <xdr:cNvSpPr>
          <a:spLocks noChangeArrowheads="1"/>
        </xdr:cNvSpPr>
      </xdr:nvSpPr>
      <xdr:spPr bwMode="auto">
        <a:xfrm>
          <a:off x="4019550" y="4324350"/>
          <a:ext cx="1266825" cy="352425"/>
        </a:xfrm>
        <a:prstGeom prst="rect">
          <a:avLst/>
        </a:prstGeom>
        <a:blipFill dpi="0" rotWithShape="1">
          <a:blip xmlns:r="http://schemas.openxmlformats.org/officeDocument/2006/relationships" r:embed="rId4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Statistiques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14</xdr:row>
      <xdr:rowOff>123825</xdr:rowOff>
    </xdr:from>
    <xdr:to>
      <xdr:col>2</xdr:col>
      <xdr:colOff>0</xdr:colOff>
      <xdr:row>16</xdr:row>
      <xdr:rowOff>57150</xdr:rowOff>
    </xdr:to>
    <xdr:sp macro="" textlink="">
      <xdr:nvSpPr>
        <xdr:cNvPr id="2" name="Rectangle 1" descr="Marbre blanc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J01</a:t>
          </a:r>
        </a:p>
      </xdr:txBody>
    </xdr:sp>
    <xdr:clientData/>
  </xdr:twoCellAnchor>
  <xdr:twoCellAnchor>
    <xdr:from>
      <xdr:col>2</xdr:col>
      <xdr:colOff>47625</xdr:colOff>
      <xdr:row>14</xdr:row>
      <xdr:rowOff>123825</xdr:rowOff>
    </xdr:from>
    <xdr:to>
      <xdr:col>3</xdr:col>
      <xdr:colOff>295275</xdr:colOff>
      <xdr:row>16</xdr:row>
      <xdr:rowOff>57150</xdr:rowOff>
    </xdr:to>
    <xdr:sp macro="" textlink="">
      <xdr:nvSpPr>
        <xdr:cNvPr id="3" name="Rectangle 2" descr="Marbre vert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79057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4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J02</a:t>
          </a:r>
        </a:p>
      </xdr:txBody>
    </xdr:sp>
    <xdr:clientData/>
  </xdr:twoCellAnchor>
  <xdr:twoCellAnchor>
    <xdr:from>
      <xdr:col>3</xdr:col>
      <xdr:colOff>352425</xdr:colOff>
      <xdr:row>14</xdr:row>
      <xdr:rowOff>123825</xdr:rowOff>
    </xdr:from>
    <xdr:to>
      <xdr:col>5</xdr:col>
      <xdr:colOff>219075</xdr:colOff>
      <xdr:row>16</xdr:row>
      <xdr:rowOff>57150</xdr:rowOff>
    </xdr:to>
    <xdr:sp macro="" textlink="">
      <xdr:nvSpPr>
        <xdr:cNvPr id="4" name="Rectangle 3" descr="Marbre blanc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1466850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J03</a:t>
          </a:r>
        </a:p>
      </xdr:txBody>
    </xdr:sp>
    <xdr:clientData/>
  </xdr:twoCellAnchor>
  <xdr:twoCellAnchor>
    <xdr:from>
      <xdr:col>5</xdr:col>
      <xdr:colOff>276225</xdr:colOff>
      <xdr:row>14</xdr:row>
      <xdr:rowOff>123825</xdr:rowOff>
    </xdr:from>
    <xdr:to>
      <xdr:col>7</xdr:col>
      <xdr:colOff>152400</xdr:colOff>
      <xdr:row>16</xdr:row>
      <xdr:rowOff>57150</xdr:rowOff>
    </xdr:to>
    <xdr:sp macro="" textlink="">
      <xdr:nvSpPr>
        <xdr:cNvPr id="5" name="Rectangle 4" descr="Marbre blanc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21336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J04</a:t>
          </a:r>
        </a:p>
      </xdr:txBody>
    </xdr:sp>
    <xdr:clientData/>
  </xdr:twoCellAnchor>
  <xdr:twoCellAnchor>
    <xdr:from>
      <xdr:col>7</xdr:col>
      <xdr:colOff>200025</xdr:colOff>
      <xdr:row>14</xdr:row>
      <xdr:rowOff>123825</xdr:rowOff>
    </xdr:from>
    <xdr:to>
      <xdr:col>9</xdr:col>
      <xdr:colOff>76200</xdr:colOff>
      <xdr:row>16</xdr:row>
      <xdr:rowOff>57150</xdr:rowOff>
    </xdr:to>
    <xdr:sp macro="" textlink="">
      <xdr:nvSpPr>
        <xdr:cNvPr id="6" name="Rectangle 5" descr="Marbre blanc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28003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J05</a:t>
          </a:r>
        </a:p>
      </xdr:txBody>
    </xdr:sp>
    <xdr:clientData/>
  </xdr:twoCellAnchor>
  <xdr:twoCellAnchor>
    <xdr:from>
      <xdr:col>9</xdr:col>
      <xdr:colOff>123825</xdr:colOff>
      <xdr:row>14</xdr:row>
      <xdr:rowOff>123825</xdr:rowOff>
    </xdr:from>
    <xdr:to>
      <xdr:col>11</xdr:col>
      <xdr:colOff>0</xdr:colOff>
      <xdr:row>16</xdr:row>
      <xdr:rowOff>57150</xdr:rowOff>
    </xdr:to>
    <xdr:sp macro="" textlink="">
      <xdr:nvSpPr>
        <xdr:cNvPr id="7" name="Rectangle 6" descr="Marbre blanc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34671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J06</a:t>
          </a:r>
        </a:p>
      </xdr:txBody>
    </xdr:sp>
    <xdr:clientData/>
  </xdr:twoCellAnchor>
  <xdr:twoCellAnchor>
    <xdr:from>
      <xdr:col>11</xdr:col>
      <xdr:colOff>47625</xdr:colOff>
      <xdr:row>14</xdr:row>
      <xdr:rowOff>123825</xdr:rowOff>
    </xdr:from>
    <xdr:to>
      <xdr:col>12</xdr:col>
      <xdr:colOff>295275</xdr:colOff>
      <xdr:row>16</xdr:row>
      <xdr:rowOff>57150</xdr:rowOff>
    </xdr:to>
    <xdr:sp macro="" textlink="">
      <xdr:nvSpPr>
        <xdr:cNvPr id="8" name="Rectangle 7" descr="Marbre blanc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41338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J07</a:t>
          </a:r>
        </a:p>
      </xdr:txBody>
    </xdr:sp>
    <xdr:clientData/>
  </xdr:twoCellAnchor>
  <xdr:twoCellAnchor>
    <xdr:from>
      <xdr:col>12</xdr:col>
      <xdr:colOff>352425</xdr:colOff>
      <xdr:row>14</xdr:row>
      <xdr:rowOff>123825</xdr:rowOff>
    </xdr:from>
    <xdr:to>
      <xdr:col>14</xdr:col>
      <xdr:colOff>219075</xdr:colOff>
      <xdr:row>16</xdr:row>
      <xdr:rowOff>57150</xdr:rowOff>
    </xdr:to>
    <xdr:sp macro="" textlink="">
      <xdr:nvSpPr>
        <xdr:cNvPr id="9" name="Rectangle 8" descr="Marbre blanc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4810125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J08</a:t>
          </a:r>
        </a:p>
      </xdr:txBody>
    </xdr:sp>
    <xdr:clientData/>
  </xdr:twoCellAnchor>
  <xdr:twoCellAnchor>
    <xdr:from>
      <xdr:col>0</xdr:col>
      <xdr:colOff>123825</xdr:colOff>
      <xdr:row>16</xdr:row>
      <xdr:rowOff>123825</xdr:rowOff>
    </xdr:from>
    <xdr:to>
      <xdr:col>2</xdr:col>
      <xdr:colOff>0</xdr:colOff>
      <xdr:row>18</xdr:row>
      <xdr:rowOff>57150</xdr:rowOff>
    </xdr:to>
    <xdr:sp macro="" textlink="">
      <xdr:nvSpPr>
        <xdr:cNvPr id="10" name="Rectangle 9" descr="Marbre blanc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12382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J09</a:t>
          </a:r>
        </a:p>
      </xdr:txBody>
    </xdr:sp>
    <xdr:clientData/>
  </xdr:twoCellAnchor>
  <xdr:twoCellAnchor>
    <xdr:from>
      <xdr:col>2</xdr:col>
      <xdr:colOff>47625</xdr:colOff>
      <xdr:row>16</xdr:row>
      <xdr:rowOff>123825</xdr:rowOff>
    </xdr:from>
    <xdr:to>
      <xdr:col>3</xdr:col>
      <xdr:colOff>295275</xdr:colOff>
      <xdr:row>18</xdr:row>
      <xdr:rowOff>57150</xdr:rowOff>
    </xdr:to>
    <xdr:sp macro="" textlink="">
      <xdr:nvSpPr>
        <xdr:cNvPr id="11" name="Rectangle 10" descr="Marbre blanc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79057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J10</a:t>
          </a:r>
        </a:p>
      </xdr:txBody>
    </xdr:sp>
    <xdr:clientData/>
  </xdr:twoCellAnchor>
  <xdr:twoCellAnchor>
    <xdr:from>
      <xdr:col>3</xdr:col>
      <xdr:colOff>352425</xdr:colOff>
      <xdr:row>16</xdr:row>
      <xdr:rowOff>123825</xdr:rowOff>
    </xdr:from>
    <xdr:to>
      <xdr:col>5</xdr:col>
      <xdr:colOff>219075</xdr:colOff>
      <xdr:row>18</xdr:row>
      <xdr:rowOff>57150</xdr:rowOff>
    </xdr:to>
    <xdr:sp macro="" textlink="">
      <xdr:nvSpPr>
        <xdr:cNvPr id="12" name="Rectangle 11" descr="Marbre blanc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1466850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J11</a:t>
          </a:r>
        </a:p>
      </xdr:txBody>
    </xdr:sp>
    <xdr:clientData/>
  </xdr:twoCellAnchor>
  <xdr:twoCellAnchor>
    <xdr:from>
      <xdr:col>5</xdr:col>
      <xdr:colOff>276225</xdr:colOff>
      <xdr:row>16</xdr:row>
      <xdr:rowOff>123825</xdr:rowOff>
    </xdr:from>
    <xdr:to>
      <xdr:col>7</xdr:col>
      <xdr:colOff>152400</xdr:colOff>
      <xdr:row>18</xdr:row>
      <xdr:rowOff>57150</xdr:rowOff>
    </xdr:to>
    <xdr:sp macro="" textlink="">
      <xdr:nvSpPr>
        <xdr:cNvPr id="13" name="Rectangle 12" descr="Marbre blanc">
          <a:hlinkClick xmlns:r="http://schemas.openxmlformats.org/officeDocument/2006/relationships" r:id="rId14"/>
        </xdr:cNvPr>
        <xdr:cNvSpPr>
          <a:spLocks noChangeArrowheads="1"/>
        </xdr:cNvSpPr>
      </xdr:nvSpPr>
      <xdr:spPr bwMode="auto">
        <a:xfrm>
          <a:off x="21336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J12</a:t>
          </a:r>
        </a:p>
      </xdr:txBody>
    </xdr:sp>
    <xdr:clientData/>
  </xdr:twoCellAnchor>
  <xdr:twoCellAnchor>
    <xdr:from>
      <xdr:col>7</xdr:col>
      <xdr:colOff>200025</xdr:colOff>
      <xdr:row>16</xdr:row>
      <xdr:rowOff>123825</xdr:rowOff>
    </xdr:from>
    <xdr:to>
      <xdr:col>9</xdr:col>
      <xdr:colOff>76200</xdr:colOff>
      <xdr:row>18</xdr:row>
      <xdr:rowOff>57150</xdr:rowOff>
    </xdr:to>
    <xdr:sp macro="" textlink="">
      <xdr:nvSpPr>
        <xdr:cNvPr id="14" name="Rectangle 13" descr="Marbre blanc">
          <a:hlinkClick xmlns:r="http://schemas.openxmlformats.org/officeDocument/2006/relationships" r:id="rId15"/>
        </xdr:cNvPr>
        <xdr:cNvSpPr>
          <a:spLocks noChangeArrowheads="1"/>
        </xdr:cNvSpPr>
      </xdr:nvSpPr>
      <xdr:spPr bwMode="auto">
        <a:xfrm>
          <a:off x="28003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J13</a:t>
          </a:r>
        </a:p>
      </xdr:txBody>
    </xdr:sp>
    <xdr:clientData/>
  </xdr:twoCellAnchor>
  <xdr:twoCellAnchor>
    <xdr:from>
      <xdr:col>9</xdr:col>
      <xdr:colOff>123825</xdr:colOff>
      <xdr:row>16</xdr:row>
      <xdr:rowOff>123825</xdr:rowOff>
    </xdr:from>
    <xdr:to>
      <xdr:col>11</xdr:col>
      <xdr:colOff>0</xdr:colOff>
      <xdr:row>18</xdr:row>
      <xdr:rowOff>57150</xdr:rowOff>
    </xdr:to>
    <xdr:sp macro="" textlink="">
      <xdr:nvSpPr>
        <xdr:cNvPr id="15" name="Rectangle 14" descr="Marbre blanc">
          <a:hlinkClick xmlns:r="http://schemas.openxmlformats.org/officeDocument/2006/relationships" r:id="rId16"/>
        </xdr:cNvPr>
        <xdr:cNvSpPr>
          <a:spLocks noChangeArrowheads="1"/>
        </xdr:cNvSpPr>
      </xdr:nvSpPr>
      <xdr:spPr bwMode="auto">
        <a:xfrm>
          <a:off x="34671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J14</a:t>
          </a:r>
        </a:p>
      </xdr:txBody>
    </xdr:sp>
    <xdr:clientData/>
  </xdr:twoCellAnchor>
  <xdr:twoCellAnchor>
    <xdr:from>
      <xdr:col>11</xdr:col>
      <xdr:colOff>47625</xdr:colOff>
      <xdr:row>16</xdr:row>
      <xdr:rowOff>123825</xdr:rowOff>
    </xdr:from>
    <xdr:to>
      <xdr:col>12</xdr:col>
      <xdr:colOff>295275</xdr:colOff>
      <xdr:row>18</xdr:row>
      <xdr:rowOff>57150</xdr:rowOff>
    </xdr:to>
    <xdr:sp macro="" textlink="">
      <xdr:nvSpPr>
        <xdr:cNvPr id="16" name="Rectangle 15" descr="Marbre blanc">
          <a:hlinkClick xmlns:r="http://schemas.openxmlformats.org/officeDocument/2006/relationships" r:id="rId17"/>
        </xdr:cNvPr>
        <xdr:cNvSpPr>
          <a:spLocks noChangeArrowheads="1"/>
        </xdr:cNvSpPr>
      </xdr:nvSpPr>
      <xdr:spPr bwMode="auto">
        <a:xfrm>
          <a:off x="41338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J15</a:t>
          </a:r>
        </a:p>
      </xdr:txBody>
    </xdr:sp>
    <xdr:clientData/>
  </xdr:twoCellAnchor>
  <xdr:twoCellAnchor>
    <xdr:from>
      <xdr:col>12</xdr:col>
      <xdr:colOff>352425</xdr:colOff>
      <xdr:row>16</xdr:row>
      <xdr:rowOff>123825</xdr:rowOff>
    </xdr:from>
    <xdr:to>
      <xdr:col>14</xdr:col>
      <xdr:colOff>219075</xdr:colOff>
      <xdr:row>18</xdr:row>
      <xdr:rowOff>57150</xdr:rowOff>
    </xdr:to>
    <xdr:sp macro="" textlink="">
      <xdr:nvSpPr>
        <xdr:cNvPr id="17" name="Rectangle 16" descr="Marbre blanc">
          <a:hlinkClick xmlns:r="http://schemas.openxmlformats.org/officeDocument/2006/relationships" r:id="rId18"/>
        </xdr:cNvPr>
        <xdr:cNvSpPr>
          <a:spLocks noChangeArrowheads="1"/>
        </xdr:cNvSpPr>
      </xdr:nvSpPr>
      <xdr:spPr bwMode="auto">
        <a:xfrm>
          <a:off x="4810125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J16</a:t>
          </a:r>
        </a:p>
      </xdr:txBody>
    </xdr:sp>
    <xdr:clientData/>
  </xdr:twoCellAnchor>
  <xdr:twoCellAnchor>
    <xdr:from>
      <xdr:col>0</xdr:col>
      <xdr:colOff>123825</xdr:colOff>
      <xdr:row>18</xdr:row>
      <xdr:rowOff>123825</xdr:rowOff>
    </xdr:from>
    <xdr:to>
      <xdr:col>2</xdr:col>
      <xdr:colOff>0</xdr:colOff>
      <xdr:row>20</xdr:row>
      <xdr:rowOff>57150</xdr:rowOff>
    </xdr:to>
    <xdr:sp macro="" textlink="">
      <xdr:nvSpPr>
        <xdr:cNvPr id="18" name="Rectangle 17" descr="Marbre blanc">
          <a:hlinkClick xmlns:r="http://schemas.openxmlformats.org/officeDocument/2006/relationships" r:id="rId19"/>
        </xdr:cNvPr>
        <xdr:cNvSpPr>
          <a:spLocks noChangeArrowheads="1"/>
        </xdr:cNvSpPr>
      </xdr:nvSpPr>
      <xdr:spPr bwMode="auto">
        <a:xfrm>
          <a:off x="12382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J17</a:t>
          </a:r>
        </a:p>
      </xdr:txBody>
    </xdr:sp>
    <xdr:clientData/>
  </xdr:twoCellAnchor>
  <xdr:twoCellAnchor>
    <xdr:from>
      <xdr:col>2</xdr:col>
      <xdr:colOff>47625</xdr:colOff>
      <xdr:row>18</xdr:row>
      <xdr:rowOff>123825</xdr:rowOff>
    </xdr:from>
    <xdr:to>
      <xdr:col>3</xdr:col>
      <xdr:colOff>295275</xdr:colOff>
      <xdr:row>20</xdr:row>
      <xdr:rowOff>57150</xdr:rowOff>
    </xdr:to>
    <xdr:sp macro="" textlink="">
      <xdr:nvSpPr>
        <xdr:cNvPr id="19" name="Rectangle 18" descr="Marbre blanc">
          <a:hlinkClick xmlns:r="http://schemas.openxmlformats.org/officeDocument/2006/relationships" r:id="rId20"/>
        </xdr:cNvPr>
        <xdr:cNvSpPr>
          <a:spLocks noChangeArrowheads="1"/>
        </xdr:cNvSpPr>
      </xdr:nvSpPr>
      <xdr:spPr bwMode="auto">
        <a:xfrm>
          <a:off x="79057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J18</a:t>
          </a:r>
        </a:p>
      </xdr:txBody>
    </xdr:sp>
    <xdr:clientData/>
  </xdr:twoCellAnchor>
  <xdr:twoCellAnchor>
    <xdr:from>
      <xdr:col>3</xdr:col>
      <xdr:colOff>352425</xdr:colOff>
      <xdr:row>18</xdr:row>
      <xdr:rowOff>123825</xdr:rowOff>
    </xdr:from>
    <xdr:to>
      <xdr:col>5</xdr:col>
      <xdr:colOff>219075</xdr:colOff>
      <xdr:row>20</xdr:row>
      <xdr:rowOff>57150</xdr:rowOff>
    </xdr:to>
    <xdr:sp macro="" textlink="">
      <xdr:nvSpPr>
        <xdr:cNvPr id="20" name="Rectangle 19" descr="Marbre blanc">
          <a:hlinkClick xmlns:r="http://schemas.openxmlformats.org/officeDocument/2006/relationships" r:id="rId21"/>
        </xdr:cNvPr>
        <xdr:cNvSpPr>
          <a:spLocks noChangeArrowheads="1"/>
        </xdr:cNvSpPr>
      </xdr:nvSpPr>
      <xdr:spPr bwMode="auto">
        <a:xfrm>
          <a:off x="1466850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J19</a:t>
          </a:r>
        </a:p>
      </xdr:txBody>
    </xdr:sp>
    <xdr:clientData/>
  </xdr:twoCellAnchor>
  <xdr:twoCellAnchor>
    <xdr:from>
      <xdr:col>5</xdr:col>
      <xdr:colOff>276225</xdr:colOff>
      <xdr:row>18</xdr:row>
      <xdr:rowOff>123825</xdr:rowOff>
    </xdr:from>
    <xdr:to>
      <xdr:col>7</xdr:col>
      <xdr:colOff>152400</xdr:colOff>
      <xdr:row>20</xdr:row>
      <xdr:rowOff>57150</xdr:rowOff>
    </xdr:to>
    <xdr:sp macro="" textlink="">
      <xdr:nvSpPr>
        <xdr:cNvPr id="21" name="Rectangle 20" descr="Marbre blanc">
          <a:hlinkClick xmlns:r="http://schemas.openxmlformats.org/officeDocument/2006/relationships" r:id="rId22"/>
        </xdr:cNvPr>
        <xdr:cNvSpPr>
          <a:spLocks noChangeArrowheads="1"/>
        </xdr:cNvSpPr>
      </xdr:nvSpPr>
      <xdr:spPr bwMode="auto">
        <a:xfrm>
          <a:off x="21336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J20</a:t>
          </a:r>
        </a:p>
      </xdr:txBody>
    </xdr:sp>
    <xdr:clientData/>
  </xdr:twoCellAnchor>
  <xdr:twoCellAnchor>
    <xdr:from>
      <xdr:col>7</xdr:col>
      <xdr:colOff>200025</xdr:colOff>
      <xdr:row>18</xdr:row>
      <xdr:rowOff>123825</xdr:rowOff>
    </xdr:from>
    <xdr:to>
      <xdr:col>9</xdr:col>
      <xdr:colOff>76200</xdr:colOff>
      <xdr:row>20</xdr:row>
      <xdr:rowOff>57150</xdr:rowOff>
    </xdr:to>
    <xdr:sp macro="" textlink="">
      <xdr:nvSpPr>
        <xdr:cNvPr id="22" name="Rectangle 21" descr="Marbre blanc">
          <a:hlinkClick xmlns:r="http://schemas.openxmlformats.org/officeDocument/2006/relationships" r:id="rId23"/>
        </xdr:cNvPr>
        <xdr:cNvSpPr>
          <a:spLocks noChangeArrowheads="1"/>
        </xdr:cNvSpPr>
      </xdr:nvSpPr>
      <xdr:spPr bwMode="auto">
        <a:xfrm>
          <a:off x="28003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J21</a:t>
          </a:r>
        </a:p>
      </xdr:txBody>
    </xdr:sp>
    <xdr:clientData/>
  </xdr:twoCellAnchor>
  <xdr:twoCellAnchor>
    <xdr:from>
      <xdr:col>9</xdr:col>
      <xdr:colOff>123825</xdr:colOff>
      <xdr:row>18</xdr:row>
      <xdr:rowOff>123825</xdr:rowOff>
    </xdr:from>
    <xdr:to>
      <xdr:col>11</xdr:col>
      <xdr:colOff>0</xdr:colOff>
      <xdr:row>20</xdr:row>
      <xdr:rowOff>57150</xdr:rowOff>
    </xdr:to>
    <xdr:sp macro="" textlink="">
      <xdr:nvSpPr>
        <xdr:cNvPr id="23" name="Rectangle 22" descr="Marbre blanc">
          <a:hlinkClick xmlns:r="http://schemas.openxmlformats.org/officeDocument/2006/relationships" r:id="rId24"/>
        </xdr:cNvPr>
        <xdr:cNvSpPr>
          <a:spLocks noChangeArrowheads="1"/>
        </xdr:cNvSpPr>
      </xdr:nvSpPr>
      <xdr:spPr bwMode="auto">
        <a:xfrm>
          <a:off x="34671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J22</a:t>
          </a:r>
        </a:p>
      </xdr:txBody>
    </xdr:sp>
    <xdr:clientData/>
  </xdr:twoCellAnchor>
  <xdr:twoCellAnchor>
    <xdr:from>
      <xdr:col>11</xdr:col>
      <xdr:colOff>47625</xdr:colOff>
      <xdr:row>18</xdr:row>
      <xdr:rowOff>123825</xdr:rowOff>
    </xdr:from>
    <xdr:to>
      <xdr:col>12</xdr:col>
      <xdr:colOff>295275</xdr:colOff>
      <xdr:row>20</xdr:row>
      <xdr:rowOff>57150</xdr:rowOff>
    </xdr:to>
    <xdr:sp macro="" textlink="">
      <xdr:nvSpPr>
        <xdr:cNvPr id="24" name="Rectangle 23" descr="Marbre blanc">
          <a:hlinkClick xmlns:r="http://schemas.openxmlformats.org/officeDocument/2006/relationships" r:id="rId25"/>
        </xdr:cNvPr>
        <xdr:cNvSpPr>
          <a:spLocks noChangeArrowheads="1"/>
        </xdr:cNvSpPr>
      </xdr:nvSpPr>
      <xdr:spPr bwMode="auto">
        <a:xfrm>
          <a:off x="41338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J23</a:t>
          </a:r>
        </a:p>
      </xdr:txBody>
    </xdr:sp>
    <xdr:clientData/>
  </xdr:twoCellAnchor>
  <xdr:twoCellAnchor>
    <xdr:from>
      <xdr:col>12</xdr:col>
      <xdr:colOff>352425</xdr:colOff>
      <xdr:row>18</xdr:row>
      <xdr:rowOff>123825</xdr:rowOff>
    </xdr:from>
    <xdr:to>
      <xdr:col>14</xdr:col>
      <xdr:colOff>219075</xdr:colOff>
      <xdr:row>20</xdr:row>
      <xdr:rowOff>57150</xdr:rowOff>
    </xdr:to>
    <xdr:sp macro="" textlink="">
      <xdr:nvSpPr>
        <xdr:cNvPr id="25" name="Rectangle 24" descr="Marbre blanc">
          <a:hlinkClick xmlns:r="http://schemas.openxmlformats.org/officeDocument/2006/relationships" r:id="rId26"/>
        </xdr:cNvPr>
        <xdr:cNvSpPr>
          <a:spLocks noChangeArrowheads="1"/>
        </xdr:cNvSpPr>
      </xdr:nvSpPr>
      <xdr:spPr bwMode="auto">
        <a:xfrm>
          <a:off x="4810125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J24</a:t>
          </a:r>
        </a:p>
      </xdr:txBody>
    </xdr:sp>
    <xdr:clientData/>
  </xdr:twoCellAnchor>
  <xdr:twoCellAnchor>
    <xdr:from>
      <xdr:col>0</xdr:col>
      <xdr:colOff>123825</xdr:colOff>
      <xdr:row>20</xdr:row>
      <xdr:rowOff>123825</xdr:rowOff>
    </xdr:from>
    <xdr:to>
      <xdr:col>2</xdr:col>
      <xdr:colOff>0</xdr:colOff>
      <xdr:row>22</xdr:row>
      <xdr:rowOff>57150</xdr:rowOff>
    </xdr:to>
    <xdr:sp macro="" textlink="">
      <xdr:nvSpPr>
        <xdr:cNvPr id="26" name="Rectangle 25" descr="Marbre blanc">
          <a:hlinkClick xmlns:r="http://schemas.openxmlformats.org/officeDocument/2006/relationships" r:id="rId27"/>
        </xdr:cNvPr>
        <xdr:cNvSpPr>
          <a:spLocks noChangeArrowheads="1"/>
        </xdr:cNvSpPr>
      </xdr:nvSpPr>
      <xdr:spPr bwMode="auto">
        <a:xfrm>
          <a:off x="12382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J25</a:t>
          </a:r>
        </a:p>
      </xdr:txBody>
    </xdr:sp>
    <xdr:clientData/>
  </xdr:twoCellAnchor>
  <xdr:twoCellAnchor>
    <xdr:from>
      <xdr:col>2</xdr:col>
      <xdr:colOff>47625</xdr:colOff>
      <xdr:row>20</xdr:row>
      <xdr:rowOff>123825</xdr:rowOff>
    </xdr:from>
    <xdr:to>
      <xdr:col>3</xdr:col>
      <xdr:colOff>295275</xdr:colOff>
      <xdr:row>22</xdr:row>
      <xdr:rowOff>57150</xdr:rowOff>
    </xdr:to>
    <xdr:sp macro="" textlink="">
      <xdr:nvSpPr>
        <xdr:cNvPr id="27" name="Rectangle 26" descr="Marbre blanc">
          <a:hlinkClick xmlns:r="http://schemas.openxmlformats.org/officeDocument/2006/relationships" r:id="rId28"/>
        </xdr:cNvPr>
        <xdr:cNvSpPr>
          <a:spLocks noChangeArrowheads="1"/>
        </xdr:cNvSpPr>
      </xdr:nvSpPr>
      <xdr:spPr bwMode="auto">
        <a:xfrm>
          <a:off x="79057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J26</a:t>
          </a:r>
        </a:p>
      </xdr:txBody>
    </xdr:sp>
    <xdr:clientData/>
  </xdr:twoCellAnchor>
  <xdr:twoCellAnchor>
    <xdr:from>
      <xdr:col>11</xdr:col>
      <xdr:colOff>38100</xdr:colOff>
      <xdr:row>20</xdr:row>
      <xdr:rowOff>123825</xdr:rowOff>
    </xdr:from>
    <xdr:to>
      <xdr:col>14</xdr:col>
      <xdr:colOff>219075</xdr:colOff>
      <xdr:row>22</xdr:row>
      <xdr:rowOff>57150</xdr:rowOff>
    </xdr:to>
    <xdr:sp macro="" textlink="">
      <xdr:nvSpPr>
        <xdr:cNvPr id="40" name="Rectangle 39" descr="Parchemin">
          <a:hlinkClick xmlns:r="http://schemas.openxmlformats.org/officeDocument/2006/relationships" r:id="rId29"/>
        </xdr:cNvPr>
        <xdr:cNvSpPr>
          <a:spLocks noChangeArrowheads="1"/>
        </xdr:cNvSpPr>
      </xdr:nvSpPr>
      <xdr:spPr bwMode="auto">
        <a:xfrm>
          <a:off x="4019550" y="4314825"/>
          <a:ext cx="12668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Statistiques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14</xdr:row>
      <xdr:rowOff>123825</xdr:rowOff>
    </xdr:from>
    <xdr:to>
      <xdr:col>2</xdr:col>
      <xdr:colOff>0</xdr:colOff>
      <xdr:row>16</xdr:row>
      <xdr:rowOff>57150</xdr:rowOff>
    </xdr:to>
    <xdr:sp macro="" textlink="">
      <xdr:nvSpPr>
        <xdr:cNvPr id="2" name="Rectangle 1" descr="Marbre blanc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J01</a:t>
          </a:r>
        </a:p>
      </xdr:txBody>
    </xdr:sp>
    <xdr:clientData/>
  </xdr:twoCellAnchor>
  <xdr:twoCellAnchor>
    <xdr:from>
      <xdr:col>2</xdr:col>
      <xdr:colOff>47625</xdr:colOff>
      <xdr:row>14</xdr:row>
      <xdr:rowOff>123825</xdr:rowOff>
    </xdr:from>
    <xdr:to>
      <xdr:col>3</xdr:col>
      <xdr:colOff>295275</xdr:colOff>
      <xdr:row>16</xdr:row>
      <xdr:rowOff>57150</xdr:rowOff>
    </xdr:to>
    <xdr:sp macro="" textlink="">
      <xdr:nvSpPr>
        <xdr:cNvPr id="3" name="Rectangle 2" descr="Marbre blanc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79057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J02</a:t>
          </a:r>
        </a:p>
      </xdr:txBody>
    </xdr:sp>
    <xdr:clientData/>
  </xdr:twoCellAnchor>
  <xdr:twoCellAnchor>
    <xdr:from>
      <xdr:col>3</xdr:col>
      <xdr:colOff>352425</xdr:colOff>
      <xdr:row>14</xdr:row>
      <xdr:rowOff>123825</xdr:rowOff>
    </xdr:from>
    <xdr:to>
      <xdr:col>5</xdr:col>
      <xdr:colOff>219075</xdr:colOff>
      <xdr:row>16</xdr:row>
      <xdr:rowOff>57150</xdr:rowOff>
    </xdr:to>
    <xdr:sp macro="" textlink="">
      <xdr:nvSpPr>
        <xdr:cNvPr id="4" name="Rectangle 3" descr="Marbre vert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1466850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5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J03</a:t>
          </a:r>
        </a:p>
      </xdr:txBody>
    </xdr:sp>
    <xdr:clientData/>
  </xdr:twoCellAnchor>
  <xdr:twoCellAnchor>
    <xdr:from>
      <xdr:col>5</xdr:col>
      <xdr:colOff>276225</xdr:colOff>
      <xdr:row>14</xdr:row>
      <xdr:rowOff>123825</xdr:rowOff>
    </xdr:from>
    <xdr:to>
      <xdr:col>7</xdr:col>
      <xdr:colOff>152400</xdr:colOff>
      <xdr:row>16</xdr:row>
      <xdr:rowOff>57150</xdr:rowOff>
    </xdr:to>
    <xdr:sp macro="" textlink="">
      <xdr:nvSpPr>
        <xdr:cNvPr id="5" name="Rectangle 4" descr="Marbre blanc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21336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J04</a:t>
          </a:r>
        </a:p>
      </xdr:txBody>
    </xdr:sp>
    <xdr:clientData/>
  </xdr:twoCellAnchor>
  <xdr:twoCellAnchor>
    <xdr:from>
      <xdr:col>7</xdr:col>
      <xdr:colOff>200025</xdr:colOff>
      <xdr:row>14</xdr:row>
      <xdr:rowOff>123825</xdr:rowOff>
    </xdr:from>
    <xdr:to>
      <xdr:col>9</xdr:col>
      <xdr:colOff>76200</xdr:colOff>
      <xdr:row>16</xdr:row>
      <xdr:rowOff>57150</xdr:rowOff>
    </xdr:to>
    <xdr:sp macro="" textlink="">
      <xdr:nvSpPr>
        <xdr:cNvPr id="6" name="Rectangle 5" descr="Marbre blanc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28003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J05</a:t>
          </a:r>
        </a:p>
      </xdr:txBody>
    </xdr:sp>
    <xdr:clientData/>
  </xdr:twoCellAnchor>
  <xdr:twoCellAnchor>
    <xdr:from>
      <xdr:col>9</xdr:col>
      <xdr:colOff>123825</xdr:colOff>
      <xdr:row>14</xdr:row>
      <xdr:rowOff>123825</xdr:rowOff>
    </xdr:from>
    <xdr:to>
      <xdr:col>11</xdr:col>
      <xdr:colOff>0</xdr:colOff>
      <xdr:row>16</xdr:row>
      <xdr:rowOff>57150</xdr:rowOff>
    </xdr:to>
    <xdr:sp macro="" textlink="">
      <xdr:nvSpPr>
        <xdr:cNvPr id="7" name="Rectangle 6" descr="Marbre blanc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34671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J06</a:t>
          </a:r>
        </a:p>
      </xdr:txBody>
    </xdr:sp>
    <xdr:clientData/>
  </xdr:twoCellAnchor>
  <xdr:twoCellAnchor>
    <xdr:from>
      <xdr:col>11</xdr:col>
      <xdr:colOff>47625</xdr:colOff>
      <xdr:row>14</xdr:row>
      <xdr:rowOff>123825</xdr:rowOff>
    </xdr:from>
    <xdr:to>
      <xdr:col>12</xdr:col>
      <xdr:colOff>295275</xdr:colOff>
      <xdr:row>16</xdr:row>
      <xdr:rowOff>57150</xdr:rowOff>
    </xdr:to>
    <xdr:sp macro="" textlink="">
      <xdr:nvSpPr>
        <xdr:cNvPr id="8" name="Rectangle 7" descr="Marbre blanc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41338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J07</a:t>
          </a:r>
        </a:p>
      </xdr:txBody>
    </xdr:sp>
    <xdr:clientData/>
  </xdr:twoCellAnchor>
  <xdr:twoCellAnchor>
    <xdr:from>
      <xdr:col>12</xdr:col>
      <xdr:colOff>352425</xdr:colOff>
      <xdr:row>14</xdr:row>
      <xdr:rowOff>123825</xdr:rowOff>
    </xdr:from>
    <xdr:to>
      <xdr:col>14</xdr:col>
      <xdr:colOff>219075</xdr:colOff>
      <xdr:row>16</xdr:row>
      <xdr:rowOff>57150</xdr:rowOff>
    </xdr:to>
    <xdr:sp macro="" textlink="">
      <xdr:nvSpPr>
        <xdr:cNvPr id="9" name="Rectangle 8" descr="Marbre blanc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4810125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J08</a:t>
          </a:r>
        </a:p>
      </xdr:txBody>
    </xdr:sp>
    <xdr:clientData/>
  </xdr:twoCellAnchor>
  <xdr:twoCellAnchor>
    <xdr:from>
      <xdr:col>0</xdr:col>
      <xdr:colOff>123825</xdr:colOff>
      <xdr:row>16</xdr:row>
      <xdr:rowOff>123825</xdr:rowOff>
    </xdr:from>
    <xdr:to>
      <xdr:col>2</xdr:col>
      <xdr:colOff>0</xdr:colOff>
      <xdr:row>18</xdr:row>
      <xdr:rowOff>57150</xdr:rowOff>
    </xdr:to>
    <xdr:sp macro="" textlink="">
      <xdr:nvSpPr>
        <xdr:cNvPr id="10" name="Rectangle 9" descr="Marbre blanc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12382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J09</a:t>
          </a:r>
        </a:p>
      </xdr:txBody>
    </xdr:sp>
    <xdr:clientData/>
  </xdr:twoCellAnchor>
  <xdr:twoCellAnchor>
    <xdr:from>
      <xdr:col>2</xdr:col>
      <xdr:colOff>47625</xdr:colOff>
      <xdr:row>16</xdr:row>
      <xdr:rowOff>123825</xdr:rowOff>
    </xdr:from>
    <xdr:to>
      <xdr:col>3</xdr:col>
      <xdr:colOff>295275</xdr:colOff>
      <xdr:row>18</xdr:row>
      <xdr:rowOff>57150</xdr:rowOff>
    </xdr:to>
    <xdr:sp macro="" textlink="">
      <xdr:nvSpPr>
        <xdr:cNvPr id="11" name="Rectangle 10" descr="Marbre blanc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79057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J10</a:t>
          </a:r>
        </a:p>
      </xdr:txBody>
    </xdr:sp>
    <xdr:clientData/>
  </xdr:twoCellAnchor>
  <xdr:twoCellAnchor>
    <xdr:from>
      <xdr:col>3</xdr:col>
      <xdr:colOff>352425</xdr:colOff>
      <xdr:row>16</xdr:row>
      <xdr:rowOff>123825</xdr:rowOff>
    </xdr:from>
    <xdr:to>
      <xdr:col>5</xdr:col>
      <xdr:colOff>219075</xdr:colOff>
      <xdr:row>18</xdr:row>
      <xdr:rowOff>57150</xdr:rowOff>
    </xdr:to>
    <xdr:sp macro="" textlink="">
      <xdr:nvSpPr>
        <xdr:cNvPr id="12" name="Rectangle 11" descr="Marbre blanc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1466850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J11</a:t>
          </a:r>
        </a:p>
      </xdr:txBody>
    </xdr:sp>
    <xdr:clientData/>
  </xdr:twoCellAnchor>
  <xdr:twoCellAnchor>
    <xdr:from>
      <xdr:col>5</xdr:col>
      <xdr:colOff>276225</xdr:colOff>
      <xdr:row>16</xdr:row>
      <xdr:rowOff>123825</xdr:rowOff>
    </xdr:from>
    <xdr:to>
      <xdr:col>7</xdr:col>
      <xdr:colOff>152400</xdr:colOff>
      <xdr:row>18</xdr:row>
      <xdr:rowOff>57150</xdr:rowOff>
    </xdr:to>
    <xdr:sp macro="" textlink="">
      <xdr:nvSpPr>
        <xdr:cNvPr id="13" name="Rectangle 12" descr="Marbre blanc">
          <a:hlinkClick xmlns:r="http://schemas.openxmlformats.org/officeDocument/2006/relationships" r:id="rId14"/>
        </xdr:cNvPr>
        <xdr:cNvSpPr>
          <a:spLocks noChangeArrowheads="1"/>
        </xdr:cNvSpPr>
      </xdr:nvSpPr>
      <xdr:spPr bwMode="auto">
        <a:xfrm>
          <a:off x="21336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J12</a:t>
          </a:r>
        </a:p>
      </xdr:txBody>
    </xdr:sp>
    <xdr:clientData/>
  </xdr:twoCellAnchor>
  <xdr:twoCellAnchor>
    <xdr:from>
      <xdr:col>7</xdr:col>
      <xdr:colOff>200025</xdr:colOff>
      <xdr:row>16</xdr:row>
      <xdr:rowOff>123825</xdr:rowOff>
    </xdr:from>
    <xdr:to>
      <xdr:col>9</xdr:col>
      <xdr:colOff>76200</xdr:colOff>
      <xdr:row>18</xdr:row>
      <xdr:rowOff>57150</xdr:rowOff>
    </xdr:to>
    <xdr:sp macro="" textlink="">
      <xdr:nvSpPr>
        <xdr:cNvPr id="14" name="Rectangle 13" descr="Marbre blanc">
          <a:hlinkClick xmlns:r="http://schemas.openxmlformats.org/officeDocument/2006/relationships" r:id="rId15"/>
        </xdr:cNvPr>
        <xdr:cNvSpPr>
          <a:spLocks noChangeArrowheads="1"/>
        </xdr:cNvSpPr>
      </xdr:nvSpPr>
      <xdr:spPr bwMode="auto">
        <a:xfrm>
          <a:off x="28003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J13</a:t>
          </a:r>
        </a:p>
      </xdr:txBody>
    </xdr:sp>
    <xdr:clientData/>
  </xdr:twoCellAnchor>
  <xdr:twoCellAnchor>
    <xdr:from>
      <xdr:col>9</xdr:col>
      <xdr:colOff>123825</xdr:colOff>
      <xdr:row>16</xdr:row>
      <xdr:rowOff>123825</xdr:rowOff>
    </xdr:from>
    <xdr:to>
      <xdr:col>11</xdr:col>
      <xdr:colOff>0</xdr:colOff>
      <xdr:row>18</xdr:row>
      <xdr:rowOff>57150</xdr:rowOff>
    </xdr:to>
    <xdr:sp macro="" textlink="">
      <xdr:nvSpPr>
        <xdr:cNvPr id="15" name="Rectangle 14" descr="Marbre blanc">
          <a:hlinkClick xmlns:r="http://schemas.openxmlformats.org/officeDocument/2006/relationships" r:id="rId16"/>
        </xdr:cNvPr>
        <xdr:cNvSpPr>
          <a:spLocks noChangeArrowheads="1"/>
        </xdr:cNvSpPr>
      </xdr:nvSpPr>
      <xdr:spPr bwMode="auto">
        <a:xfrm>
          <a:off x="34671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J14</a:t>
          </a:r>
        </a:p>
      </xdr:txBody>
    </xdr:sp>
    <xdr:clientData/>
  </xdr:twoCellAnchor>
  <xdr:twoCellAnchor>
    <xdr:from>
      <xdr:col>11</xdr:col>
      <xdr:colOff>47625</xdr:colOff>
      <xdr:row>16</xdr:row>
      <xdr:rowOff>123825</xdr:rowOff>
    </xdr:from>
    <xdr:to>
      <xdr:col>12</xdr:col>
      <xdr:colOff>295275</xdr:colOff>
      <xdr:row>18</xdr:row>
      <xdr:rowOff>57150</xdr:rowOff>
    </xdr:to>
    <xdr:sp macro="" textlink="">
      <xdr:nvSpPr>
        <xdr:cNvPr id="16" name="Rectangle 15" descr="Marbre blanc">
          <a:hlinkClick xmlns:r="http://schemas.openxmlformats.org/officeDocument/2006/relationships" r:id="rId17"/>
        </xdr:cNvPr>
        <xdr:cNvSpPr>
          <a:spLocks noChangeArrowheads="1"/>
        </xdr:cNvSpPr>
      </xdr:nvSpPr>
      <xdr:spPr bwMode="auto">
        <a:xfrm>
          <a:off x="41338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J15</a:t>
          </a:r>
        </a:p>
      </xdr:txBody>
    </xdr:sp>
    <xdr:clientData/>
  </xdr:twoCellAnchor>
  <xdr:twoCellAnchor>
    <xdr:from>
      <xdr:col>12</xdr:col>
      <xdr:colOff>352425</xdr:colOff>
      <xdr:row>16</xdr:row>
      <xdr:rowOff>123825</xdr:rowOff>
    </xdr:from>
    <xdr:to>
      <xdr:col>14</xdr:col>
      <xdr:colOff>219075</xdr:colOff>
      <xdr:row>18</xdr:row>
      <xdr:rowOff>57150</xdr:rowOff>
    </xdr:to>
    <xdr:sp macro="" textlink="">
      <xdr:nvSpPr>
        <xdr:cNvPr id="17" name="Rectangle 16" descr="Marbre blanc">
          <a:hlinkClick xmlns:r="http://schemas.openxmlformats.org/officeDocument/2006/relationships" r:id="rId18"/>
        </xdr:cNvPr>
        <xdr:cNvSpPr>
          <a:spLocks noChangeArrowheads="1"/>
        </xdr:cNvSpPr>
      </xdr:nvSpPr>
      <xdr:spPr bwMode="auto">
        <a:xfrm>
          <a:off x="4810125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J16</a:t>
          </a:r>
        </a:p>
      </xdr:txBody>
    </xdr:sp>
    <xdr:clientData/>
  </xdr:twoCellAnchor>
  <xdr:twoCellAnchor>
    <xdr:from>
      <xdr:col>0</xdr:col>
      <xdr:colOff>123825</xdr:colOff>
      <xdr:row>18</xdr:row>
      <xdr:rowOff>123825</xdr:rowOff>
    </xdr:from>
    <xdr:to>
      <xdr:col>2</xdr:col>
      <xdr:colOff>0</xdr:colOff>
      <xdr:row>20</xdr:row>
      <xdr:rowOff>57150</xdr:rowOff>
    </xdr:to>
    <xdr:sp macro="" textlink="">
      <xdr:nvSpPr>
        <xdr:cNvPr id="18" name="Rectangle 17" descr="Marbre blanc">
          <a:hlinkClick xmlns:r="http://schemas.openxmlformats.org/officeDocument/2006/relationships" r:id="rId19"/>
        </xdr:cNvPr>
        <xdr:cNvSpPr>
          <a:spLocks noChangeArrowheads="1"/>
        </xdr:cNvSpPr>
      </xdr:nvSpPr>
      <xdr:spPr bwMode="auto">
        <a:xfrm>
          <a:off x="12382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J17</a:t>
          </a:r>
        </a:p>
      </xdr:txBody>
    </xdr:sp>
    <xdr:clientData/>
  </xdr:twoCellAnchor>
  <xdr:twoCellAnchor>
    <xdr:from>
      <xdr:col>2</xdr:col>
      <xdr:colOff>47625</xdr:colOff>
      <xdr:row>18</xdr:row>
      <xdr:rowOff>123825</xdr:rowOff>
    </xdr:from>
    <xdr:to>
      <xdr:col>3</xdr:col>
      <xdr:colOff>295275</xdr:colOff>
      <xdr:row>20</xdr:row>
      <xdr:rowOff>57150</xdr:rowOff>
    </xdr:to>
    <xdr:sp macro="" textlink="">
      <xdr:nvSpPr>
        <xdr:cNvPr id="19" name="Rectangle 18" descr="Marbre blanc">
          <a:hlinkClick xmlns:r="http://schemas.openxmlformats.org/officeDocument/2006/relationships" r:id="rId20"/>
        </xdr:cNvPr>
        <xdr:cNvSpPr>
          <a:spLocks noChangeArrowheads="1"/>
        </xdr:cNvSpPr>
      </xdr:nvSpPr>
      <xdr:spPr bwMode="auto">
        <a:xfrm>
          <a:off x="79057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J18</a:t>
          </a:r>
        </a:p>
      </xdr:txBody>
    </xdr:sp>
    <xdr:clientData/>
  </xdr:twoCellAnchor>
  <xdr:twoCellAnchor>
    <xdr:from>
      <xdr:col>3</xdr:col>
      <xdr:colOff>352425</xdr:colOff>
      <xdr:row>18</xdr:row>
      <xdr:rowOff>123825</xdr:rowOff>
    </xdr:from>
    <xdr:to>
      <xdr:col>5</xdr:col>
      <xdr:colOff>219075</xdr:colOff>
      <xdr:row>20</xdr:row>
      <xdr:rowOff>57150</xdr:rowOff>
    </xdr:to>
    <xdr:sp macro="" textlink="">
      <xdr:nvSpPr>
        <xdr:cNvPr id="20" name="Rectangle 19" descr="Marbre blanc">
          <a:hlinkClick xmlns:r="http://schemas.openxmlformats.org/officeDocument/2006/relationships" r:id="rId21"/>
        </xdr:cNvPr>
        <xdr:cNvSpPr>
          <a:spLocks noChangeArrowheads="1"/>
        </xdr:cNvSpPr>
      </xdr:nvSpPr>
      <xdr:spPr bwMode="auto">
        <a:xfrm>
          <a:off x="1466850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J19</a:t>
          </a:r>
        </a:p>
      </xdr:txBody>
    </xdr:sp>
    <xdr:clientData/>
  </xdr:twoCellAnchor>
  <xdr:twoCellAnchor>
    <xdr:from>
      <xdr:col>5</xdr:col>
      <xdr:colOff>276225</xdr:colOff>
      <xdr:row>18</xdr:row>
      <xdr:rowOff>123825</xdr:rowOff>
    </xdr:from>
    <xdr:to>
      <xdr:col>7</xdr:col>
      <xdr:colOff>152400</xdr:colOff>
      <xdr:row>20</xdr:row>
      <xdr:rowOff>57150</xdr:rowOff>
    </xdr:to>
    <xdr:sp macro="" textlink="">
      <xdr:nvSpPr>
        <xdr:cNvPr id="21" name="Rectangle 20" descr="Marbre blanc">
          <a:hlinkClick xmlns:r="http://schemas.openxmlformats.org/officeDocument/2006/relationships" r:id="rId22"/>
        </xdr:cNvPr>
        <xdr:cNvSpPr>
          <a:spLocks noChangeArrowheads="1"/>
        </xdr:cNvSpPr>
      </xdr:nvSpPr>
      <xdr:spPr bwMode="auto">
        <a:xfrm>
          <a:off x="21336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J20</a:t>
          </a:r>
        </a:p>
      </xdr:txBody>
    </xdr:sp>
    <xdr:clientData/>
  </xdr:twoCellAnchor>
  <xdr:twoCellAnchor>
    <xdr:from>
      <xdr:col>7</xdr:col>
      <xdr:colOff>200025</xdr:colOff>
      <xdr:row>18</xdr:row>
      <xdr:rowOff>123825</xdr:rowOff>
    </xdr:from>
    <xdr:to>
      <xdr:col>9</xdr:col>
      <xdr:colOff>76200</xdr:colOff>
      <xdr:row>20</xdr:row>
      <xdr:rowOff>57150</xdr:rowOff>
    </xdr:to>
    <xdr:sp macro="" textlink="">
      <xdr:nvSpPr>
        <xdr:cNvPr id="22" name="Rectangle 21" descr="Marbre blanc">
          <a:hlinkClick xmlns:r="http://schemas.openxmlformats.org/officeDocument/2006/relationships" r:id="rId23"/>
        </xdr:cNvPr>
        <xdr:cNvSpPr>
          <a:spLocks noChangeArrowheads="1"/>
        </xdr:cNvSpPr>
      </xdr:nvSpPr>
      <xdr:spPr bwMode="auto">
        <a:xfrm>
          <a:off x="28003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J21</a:t>
          </a:r>
        </a:p>
      </xdr:txBody>
    </xdr:sp>
    <xdr:clientData/>
  </xdr:twoCellAnchor>
  <xdr:twoCellAnchor>
    <xdr:from>
      <xdr:col>9</xdr:col>
      <xdr:colOff>123825</xdr:colOff>
      <xdr:row>18</xdr:row>
      <xdr:rowOff>123825</xdr:rowOff>
    </xdr:from>
    <xdr:to>
      <xdr:col>11</xdr:col>
      <xdr:colOff>0</xdr:colOff>
      <xdr:row>20</xdr:row>
      <xdr:rowOff>57150</xdr:rowOff>
    </xdr:to>
    <xdr:sp macro="" textlink="">
      <xdr:nvSpPr>
        <xdr:cNvPr id="23" name="Rectangle 22" descr="Marbre blanc">
          <a:hlinkClick xmlns:r="http://schemas.openxmlformats.org/officeDocument/2006/relationships" r:id="rId24"/>
        </xdr:cNvPr>
        <xdr:cNvSpPr>
          <a:spLocks noChangeArrowheads="1"/>
        </xdr:cNvSpPr>
      </xdr:nvSpPr>
      <xdr:spPr bwMode="auto">
        <a:xfrm>
          <a:off x="34671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J22</a:t>
          </a:r>
        </a:p>
      </xdr:txBody>
    </xdr:sp>
    <xdr:clientData/>
  </xdr:twoCellAnchor>
  <xdr:twoCellAnchor>
    <xdr:from>
      <xdr:col>11</xdr:col>
      <xdr:colOff>47625</xdr:colOff>
      <xdr:row>18</xdr:row>
      <xdr:rowOff>123825</xdr:rowOff>
    </xdr:from>
    <xdr:to>
      <xdr:col>12</xdr:col>
      <xdr:colOff>295275</xdr:colOff>
      <xdr:row>20</xdr:row>
      <xdr:rowOff>57150</xdr:rowOff>
    </xdr:to>
    <xdr:sp macro="" textlink="">
      <xdr:nvSpPr>
        <xdr:cNvPr id="24" name="Rectangle 23" descr="Marbre blanc">
          <a:hlinkClick xmlns:r="http://schemas.openxmlformats.org/officeDocument/2006/relationships" r:id="rId25"/>
        </xdr:cNvPr>
        <xdr:cNvSpPr>
          <a:spLocks noChangeArrowheads="1"/>
        </xdr:cNvSpPr>
      </xdr:nvSpPr>
      <xdr:spPr bwMode="auto">
        <a:xfrm>
          <a:off x="41338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J23</a:t>
          </a:r>
        </a:p>
      </xdr:txBody>
    </xdr:sp>
    <xdr:clientData/>
  </xdr:twoCellAnchor>
  <xdr:twoCellAnchor>
    <xdr:from>
      <xdr:col>12</xdr:col>
      <xdr:colOff>352425</xdr:colOff>
      <xdr:row>18</xdr:row>
      <xdr:rowOff>123825</xdr:rowOff>
    </xdr:from>
    <xdr:to>
      <xdr:col>14</xdr:col>
      <xdr:colOff>219075</xdr:colOff>
      <xdr:row>20</xdr:row>
      <xdr:rowOff>57150</xdr:rowOff>
    </xdr:to>
    <xdr:sp macro="" textlink="">
      <xdr:nvSpPr>
        <xdr:cNvPr id="25" name="Rectangle 24" descr="Marbre blanc">
          <a:hlinkClick xmlns:r="http://schemas.openxmlformats.org/officeDocument/2006/relationships" r:id="rId26"/>
        </xdr:cNvPr>
        <xdr:cNvSpPr>
          <a:spLocks noChangeArrowheads="1"/>
        </xdr:cNvSpPr>
      </xdr:nvSpPr>
      <xdr:spPr bwMode="auto">
        <a:xfrm>
          <a:off x="4810125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J24</a:t>
          </a:r>
        </a:p>
      </xdr:txBody>
    </xdr:sp>
    <xdr:clientData/>
  </xdr:twoCellAnchor>
  <xdr:twoCellAnchor>
    <xdr:from>
      <xdr:col>0</xdr:col>
      <xdr:colOff>123825</xdr:colOff>
      <xdr:row>20</xdr:row>
      <xdr:rowOff>123825</xdr:rowOff>
    </xdr:from>
    <xdr:to>
      <xdr:col>2</xdr:col>
      <xdr:colOff>0</xdr:colOff>
      <xdr:row>22</xdr:row>
      <xdr:rowOff>57150</xdr:rowOff>
    </xdr:to>
    <xdr:sp macro="" textlink="">
      <xdr:nvSpPr>
        <xdr:cNvPr id="26" name="Rectangle 25" descr="Marbre blanc">
          <a:hlinkClick xmlns:r="http://schemas.openxmlformats.org/officeDocument/2006/relationships" r:id="rId27"/>
        </xdr:cNvPr>
        <xdr:cNvSpPr>
          <a:spLocks noChangeArrowheads="1"/>
        </xdr:cNvSpPr>
      </xdr:nvSpPr>
      <xdr:spPr bwMode="auto">
        <a:xfrm>
          <a:off x="12382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J25</a:t>
          </a:r>
        </a:p>
      </xdr:txBody>
    </xdr:sp>
    <xdr:clientData/>
  </xdr:twoCellAnchor>
  <xdr:twoCellAnchor>
    <xdr:from>
      <xdr:col>2</xdr:col>
      <xdr:colOff>47625</xdr:colOff>
      <xdr:row>20</xdr:row>
      <xdr:rowOff>123825</xdr:rowOff>
    </xdr:from>
    <xdr:to>
      <xdr:col>3</xdr:col>
      <xdr:colOff>295275</xdr:colOff>
      <xdr:row>22</xdr:row>
      <xdr:rowOff>57150</xdr:rowOff>
    </xdr:to>
    <xdr:sp macro="" textlink="">
      <xdr:nvSpPr>
        <xdr:cNvPr id="27" name="Rectangle 26" descr="Marbre blanc">
          <a:hlinkClick xmlns:r="http://schemas.openxmlformats.org/officeDocument/2006/relationships" r:id="rId28"/>
        </xdr:cNvPr>
        <xdr:cNvSpPr>
          <a:spLocks noChangeArrowheads="1"/>
        </xdr:cNvSpPr>
      </xdr:nvSpPr>
      <xdr:spPr bwMode="auto">
        <a:xfrm>
          <a:off x="79057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J26</a:t>
          </a:r>
        </a:p>
      </xdr:txBody>
    </xdr:sp>
    <xdr:clientData/>
  </xdr:twoCellAnchor>
  <xdr:twoCellAnchor>
    <xdr:from>
      <xdr:col>11</xdr:col>
      <xdr:colOff>38100</xdr:colOff>
      <xdr:row>20</xdr:row>
      <xdr:rowOff>123825</xdr:rowOff>
    </xdr:from>
    <xdr:to>
      <xdr:col>14</xdr:col>
      <xdr:colOff>219075</xdr:colOff>
      <xdr:row>22</xdr:row>
      <xdr:rowOff>57150</xdr:rowOff>
    </xdr:to>
    <xdr:sp macro="" textlink="">
      <xdr:nvSpPr>
        <xdr:cNvPr id="40" name="Rectangle 39" descr="Parchemin">
          <a:hlinkClick xmlns:r="http://schemas.openxmlformats.org/officeDocument/2006/relationships" r:id="rId29"/>
        </xdr:cNvPr>
        <xdr:cNvSpPr>
          <a:spLocks noChangeArrowheads="1"/>
        </xdr:cNvSpPr>
      </xdr:nvSpPr>
      <xdr:spPr bwMode="auto">
        <a:xfrm>
          <a:off x="4019550" y="4314825"/>
          <a:ext cx="12668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Statistiques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14</xdr:row>
      <xdr:rowOff>123825</xdr:rowOff>
    </xdr:from>
    <xdr:to>
      <xdr:col>2</xdr:col>
      <xdr:colOff>0</xdr:colOff>
      <xdr:row>16</xdr:row>
      <xdr:rowOff>57150</xdr:rowOff>
    </xdr:to>
    <xdr:sp macro="" textlink="">
      <xdr:nvSpPr>
        <xdr:cNvPr id="41" name="Rectangle 1" descr="Marbre blanc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J01</a:t>
          </a:r>
        </a:p>
      </xdr:txBody>
    </xdr:sp>
    <xdr:clientData/>
  </xdr:twoCellAnchor>
  <xdr:twoCellAnchor>
    <xdr:from>
      <xdr:col>2</xdr:col>
      <xdr:colOff>47625</xdr:colOff>
      <xdr:row>14</xdr:row>
      <xdr:rowOff>123825</xdr:rowOff>
    </xdr:from>
    <xdr:to>
      <xdr:col>3</xdr:col>
      <xdr:colOff>295275</xdr:colOff>
      <xdr:row>16</xdr:row>
      <xdr:rowOff>57150</xdr:rowOff>
    </xdr:to>
    <xdr:sp macro="" textlink="">
      <xdr:nvSpPr>
        <xdr:cNvPr id="42" name="Rectangle 2" descr="Marbre blanc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79057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J02</a:t>
          </a:r>
        </a:p>
      </xdr:txBody>
    </xdr:sp>
    <xdr:clientData/>
  </xdr:twoCellAnchor>
  <xdr:twoCellAnchor>
    <xdr:from>
      <xdr:col>3</xdr:col>
      <xdr:colOff>352425</xdr:colOff>
      <xdr:row>14</xdr:row>
      <xdr:rowOff>123825</xdr:rowOff>
    </xdr:from>
    <xdr:to>
      <xdr:col>5</xdr:col>
      <xdr:colOff>219075</xdr:colOff>
      <xdr:row>16</xdr:row>
      <xdr:rowOff>57150</xdr:rowOff>
    </xdr:to>
    <xdr:sp macro="" textlink="">
      <xdr:nvSpPr>
        <xdr:cNvPr id="43" name="Rectangle 3" descr="Marbre blanc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1466850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J03</a:t>
          </a:r>
        </a:p>
      </xdr:txBody>
    </xdr:sp>
    <xdr:clientData/>
  </xdr:twoCellAnchor>
  <xdr:twoCellAnchor>
    <xdr:from>
      <xdr:col>5</xdr:col>
      <xdr:colOff>276225</xdr:colOff>
      <xdr:row>14</xdr:row>
      <xdr:rowOff>123825</xdr:rowOff>
    </xdr:from>
    <xdr:to>
      <xdr:col>7</xdr:col>
      <xdr:colOff>152400</xdr:colOff>
      <xdr:row>16</xdr:row>
      <xdr:rowOff>57150</xdr:rowOff>
    </xdr:to>
    <xdr:sp macro="" textlink="">
      <xdr:nvSpPr>
        <xdr:cNvPr id="44" name="Rectangle 4" descr="Marbre vert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21336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6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J04</a:t>
          </a:r>
        </a:p>
      </xdr:txBody>
    </xdr:sp>
    <xdr:clientData/>
  </xdr:twoCellAnchor>
  <xdr:twoCellAnchor>
    <xdr:from>
      <xdr:col>7</xdr:col>
      <xdr:colOff>200025</xdr:colOff>
      <xdr:row>14</xdr:row>
      <xdr:rowOff>123825</xdr:rowOff>
    </xdr:from>
    <xdr:to>
      <xdr:col>9</xdr:col>
      <xdr:colOff>76200</xdr:colOff>
      <xdr:row>16</xdr:row>
      <xdr:rowOff>57150</xdr:rowOff>
    </xdr:to>
    <xdr:sp macro="" textlink="">
      <xdr:nvSpPr>
        <xdr:cNvPr id="45" name="Rectangle 5" descr="Marbre blanc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28003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J05</a:t>
          </a:r>
        </a:p>
      </xdr:txBody>
    </xdr:sp>
    <xdr:clientData/>
  </xdr:twoCellAnchor>
  <xdr:twoCellAnchor>
    <xdr:from>
      <xdr:col>9</xdr:col>
      <xdr:colOff>123825</xdr:colOff>
      <xdr:row>14</xdr:row>
      <xdr:rowOff>123825</xdr:rowOff>
    </xdr:from>
    <xdr:to>
      <xdr:col>11</xdr:col>
      <xdr:colOff>0</xdr:colOff>
      <xdr:row>16</xdr:row>
      <xdr:rowOff>57150</xdr:rowOff>
    </xdr:to>
    <xdr:sp macro="" textlink="">
      <xdr:nvSpPr>
        <xdr:cNvPr id="46" name="Rectangle 6" descr="Marbre blanc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34671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J06</a:t>
          </a:r>
        </a:p>
      </xdr:txBody>
    </xdr:sp>
    <xdr:clientData/>
  </xdr:twoCellAnchor>
  <xdr:twoCellAnchor>
    <xdr:from>
      <xdr:col>11</xdr:col>
      <xdr:colOff>47625</xdr:colOff>
      <xdr:row>14</xdr:row>
      <xdr:rowOff>123825</xdr:rowOff>
    </xdr:from>
    <xdr:to>
      <xdr:col>12</xdr:col>
      <xdr:colOff>295275</xdr:colOff>
      <xdr:row>16</xdr:row>
      <xdr:rowOff>57150</xdr:rowOff>
    </xdr:to>
    <xdr:sp macro="" textlink="">
      <xdr:nvSpPr>
        <xdr:cNvPr id="47" name="Rectangle 7" descr="Marbre blanc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41338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J07</a:t>
          </a:r>
        </a:p>
      </xdr:txBody>
    </xdr:sp>
    <xdr:clientData/>
  </xdr:twoCellAnchor>
  <xdr:twoCellAnchor>
    <xdr:from>
      <xdr:col>12</xdr:col>
      <xdr:colOff>352425</xdr:colOff>
      <xdr:row>14</xdr:row>
      <xdr:rowOff>123825</xdr:rowOff>
    </xdr:from>
    <xdr:to>
      <xdr:col>14</xdr:col>
      <xdr:colOff>219075</xdr:colOff>
      <xdr:row>16</xdr:row>
      <xdr:rowOff>57150</xdr:rowOff>
    </xdr:to>
    <xdr:sp macro="" textlink="">
      <xdr:nvSpPr>
        <xdr:cNvPr id="48" name="Rectangle 8" descr="Marbre blanc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4810125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J08</a:t>
          </a:r>
        </a:p>
      </xdr:txBody>
    </xdr:sp>
    <xdr:clientData/>
  </xdr:twoCellAnchor>
  <xdr:twoCellAnchor>
    <xdr:from>
      <xdr:col>0</xdr:col>
      <xdr:colOff>123825</xdr:colOff>
      <xdr:row>16</xdr:row>
      <xdr:rowOff>123825</xdr:rowOff>
    </xdr:from>
    <xdr:to>
      <xdr:col>2</xdr:col>
      <xdr:colOff>0</xdr:colOff>
      <xdr:row>18</xdr:row>
      <xdr:rowOff>57150</xdr:rowOff>
    </xdr:to>
    <xdr:sp macro="" textlink="">
      <xdr:nvSpPr>
        <xdr:cNvPr id="49" name="Rectangle 9" descr="Marbre blanc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12382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J09</a:t>
          </a:r>
        </a:p>
      </xdr:txBody>
    </xdr:sp>
    <xdr:clientData/>
  </xdr:twoCellAnchor>
  <xdr:twoCellAnchor>
    <xdr:from>
      <xdr:col>2</xdr:col>
      <xdr:colOff>47625</xdr:colOff>
      <xdr:row>16</xdr:row>
      <xdr:rowOff>123825</xdr:rowOff>
    </xdr:from>
    <xdr:to>
      <xdr:col>3</xdr:col>
      <xdr:colOff>295275</xdr:colOff>
      <xdr:row>18</xdr:row>
      <xdr:rowOff>57150</xdr:rowOff>
    </xdr:to>
    <xdr:sp macro="" textlink="">
      <xdr:nvSpPr>
        <xdr:cNvPr id="50" name="Rectangle 10" descr="Marbre blanc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79057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J10</a:t>
          </a:r>
        </a:p>
      </xdr:txBody>
    </xdr:sp>
    <xdr:clientData/>
  </xdr:twoCellAnchor>
  <xdr:twoCellAnchor>
    <xdr:from>
      <xdr:col>3</xdr:col>
      <xdr:colOff>352425</xdr:colOff>
      <xdr:row>16</xdr:row>
      <xdr:rowOff>123825</xdr:rowOff>
    </xdr:from>
    <xdr:to>
      <xdr:col>5</xdr:col>
      <xdr:colOff>219075</xdr:colOff>
      <xdr:row>18</xdr:row>
      <xdr:rowOff>57150</xdr:rowOff>
    </xdr:to>
    <xdr:sp macro="" textlink="">
      <xdr:nvSpPr>
        <xdr:cNvPr id="51" name="Rectangle 11" descr="Marbre blanc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1466850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J11</a:t>
          </a:r>
        </a:p>
      </xdr:txBody>
    </xdr:sp>
    <xdr:clientData/>
  </xdr:twoCellAnchor>
  <xdr:twoCellAnchor>
    <xdr:from>
      <xdr:col>5</xdr:col>
      <xdr:colOff>276225</xdr:colOff>
      <xdr:row>16</xdr:row>
      <xdr:rowOff>123825</xdr:rowOff>
    </xdr:from>
    <xdr:to>
      <xdr:col>7</xdr:col>
      <xdr:colOff>152400</xdr:colOff>
      <xdr:row>18</xdr:row>
      <xdr:rowOff>57150</xdr:rowOff>
    </xdr:to>
    <xdr:sp macro="" textlink="">
      <xdr:nvSpPr>
        <xdr:cNvPr id="52" name="Rectangle 12" descr="Marbre blanc">
          <a:hlinkClick xmlns:r="http://schemas.openxmlformats.org/officeDocument/2006/relationships" r:id="rId14"/>
        </xdr:cNvPr>
        <xdr:cNvSpPr>
          <a:spLocks noChangeArrowheads="1"/>
        </xdr:cNvSpPr>
      </xdr:nvSpPr>
      <xdr:spPr bwMode="auto">
        <a:xfrm>
          <a:off x="21336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J12</a:t>
          </a:r>
        </a:p>
      </xdr:txBody>
    </xdr:sp>
    <xdr:clientData/>
  </xdr:twoCellAnchor>
  <xdr:twoCellAnchor>
    <xdr:from>
      <xdr:col>7</xdr:col>
      <xdr:colOff>200025</xdr:colOff>
      <xdr:row>16</xdr:row>
      <xdr:rowOff>123825</xdr:rowOff>
    </xdr:from>
    <xdr:to>
      <xdr:col>9</xdr:col>
      <xdr:colOff>76200</xdr:colOff>
      <xdr:row>18</xdr:row>
      <xdr:rowOff>57150</xdr:rowOff>
    </xdr:to>
    <xdr:sp macro="" textlink="">
      <xdr:nvSpPr>
        <xdr:cNvPr id="53" name="Rectangle 13" descr="Marbre blanc">
          <a:hlinkClick xmlns:r="http://schemas.openxmlformats.org/officeDocument/2006/relationships" r:id="rId15"/>
        </xdr:cNvPr>
        <xdr:cNvSpPr>
          <a:spLocks noChangeArrowheads="1"/>
        </xdr:cNvSpPr>
      </xdr:nvSpPr>
      <xdr:spPr bwMode="auto">
        <a:xfrm>
          <a:off x="28003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J13</a:t>
          </a:r>
        </a:p>
      </xdr:txBody>
    </xdr:sp>
    <xdr:clientData/>
  </xdr:twoCellAnchor>
  <xdr:twoCellAnchor>
    <xdr:from>
      <xdr:col>9</xdr:col>
      <xdr:colOff>123825</xdr:colOff>
      <xdr:row>16</xdr:row>
      <xdr:rowOff>123825</xdr:rowOff>
    </xdr:from>
    <xdr:to>
      <xdr:col>11</xdr:col>
      <xdr:colOff>0</xdr:colOff>
      <xdr:row>18</xdr:row>
      <xdr:rowOff>57150</xdr:rowOff>
    </xdr:to>
    <xdr:sp macro="" textlink="">
      <xdr:nvSpPr>
        <xdr:cNvPr id="54" name="Rectangle 14" descr="Marbre blanc">
          <a:hlinkClick xmlns:r="http://schemas.openxmlformats.org/officeDocument/2006/relationships" r:id="rId16"/>
        </xdr:cNvPr>
        <xdr:cNvSpPr>
          <a:spLocks noChangeArrowheads="1"/>
        </xdr:cNvSpPr>
      </xdr:nvSpPr>
      <xdr:spPr bwMode="auto">
        <a:xfrm>
          <a:off x="34671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J14</a:t>
          </a:r>
        </a:p>
      </xdr:txBody>
    </xdr:sp>
    <xdr:clientData/>
  </xdr:twoCellAnchor>
  <xdr:twoCellAnchor>
    <xdr:from>
      <xdr:col>11</xdr:col>
      <xdr:colOff>47625</xdr:colOff>
      <xdr:row>16</xdr:row>
      <xdr:rowOff>123825</xdr:rowOff>
    </xdr:from>
    <xdr:to>
      <xdr:col>12</xdr:col>
      <xdr:colOff>295275</xdr:colOff>
      <xdr:row>18</xdr:row>
      <xdr:rowOff>57150</xdr:rowOff>
    </xdr:to>
    <xdr:sp macro="" textlink="">
      <xdr:nvSpPr>
        <xdr:cNvPr id="55" name="Rectangle 15" descr="Marbre blanc">
          <a:hlinkClick xmlns:r="http://schemas.openxmlformats.org/officeDocument/2006/relationships" r:id="rId17"/>
        </xdr:cNvPr>
        <xdr:cNvSpPr>
          <a:spLocks noChangeArrowheads="1"/>
        </xdr:cNvSpPr>
      </xdr:nvSpPr>
      <xdr:spPr bwMode="auto">
        <a:xfrm>
          <a:off x="41338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J15</a:t>
          </a:r>
        </a:p>
      </xdr:txBody>
    </xdr:sp>
    <xdr:clientData/>
  </xdr:twoCellAnchor>
  <xdr:twoCellAnchor>
    <xdr:from>
      <xdr:col>12</xdr:col>
      <xdr:colOff>352425</xdr:colOff>
      <xdr:row>16</xdr:row>
      <xdr:rowOff>123825</xdr:rowOff>
    </xdr:from>
    <xdr:to>
      <xdr:col>14</xdr:col>
      <xdr:colOff>219075</xdr:colOff>
      <xdr:row>18</xdr:row>
      <xdr:rowOff>57150</xdr:rowOff>
    </xdr:to>
    <xdr:sp macro="" textlink="">
      <xdr:nvSpPr>
        <xdr:cNvPr id="56" name="Rectangle 16" descr="Marbre blanc">
          <a:hlinkClick xmlns:r="http://schemas.openxmlformats.org/officeDocument/2006/relationships" r:id="rId18"/>
        </xdr:cNvPr>
        <xdr:cNvSpPr>
          <a:spLocks noChangeArrowheads="1"/>
        </xdr:cNvSpPr>
      </xdr:nvSpPr>
      <xdr:spPr bwMode="auto">
        <a:xfrm>
          <a:off x="4810125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J16</a:t>
          </a:r>
        </a:p>
      </xdr:txBody>
    </xdr:sp>
    <xdr:clientData/>
  </xdr:twoCellAnchor>
  <xdr:twoCellAnchor>
    <xdr:from>
      <xdr:col>0</xdr:col>
      <xdr:colOff>123825</xdr:colOff>
      <xdr:row>18</xdr:row>
      <xdr:rowOff>123825</xdr:rowOff>
    </xdr:from>
    <xdr:to>
      <xdr:col>2</xdr:col>
      <xdr:colOff>0</xdr:colOff>
      <xdr:row>20</xdr:row>
      <xdr:rowOff>57150</xdr:rowOff>
    </xdr:to>
    <xdr:sp macro="" textlink="">
      <xdr:nvSpPr>
        <xdr:cNvPr id="57" name="Rectangle 17" descr="Marbre blanc">
          <a:hlinkClick xmlns:r="http://schemas.openxmlformats.org/officeDocument/2006/relationships" r:id="rId19"/>
        </xdr:cNvPr>
        <xdr:cNvSpPr>
          <a:spLocks noChangeArrowheads="1"/>
        </xdr:cNvSpPr>
      </xdr:nvSpPr>
      <xdr:spPr bwMode="auto">
        <a:xfrm>
          <a:off x="12382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J17</a:t>
          </a:r>
        </a:p>
      </xdr:txBody>
    </xdr:sp>
    <xdr:clientData/>
  </xdr:twoCellAnchor>
  <xdr:twoCellAnchor>
    <xdr:from>
      <xdr:col>2</xdr:col>
      <xdr:colOff>47625</xdr:colOff>
      <xdr:row>18</xdr:row>
      <xdr:rowOff>123825</xdr:rowOff>
    </xdr:from>
    <xdr:to>
      <xdr:col>3</xdr:col>
      <xdr:colOff>295275</xdr:colOff>
      <xdr:row>20</xdr:row>
      <xdr:rowOff>57150</xdr:rowOff>
    </xdr:to>
    <xdr:sp macro="" textlink="">
      <xdr:nvSpPr>
        <xdr:cNvPr id="58" name="Rectangle 18" descr="Marbre blanc">
          <a:hlinkClick xmlns:r="http://schemas.openxmlformats.org/officeDocument/2006/relationships" r:id="rId20"/>
        </xdr:cNvPr>
        <xdr:cNvSpPr>
          <a:spLocks noChangeArrowheads="1"/>
        </xdr:cNvSpPr>
      </xdr:nvSpPr>
      <xdr:spPr bwMode="auto">
        <a:xfrm>
          <a:off x="79057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J18</a:t>
          </a:r>
        </a:p>
      </xdr:txBody>
    </xdr:sp>
    <xdr:clientData/>
  </xdr:twoCellAnchor>
  <xdr:twoCellAnchor>
    <xdr:from>
      <xdr:col>3</xdr:col>
      <xdr:colOff>352425</xdr:colOff>
      <xdr:row>18</xdr:row>
      <xdr:rowOff>123825</xdr:rowOff>
    </xdr:from>
    <xdr:to>
      <xdr:col>5</xdr:col>
      <xdr:colOff>219075</xdr:colOff>
      <xdr:row>20</xdr:row>
      <xdr:rowOff>57150</xdr:rowOff>
    </xdr:to>
    <xdr:sp macro="" textlink="">
      <xdr:nvSpPr>
        <xdr:cNvPr id="59" name="Rectangle 19" descr="Marbre blanc">
          <a:hlinkClick xmlns:r="http://schemas.openxmlformats.org/officeDocument/2006/relationships" r:id="rId21"/>
        </xdr:cNvPr>
        <xdr:cNvSpPr>
          <a:spLocks noChangeArrowheads="1"/>
        </xdr:cNvSpPr>
      </xdr:nvSpPr>
      <xdr:spPr bwMode="auto">
        <a:xfrm>
          <a:off x="1466850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J19</a:t>
          </a:r>
        </a:p>
      </xdr:txBody>
    </xdr:sp>
    <xdr:clientData/>
  </xdr:twoCellAnchor>
  <xdr:twoCellAnchor>
    <xdr:from>
      <xdr:col>5</xdr:col>
      <xdr:colOff>276225</xdr:colOff>
      <xdr:row>18</xdr:row>
      <xdr:rowOff>123825</xdr:rowOff>
    </xdr:from>
    <xdr:to>
      <xdr:col>7</xdr:col>
      <xdr:colOff>152400</xdr:colOff>
      <xdr:row>20</xdr:row>
      <xdr:rowOff>57150</xdr:rowOff>
    </xdr:to>
    <xdr:sp macro="" textlink="">
      <xdr:nvSpPr>
        <xdr:cNvPr id="60" name="Rectangle 20" descr="Marbre blanc">
          <a:hlinkClick xmlns:r="http://schemas.openxmlformats.org/officeDocument/2006/relationships" r:id="rId22"/>
        </xdr:cNvPr>
        <xdr:cNvSpPr>
          <a:spLocks noChangeArrowheads="1"/>
        </xdr:cNvSpPr>
      </xdr:nvSpPr>
      <xdr:spPr bwMode="auto">
        <a:xfrm>
          <a:off x="21336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J20</a:t>
          </a:r>
        </a:p>
      </xdr:txBody>
    </xdr:sp>
    <xdr:clientData/>
  </xdr:twoCellAnchor>
  <xdr:twoCellAnchor>
    <xdr:from>
      <xdr:col>7</xdr:col>
      <xdr:colOff>200025</xdr:colOff>
      <xdr:row>18</xdr:row>
      <xdr:rowOff>123825</xdr:rowOff>
    </xdr:from>
    <xdr:to>
      <xdr:col>9</xdr:col>
      <xdr:colOff>76200</xdr:colOff>
      <xdr:row>20</xdr:row>
      <xdr:rowOff>57150</xdr:rowOff>
    </xdr:to>
    <xdr:sp macro="" textlink="">
      <xdr:nvSpPr>
        <xdr:cNvPr id="61" name="Rectangle 21" descr="Marbre blanc">
          <a:hlinkClick xmlns:r="http://schemas.openxmlformats.org/officeDocument/2006/relationships" r:id="rId23"/>
        </xdr:cNvPr>
        <xdr:cNvSpPr>
          <a:spLocks noChangeArrowheads="1"/>
        </xdr:cNvSpPr>
      </xdr:nvSpPr>
      <xdr:spPr bwMode="auto">
        <a:xfrm>
          <a:off x="28003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J21</a:t>
          </a:r>
        </a:p>
      </xdr:txBody>
    </xdr:sp>
    <xdr:clientData/>
  </xdr:twoCellAnchor>
  <xdr:twoCellAnchor>
    <xdr:from>
      <xdr:col>9</xdr:col>
      <xdr:colOff>123825</xdr:colOff>
      <xdr:row>18</xdr:row>
      <xdr:rowOff>123825</xdr:rowOff>
    </xdr:from>
    <xdr:to>
      <xdr:col>11</xdr:col>
      <xdr:colOff>0</xdr:colOff>
      <xdr:row>20</xdr:row>
      <xdr:rowOff>57150</xdr:rowOff>
    </xdr:to>
    <xdr:sp macro="" textlink="">
      <xdr:nvSpPr>
        <xdr:cNvPr id="62" name="Rectangle 22" descr="Marbre blanc">
          <a:hlinkClick xmlns:r="http://schemas.openxmlformats.org/officeDocument/2006/relationships" r:id="rId24"/>
        </xdr:cNvPr>
        <xdr:cNvSpPr>
          <a:spLocks noChangeArrowheads="1"/>
        </xdr:cNvSpPr>
      </xdr:nvSpPr>
      <xdr:spPr bwMode="auto">
        <a:xfrm>
          <a:off x="34671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J22</a:t>
          </a:r>
        </a:p>
      </xdr:txBody>
    </xdr:sp>
    <xdr:clientData/>
  </xdr:twoCellAnchor>
  <xdr:twoCellAnchor>
    <xdr:from>
      <xdr:col>11</xdr:col>
      <xdr:colOff>47625</xdr:colOff>
      <xdr:row>18</xdr:row>
      <xdr:rowOff>123825</xdr:rowOff>
    </xdr:from>
    <xdr:to>
      <xdr:col>12</xdr:col>
      <xdr:colOff>295275</xdr:colOff>
      <xdr:row>20</xdr:row>
      <xdr:rowOff>57150</xdr:rowOff>
    </xdr:to>
    <xdr:sp macro="" textlink="">
      <xdr:nvSpPr>
        <xdr:cNvPr id="63" name="Rectangle 23" descr="Marbre blanc">
          <a:hlinkClick xmlns:r="http://schemas.openxmlformats.org/officeDocument/2006/relationships" r:id="rId25"/>
        </xdr:cNvPr>
        <xdr:cNvSpPr>
          <a:spLocks noChangeArrowheads="1"/>
        </xdr:cNvSpPr>
      </xdr:nvSpPr>
      <xdr:spPr bwMode="auto">
        <a:xfrm>
          <a:off x="41338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J23</a:t>
          </a:r>
        </a:p>
      </xdr:txBody>
    </xdr:sp>
    <xdr:clientData/>
  </xdr:twoCellAnchor>
  <xdr:twoCellAnchor>
    <xdr:from>
      <xdr:col>12</xdr:col>
      <xdr:colOff>352425</xdr:colOff>
      <xdr:row>18</xdr:row>
      <xdr:rowOff>123825</xdr:rowOff>
    </xdr:from>
    <xdr:to>
      <xdr:col>14</xdr:col>
      <xdr:colOff>219075</xdr:colOff>
      <xdr:row>20</xdr:row>
      <xdr:rowOff>57150</xdr:rowOff>
    </xdr:to>
    <xdr:sp macro="" textlink="">
      <xdr:nvSpPr>
        <xdr:cNvPr id="64" name="Rectangle 24" descr="Marbre blanc">
          <a:hlinkClick xmlns:r="http://schemas.openxmlformats.org/officeDocument/2006/relationships" r:id="rId26"/>
        </xdr:cNvPr>
        <xdr:cNvSpPr>
          <a:spLocks noChangeArrowheads="1"/>
        </xdr:cNvSpPr>
      </xdr:nvSpPr>
      <xdr:spPr bwMode="auto">
        <a:xfrm>
          <a:off x="4810125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J24</a:t>
          </a:r>
        </a:p>
      </xdr:txBody>
    </xdr:sp>
    <xdr:clientData/>
  </xdr:twoCellAnchor>
  <xdr:twoCellAnchor>
    <xdr:from>
      <xdr:col>0</xdr:col>
      <xdr:colOff>123825</xdr:colOff>
      <xdr:row>20</xdr:row>
      <xdr:rowOff>123825</xdr:rowOff>
    </xdr:from>
    <xdr:to>
      <xdr:col>2</xdr:col>
      <xdr:colOff>0</xdr:colOff>
      <xdr:row>22</xdr:row>
      <xdr:rowOff>57150</xdr:rowOff>
    </xdr:to>
    <xdr:sp macro="" textlink="">
      <xdr:nvSpPr>
        <xdr:cNvPr id="65" name="Rectangle 25" descr="Marbre blanc">
          <a:hlinkClick xmlns:r="http://schemas.openxmlformats.org/officeDocument/2006/relationships" r:id="rId27"/>
        </xdr:cNvPr>
        <xdr:cNvSpPr>
          <a:spLocks noChangeArrowheads="1"/>
        </xdr:cNvSpPr>
      </xdr:nvSpPr>
      <xdr:spPr bwMode="auto">
        <a:xfrm>
          <a:off x="12382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J25</a:t>
          </a:r>
        </a:p>
      </xdr:txBody>
    </xdr:sp>
    <xdr:clientData/>
  </xdr:twoCellAnchor>
  <xdr:twoCellAnchor>
    <xdr:from>
      <xdr:col>2</xdr:col>
      <xdr:colOff>47625</xdr:colOff>
      <xdr:row>20</xdr:row>
      <xdr:rowOff>123825</xdr:rowOff>
    </xdr:from>
    <xdr:to>
      <xdr:col>3</xdr:col>
      <xdr:colOff>295275</xdr:colOff>
      <xdr:row>22</xdr:row>
      <xdr:rowOff>57150</xdr:rowOff>
    </xdr:to>
    <xdr:sp macro="" textlink="">
      <xdr:nvSpPr>
        <xdr:cNvPr id="66" name="Rectangle 26" descr="Marbre blanc">
          <a:hlinkClick xmlns:r="http://schemas.openxmlformats.org/officeDocument/2006/relationships" r:id="rId28"/>
        </xdr:cNvPr>
        <xdr:cNvSpPr>
          <a:spLocks noChangeArrowheads="1"/>
        </xdr:cNvSpPr>
      </xdr:nvSpPr>
      <xdr:spPr bwMode="auto">
        <a:xfrm>
          <a:off x="79057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J26</a:t>
          </a:r>
        </a:p>
      </xdr:txBody>
    </xdr:sp>
    <xdr:clientData/>
  </xdr:twoCellAnchor>
  <xdr:twoCellAnchor>
    <xdr:from>
      <xdr:col>11</xdr:col>
      <xdr:colOff>47625</xdr:colOff>
      <xdr:row>20</xdr:row>
      <xdr:rowOff>123825</xdr:rowOff>
    </xdr:from>
    <xdr:to>
      <xdr:col>14</xdr:col>
      <xdr:colOff>228600</xdr:colOff>
      <xdr:row>22</xdr:row>
      <xdr:rowOff>57150</xdr:rowOff>
    </xdr:to>
    <xdr:sp macro="" textlink="">
      <xdr:nvSpPr>
        <xdr:cNvPr id="79" name="Rectangle 39" descr="Parchemin">
          <a:hlinkClick xmlns:r="http://schemas.openxmlformats.org/officeDocument/2006/relationships" r:id="rId29"/>
        </xdr:cNvPr>
        <xdr:cNvSpPr>
          <a:spLocks noChangeArrowheads="1"/>
        </xdr:cNvSpPr>
      </xdr:nvSpPr>
      <xdr:spPr bwMode="auto">
        <a:xfrm>
          <a:off x="4029075" y="4314825"/>
          <a:ext cx="12668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Statistiques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14</xdr:row>
      <xdr:rowOff>123825</xdr:rowOff>
    </xdr:from>
    <xdr:to>
      <xdr:col>2</xdr:col>
      <xdr:colOff>0</xdr:colOff>
      <xdr:row>16</xdr:row>
      <xdr:rowOff>57150</xdr:rowOff>
    </xdr:to>
    <xdr:sp macro="" textlink="">
      <xdr:nvSpPr>
        <xdr:cNvPr id="41" name="Rectangle 1" descr="Marbre blanc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J01</a:t>
          </a:r>
        </a:p>
      </xdr:txBody>
    </xdr:sp>
    <xdr:clientData/>
  </xdr:twoCellAnchor>
  <xdr:twoCellAnchor>
    <xdr:from>
      <xdr:col>2</xdr:col>
      <xdr:colOff>47625</xdr:colOff>
      <xdr:row>14</xdr:row>
      <xdr:rowOff>123825</xdr:rowOff>
    </xdr:from>
    <xdr:to>
      <xdr:col>3</xdr:col>
      <xdr:colOff>295275</xdr:colOff>
      <xdr:row>16</xdr:row>
      <xdr:rowOff>57150</xdr:rowOff>
    </xdr:to>
    <xdr:sp macro="" textlink="">
      <xdr:nvSpPr>
        <xdr:cNvPr id="42" name="Rectangle 2" descr="Marbre blanc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79057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J02</a:t>
          </a:r>
        </a:p>
      </xdr:txBody>
    </xdr:sp>
    <xdr:clientData/>
  </xdr:twoCellAnchor>
  <xdr:twoCellAnchor>
    <xdr:from>
      <xdr:col>3</xdr:col>
      <xdr:colOff>352425</xdr:colOff>
      <xdr:row>14</xdr:row>
      <xdr:rowOff>123825</xdr:rowOff>
    </xdr:from>
    <xdr:to>
      <xdr:col>5</xdr:col>
      <xdr:colOff>219075</xdr:colOff>
      <xdr:row>16</xdr:row>
      <xdr:rowOff>57150</xdr:rowOff>
    </xdr:to>
    <xdr:sp macro="" textlink="">
      <xdr:nvSpPr>
        <xdr:cNvPr id="43" name="Rectangle 3" descr="Marbre blanc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1466850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J03</a:t>
          </a:r>
        </a:p>
      </xdr:txBody>
    </xdr:sp>
    <xdr:clientData/>
  </xdr:twoCellAnchor>
  <xdr:twoCellAnchor>
    <xdr:from>
      <xdr:col>5</xdr:col>
      <xdr:colOff>276225</xdr:colOff>
      <xdr:row>14</xdr:row>
      <xdr:rowOff>123825</xdr:rowOff>
    </xdr:from>
    <xdr:to>
      <xdr:col>7</xdr:col>
      <xdr:colOff>152400</xdr:colOff>
      <xdr:row>16</xdr:row>
      <xdr:rowOff>57150</xdr:rowOff>
    </xdr:to>
    <xdr:sp macro="" textlink="">
      <xdr:nvSpPr>
        <xdr:cNvPr id="44" name="Rectangle 4" descr="Marbre blanc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21336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J04</a:t>
          </a:r>
        </a:p>
      </xdr:txBody>
    </xdr:sp>
    <xdr:clientData/>
  </xdr:twoCellAnchor>
  <xdr:twoCellAnchor>
    <xdr:from>
      <xdr:col>7</xdr:col>
      <xdr:colOff>200025</xdr:colOff>
      <xdr:row>14</xdr:row>
      <xdr:rowOff>123825</xdr:rowOff>
    </xdr:from>
    <xdr:to>
      <xdr:col>9</xdr:col>
      <xdr:colOff>76200</xdr:colOff>
      <xdr:row>16</xdr:row>
      <xdr:rowOff>57150</xdr:rowOff>
    </xdr:to>
    <xdr:sp macro="" textlink="">
      <xdr:nvSpPr>
        <xdr:cNvPr id="45" name="Rectangle 5" descr="Marbre vert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28003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7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J05</a:t>
          </a:r>
        </a:p>
      </xdr:txBody>
    </xdr:sp>
    <xdr:clientData/>
  </xdr:twoCellAnchor>
  <xdr:twoCellAnchor>
    <xdr:from>
      <xdr:col>9</xdr:col>
      <xdr:colOff>123825</xdr:colOff>
      <xdr:row>14</xdr:row>
      <xdr:rowOff>123825</xdr:rowOff>
    </xdr:from>
    <xdr:to>
      <xdr:col>11</xdr:col>
      <xdr:colOff>0</xdr:colOff>
      <xdr:row>16</xdr:row>
      <xdr:rowOff>57150</xdr:rowOff>
    </xdr:to>
    <xdr:sp macro="" textlink="">
      <xdr:nvSpPr>
        <xdr:cNvPr id="46" name="Rectangle 6" descr="Marbre blanc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34671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J06</a:t>
          </a:r>
        </a:p>
      </xdr:txBody>
    </xdr:sp>
    <xdr:clientData/>
  </xdr:twoCellAnchor>
  <xdr:twoCellAnchor>
    <xdr:from>
      <xdr:col>11</xdr:col>
      <xdr:colOff>47625</xdr:colOff>
      <xdr:row>14</xdr:row>
      <xdr:rowOff>123825</xdr:rowOff>
    </xdr:from>
    <xdr:to>
      <xdr:col>12</xdr:col>
      <xdr:colOff>295275</xdr:colOff>
      <xdr:row>16</xdr:row>
      <xdr:rowOff>57150</xdr:rowOff>
    </xdr:to>
    <xdr:sp macro="" textlink="">
      <xdr:nvSpPr>
        <xdr:cNvPr id="47" name="Rectangle 7" descr="Marbre blanc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41338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J07</a:t>
          </a:r>
        </a:p>
      </xdr:txBody>
    </xdr:sp>
    <xdr:clientData/>
  </xdr:twoCellAnchor>
  <xdr:twoCellAnchor>
    <xdr:from>
      <xdr:col>12</xdr:col>
      <xdr:colOff>352425</xdr:colOff>
      <xdr:row>14</xdr:row>
      <xdr:rowOff>123825</xdr:rowOff>
    </xdr:from>
    <xdr:to>
      <xdr:col>14</xdr:col>
      <xdr:colOff>219075</xdr:colOff>
      <xdr:row>16</xdr:row>
      <xdr:rowOff>57150</xdr:rowOff>
    </xdr:to>
    <xdr:sp macro="" textlink="">
      <xdr:nvSpPr>
        <xdr:cNvPr id="48" name="Rectangle 8" descr="Marbre blanc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4810125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J08</a:t>
          </a:r>
        </a:p>
      </xdr:txBody>
    </xdr:sp>
    <xdr:clientData/>
  </xdr:twoCellAnchor>
  <xdr:twoCellAnchor>
    <xdr:from>
      <xdr:col>0</xdr:col>
      <xdr:colOff>123825</xdr:colOff>
      <xdr:row>16</xdr:row>
      <xdr:rowOff>123825</xdr:rowOff>
    </xdr:from>
    <xdr:to>
      <xdr:col>2</xdr:col>
      <xdr:colOff>0</xdr:colOff>
      <xdr:row>18</xdr:row>
      <xdr:rowOff>57150</xdr:rowOff>
    </xdr:to>
    <xdr:sp macro="" textlink="">
      <xdr:nvSpPr>
        <xdr:cNvPr id="49" name="Rectangle 9" descr="Marbre blanc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12382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J09</a:t>
          </a:r>
        </a:p>
      </xdr:txBody>
    </xdr:sp>
    <xdr:clientData/>
  </xdr:twoCellAnchor>
  <xdr:twoCellAnchor>
    <xdr:from>
      <xdr:col>2</xdr:col>
      <xdr:colOff>47625</xdr:colOff>
      <xdr:row>16</xdr:row>
      <xdr:rowOff>123825</xdr:rowOff>
    </xdr:from>
    <xdr:to>
      <xdr:col>3</xdr:col>
      <xdr:colOff>295275</xdr:colOff>
      <xdr:row>18</xdr:row>
      <xdr:rowOff>57150</xdr:rowOff>
    </xdr:to>
    <xdr:sp macro="" textlink="">
      <xdr:nvSpPr>
        <xdr:cNvPr id="50" name="Rectangle 10" descr="Marbre blanc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79057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J10</a:t>
          </a:r>
        </a:p>
      </xdr:txBody>
    </xdr:sp>
    <xdr:clientData/>
  </xdr:twoCellAnchor>
  <xdr:twoCellAnchor>
    <xdr:from>
      <xdr:col>3</xdr:col>
      <xdr:colOff>352425</xdr:colOff>
      <xdr:row>16</xdr:row>
      <xdr:rowOff>123825</xdr:rowOff>
    </xdr:from>
    <xdr:to>
      <xdr:col>5</xdr:col>
      <xdr:colOff>219075</xdr:colOff>
      <xdr:row>18</xdr:row>
      <xdr:rowOff>57150</xdr:rowOff>
    </xdr:to>
    <xdr:sp macro="" textlink="">
      <xdr:nvSpPr>
        <xdr:cNvPr id="51" name="Rectangle 11" descr="Marbre blanc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1466850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J11</a:t>
          </a:r>
        </a:p>
      </xdr:txBody>
    </xdr:sp>
    <xdr:clientData/>
  </xdr:twoCellAnchor>
  <xdr:twoCellAnchor>
    <xdr:from>
      <xdr:col>5</xdr:col>
      <xdr:colOff>276225</xdr:colOff>
      <xdr:row>16</xdr:row>
      <xdr:rowOff>123825</xdr:rowOff>
    </xdr:from>
    <xdr:to>
      <xdr:col>7</xdr:col>
      <xdr:colOff>152400</xdr:colOff>
      <xdr:row>18</xdr:row>
      <xdr:rowOff>57150</xdr:rowOff>
    </xdr:to>
    <xdr:sp macro="" textlink="">
      <xdr:nvSpPr>
        <xdr:cNvPr id="52" name="Rectangle 12" descr="Marbre blanc">
          <a:hlinkClick xmlns:r="http://schemas.openxmlformats.org/officeDocument/2006/relationships" r:id="rId14"/>
        </xdr:cNvPr>
        <xdr:cNvSpPr>
          <a:spLocks noChangeArrowheads="1"/>
        </xdr:cNvSpPr>
      </xdr:nvSpPr>
      <xdr:spPr bwMode="auto">
        <a:xfrm>
          <a:off x="21336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J12</a:t>
          </a:r>
        </a:p>
      </xdr:txBody>
    </xdr:sp>
    <xdr:clientData/>
  </xdr:twoCellAnchor>
  <xdr:twoCellAnchor>
    <xdr:from>
      <xdr:col>7</xdr:col>
      <xdr:colOff>200025</xdr:colOff>
      <xdr:row>16</xdr:row>
      <xdr:rowOff>123825</xdr:rowOff>
    </xdr:from>
    <xdr:to>
      <xdr:col>9</xdr:col>
      <xdr:colOff>76200</xdr:colOff>
      <xdr:row>18</xdr:row>
      <xdr:rowOff>57150</xdr:rowOff>
    </xdr:to>
    <xdr:sp macro="" textlink="">
      <xdr:nvSpPr>
        <xdr:cNvPr id="53" name="Rectangle 13" descr="Marbre blanc">
          <a:hlinkClick xmlns:r="http://schemas.openxmlformats.org/officeDocument/2006/relationships" r:id="rId15"/>
        </xdr:cNvPr>
        <xdr:cNvSpPr>
          <a:spLocks noChangeArrowheads="1"/>
        </xdr:cNvSpPr>
      </xdr:nvSpPr>
      <xdr:spPr bwMode="auto">
        <a:xfrm>
          <a:off x="28003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J13</a:t>
          </a:r>
        </a:p>
      </xdr:txBody>
    </xdr:sp>
    <xdr:clientData/>
  </xdr:twoCellAnchor>
  <xdr:twoCellAnchor>
    <xdr:from>
      <xdr:col>9</xdr:col>
      <xdr:colOff>123825</xdr:colOff>
      <xdr:row>16</xdr:row>
      <xdr:rowOff>123825</xdr:rowOff>
    </xdr:from>
    <xdr:to>
      <xdr:col>11</xdr:col>
      <xdr:colOff>0</xdr:colOff>
      <xdr:row>18</xdr:row>
      <xdr:rowOff>57150</xdr:rowOff>
    </xdr:to>
    <xdr:sp macro="" textlink="">
      <xdr:nvSpPr>
        <xdr:cNvPr id="54" name="Rectangle 14" descr="Marbre blanc">
          <a:hlinkClick xmlns:r="http://schemas.openxmlformats.org/officeDocument/2006/relationships" r:id="rId16"/>
        </xdr:cNvPr>
        <xdr:cNvSpPr>
          <a:spLocks noChangeArrowheads="1"/>
        </xdr:cNvSpPr>
      </xdr:nvSpPr>
      <xdr:spPr bwMode="auto">
        <a:xfrm>
          <a:off x="34671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J14</a:t>
          </a:r>
        </a:p>
      </xdr:txBody>
    </xdr:sp>
    <xdr:clientData/>
  </xdr:twoCellAnchor>
  <xdr:twoCellAnchor>
    <xdr:from>
      <xdr:col>11</xdr:col>
      <xdr:colOff>47625</xdr:colOff>
      <xdr:row>16</xdr:row>
      <xdr:rowOff>123825</xdr:rowOff>
    </xdr:from>
    <xdr:to>
      <xdr:col>12</xdr:col>
      <xdr:colOff>295275</xdr:colOff>
      <xdr:row>18</xdr:row>
      <xdr:rowOff>57150</xdr:rowOff>
    </xdr:to>
    <xdr:sp macro="" textlink="">
      <xdr:nvSpPr>
        <xdr:cNvPr id="55" name="Rectangle 15" descr="Marbre blanc">
          <a:hlinkClick xmlns:r="http://schemas.openxmlformats.org/officeDocument/2006/relationships" r:id="rId17"/>
        </xdr:cNvPr>
        <xdr:cNvSpPr>
          <a:spLocks noChangeArrowheads="1"/>
        </xdr:cNvSpPr>
      </xdr:nvSpPr>
      <xdr:spPr bwMode="auto">
        <a:xfrm>
          <a:off x="41338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J15</a:t>
          </a:r>
        </a:p>
      </xdr:txBody>
    </xdr:sp>
    <xdr:clientData/>
  </xdr:twoCellAnchor>
  <xdr:twoCellAnchor>
    <xdr:from>
      <xdr:col>12</xdr:col>
      <xdr:colOff>352425</xdr:colOff>
      <xdr:row>16</xdr:row>
      <xdr:rowOff>123825</xdr:rowOff>
    </xdr:from>
    <xdr:to>
      <xdr:col>14</xdr:col>
      <xdr:colOff>219075</xdr:colOff>
      <xdr:row>18</xdr:row>
      <xdr:rowOff>57150</xdr:rowOff>
    </xdr:to>
    <xdr:sp macro="" textlink="">
      <xdr:nvSpPr>
        <xdr:cNvPr id="56" name="Rectangle 16" descr="Marbre blanc">
          <a:hlinkClick xmlns:r="http://schemas.openxmlformats.org/officeDocument/2006/relationships" r:id="rId18"/>
        </xdr:cNvPr>
        <xdr:cNvSpPr>
          <a:spLocks noChangeArrowheads="1"/>
        </xdr:cNvSpPr>
      </xdr:nvSpPr>
      <xdr:spPr bwMode="auto">
        <a:xfrm>
          <a:off x="4810125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J16</a:t>
          </a:r>
        </a:p>
      </xdr:txBody>
    </xdr:sp>
    <xdr:clientData/>
  </xdr:twoCellAnchor>
  <xdr:twoCellAnchor>
    <xdr:from>
      <xdr:col>0</xdr:col>
      <xdr:colOff>123825</xdr:colOff>
      <xdr:row>18</xdr:row>
      <xdr:rowOff>123825</xdr:rowOff>
    </xdr:from>
    <xdr:to>
      <xdr:col>2</xdr:col>
      <xdr:colOff>0</xdr:colOff>
      <xdr:row>20</xdr:row>
      <xdr:rowOff>57150</xdr:rowOff>
    </xdr:to>
    <xdr:sp macro="" textlink="">
      <xdr:nvSpPr>
        <xdr:cNvPr id="57" name="Rectangle 17" descr="Marbre blanc">
          <a:hlinkClick xmlns:r="http://schemas.openxmlformats.org/officeDocument/2006/relationships" r:id="rId19"/>
        </xdr:cNvPr>
        <xdr:cNvSpPr>
          <a:spLocks noChangeArrowheads="1"/>
        </xdr:cNvSpPr>
      </xdr:nvSpPr>
      <xdr:spPr bwMode="auto">
        <a:xfrm>
          <a:off x="12382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J17</a:t>
          </a:r>
        </a:p>
      </xdr:txBody>
    </xdr:sp>
    <xdr:clientData/>
  </xdr:twoCellAnchor>
  <xdr:twoCellAnchor>
    <xdr:from>
      <xdr:col>2</xdr:col>
      <xdr:colOff>47625</xdr:colOff>
      <xdr:row>18</xdr:row>
      <xdr:rowOff>123825</xdr:rowOff>
    </xdr:from>
    <xdr:to>
      <xdr:col>3</xdr:col>
      <xdr:colOff>295275</xdr:colOff>
      <xdr:row>20</xdr:row>
      <xdr:rowOff>57150</xdr:rowOff>
    </xdr:to>
    <xdr:sp macro="" textlink="">
      <xdr:nvSpPr>
        <xdr:cNvPr id="58" name="Rectangle 18" descr="Marbre blanc">
          <a:hlinkClick xmlns:r="http://schemas.openxmlformats.org/officeDocument/2006/relationships" r:id="rId20"/>
        </xdr:cNvPr>
        <xdr:cNvSpPr>
          <a:spLocks noChangeArrowheads="1"/>
        </xdr:cNvSpPr>
      </xdr:nvSpPr>
      <xdr:spPr bwMode="auto">
        <a:xfrm>
          <a:off x="79057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J18</a:t>
          </a:r>
        </a:p>
      </xdr:txBody>
    </xdr:sp>
    <xdr:clientData/>
  </xdr:twoCellAnchor>
  <xdr:twoCellAnchor>
    <xdr:from>
      <xdr:col>3</xdr:col>
      <xdr:colOff>352425</xdr:colOff>
      <xdr:row>18</xdr:row>
      <xdr:rowOff>123825</xdr:rowOff>
    </xdr:from>
    <xdr:to>
      <xdr:col>5</xdr:col>
      <xdr:colOff>219075</xdr:colOff>
      <xdr:row>20</xdr:row>
      <xdr:rowOff>57150</xdr:rowOff>
    </xdr:to>
    <xdr:sp macro="" textlink="">
      <xdr:nvSpPr>
        <xdr:cNvPr id="59" name="Rectangle 19" descr="Marbre blanc">
          <a:hlinkClick xmlns:r="http://schemas.openxmlformats.org/officeDocument/2006/relationships" r:id="rId21"/>
        </xdr:cNvPr>
        <xdr:cNvSpPr>
          <a:spLocks noChangeArrowheads="1"/>
        </xdr:cNvSpPr>
      </xdr:nvSpPr>
      <xdr:spPr bwMode="auto">
        <a:xfrm>
          <a:off x="1466850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J19</a:t>
          </a:r>
        </a:p>
      </xdr:txBody>
    </xdr:sp>
    <xdr:clientData/>
  </xdr:twoCellAnchor>
  <xdr:twoCellAnchor>
    <xdr:from>
      <xdr:col>5</xdr:col>
      <xdr:colOff>276225</xdr:colOff>
      <xdr:row>18</xdr:row>
      <xdr:rowOff>123825</xdr:rowOff>
    </xdr:from>
    <xdr:to>
      <xdr:col>7</xdr:col>
      <xdr:colOff>152400</xdr:colOff>
      <xdr:row>20</xdr:row>
      <xdr:rowOff>57150</xdr:rowOff>
    </xdr:to>
    <xdr:sp macro="" textlink="">
      <xdr:nvSpPr>
        <xdr:cNvPr id="60" name="Rectangle 20" descr="Marbre blanc">
          <a:hlinkClick xmlns:r="http://schemas.openxmlformats.org/officeDocument/2006/relationships" r:id="rId22"/>
        </xdr:cNvPr>
        <xdr:cNvSpPr>
          <a:spLocks noChangeArrowheads="1"/>
        </xdr:cNvSpPr>
      </xdr:nvSpPr>
      <xdr:spPr bwMode="auto">
        <a:xfrm>
          <a:off x="21336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J20</a:t>
          </a:r>
        </a:p>
      </xdr:txBody>
    </xdr:sp>
    <xdr:clientData/>
  </xdr:twoCellAnchor>
  <xdr:twoCellAnchor>
    <xdr:from>
      <xdr:col>7</xdr:col>
      <xdr:colOff>200025</xdr:colOff>
      <xdr:row>18</xdr:row>
      <xdr:rowOff>123825</xdr:rowOff>
    </xdr:from>
    <xdr:to>
      <xdr:col>9</xdr:col>
      <xdr:colOff>76200</xdr:colOff>
      <xdr:row>20</xdr:row>
      <xdr:rowOff>57150</xdr:rowOff>
    </xdr:to>
    <xdr:sp macro="" textlink="">
      <xdr:nvSpPr>
        <xdr:cNvPr id="61" name="Rectangle 21" descr="Marbre blanc">
          <a:hlinkClick xmlns:r="http://schemas.openxmlformats.org/officeDocument/2006/relationships" r:id="rId23"/>
        </xdr:cNvPr>
        <xdr:cNvSpPr>
          <a:spLocks noChangeArrowheads="1"/>
        </xdr:cNvSpPr>
      </xdr:nvSpPr>
      <xdr:spPr bwMode="auto">
        <a:xfrm>
          <a:off x="28003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J21</a:t>
          </a:r>
        </a:p>
      </xdr:txBody>
    </xdr:sp>
    <xdr:clientData/>
  </xdr:twoCellAnchor>
  <xdr:twoCellAnchor>
    <xdr:from>
      <xdr:col>9</xdr:col>
      <xdr:colOff>123825</xdr:colOff>
      <xdr:row>18</xdr:row>
      <xdr:rowOff>123825</xdr:rowOff>
    </xdr:from>
    <xdr:to>
      <xdr:col>11</xdr:col>
      <xdr:colOff>0</xdr:colOff>
      <xdr:row>20</xdr:row>
      <xdr:rowOff>57150</xdr:rowOff>
    </xdr:to>
    <xdr:sp macro="" textlink="">
      <xdr:nvSpPr>
        <xdr:cNvPr id="62" name="Rectangle 22" descr="Marbre blanc">
          <a:hlinkClick xmlns:r="http://schemas.openxmlformats.org/officeDocument/2006/relationships" r:id="rId24"/>
        </xdr:cNvPr>
        <xdr:cNvSpPr>
          <a:spLocks noChangeArrowheads="1"/>
        </xdr:cNvSpPr>
      </xdr:nvSpPr>
      <xdr:spPr bwMode="auto">
        <a:xfrm>
          <a:off x="34671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J22</a:t>
          </a:r>
        </a:p>
      </xdr:txBody>
    </xdr:sp>
    <xdr:clientData/>
  </xdr:twoCellAnchor>
  <xdr:twoCellAnchor>
    <xdr:from>
      <xdr:col>11</xdr:col>
      <xdr:colOff>47625</xdr:colOff>
      <xdr:row>18</xdr:row>
      <xdr:rowOff>123825</xdr:rowOff>
    </xdr:from>
    <xdr:to>
      <xdr:col>12</xdr:col>
      <xdr:colOff>295275</xdr:colOff>
      <xdr:row>20</xdr:row>
      <xdr:rowOff>57150</xdr:rowOff>
    </xdr:to>
    <xdr:sp macro="" textlink="">
      <xdr:nvSpPr>
        <xdr:cNvPr id="63" name="Rectangle 23" descr="Marbre blanc">
          <a:hlinkClick xmlns:r="http://schemas.openxmlformats.org/officeDocument/2006/relationships" r:id="rId25"/>
        </xdr:cNvPr>
        <xdr:cNvSpPr>
          <a:spLocks noChangeArrowheads="1"/>
        </xdr:cNvSpPr>
      </xdr:nvSpPr>
      <xdr:spPr bwMode="auto">
        <a:xfrm>
          <a:off x="41338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J23</a:t>
          </a:r>
        </a:p>
      </xdr:txBody>
    </xdr:sp>
    <xdr:clientData/>
  </xdr:twoCellAnchor>
  <xdr:twoCellAnchor>
    <xdr:from>
      <xdr:col>12</xdr:col>
      <xdr:colOff>352425</xdr:colOff>
      <xdr:row>18</xdr:row>
      <xdr:rowOff>123825</xdr:rowOff>
    </xdr:from>
    <xdr:to>
      <xdr:col>14</xdr:col>
      <xdr:colOff>219075</xdr:colOff>
      <xdr:row>20</xdr:row>
      <xdr:rowOff>57150</xdr:rowOff>
    </xdr:to>
    <xdr:sp macro="" textlink="">
      <xdr:nvSpPr>
        <xdr:cNvPr id="64" name="Rectangle 24" descr="Marbre blanc">
          <a:hlinkClick xmlns:r="http://schemas.openxmlformats.org/officeDocument/2006/relationships" r:id="rId26"/>
        </xdr:cNvPr>
        <xdr:cNvSpPr>
          <a:spLocks noChangeArrowheads="1"/>
        </xdr:cNvSpPr>
      </xdr:nvSpPr>
      <xdr:spPr bwMode="auto">
        <a:xfrm>
          <a:off x="4810125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J24</a:t>
          </a:r>
        </a:p>
      </xdr:txBody>
    </xdr:sp>
    <xdr:clientData/>
  </xdr:twoCellAnchor>
  <xdr:twoCellAnchor>
    <xdr:from>
      <xdr:col>0</xdr:col>
      <xdr:colOff>123825</xdr:colOff>
      <xdr:row>20</xdr:row>
      <xdr:rowOff>123825</xdr:rowOff>
    </xdr:from>
    <xdr:to>
      <xdr:col>2</xdr:col>
      <xdr:colOff>0</xdr:colOff>
      <xdr:row>22</xdr:row>
      <xdr:rowOff>57150</xdr:rowOff>
    </xdr:to>
    <xdr:sp macro="" textlink="">
      <xdr:nvSpPr>
        <xdr:cNvPr id="65" name="Rectangle 25" descr="Marbre blanc">
          <a:hlinkClick xmlns:r="http://schemas.openxmlformats.org/officeDocument/2006/relationships" r:id="rId27"/>
        </xdr:cNvPr>
        <xdr:cNvSpPr>
          <a:spLocks noChangeArrowheads="1"/>
        </xdr:cNvSpPr>
      </xdr:nvSpPr>
      <xdr:spPr bwMode="auto">
        <a:xfrm>
          <a:off x="12382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J25</a:t>
          </a:r>
        </a:p>
      </xdr:txBody>
    </xdr:sp>
    <xdr:clientData/>
  </xdr:twoCellAnchor>
  <xdr:twoCellAnchor>
    <xdr:from>
      <xdr:col>2</xdr:col>
      <xdr:colOff>47625</xdr:colOff>
      <xdr:row>20</xdr:row>
      <xdr:rowOff>123825</xdr:rowOff>
    </xdr:from>
    <xdr:to>
      <xdr:col>3</xdr:col>
      <xdr:colOff>295275</xdr:colOff>
      <xdr:row>22</xdr:row>
      <xdr:rowOff>57150</xdr:rowOff>
    </xdr:to>
    <xdr:sp macro="" textlink="">
      <xdr:nvSpPr>
        <xdr:cNvPr id="66" name="Rectangle 26" descr="Marbre blanc">
          <a:hlinkClick xmlns:r="http://schemas.openxmlformats.org/officeDocument/2006/relationships" r:id="rId28"/>
        </xdr:cNvPr>
        <xdr:cNvSpPr>
          <a:spLocks noChangeArrowheads="1"/>
        </xdr:cNvSpPr>
      </xdr:nvSpPr>
      <xdr:spPr bwMode="auto">
        <a:xfrm>
          <a:off x="79057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J26</a:t>
          </a:r>
        </a:p>
      </xdr:txBody>
    </xdr:sp>
    <xdr:clientData/>
  </xdr:twoCellAnchor>
  <xdr:twoCellAnchor>
    <xdr:from>
      <xdr:col>11</xdr:col>
      <xdr:colOff>38100</xdr:colOff>
      <xdr:row>20</xdr:row>
      <xdr:rowOff>133350</xdr:rowOff>
    </xdr:from>
    <xdr:to>
      <xdr:col>14</xdr:col>
      <xdr:colOff>219075</xdr:colOff>
      <xdr:row>22</xdr:row>
      <xdr:rowOff>66675</xdr:rowOff>
    </xdr:to>
    <xdr:sp macro="" textlink="">
      <xdr:nvSpPr>
        <xdr:cNvPr id="79" name="Rectangle 39" descr="Parchemin">
          <a:hlinkClick xmlns:r="http://schemas.openxmlformats.org/officeDocument/2006/relationships" r:id="rId29"/>
        </xdr:cNvPr>
        <xdr:cNvSpPr>
          <a:spLocks noChangeArrowheads="1"/>
        </xdr:cNvSpPr>
      </xdr:nvSpPr>
      <xdr:spPr bwMode="auto">
        <a:xfrm>
          <a:off x="4019550" y="4324350"/>
          <a:ext cx="12668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Statistiques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14</xdr:row>
      <xdr:rowOff>123825</xdr:rowOff>
    </xdr:from>
    <xdr:to>
      <xdr:col>2</xdr:col>
      <xdr:colOff>0</xdr:colOff>
      <xdr:row>16</xdr:row>
      <xdr:rowOff>57150</xdr:rowOff>
    </xdr:to>
    <xdr:sp macro="" textlink="">
      <xdr:nvSpPr>
        <xdr:cNvPr id="41" name="Rectangle 1" descr="Marbre blanc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J01</a:t>
          </a:r>
        </a:p>
      </xdr:txBody>
    </xdr:sp>
    <xdr:clientData/>
  </xdr:twoCellAnchor>
  <xdr:twoCellAnchor>
    <xdr:from>
      <xdr:col>2</xdr:col>
      <xdr:colOff>47625</xdr:colOff>
      <xdr:row>14</xdr:row>
      <xdr:rowOff>123825</xdr:rowOff>
    </xdr:from>
    <xdr:to>
      <xdr:col>3</xdr:col>
      <xdr:colOff>295275</xdr:colOff>
      <xdr:row>16</xdr:row>
      <xdr:rowOff>57150</xdr:rowOff>
    </xdr:to>
    <xdr:sp macro="" textlink="">
      <xdr:nvSpPr>
        <xdr:cNvPr id="42" name="Rectangle 2" descr="Marbre blanc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79057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J02</a:t>
          </a:r>
        </a:p>
      </xdr:txBody>
    </xdr:sp>
    <xdr:clientData/>
  </xdr:twoCellAnchor>
  <xdr:twoCellAnchor>
    <xdr:from>
      <xdr:col>3</xdr:col>
      <xdr:colOff>352425</xdr:colOff>
      <xdr:row>14</xdr:row>
      <xdr:rowOff>123825</xdr:rowOff>
    </xdr:from>
    <xdr:to>
      <xdr:col>5</xdr:col>
      <xdr:colOff>219075</xdr:colOff>
      <xdr:row>16</xdr:row>
      <xdr:rowOff>57150</xdr:rowOff>
    </xdr:to>
    <xdr:sp macro="" textlink="">
      <xdr:nvSpPr>
        <xdr:cNvPr id="43" name="Rectangle 3" descr="Marbre blanc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1466850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J03</a:t>
          </a:r>
        </a:p>
      </xdr:txBody>
    </xdr:sp>
    <xdr:clientData/>
  </xdr:twoCellAnchor>
  <xdr:twoCellAnchor>
    <xdr:from>
      <xdr:col>5</xdr:col>
      <xdr:colOff>276225</xdr:colOff>
      <xdr:row>14</xdr:row>
      <xdr:rowOff>123825</xdr:rowOff>
    </xdr:from>
    <xdr:to>
      <xdr:col>7</xdr:col>
      <xdr:colOff>152400</xdr:colOff>
      <xdr:row>16</xdr:row>
      <xdr:rowOff>57150</xdr:rowOff>
    </xdr:to>
    <xdr:sp macro="" textlink="">
      <xdr:nvSpPr>
        <xdr:cNvPr id="44" name="Rectangle 4" descr="Marbre blanc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21336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J04</a:t>
          </a:r>
        </a:p>
      </xdr:txBody>
    </xdr:sp>
    <xdr:clientData/>
  </xdr:twoCellAnchor>
  <xdr:twoCellAnchor>
    <xdr:from>
      <xdr:col>7</xdr:col>
      <xdr:colOff>200025</xdr:colOff>
      <xdr:row>14</xdr:row>
      <xdr:rowOff>123825</xdr:rowOff>
    </xdr:from>
    <xdr:to>
      <xdr:col>9</xdr:col>
      <xdr:colOff>76200</xdr:colOff>
      <xdr:row>16</xdr:row>
      <xdr:rowOff>57150</xdr:rowOff>
    </xdr:to>
    <xdr:sp macro="" textlink="">
      <xdr:nvSpPr>
        <xdr:cNvPr id="45" name="Rectangle 5" descr="Marbre blanc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28003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J05</a:t>
          </a:r>
        </a:p>
      </xdr:txBody>
    </xdr:sp>
    <xdr:clientData/>
  </xdr:twoCellAnchor>
  <xdr:twoCellAnchor>
    <xdr:from>
      <xdr:col>9</xdr:col>
      <xdr:colOff>123825</xdr:colOff>
      <xdr:row>14</xdr:row>
      <xdr:rowOff>123825</xdr:rowOff>
    </xdr:from>
    <xdr:to>
      <xdr:col>11</xdr:col>
      <xdr:colOff>0</xdr:colOff>
      <xdr:row>16</xdr:row>
      <xdr:rowOff>57150</xdr:rowOff>
    </xdr:to>
    <xdr:sp macro="" textlink="">
      <xdr:nvSpPr>
        <xdr:cNvPr id="46" name="Rectangle 6" descr="Marbre vert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34671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8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J06</a:t>
          </a:r>
        </a:p>
      </xdr:txBody>
    </xdr:sp>
    <xdr:clientData/>
  </xdr:twoCellAnchor>
  <xdr:twoCellAnchor>
    <xdr:from>
      <xdr:col>11</xdr:col>
      <xdr:colOff>47625</xdr:colOff>
      <xdr:row>14</xdr:row>
      <xdr:rowOff>123825</xdr:rowOff>
    </xdr:from>
    <xdr:to>
      <xdr:col>12</xdr:col>
      <xdr:colOff>295275</xdr:colOff>
      <xdr:row>16</xdr:row>
      <xdr:rowOff>57150</xdr:rowOff>
    </xdr:to>
    <xdr:sp macro="" textlink="">
      <xdr:nvSpPr>
        <xdr:cNvPr id="47" name="Rectangle 7" descr="Marbre blanc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41338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J07</a:t>
          </a:r>
        </a:p>
      </xdr:txBody>
    </xdr:sp>
    <xdr:clientData/>
  </xdr:twoCellAnchor>
  <xdr:twoCellAnchor>
    <xdr:from>
      <xdr:col>12</xdr:col>
      <xdr:colOff>352425</xdr:colOff>
      <xdr:row>14</xdr:row>
      <xdr:rowOff>123825</xdr:rowOff>
    </xdr:from>
    <xdr:to>
      <xdr:col>14</xdr:col>
      <xdr:colOff>219075</xdr:colOff>
      <xdr:row>16</xdr:row>
      <xdr:rowOff>57150</xdr:rowOff>
    </xdr:to>
    <xdr:sp macro="" textlink="">
      <xdr:nvSpPr>
        <xdr:cNvPr id="48" name="Rectangle 8" descr="Marbre blanc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4810125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J08</a:t>
          </a:r>
        </a:p>
      </xdr:txBody>
    </xdr:sp>
    <xdr:clientData/>
  </xdr:twoCellAnchor>
  <xdr:twoCellAnchor>
    <xdr:from>
      <xdr:col>0</xdr:col>
      <xdr:colOff>123825</xdr:colOff>
      <xdr:row>16</xdr:row>
      <xdr:rowOff>123825</xdr:rowOff>
    </xdr:from>
    <xdr:to>
      <xdr:col>2</xdr:col>
      <xdr:colOff>0</xdr:colOff>
      <xdr:row>18</xdr:row>
      <xdr:rowOff>57150</xdr:rowOff>
    </xdr:to>
    <xdr:sp macro="" textlink="">
      <xdr:nvSpPr>
        <xdr:cNvPr id="49" name="Rectangle 9" descr="Marbre blanc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12382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J09</a:t>
          </a:r>
        </a:p>
      </xdr:txBody>
    </xdr:sp>
    <xdr:clientData/>
  </xdr:twoCellAnchor>
  <xdr:twoCellAnchor>
    <xdr:from>
      <xdr:col>2</xdr:col>
      <xdr:colOff>47625</xdr:colOff>
      <xdr:row>16</xdr:row>
      <xdr:rowOff>123825</xdr:rowOff>
    </xdr:from>
    <xdr:to>
      <xdr:col>3</xdr:col>
      <xdr:colOff>295275</xdr:colOff>
      <xdr:row>18</xdr:row>
      <xdr:rowOff>57150</xdr:rowOff>
    </xdr:to>
    <xdr:sp macro="" textlink="">
      <xdr:nvSpPr>
        <xdr:cNvPr id="50" name="Rectangle 10" descr="Marbre blanc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79057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J10</a:t>
          </a:r>
        </a:p>
      </xdr:txBody>
    </xdr:sp>
    <xdr:clientData/>
  </xdr:twoCellAnchor>
  <xdr:twoCellAnchor>
    <xdr:from>
      <xdr:col>3</xdr:col>
      <xdr:colOff>352425</xdr:colOff>
      <xdr:row>16</xdr:row>
      <xdr:rowOff>123825</xdr:rowOff>
    </xdr:from>
    <xdr:to>
      <xdr:col>5</xdr:col>
      <xdr:colOff>219075</xdr:colOff>
      <xdr:row>18</xdr:row>
      <xdr:rowOff>57150</xdr:rowOff>
    </xdr:to>
    <xdr:sp macro="" textlink="">
      <xdr:nvSpPr>
        <xdr:cNvPr id="51" name="Rectangle 11" descr="Marbre blanc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1466850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J11</a:t>
          </a:r>
        </a:p>
      </xdr:txBody>
    </xdr:sp>
    <xdr:clientData/>
  </xdr:twoCellAnchor>
  <xdr:twoCellAnchor>
    <xdr:from>
      <xdr:col>5</xdr:col>
      <xdr:colOff>276225</xdr:colOff>
      <xdr:row>16</xdr:row>
      <xdr:rowOff>123825</xdr:rowOff>
    </xdr:from>
    <xdr:to>
      <xdr:col>7</xdr:col>
      <xdr:colOff>152400</xdr:colOff>
      <xdr:row>18</xdr:row>
      <xdr:rowOff>57150</xdr:rowOff>
    </xdr:to>
    <xdr:sp macro="" textlink="">
      <xdr:nvSpPr>
        <xdr:cNvPr id="52" name="Rectangle 12" descr="Marbre blanc">
          <a:hlinkClick xmlns:r="http://schemas.openxmlformats.org/officeDocument/2006/relationships" r:id="rId14"/>
        </xdr:cNvPr>
        <xdr:cNvSpPr>
          <a:spLocks noChangeArrowheads="1"/>
        </xdr:cNvSpPr>
      </xdr:nvSpPr>
      <xdr:spPr bwMode="auto">
        <a:xfrm>
          <a:off x="21336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J12</a:t>
          </a:r>
        </a:p>
      </xdr:txBody>
    </xdr:sp>
    <xdr:clientData/>
  </xdr:twoCellAnchor>
  <xdr:twoCellAnchor>
    <xdr:from>
      <xdr:col>7</xdr:col>
      <xdr:colOff>200025</xdr:colOff>
      <xdr:row>16</xdr:row>
      <xdr:rowOff>123825</xdr:rowOff>
    </xdr:from>
    <xdr:to>
      <xdr:col>9</xdr:col>
      <xdr:colOff>76200</xdr:colOff>
      <xdr:row>18</xdr:row>
      <xdr:rowOff>57150</xdr:rowOff>
    </xdr:to>
    <xdr:sp macro="" textlink="">
      <xdr:nvSpPr>
        <xdr:cNvPr id="53" name="Rectangle 13" descr="Marbre blanc">
          <a:hlinkClick xmlns:r="http://schemas.openxmlformats.org/officeDocument/2006/relationships" r:id="rId15"/>
        </xdr:cNvPr>
        <xdr:cNvSpPr>
          <a:spLocks noChangeArrowheads="1"/>
        </xdr:cNvSpPr>
      </xdr:nvSpPr>
      <xdr:spPr bwMode="auto">
        <a:xfrm>
          <a:off x="28003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J13</a:t>
          </a:r>
        </a:p>
      </xdr:txBody>
    </xdr:sp>
    <xdr:clientData/>
  </xdr:twoCellAnchor>
  <xdr:twoCellAnchor>
    <xdr:from>
      <xdr:col>9</xdr:col>
      <xdr:colOff>123825</xdr:colOff>
      <xdr:row>16</xdr:row>
      <xdr:rowOff>123825</xdr:rowOff>
    </xdr:from>
    <xdr:to>
      <xdr:col>11</xdr:col>
      <xdr:colOff>0</xdr:colOff>
      <xdr:row>18</xdr:row>
      <xdr:rowOff>57150</xdr:rowOff>
    </xdr:to>
    <xdr:sp macro="" textlink="">
      <xdr:nvSpPr>
        <xdr:cNvPr id="54" name="Rectangle 14" descr="Marbre blanc">
          <a:hlinkClick xmlns:r="http://schemas.openxmlformats.org/officeDocument/2006/relationships" r:id="rId16"/>
        </xdr:cNvPr>
        <xdr:cNvSpPr>
          <a:spLocks noChangeArrowheads="1"/>
        </xdr:cNvSpPr>
      </xdr:nvSpPr>
      <xdr:spPr bwMode="auto">
        <a:xfrm>
          <a:off x="34671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J14</a:t>
          </a:r>
        </a:p>
      </xdr:txBody>
    </xdr:sp>
    <xdr:clientData/>
  </xdr:twoCellAnchor>
  <xdr:twoCellAnchor>
    <xdr:from>
      <xdr:col>11</xdr:col>
      <xdr:colOff>47625</xdr:colOff>
      <xdr:row>16</xdr:row>
      <xdr:rowOff>123825</xdr:rowOff>
    </xdr:from>
    <xdr:to>
      <xdr:col>12</xdr:col>
      <xdr:colOff>295275</xdr:colOff>
      <xdr:row>18</xdr:row>
      <xdr:rowOff>57150</xdr:rowOff>
    </xdr:to>
    <xdr:sp macro="" textlink="">
      <xdr:nvSpPr>
        <xdr:cNvPr id="55" name="Rectangle 15" descr="Marbre blanc">
          <a:hlinkClick xmlns:r="http://schemas.openxmlformats.org/officeDocument/2006/relationships" r:id="rId17"/>
        </xdr:cNvPr>
        <xdr:cNvSpPr>
          <a:spLocks noChangeArrowheads="1"/>
        </xdr:cNvSpPr>
      </xdr:nvSpPr>
      <xdr:spPr bwMode="auto">
        <a:xfrm>
          <a:off x="41338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J15</a:t>
          </a:r>
        </a:p>
      </xdr:txBody>
    </xdr:sp>
    <xdr:clientData/>
  </xdr:twoCellAnchor>
  <xdr:twoCellAnchor>
    <xdr:from>
      <xdr:col>12</xdr:col>
      <xdr:colOff>352425</xdr:colOff>
      <xdr:row>16</xdr:row>
      <xdr:rowOff>123825</xdr:rowOff>
    </xdr:from>
    <xdr:to>
      <xdr:col>14</xdr:col>
      <xdr:colOff>219075</xdr:colOff>
      <xdr:row>18</xdr:row>
      <xdr:rowOff>57150</xdr:rowOff>
    </xdr:to>
    <xdr:sp macro="" textlink="">
      <xdr:nvSpPr>
        <xdr:cNvPr id="56" name="Rectangle 16" descr="Marbre blanc">
          <a:hlinkClick xmlns:r="http://schemas.openxmlformats.org/officeDocument/2006/relationships" r:id="rId18"/>
        </xdr:cNvPr>
        <xdr:cNvSpPr>
          <a:spLocks noChangeArrowheads="1"/>
        </xdr:cNvSpPr>
      </xdr:nvSpPr>
      <xdr:spPr bwMode="auto">
        <a:xfrm>
          <a:off x="4810125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J16</a:t>
          </a:r>
        </a:p>
      </xdr:txBody>
    </xdr:sp>
    <xdr:clientData/>
  </xdr:twoCellAnchor>
  <xdr:twoCellAnchor>
    <xdr:from>
      <xdr:col>0</xdr:col>
      <xdr:colOff>123825</xdr:colOff>
      <xdr:row>18</xdr:row>
      <xdr:rowOff>123825</xdr:rowOff>
    </xdr:from>
    <xdr:to>
      <xdr:col>2</xdr:col>
      <xdr:colOff>0</xdr:colOff>
      <xdr:row>20</xdr:row>
      <xdr:rowOff>57150</xdr:rowOff>
    </xdr:to>
    <xdr:sp macro="" textlink="">
      <xdr:nvSpPr>
        <xdr:cNvPr id="57" name="Rectangle 17" descr="Marbre blanc">
          <a:hlinkClick xmlns:r="http://schemas.openxmlformats.org/officeDocument/2006/relationships" r:id="rId19"/>
        </xdr:cNvPr>
        <xdr:cNvSpPr>
          <a:spLocks noChangeArrowheads="1"/>
        </xdr:cNvSpPr>
      </xdr:nvSpPr>
      <xdr:spPr bwMode="auto">
        <a:xfrm>
          <a:off x="12382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J17</a:t>
          </a:r>
        </a:p>
      </xdr:txBody>
    </xdr:sp>
    <xdr:clientData/>
  </xdr:twoCellAnchor>
  <xdr:twoCellAnchor>
    <xdr:from>
      <xdr:col>2</xdr:col>
      <xdr:colOff>47625</xdr:colOff>
      <xdr:row>18</xdr:row>
      <xdr:rowOff>123825</xdr:rowOff>
    </xdr:from>
    <xdr:to>
      <xdr:col>3</xdr:col>
      <xdr:colOff>295275</xdr:colOff>
      <xdr:row>20</xdr:row>
      <xdr:rowOff>57150</xdr:rowOff>
    </xdr:to>
    <xdr:sp macro="" textlink="">
      <xdr:nvSpPr>
        <xdr:cNvPr id="58" name="Rectangle 18" descr="Marbre blanc">
          <a:hlinkClick xmlns:r="http://schemas.openxmlformats.org/officeDocument/2006/relationships" r:id="rId20"/>
        </xdr:cNvPr>
        <xdr:cNvSpPr>
          <a:spLocks noChangeArrowheads="1"/>
        </xdr:cNvSpPr>
      </xdr:nvSpPr>
      <xdr:spPr bwMode="auto">
        <a:xfrm>
          <a:off x="79057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J18</a:t>
          </a:r>
        </a:p>
      </xdr:txBody>
    </xdr:sp>
    <xdr:clientData/>
  </xdr:twoCellAnchor>
  <xdr:twoCellAnchor>
    <xdr:from>
      <xdr:col>3</xdr:col>
      <xdr:colOff>352425</xdr:colOff>
      <xdr:row>18</xdr:row>
      <xdr:rowOff>123825</xdr:rowOff>
    </xdr:from>
    <xdr:to>
      <xdr:col>5</xdr:col>
      <xdr:colOff>219075</xdr:colOff>
      <xdr:row>20</xdr:row>
      <xdr:rowOff>57150</xdr:rowOff>
    </xdr:to>
    <xdr:sp macro="" textlink="">
      <xdr:nvSpPr>
        <xdr:cNvPr id="59" name="Rectangle 19" descr="Marbre blanc">
          <a:hlinkClick xmlns:r="http://schemas.openxmlformats.org/officeDocument/2006/relationships" r:id="rId21"/>
        </xdr:cNvPr>
        <xdr:cNvSpPr>
          <a:spLocks noChangeArrowheads="1"/>
        </xdr:cNvSpPr>
      </xdr:nvSpPr>
      <xdr:spPr bwMode="auto">
        <a:xfrm>
          <a:off x="1466850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J19</a:t>
          </a:r>
        </a:p>
      </xdr:txBody>
    </xdr:sp>
    <xdr:clientData/>
  </xdr:twoCellAnchor>
  <xdr:twoCellAnchor>
    <xdr:from>
      <xdr:col>5</xdr:col>
      <xdr:colOff>276225</xdr:colOff>
      <xdr:row>18</xdr:row>
      <xdr:rowOff>123825</xdr:rowOff>
    </xdr:from>
    <xdr:to>
      <xdr:col>7</xdr:col>
      <xdr:colOff>152400</xdr:colOff>
      <xdr:row>20</xdr:row>
      <xdr:rowOff>57150</xdr:rowOff>
    </xdr:to>
    <xdr:sp macro="" textlink="">
      <xdr:nvSpPr>
        <xdr:cNvPr id="60" name="Rectangle 20" descr="Marbre blanc">
          <a:hlinkClick xmlns:r="http://schemas.openxmlformats.org/officeDocument/2006/relationships" r:id="rId22"/>
        </xdr:cNvPr>
        <xdr:cNvSpPr>
          <a:spLocks noChangeArrowheads="1"/>
        </xdr:cNvSpPr>
      </xdr:nvSpPr>
      <xdr:spPr bwMode="auto">
        <a:xfrm>
          <a:off x="21336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J20</a:t>
          </a:r>
        </a:p>
      </xdr:txBody>
    </xdr:sp>
    <xdr:clientData/>
  </xdr:twoCellAnchor>
  <xdr:twoCellAnchor>
    <xdr:from>
      <xdr:col>7</xdr:col>
      <xdr:colOff>200025</xdr:colOff>
      <xdr:row>18</xdr:row>
      <xdr:rowOff>123825</xdr:rowOff>
    </xdr:from>
    <xdr:to>
      <xdr:col>9</xdr:col>
      <xdr:colOff>76200</xdr:colOff>
      <xdr:row>20</xdr:row>
      <xdr:rowOff>57150</xdr:rowOff>
    </xdr:to>
    <xdr:sp macro="" textlink="">
      <xdr:nvSpPr>
        <xdr:cNvPr id="61" name="Rectangle 21" descr="Marbre blanc">
          <a:hlinkClick xmlns:r="http://schemas.openxmlformats.org/officeDocument/2006/relationships" r:id="rId23"/>
        </xdr:cNvPr>
        <xdr:cNvSpPr>
          <a:spLocks noChangeArrowheads="1"/>
        </xdr:cNvSpPr>
      </xdr:nvSpPr>
      <xdr:spPr bwMode="auto">
        <a:xfrm>
          <a:off x="28003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J21</a:t>
          </a:r>
        </a:p>
      </xdr:txBody>
    </xdr:sp>
    <xdr:clientData/>
  </xdr:twoCellAnchor>
  <xdr:twoCellAnchor>
    <xdr:from>
      <xdr:col>9</xdr:col>
      <xdr:colOff>123825</xdr:colOff>
      <xdr:row>18</xdr:row>
      <xdr:rowOff>123825</xdr:rowOff>
    </xdr:from>
    <xdr:to>
      <xdr:col>11</xdr:col>
      <xdr:colOff>0</xdr:colOff>
      <xdr:row>20</xdr:row>
      <xdr:rowOff>57150</xdr:rowOff>
    </xdr:to>
    <xdr:sp macro="" textlink="">
      <xdr:nvSpPr>
        <xdr:cNvPr id="62" name="Rectangle 22" descr="Marbre blanc">
          <a:hlinkClick xmlns:r="http://schemas.openxmlformats.org/officeDocument/2006/relationships" r:id="rId24"/>
        </xdr:cNvPr>
        <xdr:cNvSpPr>
          <a:spLocks noChangeArrowheads="1"/>
        </xdr:cNvSpPr>
      </xdr:nvSpPr>
      <xdr:spPr bwMode="auto">
        <a:xfrm>
          <a:off x="34671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J22</a:t>
          </a:r>
        </a:p>
      </xdr:txBody>
    </xdr:sp>
    <xdr:clientData/>
  </xdr:twoCellAnchor>
  <xdr:twoCellAnchor>
    <xdr:from>
      <xdr:col>11</xdr:col>
      <xdr:colOff>47625</xdr:colOff>
      <xdr:row>18</xdr:row>
      <xdr:rowOff>123825</xdr:rowOff>
    </xdr:from>
    <xdr:to>
      <xdr:col>12</xdr:col>
      <xdr:colOff>295275</xdr:colOff>
      <xdr:row>20</xdr:row>
      <xdr:rowOff>57150</xdr:rowOff>
    </xdr:to>
    <xdr:sp macro="" textlink="">
      <xdr:nvSpPr>
        <xdr:cNvPr id="63" name="Rectangle 23" descr="Marbre blanc">
          <a:hlinkClick xmlns:r="http://schemas.openxmlformats.org/officeDocument/2006/relationships" r:id="rId25"/>
        </xdr:cNvPr>
        <xdr:cNvSpPr>
          <a:spLocks noChangeArrowheads="1"/>
        </xdr:cNvSpPr>
      </xdr:nvSpPr>
      <xdr:spPr bwMode="auto">
        <a:xfrm>
          <a:off x="41338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J23</a:t>
          </a:r>
        </a:p>
      </xdr:txBody>
    </xdr:sp>
    <xdr:clientData/>
  </xdr:twoCellAnchor>
  <xdr:twoCellAnchor>
    <xdr:from>
      <xdr:col>12</xdr:col>
      <xdr:colOff>352425</xdr:colOff>
      <xdr:row>18</xdr:row>
      <xdr:rowOff>123825</xdr:rowOff>
    </xdr:from>
    <xdr:to>
      <xdr:col>14</xdr:col>
      <xdr:colOff>219075</xdr:colOff>
      <xdr:row>20</xdr:row>
      <xdr:rowOff>57150</xdr:rowOff>
    </xdr:to>
    <xdr:sp macro="" textlink="">
      <xdr:nvSpPr>
        <xdr:cNvPr id="64" name="Rectangle 24" descr="Marbre blanc">
          <a:hlinkClick xmlns:r="http://schemas.openxmlformats.org/officeDocument/2006/relationships" r:id="rId26"/>
        </xdr:cNvPr>
        <xdr:cNvSpPr>
          <a:spLocks noChangeArrowheads="1"/>
        </xdr:cNvSpPr>
      </xdr:nvSpPr>
      <xdr:spPr bwMode="auto">
        <a:xfrm>
          <a:off x="4810125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J24</a:t>
          </a:r>
        </a:p>
      </xdr:txBody>
    </xdr:sp>
    <xdr:clientData/>
  </xdr:twoCellAnchor>
  <xdr:twoCellAnchor>
    <xdr:from>
      <xdr:col>0</xdr:col>
      <xdr:colOff>123825</xdr:colOff>
      <xdr:row>20</xdr:row>
      <xdr:rowOff>123825</xdr:rowOff>
    </xdr:from>
    <xdr:to>
      <xdr:col>2</xdr:col>
      <xdr:colOff>0</xdr:colOff>
      <xdr:row>22</xdr:row>
      <xdr:rowOff>57150</xdr:rowOff>
    </xdr:to>
    <xdr:sp macro="" textlink="">
      <xdr:nvSpPr>
        <xdr:cNvPr id="65" name="Rectangle 25" descr="Marbre blanc">
          <a:hlinkClick xmlns:r="http://schemas.openxmlformats.org/officeDocument/2006/relationships" r:id="rId27"/>
        </xdr:cNvPr>
        <xdr:cNvSpPr>
          <a:spLocks noChangeArrowheads="1"/>
        </xdr:cNvSpPr>
      </xdr:nvSpPr>
      <xdr:spPr bwMode="auto">
        <a:xfrm>
          <a:off x="12382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J25</a:t>
          </a:r>
        </a:p>
      </xdr:txBody>
    </xdr:sp>
    <xdr:clientData/>
  </xdr:twoCellAnchor>
  <xdr:twoCellAnchor>
    <xdr:from>
      <xdr:col>2</xdr:col>
      <xdr:colOff>47625</xdr:colOff>
      <xdr:row>20</xdr:row>
      <xdr:rowOff>123825</xdr:rowOff>
    </xdr:from>
    <xdr:to>
      <xdr:col>3</xdr:col>
      <xdr:colOff>295275</xdr:colOff>
      <xdr:row>22</xdr:row>
      <xdr:rowOff>57150</xdr:rowOff>
    </xdr:to>
    <xdr:sp macro="" textlink="">
      <xdr:nvSpPr>
        <xdr:cNvPr id="66" name="Rectangle 26" descr="Marbre blanc">
          <a:hlinkClick xmlns:r="http://schemas.openxmlformats.org/officeDocument/2006/relationships" r:id="rId28"/>
        </xdr:cNvPr>
        <xdr:cNvSpPr>
          <a:spLocks noChangeArrowheads="1"/>
        </xdr:cNvSpPr>
      </xdr:nvSpPr>
      <xdr:spPr bwMode="auto">
        <a:xfrm>
          <a:off x="79057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J26</a:t>
          </a:r>
        </a:p>
      </xdr:txBody>
    </xdr:sp>
    <xdr:clientData/>
  </xdr:twoCellAnchor>
  <xdr:twoCellAnchor>
    <xdr:from>
      <xdr:col>11</xdr:col>
      <xdr:colOff>38100</xdr:colOff>
      <xdr:row>20</xdr:row>
      <xdr:rowOff>123825</xdr:rowOff>
    </xdr:from>
    <xdr:to>
      <xdr:col>14</xdr:col>
      <xdr:colOff>219075</xdr:colOff>
      <xdr:row>22</xdr:row>
      <xdr:rowOff>57150</xdr:rowOff>
    </xdr:to>
    <xdr:sp macro="" textlink="">
      <xdr:nvSpPr>
        <xdr:cNvPr id="79" name="Rectangle 39" descr="Parchemin">
          <a:hlinkClick xmlns:r="http://schemas.openxmlformats.org/officeDocument/2006/relationships" r:id="rId29"/>
        </xdr:cNvPr>
        <xdr:cNvSpPr>
          <a:spLocks noChangeArrowheads="1"/>
        </xdr:cNvSpPr>
      </xdr:nvSpPr>
      <xdr:spPr bwMode="auto">
        <a:xfrm>
          <a:off x="4019550" y="4314825"/>
          <a:ext cx="12668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Statistiques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14</xdr:row>
      <xdr:rowOff>123825</xdr:rowOff>
    </xdr:from>
    <xdr:to>
      <xdr:col>2</xdr:col>
      <xdr:colOff>0</xdr:colOff>
      <xdr:row>16</xdr:row>
      <xdr:rowOff>57150</xdr:rowOff>
    </xdr:to>
    <xdr:sp macro="" textlink="">
      <xdr:nvSpPr>
        <xdr:cNvPr id="2" name="Rectangle 1" descr="Marbre blanc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J01</a:t>
          </a:r>
        </a:p>
      </xdr:txBody>
    </xdr:sp>
    <xdr:clientData/>
  </xdr:twoCellAnchor>
  <xdr:twoCellAnchor>
    <xdr:from>
      <xdr:col>2</xdr:col>
      <xdr:colOff>47625</xdr:colOff>
      <xdr:row>14</xdr:row>
      <xdr:rowOff>123825</xdr:rowOff>
    </xdr:from>
    <xdr:to>
      <xdr:col>3</xdr:col>
      <xdr:colOff>295275</xdr:colOff>
      <xdr:row>16</xdr:row>
      <xdr:rowOff>57150</xdr:rowOff>
    </xdr:to>
    <xdr:sp macro="" textlink="">
      <xdr:nvSpPr>
        <xdr:cNvPr id="3" name="Rectangle 2" descr="Marbre blanc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79057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J02</a:t>
          </a:r>
        </a:p>
      </xdr:txBody>
    </xdr:sp>
    <xdr:clientData/>
  </xdr:twoCellAnchor>
  <xdr:twoCellAnchor>
    <xdr:from>
      <xdr:col>3</xdr:col>
      <xdr:colOff>352425</xdr:colOff>
      <xdr:row>14</xdr:row>
      <xdr:rowOff>123825</xdr:rowOff>
    </xdr:from>
    <xdr:to>
      <xdr:col>5</xdr:col>
      <xdr:colOff>219075</xdr:colOff>
      <xdr:row>16</xdr:row>
      <xdr:rowOff>57150</xdr:rowOff>
    </xdr:to>
    <xdr:sp macro="" textlink="">
      <xdr:nvSpPr>
        <xdr:cNvPr id="4" name="Rectangle 3" descr="Marbre blanc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1466850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J03</a:t>
          </a:r>
        </a:p>
      </xdr:txBody>
    </xdr:sp>
    <xdr:clientData/>
  </xdr:twoCellAnchor>
  <xdr:twoCellAnchor>
    <xdr:from>
      <xdr:col>5</xdr:col>
      <xdr:colOff>276225</xdr:colOff>
      <xdr:row>14</xdr:row>
      <xdr:rowOff>123825</xdr:rowOff>
    </xdr:from>
    <xdr:to>
      <xdr:col>7</xdr:col>
      <xdr:colOff>152400</xdr:colOff>
      <xdr:row>16</xdr:row>
      <xdr:rowOff>57150</xdr:rowOff>
    </xdr:to>
    <xdr:sp macro="" textlink="">
      <xdr:nvSpPr>
        <xdr:cNvPr id="5" name="Rectangle 4" descr="Marbre blanc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21336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J04</a:t>
          </a:r>
        </a:p>
      </xdr:txBody>
    </xdr:sp>
    <xdr:clientData/>
  </xdr:twoCellAnchor>
  <xdr:twoCellAnchor>
    <xdr:from>
      <xdr:col>7</xdr:col>
      <xdr:colOff>200025</xdr:colOff>
      <xdr:row>14</xdr:row>
      <xdr:rowOff>123825</xdr:rowOff>
    </xdr:from>
    <xdr:to>
      <xdr:col>9</xdr:col>
      <xdr:colOff>76200</xdr:colOff>
      <xdr:row>16</xdr:row>
      <xdr:rowOff>57150</xdr:rowOff>
    </xdr:to>
    <xdr:sp macro="" textlink="">
      <xdr:nvSpPr>
        <xdr:cNvPr id="6" name="Rectangle 5" descr="Marbre blanc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28003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J05</a:t>
          </a:r>
        </a:p>
      </xdr:txBody>
    </xdr:sp>
    <xdr:clientData/>
  </xdr:twoCellAnchor>
  <xdr:twoCellAnchor>
    <xdr:from>
      <xdr:col>9</xdr:col>
      <xdr:colOff>123825</xdr:colOff>
      <xdr:row>14</xdr:row>
      <xdr:rowOff>123825</xdr:rowOff>
    </xdr:from>
    <xdr:to>
      <xdr:col>11</xdr:col>
      <xdr:colOff>0</xdr:colOff>
      <xdr:row>16</xdr:row>
      <xdr:rowOff>57150</xdr:rowOff>
    </xdr:to>
    <xdr:sp macro="" textlink="">
      <xdr:nvSpPr>
        <xdr:cNvPr id="7" name="Rectangle 6" descr="Marbre blanc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34671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J06</a:t>
          </a:r>
        </a:p>
      </xdr:txBody>
    </xdr:sp>
    <xdr:clientData/>
  </xdr:twoCellAnchor>
  <xdr:twoCellAnchor>
    <xdr:from>
      <xdr:col>11</xdr:col>
      <xdr:colOff>47625</xdr:colOff>
      <xdr:row>14</xdr:row>
      <xdr:rowOff>123825</xdr:rowOff>
    </xdr:from>
    <xdr:to>
      <xdr:col>12</xdr:col>
      <xdr:colOff>295275</xdr:colOff>
      <xdr:row>16</xdr:row>
      <xdr:rowOff>57150</xdr:rowOff>
    </xdr:to>
    <xdr:sp macro="" textlink="">
      <xdr:nvSpPr>
        <xdr:cNvPr id="8" name="Rectangle 7" descr="Marbre vert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41338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9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J07</a:t>
          </a:r>
        </a:p>
      </xdr:txBody>
    </xdr:sp>
    <xdr:clientData/>
  </xdr:twoCellAnchor>
  <xdr:twoCellAnchor>
    <xdr:from>
      <xdr:col>12</xdr:col>
      <xdr:colOff>352425</xdr:colOff>
      <xdr:row>14</xdr:row>
      <xdr:rowOff>123825</xdr:rowOff>
    </xdr:from>
    <xdr:to>
      <xdr:col>14</xdr:col>
      <xdr:colOff>219075</xdr:colOff>
      <xdr:row>16</xdr:row>
      <xdr:rowOff>57150</xdr:rowOff>
    </xdr:to>
    <xdr:sp macro="" textlink="">
      <xdr:nvSpPr>
        <xdr:cNvPr id="9" name="Rectangle 8" descr="Marbre blanc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4810125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J08</a:t>
          </a:r>
        </a:p>
      </xdr:txBody>
    </xdr:sp>
    <xdr:clientData/>
  </xdr:twoCellAnchor>
  <xdr:twoCellAnchor>
    <xdr:from>
      <xdr:col>0</xdr:col>
      <xdr:colOff>123825</xdr:colOff>
      <xdr:row>16</xdr:row>
      <xdr:rowOff>123825</xdr:rowOff>
    </xdr:from>
    <xdr:to>
      <xdr:col>2</xdr:col>
      <xdr:colOff>0</xdr:colOff>
      <xdr:row>18</xdr:row>
      <xdr:rowOff>57150</xdr:rowOff>
    </xdr:to>
    <xdr:sp macro="" textlink="">
      <xdr:nvSpPr>
        <xdr:cNvPr id="10" name="Rectangle 9" descr="Marbre blanc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12382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J09</a:t>
          </a:r>
        </a:p>
      </xdr:txBody>
    </xdr:sp>
    <xdr:clientData/>
  </xdr:twoCellAnchor>
  <xdr:twoCellAnchor>
    <xdr:from>
      <xdr:col>2</xdr:col>
      <xdr:colOff>47625</xdr:colOff>
      <xdr:row>16</xdr:row>
      <xdr:rowOff>123825</xdr:rowOff>
    </xdr:from>
    <xdr:to>
      <xdr:col>3</xdr:col>
      <xdr:colOff>295275</xdr:colOff>
      <xdr:row>18</xdr:row>
      <xdr:rowOff>57150</xdr:rowOff>
    </xdr:to>
    <xdr:sp macro="" textlink="">
      <xdr:nvSpPr>
        <xdr:cNvPr id="11" name="Rectangle 10" descr="Marbre blanc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79057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J10</a:t>
          </a:r>
        </a:p>
      </xdr:txBody>
    </xdr:sp>
    <xdr:clientData/>
  </xdr:twoCellAnchor>
  <xdr:twoCellAnchor>
    <xdr:from>
      <xdr:col>3</xdr:col>
      <xdr:colOff>352425</xdr:colOff>
      <xdr:row>16</xdr:row>
      <xdr:rowOff>123825</xdr:rowOff>
    </xdr:from>
    <xdr:to>
      <xdr:col>5</xdr:col>
      <xdr:colOff>219075</xdr:colOff>
      <xdr:row>18</xdr:row>
      <xdr:rowOff>57150</xdr:rowOff>
    </xdr:to>
    <xdr:sp macro="" textlink="">
      <xdr:nvSpPr>
        <xdr:cNvPr id="12" name="Rectangle 11" descr="Marbre blanc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1466850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J11</a:t>
          </a:r>
        </a:p>
      </xdr:txBody>
    </xdr:sp>
    <xdr:clientData/>
  </xdr:twoCellAnchor>
  <xdr:twoCellAnchor>
    <xdr:from>
      <xdr:col>5</xdr:col>
      <xdr:colOff>276225</xdr:colOff>
      <xdr:row>16</xdr:row>
      <xdr:rowOff>123825</xdr:rowOff>
    </xdr:from>
    <xdr:to>
      <xdr:col>7</xdr:col>
      <xdr:colOff>152400</xdr:colOff>
      <xdr:row>18</xdr:row>
      <xdr:rowOff>57150</xdr:rowOff>
    </xdr:to>
    <xdr:sp macro="" textlink="">
      <xdr:nvSpPr>
        <xdr:cNvPr id="13" name="Rectangle 12" descr="Marbre blanc">
          <a:hlinkClick xmlns:r="http://schemas.openxmlformats.org/officeDocument/2006/relationships" r:id="rId14"/>
        </xdr:cNvPr>
        <xdr:cNvSpPr>
          <a:spLocks noChangeArrowheads="1"/>
        </xdr:cNvSpPr>
      </xdr:nvSpPr>
      <xdr:spPr bwMode="auto">
        <a:xfrm>
          <a:off x="21336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J12</a:t>
          </a:r>
        </a:p>
      </xdr:txBody>
    </xdr:sp>
    <xdr:clientData/>
  </xdr:twoCellAnchor>
  <xdr:twoCellAnchor>
    <xdr:from>
      <xdr:col>7</xdr:col>
      <xdr:colOff>200025</xdr:colOff>
      <xdr:row>16</xdr:row>
      <xdr:rowOff>123825</xdr:rowOff>
    </xdr:from>
    <xdr:to>
      <xdr:col>9</xdr:col>
      <xdr:colOff>76200</xdr:colOff>
      <xdr:row>18</xdr:row>
      <xdr:rowOff>57150</xdr:rowOff>
    </xdr:to>
    <xdr:sp macro="" textlink="">
      <xdr:nvSpPr>
        <xdr:cNvPr id="14" name="Rectangle 13" descr="Marbre blanc">
          <a:hlinkClick xmlns:r="http://schemas.openxmlformats.org/officeDocument/2006/relationships" r:id="rId15"/>
        </xdr:cNvPr>
        <xdr:cNvSpPr>
          <a:spLocks noChangeArrowheads="1"/>
        </xdr:cNvSpPr>
      </xdr:nvSpPr>
      <xdr:spPr bwMode="auto">
        <a:xfrm>
          <a:off x="28003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J13</a:t>
          </a:r>
        </a:p>
      </xdr:txBody>
    </xdr:sp>
    <xdr:clientData/>
  </xdr:twoCellAnchor>
  <xdr:twoCellAnchor>
    <xdr:from>
      <xdr:col>9</xdr:col>
      <xdr:colOff>123825</xdr:colOff>
      <xdr:row>16</xdr:row>
      <xdr:rowOff>123825</xdr:rowOff>
    </xdr:from>
    <xdr:to>
      <xdr:col>11</xdr:col>
      <xdr:colOff>0</xdr:colOff>
      <xdr:row>18</xdr:row>
      <xdr:rowOff>57150</xdr:rowOff>
    </xdr:to>
    <xdr:sp macro="" textlink="">
      <xdr:nvSpPr>
        <xdr:cNvPr id="15" name="Rectangle 14" descr="Marbre blanc">
          <a:hlinkClick xmlns:r="http://schemas.openxmlformats.org/officeDocument/2006/relationships" r:id="rId16"/>
        </xdr:cNvPr>
        <xdr:cNvSpPr>
          <a:spLocks noChangeArrowheads="1"/>
        </xdr:cNvSpPr>
      </xdr:nvSpPr>
      <xdr:spPr bwMode="auto">
        <a:xfrm>
          <a:off x="34671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J14</a:t>
          </a:r>
        </a:p>
      </xdr:txBody>
    </xdr:sp>
    <xdr:clientData/>
  </xdr:twoCellAnchor>
  <xdr:twoCellAnchor>
    <xdr:from>
      <xdr:col>11</xdr:col>
      <xdr:colOff>47625</xdr:colOff>
      <xdr:row>16</xdr:row>
      <xdr:rowOff>123825</xdr:rowOff>
    </xdr:from>
    <xdr:to>
      <xdr:col>12</xdr:col>
      <xdr:colOff>295275</xdr:colOff>
      <xdr:row>18</xdr:row>
      <xdr:rowOff>57150</xdr:rowOff>
    </xdr:to>
    <xdr:sp macro="" textlink="">
      <xdr:nvSpPr>
        <xdr:cNvPr id="16" name="Rectangle 15" descr="Marbre blanc">
          <a:hlinkClick xmlns:r="http://schemas.openxmlformats.org/officeDocument/2006/relationships" r:id="rId17"/>
        </xdr:cNvPr>
        <xdr:cNvSpPr>
          <a:spLocks noChangeArrowheads="1"/>
        </xdr:cNvSpPr>
      </xdr:nvSpPr>
      <xdr:spPr bwMode="auto">
        <a:xfrm>
          <a:off x="41338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J15</a:t>
          </a:r>
        </a:p>
      </xdr:txBody>
    </xdr:sp>
    <xdr:clientData/>
  </xdr:twoCellAnchor>
  <xdr:twoCellAnchor>
    <xdr:from>
      <xdr:col>12</xdr:col>
      <xdr:colOff>352425</xdr:colOff>
      <xdr:row>16</xdr:row>
      <xdr:rowOff>123825</xdr:rowOff>
    </xdr:from>
    <xdr:to>
      <xdr:col>14</xdr:col>
      <xdr:colOff>219075</xdr:colOff>
      <xdr:row>18</xdr:row>
      <xdr:rowOff>57150</xdr:rowOff>
    </xdr:to>
    <xdr:sp macro="" textlink="">
      <xdr:nvSpPr>
        <xdr:cNvPr id="17" name="Rectangle 16" descr="Marbre blanc">
          <a:hlinkClick xmlns:r="http://schemas.openxmlformats.org/officeDocument/2006/relationships" r:id="rId18"/>
        </xdr:cNvPr>
        <xdr:cNvSpPr>
          <a:spLocks noChangeArrowheads="1"/>
        </xdr:cNvSpPr>
      </xdr:nvSpPr>
      <xdr:spPr bwMode="auto">
        <a:xfrm>
          <a:off x="4810125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J16</a:t>
          </a:r>
        </a:p>
      </xdr:txBody>
    </xdr:sp>
    <xdr:clientData/>
  </xdr:twoCellAnchor>
  <xdr:twoCellAnchor>
    <xdr:from>
      <xdr:col>0</xdr:col>
      <xdr:colOff>123825</xdr:colOff>
      <xdr:row>18</xdr:row>
      <xdr:rowOff>123825</xdr:rowOff>
    </xdr:from>
    <xdr:to>
      <xdr:col>2</xdr:col>
      <xdr:colOff>0</xdr:colOff>
      <xdr:row>20</xdr:row>
      <xdr:rowOff>57150</xdr:rowOff>
    </xdr:to>
    <xdr:sp macro="" textlink="">
      <xdr:nvSpPr>
        <xdr:cNvPr id="18" name="Rectangle 17" descr="Marbre blanc">
          <a:hlinkClick xmlns:r="http://schemas.openxmlformats.org/officeDocument/2006/relationships" r:id="rId19"/>
        </xdr:cNvPr>
        <xdr:cNvSpPr>
          <a:spLocks noChangeArrowheads="1"/>
        </xdr:cNvSpPr>
      </xdr:nvSpPr>
      <xdr:spPr bwMode="auto">
        <a:xfrm>
          <a:off x="12382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J17</a:t>
          </a:r>
        </a:p>
      </xdr:txBody>
    </xdr:sp>
    <xdr:clientData/>
  </xdr:twoCellAnchor>
  <xdr:twoCellAnchor>
    <xdr:from>
      <xdr:col>2</xdr:col>
      <xdr:colOff>47625</xdr:colOff>
      <xdr:row>18</xdr:row>
      <xdr:rowOff>123825</xdr:rowOff>
    </xdr:from>
    <xdr:to>
      <xdr:col>3</xdr:col>
      <xdr:colOff>295275</xdr:colOff>
      <xdr:row>20</xdr:row>
      <xdr:rowOff>57150</xdr:rowOff>
    </xdr:to>
    <xdr:sp macro="" textlink="">
      <xdr:nvSpPr>
        <xdr:cNvPr id="19" name="Rectangle 18" descr="Marbre blanc">
          <a:hlinkClick xmlns:r="http://schemas.openxmlformats.org/officeDocument/2006/relationships" r:id="rId20"/>
        </xdr:cNvPr>
        <xdr:cNvSpPr>
          <a:spLocks noChangeArrowheads="1"/>
        </xdr:cNvSpPr>
      </xdr:nvSpPr>
      <xdr:spPr bwMode="auto">
        <a:xfrm>
          <a:off x="79057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J18</a:t>
          </a:r>
        </a:p>
      </xdr:txBody>
    </xdr:sp>
    <xdr:clientData/>
  </xdr:twoCellAnchor>
  <xdr:twoCellAnchor>
    <xdr:from>
      <xdr:col>3</xdr:col>
      <xdr:colOff>352425</xdr:colOff>
      <xdr:row>18</xdr:row>
      <xdr:rowOff>123825</xdr:rowOff>
    </xdr:from>
    <xdr:to>
      <xdr:col>5</xdr:col>
      <xdr:colOff>219075</xdr:colOff>
      <xdr:row>20</xdr:row>
      <xdr:rowOff>57150</xdr:rowOff>
    </xdr:to>
    <xdr:sp macro="" textlink="">
      <xdr:nvSpPr>
        <xdr:cNvPr id="20" name="Rectangle 19" descr="Marbre blanc">
          <a:hlinkClick xmlns:r="http://schemas.openxmlformats.org/officeDocument/2006/relationships" r:id="rId21"/>
        </xdr:cNvPr>
        <xdr:cNvSpPr>
          <a:spLocks noChangeArrowheads="1"/>
        </xdr:cNvSpPr>
      </xdr:nvSpPr>
      <xdr:spPr bwMode="auto">
        <a:xfrm>
          <a:off x="1466850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J19</a:t>
          </a:r>
        </a:p>
      </xdr:txBody>
    </xdr:sp>
    <xdr:clientData/>
  </xdr:twoCellAnchor>
  <xdr:twoCellAnchor>
    <xdr:from>
      <xdr:col>5</xdr:col>
      <xdr:colOff>276225</xdr:colOff>
      <xdr:row>18</xdr:row>
      <xdr:rowOff>123825</xdr:rowOff>
    </xdr:from>
    <xdr:to>
      <xdr:col>7</xdr:col>
      <xdr:colOff>152400</xdr:colOff>
      <xdr:row>20</xdr:row>
      <xdr:rowOff>57150</xdr:rowOff>
    </xdr:to>
    <xdr:sp macro="" textlink="">
      <xdr:nvSpPr>
        <xdr:cNvPr id="21" name="Rectangle 20" descr="Marbre blanc">
          <a:hlinkClick xmlns:r="http://schemas.openxmlformats.org/officeDocument/2006/relationships" r:id="rId22"/>
        </xdr:cNvPr>
        <xdr:cNvSpPr>
          <a:spLocks noChangeArrowheads="1"/>
        </xdr:cNvSpPr>
      </xdr:nvSpPr>
      <xdr:spPr bwMode="auto">
        <a:xfrm>
          <a:off x="21336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J20</a:t>
          </a:r>
        </a:p>
      </xdr:txBody>
    </xdr:sp>
    <xdr:clientData/>
  </xdr:twoCellAnchor>
  <xdr:twoCellAnchor>
    <xdr:from>
      <xdr:col>7</xdr:col>
      <xdr:colOff>200025</xdr:colOff>
      <xdr:row>18</xdr:row>
      <xdr:rowOff>123825</xdr:rowOff>
    </xdr:from>
    <xdr:to>
      <xdr:col>9</xdr:col>
      <xdr:colOff>76200</xdr:colOff>
      <xdr:row>20</xdr:row>
      <xdr:rowOff>57150</xdr:rowOff>
    </xdr:to>
    <xdr:sp macro="" textlink="">
      <xdr:nvSpPr>
        <xdr:cNvPr id="22" name="Rectangle 21" descr="Marbre blanc">
          <a:hlinkClick xmlns:r="http://schemas.openxmlformats.org/officeDocument/2006/relationships" r:id="rId23"/>
        </xdr:cNvPr>
        <xdr:cNvSpPr>
          <a:spLocks noChangeArrowheads="1"/>
        </xdr:cNvSpPr>
      </xdr:nvSpPr>
      <xdr:spPr bwMode="auto">
        <a:xfrm>
          <a:off x="28003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J21</a:t>
          </a:r>
        </a:p>
      </xdr:txBody>
    </xdr:sp>
    <xdr:clientData/>
  </xdr:twoCellAnchor>
  <xdr:twoCellAnchor>
    <xdr:from>
      <xdr:col>9</xdr:col>
      <xdr:colOff>123825</xdr:colOff>
      <xdr:row>18</xdr:row>
      <xdr:rowOff>123825</xdr:rowOff>
    </xdr:from>
    <xdr:to>
      <xdr:col>11</xdr:col>
      <xdr:colOff>0</xdr:colOff>
      <xdr:row>20</xdr:row>
      <xdr:rowOff>57150</xdr:rowOff>
    </xdr:to>
    <xdr:sp macro="" textlink="">
      <xdr:nvSpPr>
        <xdr:cNvPr id="23" name="Rectangle 22" descr="Marbre blanc">
          <a:hlinkClick xmlns:r="http://schemas.openxmlformats.org/officeDocument/2006/relationships" r:id="rId24"/>
        </xdr:cNvPr>
        <xdr:cNvSpPr>
          <a:spLocks noChangeArrowheads="1"/>
        </xdr:cNvSpPr>
      </xdr:nvSpPr>
      <xdr:spPr bwMode="auto">
        <a:xfrm>
          <a:off x="34671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J22</a:t>
          </a:r>
        </a:p>
      </xdr:txBody>
    </xdr:sp>
    <xdr:clientData/>
  </xdr:twoCellAnchor>
  <xdr:twoCellAnchor>
    <xdr:from>
      <xdr:col>11</xdr:col>
      <xdr:colOff>47625</xdr:colOff>
      <xdr:row>18</xdr:row>
      <xdr:rowOff>123825</xdr:rowOff>
    </xdr:from>
    <xdr:to>
      <xdr:col>12</xdr:col>
      <xdr:colOff>295275</xdr:colOff>
      <xdr:row>20</xdr:row>
      <xdr:rowOff>57150</xdr:rowOff>
    </xdr:to>
    <xdr:sp macro="" textlink="">
      <xdr:nvSpPr>
        <xdr:cNvPr id="24" name="Rectangle 23" descr="Marbre blanc">
          <a:hlinkClick xmlns:r="http://schemas.openxmlformats.org/officeDocument/2006/relationships" r:id="rId25"/>
        </xdr:cNvPr>
        <xdr:cNvSpPr>
          <a:spLocks noChangeArrowheads="1"/>
        </xdr:cNvSpPr>
      </xdr:nvSpPr>
      <xdr:spPr bwMode="auto">
        <a:xfrm>
          <a:off x="41338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J23</a:t>
          </a:r>
        </a:p>
      </xdr:txBody>
    </xdr:sp>
    <xdr:clientData/>
  </xdr:twoCellAnchor>
  <xdr:twoCellAnchor>
    <xdr:from>
      <xdr:col>12</xdr:col>
      <xdr:colOff>352425</xdr:colOff>
      <xdr:row>18</xdr:row>
      <xdr:rowOff>123825</xdr:rowOff>
    </xdr:from>
    <xdr:to>
      <xdr:col>14</xdr:col>
      <xdr:colOff>219075</xdr:colOff>
      <xdr:row>20</xdr:row>
      <xdr:rowOff>57150</xdr:rowOff>
    </xdr:to>
    <xdr:sp macro="" textlink="">
      <xdr:nvSpPr>
        <xdr:cNvPr id="25" name="Rectangle 24" descr="Marbre blanc">
          <a:hlinkClick xmlns:r="http://schemas.openxmlformats.org/officeDocument/2006/relationships" r:id="rId26"/>
        </xdr:cNvPr>
        <xdr:cNvSpPr>
          <a:spLocks noChangeArrowheads="1"/>
        </xdr:cNvSpPr>
      </xdr:nvSpPr>
      <xdr:spPr bwMode="auto">
        <a:xfrm>
          <a:off x="4810125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J24</a:t>
          </a:r>
        </a:p>
      </xdr:txBody>
    </xdr:sp>
    <xdr:clientData/>
  </xdr:twoCellAnchor>
  <xdr:twoCellAnchor>
    <xdr:from>
      <xdr:col>0</xdr:col>
      <xdr:colOff>123825</xdr:colOff>
      <xdr:row>20</xdr:row>
      <xdr:rowOff>123825</xdr:rowOff>
    </xdr:from>
    <xdr:to>
      <xdr:col>2</xdr:col>
      <xdr:colOff>0</xdr:colOff>
      <xdr:row>22</xdr:row>
      <xdr:rowOff>57150</xdr:rowOff>
    </xdr:to>
    <xdr:sp macro="" textlink="">
      <xdr:nvSpPr>
        <xdr:cNvPr id="26" name="Rectangle 25" descr="Marbre blanc">
          <a:hlinkClick xmlns:r="http://schemas.openxmlformats.org/officeDocument/2006/relationships" r:id="rId27"/>
        </xdr:cNvPr>
        <xdr:cNvSpPr>
          <a:spLocks noChangeArrowheads="1"/>
        </xdr:cNvSpPr>
      </xdr:nvSpPr>
      <xdr:spPr bwMode="auto">
        <a:xfrm>
          <a:off x="12382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J25</a:t>
          </a:r>
        </a:p>
      </xdr:txBody>
    </xdr:sp>
    <xdr:clientData/>
  </xdr:twoCellAnchor>
  <xdr:twoCellAnchor>
    <xdr:from>
      <xdr:col>2</xdr:col>
      <xdr:colOff>47625</xdr:colOff>
      <xdr:row>20</xdr:row>
      <xdr:rowOff>123825</xdr:rowOff>
    </xdr:from>
    <xdr:to>
      <xdr:col>3</xdr:col>
      <xdr:colOff>295275</xdr:colOff>
      <xdr:row>22</xdr:row>
      <xdr:rowOff>57150</xdr:rowOff>
    </xdr:to>
    <xdr:sp macro="" textlink="">
      <xdr:nvSpPr>
        <xdr:cNvPr id="27" name="Rectangle 26" descr="Marbre blanc">
          <a:hlinkClick xmlns:r="http://schemas.openxmlformats.org/officeDocument/2006/relationships" r:id="rId28"/>
        </xdr:cNvPr>
        <xdr:cNvSpPr>
          <a:spLocks noChangeArrowheads="1"/>
        </xdr:cNvSpPr>
      </xdr:nvSpPr>
      <xdr:spPr bwMode="auto">
        <a:xfrm>
          <a:off x="79057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J26</a:t>
          </a:r>
        </a:p>
      </xdr:txBody>
    </xdr:sp>
    <xdr:clientData/>
  </xdr:twoCellAnchor>
  <xdr:twoCellAnchor>
    <xdr:from>
      <xdr:col>11</xdr:col>
      <xdr:colOff>38100</xdr:colOff>
      <xdr:row>20</xdr:row>
      <xdr:rowOff>123825</xdr:rowOff>
    </xdr:from>
    <xdr:to>
      <xdr:col>14</xdr:col>
      <xdr:colOff>219075</xdr:colOff>
      <xdr:row>22</xdr:row>
      <xdr:rowOff>57150</xdr:rowOff>
    </xdr:to>
    <xdr:sp macro="" textlink="">
      <xdr:nvSpPr>
        <xdr:cNvPr id="40" name="Rectangle 39" descr="Parchemin">
          <a:hlinkClick xmlns:r="http://schemas.openxmlformats.org/officeDocument/2006/relationships" r:id="rId29"/>
        </xdr:cNvPr>
        <xdr:cNvSpPr>
          <a:spLocks noChangeArrowheads="1"/>
        </xdr:cNvSpPr>
      </xdr:nvSpPr>
      <xdr:spPr bwMode="auto">
        <a:xfrm>
          <a:off x="4019550" y="4314825"/>
          <a:ext cx="12668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Statistiques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14</xdr:row>
      <xdr:rowOff>123825</xdr:rowOff>
    </xdr:from>
    <xdr:to>
      <xdr:col>2</xdr:col>
      <xdr:colOff>0</xdr:colOff>
      <xdr:row>16</xdr:row>
      <xdr:rowOff>57150</xdr:rowOff>
    </xdr:to>
    <xdr:sp macro="" textlink="">
      <xdr:nvSpPr>
        <xdr:cNvPr id="2" name="Rectangle 1" descr="Marbre blanc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J01</a:t>
          </a:r>
        </a:p>
      </xdr:txBody>
    </xdr:sp>
    <xdr:clientData/>
  </xdr:twoCellAnchor>
  <xdr:twoCellAnchor>
    <xdr:from>
      <xdr:col>2</xdr:col>
      <xdr:colOff>47625</xdr:colOff>
      <xdr:row>14</xdr:row>
      <xdr:rowOff>123825</xdr:rowOff>
    </xdr:from>
    <xdr:to>
      <xdr:col>3</xdr:col>
      <xdr:colOff>295275</xdr:colOff>
      <xdr:row>16</xdr:row>
      <xdr:rowOff>57150</xdr:rowOff>
    </xdr:to>
    <xdr:sp macro="" textlink="">
      <xdr:nvSpPr>
        <xdr:cNvPr id="3" name="Rectangle 2" descr="Marbre blanc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79057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J02</a:t>
          </a:r>
        </a:p>
      </xdr:txBody>
    </xdr:sp>
    <xdr:clientData/>
  </xdr:twoCellAnchor>
  <xdr:twoCellAnchor>
    <xdr:from>
      <xdr:col>3</xdr:col>
      <xdr:colOff>352425</xdr:colOff>
      <xdr:row>14</xdr:row>
      <xdr:rowOff>123825</xdr:rowOff>
    </xdr:from>
    <xdr:to>
      <xdr:col>5</xdr:col>
      <xdr:colOff>219075</xdr:colOff>
      <xdr:row>16</xdr:row>
      <xdr:rowOff>57150</xdr:rowOff>
    </xdr:to>
    <xdr:sp macro="" textlink="">
      <xdr:nvSpPr>
        <xdr:cNvPr id="4" name="Rectangle 3" descr="Marbre blanc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1466850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J03</a:t>
          </a:r>
        </a:p>
      </xdr:txBody>
    </xdr:sp>
    <xdr:clientData/>
  </xdr:twoCellAnchor>
  <xdr:twoCellAnchor>
    <xdr:from>
      <xdr:col>5</xdr:col>
      <xdr:colOff>276225</xdr:colOff>
      <xdr:row>14</xdr:row>
      <xdr:rowOff>123825</xdr:rowOff>
    </xdr:from>
    <xdr:to>
      <xdr:col>7</xdr:col>
      <xdr:colOff>152400</xdr:colOff>
      <xdr:row>16</xdr:row>
      <xdr:rowOff>57150</xdr:rowOff>
    </xdr:to>
    <xdr:sp macro="" textlink="">
      <xdr:nvSpPr>
        <xdr:cNvPr id="5" name="Rectangle 4" descr="Marbre blanc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21336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J04</a:t>
          </a:r>
        </a:p>
      </xdr:txBody>
    </xdr:sp>
    <xdr:clientData/>
  </xdr:twoCellAnchor>
  <xdr:twoCellAnchor>
    <xdr:from>
      <xdr:col>7</xdr:col>
      <xdr:colOff>200025</xdr:colOff>
      <xdr:row>14</xdr:row>
      <xdr:rowOff>123825</xdr:rowOff>
    </xdr:from>
    <xdr:to>
      <xdr:col>9</xdr:col>
      <xdr:colOff>76200</xdr:colOff>
      <xdr:row>16</xdr:row>
      <xdr:rowOff>57150</xdr:rowOff>
    </xdr:to>
    <xdr:sp macro="" textlink="">
      <xdr:nvSpPr>
        <xdr:cNvPr id="6" name="Rectangle 5" descr="Marbre blanc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28003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J05</a:t>
          </a:r>
        </a:p>
      </xdr:txBody>
    </xdr:sp>
    <xdr:clientData/>
  </xdr:twoCellAnchor>
  <xdr:twoCellAnchor>
    <xdr:from>
      <xdr:col>9</xdr:col>
      <xdr:colOff>123825</xdr:colOff>
      <xdr:row>14</xdr:row>
      <xdr:rowOff>123825</xdr:rowOff>
    </xdr:from>
    <xdr:to>
      <xdr:col>11</xdr:col>
      <xdr:colOff>0</xdr:colOff>
      <xdr:row>16</xdr:row>
      <xdr:rowOff>57150</xdr:rowOff>
    </xdr:to>
    <xdr:sp macro="" textlink="">
      <xdr:nvSpPr>
        <xdr:cNvPr id="7" name="Rectangle 6" descr="Marbre blanc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34671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J06</a:t>
          </a:r>
        </a:p>
      </xdr:txBody>
    </xdr:sp>
    <xdr:clientData/>
  </xdr:twoCellAnchor>
  <xdr:twoCellAnchor>
    <xdr:from>
      <xdr:col>11</xdr:col>
      <xdr:colOff>47625</xdr:colOff>
      <xdr:row>14</xdr:row>
      <xdr:rowOff>123825</xdr:rowOff>
    </xdr:from>
    <xdr:to>
      <xdr:col>12</xdr:col>
      <xdr:colOff>295275</xdr:colOff>
      <xdr:row>16</xdr:row>
      <xdr:rowOff>57150</xdr:rowOff>
    </xdr:to>
    <xdr:sp macro="" textlink="">
      <xdr:nvSpPr>
        <xdr:cNvPr id="8" name="Rectangle 7" descr="Marbre blanc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41338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J07</a:t>
          </a:r>
        </a:p>
      </xdr:txBody>
    </xdr:sp>
    <xdr:clientData/>
  </xdr:twoCellAnchor>
  <xdr:twoCellAnchor>
    <xdr:from>
      <xdr:col>12</xdr:col>
      <xdr:colOff>352425</xdr:colOff>
      <xdr:row>14</xdr:row>
      <xdr:rowOff>123825</xdr:rowOff>
    </xdr:from>
    <xdr:to>
      <xdr:col>14</xdr:col>
      <xdr:colOff>219075</xdr:colOff>
      <xdr:row>16</xdr:row>
      <xdr:rowOff>57150</xdr:rowOff>
    </xdr:to>
    <xdr:sp macro="" textlink="">
      <xdr:nvSpPr>
        <xdr:cNvPr id="9" name="Rectangle 8" descr="Marbre vert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4810125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10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J08</a:t>
          </a:r>
        </a:p>
      </xdr:txBody>
    </xdr:sp>
    <xdr:clientData/>
  </xdr:twoCellAnchor>
  <xdr:twoCellAnchor>
    <xdr:from>
      <xdr:col>0</xdr:col>
      <xdr:colOff>123825</xdr:colOff>
      <xdr:row>16</xdr:row>
      <xdr:rowOff>123825</xdr:rowOff>
    </xdr:from>
    <xdr:to>
      <xdr:col>2</xdr:col>
      <xdr:colOff>0</xdr:colOff>
      <xdr:row>18</xdr:row>
      <xdr:rowOff>57150</xdr:rowOff>
    </xdr:to>
    <xdr:sp macro="" textlink="">
      <xdr:nvSpPr>
        <xdr:cNvPr id="10" name="Rectangle 9" descr="Marbre blanc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12382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J09</a:t>
          </a:r>
        </a:p>
      </xdr:txBody>
    </xdr:sp>
    <xdr:clientData/>
  </xdr:twoCellAnchor>
  <xdr:twoCellAnchor>
    <xdr:from>
      <xdr:col>2</xdr:col>
      <xdr:colOff>47625</xdr:colOff>
      <xdr:row>16</xdr:row>
      <xdr:rowOff>123825</xdr:rowOff>
    </xdr:from>
    <xdr:to>
      <xdr:col>3</xdr:col>
      <xdr:colOff>295275</xdr:colOff>
      <xdr:row>18</xdr:row>
      <xdr:rowOff>57150</xdr:rowOff>
    </xdr:to>
    <xdr:sp macro="" textlink="">
      <xdr:nvSpPr>
        <xdr:cNvPr id="11" name="Rectangle 10" descr="Marbre blanc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79057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J10</a:t>
          </a:r>
        </a:p>
      </xdr:txBody>
    </xdr:sp>
    <xdr:clientData/>
  </xdr:twoCellAnchor>
  <xdr:twoCellAnchor>
    <xdr:from>
      <xdr:col>3</xdr:col>
      <xdr:colOff>352425</xdr:colOff>
      <xdr:row>16</xdr:row>
      <xdr:rowOff>123825</xdr:rowOff>
    </xdr:from>
    <xdr:to>
      <xdr:col>5</xdr:col>
      <xdr:colOff>219075</xdr:colOff>
      <xdr:row>18</xdr:row>
      <xdr:rowOff>57150</xdr:rowOff>
    </xdr:to>
    <xdr:sp macro="" textlink="">
      <xdr:nvSpPr>
        <xdr:cNvPr id="12" name="Rectangle 11" descr="Marbre blanc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1466850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J11</a:t>
          </a:r>
        </a:p>
      </xdr:txBody>
    </xdr:sp>
    <xdr:clientData/>
  </xdr:twoCellAnchor>
  <xdr:twoCellAnchor>
    <xdr:from>
      <xdr:col>5</xdr:col>
      <xdr:colOff>276225</xdr:colOff>
      <xdr:row>16</xdr:row>
      <xdr:rowOff>123825</xdr:rowOff>
    </xdr:from>
    <xdr:to>
      <xdr:col>7</xdr:col>
      <xdr:colOff>152400</xdr:colOff>
      <xdr:row>18</xdr:row>
      <xdr:rowOff>57150</xdr:rowOff>
    </xdr:to>
    <xdr:sp macro="" textlink="">
      <xdr:nvSpPr>
        <xdr:cNvPr id="13" name="Rectangle 12" descr="Marbre blanc">
          <a:hlinkClick xmlns:r="http://schemas.openxmlformats.org/officeDocument/2006/relationships" r:id="rId14"/>
        </xdr:cNvPr>
        <xdr:cNvSpPr>
          <a:spLocks noChangeArrowheads="1"/>
        </xdr:cNvSpPr>
      </xdr:nvSpPr>
      <xdr:spPr bwMode="auto">
        <a:xfrm>
          <a:off x="21336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J12</a:t>
          </a:r>
        </a:p>
      </xdr:txBody>
    </xdr:sp>
    <xdr:clientData/>
  </xdr:twoCellAnchor>
  <xdr:twoCellAnchor>
    <xdr:from>
      <xdr:col>7</xdr:col>
      <xdr:colOff>200025</xdr:colOff>
      <xdr:row>16</xdr:row>
      <xdr:rowOff>123825</xdr:rowOff>
    </xdr:from>
    <xdr:to>
      <xdr:col>9</xdr:col>
      <xdr:colOff>76200</xdr:colOff>
      <xdr:row>18</xdr:row>
      <xdr:rowOff>57150</xdr:rowOff>
    </xdr:to>
    <xdr:sp macro="" textlink="">
      <xdr:nvSpPr>
        <xdr:cNvPr id="14" name="Rectangle 13" descr="Marbre blanc">
          <a:hlinkClick xmlns:r="http://schemas.openxmlformats.org/officeDocument/2006/relationships" r:id="rId15"/>
        </xdr:cNvPr>
        <xdr:cNvSpPr>
          <a:spLocks noChangeArrowheads="1"/>
        </xdr:cNvSpPr>
      </xdr:nvSpPr>
      <xdr:spPr bwMode="auto">
        <a:xfrm>
          <a:off x="28003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J13</a:t>
          </a:r>
        </a:p>
      </xdr:txBody>
    </xdr:sp>
    <xdr:clientData/>
  </xdr:twoCellAnchor>
  <xdr:twoCellAnchor>
    <xdr:from>
      <xdr:col>9</xdr:col>
      <xdr:colOff>123825</xdr:colOff>
      <xdr:row>16</xdr:row>
      <xdr:rowOff>123825</xdr:rowOff>
    </xdr:from>
    <xdr:to>
      <xdr:col>11</xdr:col>
      <xdr:colOff>0</xdr:colOff>
      <xdr:row>18</xdr:row>
      <xdr:rowOff>57150</xdr:rowOff>
    </xdr:to>
    <xdr:sp macro="" textlink="">
      <xdr:nvSpPr>
        <xdr:cNvPr id="15" name="Rectangle 14" descr="Marbre blanc">
          <a:hlinkClick xmlns:r="http://schemas.openxmlformats.org/officeDocument/2006/relationships" r:id="rId16"/>
        </xdr:cNvPr>
        <xdr:cNvSpPr>
          <a:spLocks noChangeArrowheads="1"/>
        </xdr:cNvSpPr>
      </xdr:nvSpPr>
      <xdr:spPr bwMode="auto">
        <a:xfrm>
          <a:off x="34671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J14</a:t>
          </a:r>
        </a:p>
      </xdr:txBody>
    </xdr:sp>
    <xdr:clientData/>
  </xdr:twoCellAnchor>
  <xdr:twoCellAnchor>
    <xdr:from>
      <xdr:col>11</xdr:col>
      <xdr:colOff>47625</xdr:colOff>
      <xdr:row>16</xdr:row>
      <xdr:rowOff>123825</xdr:rowOff>
    </xdr:from>
    <xdr:to>
      <xdr:col>12</xdr:col>
      <xdr:colOff>295275</xdr:colOff>
      <xdr:row>18</xdr:row>
      <xdr:rowOff>57150</xdr:rowOff>
    </xdr:to>
    <xdr:sp macro="" textlink="">
      <xdr:nvSpPr>
        <xdr:cNvPr id="16" name="Rectangle 15" descr="Marbre blanc">
          <a:hlinkClick xmlns:r="http://schemas.openxmlformats.org/officeDocument/2006/relationships" r:id="rId17"/>
        </xdr:cNvPr>
        <xdr:cNvSpPr>
          <a:spLocks noChangeArrowheads="1"/>
        </xdr:cNvSpPr>
      </xdr:nvSpPr>
      <xdr:spPr bwMode="auto">
        <a:xfrm>
          <a:off x="41338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J15</a:t>
          </a:r>
        </a:p>
      </xdr:txBody>
    </xdr:sp>
    <xdr:clientData/>
  </xdr:twoCellAnchor>
  <xdr:twoCellAnchor>
    <xdr:from>
      <xdr:col>12</xdr:col>
      <xdr:colOff>352425</xdr:colOff>
      <xdr:row>16</xdr:row>
      <xdr:rowOff>123825</xdr:rowOff>
    </xdr:from>
    <xdr:to>
      <xdr:col>14</xdr:col>
      <xdr:colOff>219075</xdr:colOff>
      <xdr:row>18</xdr:row>
      <xdr:rowOff>57150</xdr:rowOff>
    </xdr:to>
    <xdr:sp macro="" textlink="">
      <xdr:nvSpPr>
        <xdr:cNvPr id="17" name="Rectangle 16" descr="Marbre blanc">
          <a:hlinkClick xmlns:r="http://schemas.openxmlformats.org/officeDocument/2006/relationships" r:id="rId18"/>
        </xdr:cNvPr>
        <xdr:cNvSpPr>
          <a:spLocks noChangeArrowheads="1"/>
        </xdr:cNvSpPr>
      </xdr:nvSpPr>
      <xdr:spPr bwMode="auto">
        <a:xfrm>
          <a:off x="4810125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J16</a:t>
          </a:r>
        </a:p>
      </xdr:txBody>
    </xdr:sp>
    <xdr:clientData/>
  </xdr:twoCellAnchor>
  <xdr:twoCellAnchor>
    <xdr:from>
      <xdr:col>0</xdr:col>
      <xdr:colOff>123825</xdr:colOff>
      <xdr:row>18</xdr:row>
      <xdr:rowOff>123825</xdr:rowOff>
    </xdr:from>
    <xdr:to>
      <xdr:col>2</xdr:col>
      <xdr:colOff>0</xdr:colOff>
      <xdr:row>20</xdr:row>
      <xdr:rowOff>57150</xdr:rowOff>
    </xdr:to>
    <xdr:sp macro="" textlink="">
      <xdr:nvSpPr>
        <xdr:cNvPr id="18" name="Rectangle 17" descr="Marbre blanc">
          <a:hlinkClick xmlns:r="http://schemas.openxmlformats.org/officeDocument/2006/relationships" r:id="rId19"/>
        </xdr:cNvPr>
        <xdr:cNvSpPr>
          <a:spLocks noChangeArrowheads="1"/>
        </xdr:cNvSpPr>
      </xdr:nvSpPr>
      <xdr:spPr bwMode="auto">
        <a:xfrm>
          <a:off x="12382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J17</a:t>
          </a:r>
        </a:p>
      </xdr:txBody>
    </xdr:sp>
    <xdr:clientData/>
  </xdr:twoCellAnchor>
  <xdr:twoCellAnchor>
    <xdr:from>
      <xdr:col>2</xdr:col>
      <xdr:colOff>47625</xdr:colOff>
      <xdr:row>18</xdr:row>
      <xdr:rowOff>123825</xdr:rowOff>
    </xdr:from>
    <xdr:to>
      <xdr:col>3</xdr:col>
      <xdr:colOff>295275</xdr:colOff>
      <xdr:row>20</xdr:row>
      <xdr:rowOff>57150</xdr:rowOff>
    </xdr:to>
    <xdr:sp macro="" textlink="">
      <xdr:nvSpPr>
        <xdr:cNvPr id="19" name="Rectangle 18" descr="Marbre blanc">
          <a:hlinkClick xmlns:r="http://schemas.openxmlformats.org/officeDocument/2006/relationships" r:id="rId20"/>
        </xdr:cNvPr>
        <xdr:cNvSpPr>
          <a:spLocks noChangeArrowheads="1"/>
        </xdr:cNvSpPr>
      </xdr:nvSpPr>
      <xdr:spPr bwMode="auto">
        <a:xfrm>
          <a:off x="79057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J18</a:t>
          </a:r>
        </a:p>
      </xdr:txBody>
    </xdr:sp>
    <xdr:clientData/>
  </xdr:twoCellAnchor>
  <xdr:twoCellAnchor>
    <xdr:from>
      <xdr:col>3</xdr:col>
      <xdr:colOff>352425</xdr:colOff>
      <xdr:row>18</xdr:row>
      <xdr:rowOff>123825</xdr:rowOff>
    </xdr:from>
    <xdr:to>
      <xdr:col>5</xdr:col>
      <xdr:colOff>219075</xdr:colOff>
      <xdr:row>20</xdr:row>
      <xdr:rowOff>57150</xdr:rowOff>
    </xdr:to>
    <xdr:sp macro="" textlink="">
      <xdr:nvSpPr>
        <xdr:cNvPr id="20" name="Rectangle 19" descr="Marbre blanc">
          <a:hlinkClick xmlns:r="http://schemas.openxmlformats.org/officeDocument/2006/relationships" r:id="rId21"/>
        </xdr:cNvPr>
        <xdr:cNvSpPr>
          <a:spLocks noChangeArrowheads="1"/>
        </xdr:cNvSpPr>
      </xdr:nvSpPr>
      <xdr:spPr bwMode="auto">
        <a:xfrm>
          <a:off x="1466850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J19</a:t>
          </a:r>
        </a:p>
      </xdr:txBody>
    </xdr:sp>
    <xdr:clientData/>
  </xdr:twoCellAnchor>
  <xdr:twoCellAnchor>
    <xdr:from>
      <xdr:col>5</xdr:col>
      <xdr:colOff>276225</xdr:colOff>
      <xdr:row>18</xdr:row>
      <xdr:rowOff>123825</xdr:rowOff>
    </xdr:from>
    <xdr:to>
      <xdr:col>7</xdr:col>
      <xdr:colOff>152400</xdr:colOff>
      <xdr:row>20</xdr:row>
      <xdr:rowOff>57150</xdr:rowOff>
    </xdr:to>
    <xdr:sp macro="" textlink="">
      <xdr:nvSpPr>
        <xdr:cNvPr id="21" name="Rectangle 20" descr="Marbre blanc">
          <a:hlinkClick xmlns:r="http://schemas.openxmlformats.org/officeDocument/2006/relationships" r:id="rId22"/>
        </xdr:cNvPr>
        <xdr:cNvSpPr>
          <a:spLocks noChangeArrowheads="1"/>
        </xdr:cNvSpPr>
      </xdr:nvSpPr>
      <xdr:spPr bwMode="auto">
        <a:xfrm>
          <a:off x="21336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J20</a:t>
          </a:r>
        </a:p>
      </xdr:txBody>
    </xdr:sp>
    <xdr:clientData/>
  </xdr:twoCellAnchor>
  <xdr:twoCellAnchor>
    <xdr:from>
      <xdr:col>7</xdr:col>
      <xdr:colOff>200025</xdr:colOff>
      <xdr:row>18</xdr:row>
      <xdr:rowOff>123825</xdr:rowOff>
    </xdr:from>
    <xdr:to>
      <xdr:col>9</xdr:col>
      <xdr:colOff>76200</xdr:colOff>
      <xdr:row>20</xdr:row>
      <xdr:rowOff>57150</xdr:rowOff>
    </xdr:to>
    <xdr:sp macro="" textlink="">
      <xdr:nvSpPr>
        <xdr:cNvPr id="22" name="Rectangle 21" descr="Marbre blanc">
          <a:hlinkClick xmlns:r="http://schemas.openxmlformats.org/officeDocument/2006/relationships" r:id="rId23"/>
        </xdr:cNvPr>
        <xdr:cNvSpPr>
          <a:spLocks noChangeArrowheads="1"/>
        </xdr:cNvSpPr>
      </xdr:nvSpPr>
      <xdr:spPr bwMode="auto">
        <a:xfrm>
          <a:off x="28003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J21</a:t>
          </a:r>
        </a:p>
      </xdr:txBody>
    </xdr:sp>
    <xdr:clientData/>
  </xdr:twoCellAnchor>
  <xdr:twoCellAnchor>
    <xdr:from>
      <xdr:col>9</xdr:col>
      <xdr:colOff>123825</xdr:colOff>
      <xdr:row>18</xdr:row>
      <xdr:rowOff>123825</xdr:rowOff>
    </xdr:from>
    <xdr:to>
      <xdr:col>11</xdr:col>
      <xdr:colOff>0</xdr:colOff>
      <xdr:row>20</xdr:row>
      <xdr:rowOff>57150</xdr:rowOff>
    </xdr:to>
    <xdr:sp macro="" textlink="">
      <xdr:nvSpPr>
        <xdr:cNvPr id="23" name="Rectangle 22" descr="Marbre blanc">
          <a:hlinkClick xmlns:r="http://schemas.openxmlformats.org/officeDocument/2006/relationships" r:id="rId24"/>
        </xdr:cNvPr>
        <xdr:cNvSpPr>
          <a:spLocks noChangeArrowheads="1"/>
        </xdr:cNvSpPr>
      </xdr:nvSpPr>
      <xdr:spPr bwMode="auto">
        <a:xfrm>
          <a:off x="34671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J22</a:t>
          </a:r>
        </a:p>
      </xdr:txBody>
    </xdr:sp>
    <xdr:clientData/>
  </xdr:twoCellAnchor>
  <xdr:twoCellAnchor>
    <xdr:from>
      <xdr:col>11</xdr:col>
      <xdr:colOff>47625</xdr:colOff>
      <xdr:row>18</xdr:row>
      <xdr:rowOff>123825</xdr:rowOff>
    </xdr:from>
    <xdr:to>
      <xdr:col>12</xdr:col>
      <xdr:colOff>295275</xdr:colOff>
      <xdr:row>20</xdr:row>
      <xdr:rowOff>57150</xdr:rowOff>
    </xdr:to>
    <xdr:sp macro="" textlink="">
      <xdr:nvSpPr>
        <xdr:cNvPr id="24" name="Rectangle 23" descr="Marbre blanc">
          <a:hlinkClick xmlns:r="http://schemas.openxmlformats.org/officeDocument/2006/relationships" r:id="rId25"/>
        </xdr:cNvPr>
        <xdr:cNvSpPr>
          <a:spLocks noChangeArrowheads="1"/>
        </xdr:cNvSpPr>
      </xdr:nvSpPr>
      <xdr:spPr bwMode="auto">
        <a:xfrm>
          <a:off x="41338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J23</a:t>
          </a:r>
        </a:p>
      </xdr:txBody>
    </xdr:sp>
    <xdr:clientData/>
  </xdr:twoCellAnchor>
  <xdr:twoCellAnchor>
    <xdr:from>
      <xdr:col>12</xdr:col>
      <xdr:colOff>352425</xdr:colOff>
      <xdr:row>18</xdr:row>
      <xdr:rowOff>123825</xdr:rowOff>
    </xdr:from>
    <xdr:to>
      <xdr:col>14</xdr:col>
      <xdr:colOff>219075</xdr:colOff>
      <xdr:row>20</xdr:row>
      <xdr:rowOff>57150</xdr:rowOff>
    </xdr:to>
    <xdr:sp macro="" textlink="">
      <xdr:nvSpPr>
        <xdr:cNvPr id="25" name="Rectangle 24" descr="Marbre blanc">
          <a:hlinkClick xmlns:r="http://schemas.openxmlformats.org/officeDocument/2006/relationships" r:id="rId26"/>
        </xdr:cNvPr>
        <xdr:cNvSpPr>
          <a:spLocks noChangeArrowheads="1"/>
        </xdr:cNvSpPr>
      </xdr:nvSpPr>
      <xdr:spPr bwMode="auto">
        <a:xfrm>
          <a:off x="4810125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J24</a:t>
          </a:r>
        </a:p>
      </xdr:txBody>
    </xdr:sp>
    <xdr:clientData/>
  </xdr:twoCellAnchor>
  <xdr:twoCellAnchor>
    <xdr:from>
      <xdr:col>0</xdr:col>
      <xdr:colOff>123825</xdr:colOff>
      <xdr:row>20</xdr:row>
      <xdr:rowOff>123825</xdr:rowOff>
    </xdr:from>
    <xdr:to>
      <xdr:col>2</xdr:col>
      <xdr:colOff>0</xdr:colOff>
      <xdr:row>22</xdr:row>
      <xdr:rowOff>57150</xdr:rowOff>
    </xdr:to>
    <xdr:sp macro="" textlink="">
      <xdr:nvSpPr>
        <xdr:cNvPr id="26" name="Rectangle 25" descr="Marbre blanc">
          <a:hlinkClick xmlns:r="http://schemas.openxmlformats.org/officeDocument/2006/relationships" r:id="rId27"/>
        </xdr:cNvPr>
        <xdr:cNvSpPr>
          <a:spLocks noChangeArrowheads="1"/>
        </xdr:cNvSpPr>
      </xdr:nvSpPr>
      <xdr:spPr bwMode="auto">
        <a:xfrm>
          <a:off x="12382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J25</a:t>
          </a:r>
        </a:p>
      </xdr:txBody>
    </xdr:sp>
    <xdr:clientData/>
  </xdr:twoCellAnchor>
  <xdr:twoCellAnchor>
    <xdr:from>
      <xdr:col>2</xdr:col>
      <xdr:colOff>47625</xdr:colOff>
      <xdr:row>20</xdr:row>
      <xdr:rowOff>123825</xdr:rowOff>
    </xdr:from>
    <xdr:to>
      <xdr:col>3</xdr:col>
      <xdr:colOff>295275</xdr:colOff>
      <xdr:row>22</xdr:row>
      <xdr:rowOff>57150</xdr:rowOff>
    </xdr:to>
    <xdr:sp macro="" textlink="">
      <xdr:nvSpPr>
        <xdr:cNvPr id="27" name="Rectangle 26" descr="Marbre blanc">
          <a:hlinkClick xmlns:r="http://schemas.openxmlformats.org/officeDocument/2006/relationships" r:id="rId28"/>
        </xdr:cNvPr>
        <xdr:cNvSpPr>
          <a:spLocks noChangeArrowheads="1"/>
        </xdr:cNvSpPr>
      </xdr:nvSpPr>
      <xdr:spPr bwMode="auto">
        <a:xfrm>
          <a:off x="79057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J26</a:t>
          </a:r>
        </a:p>
      </xdr:txBody>
    </xdr:sp>
    <xdr:clientData/>
  </xdr:twoCellAnchor>
  <xdr:twoCellAnchor>
    <xdr:from>
      <xdr:col>11</xdr:col>
      <xdr:colOff>38100</xdr:colOff>
      <xdr:row>20</xdr:row>
      <xdr:rowOff>123825</xdr:rowOff>
    </xdr:from>
    <xdr:to>
      <xdr:col>14</xdr:col>
      <xdr:colOff>219075</xdr:colOff>
      <xdr:row>22</xdr:row>
      <xdr:rowOff>57150</xdr:rowOff>
    </xdr:to>
    <xdr:sp macro="" textlink="">
      <xdr:nvSpPr>
        <xdr:cNvPr id="40" name="Rectangle 39" descr="Parchemin">
          <a:hlinkClick xmlns:r="http://schemas.openxmlformats.org/officeDocument/2006/relationships" r:id="rId29"/>
        </xdr:cNvPr>
        <xdr:cNvSpPr>
          <a:spLocks noChangeArrowheads="1"/>
        </xdr:cNvSpPr>
      </xdr:nvSpPr>
      <xdr:spPr bwMode="auto">
        <a:xfrm>
          <a:off x="4019550" y="4314825"/>
          <a:ext cx="12668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Statistiques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14</xdr:row>
      <xdr:rowOff>123825</xdr:rowOff>
    </xdr:from>
    <xdr:to>
      <xdr:col>2</xdr:col>
      <xdr:colOff>0</xdr:colOff>
      <xdr:row>16</xdr:row>
      <xdr:rowOff>57150</xdr:rowOff>
    </xdr:to>
    <xdr:sp macro="" textlink="">
      <xdr:nvSpPr>
        <xdr:cNvPr id="41" name="Rectangle 1" descr="Marbre blanc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J01</a:t>
          </a:r>
        </a:p>
      </xdr:txBody>
    </xdr:sp>
    <xdr:clientData/>
  </xdr:twoCellAnchor>
  <xdr:twoCellAnchor>
    <xdr:from>
      <xdr:col>2</xdr:col>
      <xdr:colOff>47625</xdr:colOff>
      <xdr:row>14</xdr:row>
      <xdr:rowOff>123825</xdr:rowOff>
    </xdr:from>
    <xdr:to>
      <xdr:col>3</xdr:col>
      <xdr:colOff>295275</xdr:colOff>
      <xdr:row>16</xdr:row>
      <xdr:rowOff>57150</xdr:rowOff>
    </xdr:to>
    <xdr:sp macro="" textlink="">
      <xdr:nvSpPr>
        <xdr:cNvPr id="42" name="Rectangle 2" descr="Marbre blanc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79057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J02</a:t>
          </a:r>
        </a:p>
      </xdr:txBody>
    </xdr:sp>
    <xdr:clientData/>
  </xdr:twoCellAnchor>
  <xdr:twoCellAnchor>
    <xdr:from>
      <xdr:col>3</xdr:col>
      <xdr:colOff>352425</xdr:colOff>
      <xdr:row>14</xdr:row>
      <xdr:rowOff>123825</xdr:rowOff>
    </xdr:from>
    <xdr:to>
      <xdr:col>5</xdr:col>
      <xdr:colOff>219075</xdr:colOff>
      <xdr:row>16</xdr:row>
      <xdr:rowOff>57150</xdr:rowOff>
    </xdr:to>
    <xdr:sp macro="" textlink="">
      <xdr:nvSpPr>
        <xdr:cNvPr id="43" name="Rectangle 3" descr="Marbre blanc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1466850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J03</a:t>
          </a:r>
        </a:p>
      </xdr:txBody>
    </xdr:sp>
    <xdr:clientData/>
  </xdr:twoCellAnchor>
  <xdr:twoCellAnchor>
    <xdr:from>
      <xdr:col>5</xdr:col>
      <xdr:colOff>276225</xdr:colOff>
      <xdr:row>14</xdr:row>
      <xdr:rowOff>123825</xdr:rowOff>
    </xdr:from>
    <xdr:to>
      <xdr:col>7</xdr:col>
      <xdr:colOff>152400</xdr:colOff>
      <xdr:row>16</xdr:row>
      <xdr:rowOff>57150</xdr:rowOff>
    </xdr:to>
    <xdr:sp macro="" textlink="">
      <xdr:nvSpPr>
        <xdr:cNvPr id="44" name="Rectangle 4" descr="Marbre blanc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21336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J04</a:t>
          </a:r>
        </a:p>
      </xdr:txBody>
    </xdr:sp>
    <xdr:clientData/>
  </xdr:twoCellAnchor>
  <xdr:twoCellAnchor>
    <xdr:from>
      <xdr:col>7</xdr:col>
      <xdr:colOff>200025</xdr:colOff>
      <xdr:row>14</xdr:row>
      <xdr:rowOff>123825</xdr:rowOff>
    </xdr:from>
    <xdr:to>
      <xdr:col>9</xdr:col>
      <xdr:colOff>76200</xdr:colOff>
      <xdr:row>16</xdr:row>
      <xdr:rowOff>57150</xdr:rowOff>
    </xdr:to>
    <xdr:sp macro="" textlink="">
      <xdr:nvSpPr>
        <xdr:cNvPr id="45" name="Rectangle 5" descr="Marbre blanc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28003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J05</a:t>
          </a:r>
        </a:p>
      </xdr:txBody>
    </xdr:sp>
    <xdr:clientData/>
  </xdr:twoCellAnchor>
  <xdr:twoCellAnchor>
    <xdr:from>
      <xdr:col>9</xdr:col>
      <xdr:colOff>123825</xdr:colOff>
      <xdr:row>14</xdr:row>
      <xdr:rowOff>123825</xdr:rowOff>
    </xdr:from>
    <xdr:to>
      <xdr:col>11</xdr:col>
      <xdr:colOff>0</xdr:colOff>
      <xdr:row>16</xdr:row>
      <xdr:rowOff>57150</xdr:rowOff>
    </xdr:to>
    <xdr:sp macro="" textlink="">
      <xdr:nvSpPr>
        <xdr:cNvPr id="46" name="Rectangle 6" descr="Marbre blanc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34671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J06</a:t>
          </a:r>
        </a:p>
      </xdr:txBody>
    </xdr:sp>
    <xdr:clientData/>
  </xdr:twoCellAnchor>
  <xdr:twoCellAnchor>
    <xdr:from>
      <xdr:col>11</xdr:col>
      <xdr:colOff>47625</xdr:colOff>
      <xdr:row>14</xdr:row>
      <xdr:rowOff>123825</xdr:rowOff>
    </xdr:from>
    <xdr:to>
      <xdr:col>12</xdr:col>
      <xdr:colOff>295275</xdr:colOff>
      <xdr:row>16</xdr:row>
      <xdr:rowOff>57150</xdr:rowOff>
    </xdr:to>
    <xdr:sp macro="" textlink="">
      <xdr:nvSpPr>
        <xdr:cNvPr id="47" name="Rectangle 7" descr="Marbre blanc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41338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J07</a:t>
          </a:r>
        </a:p>
      </xdr:txBody>
    </xdr:sp>
    <xdr:clientData/>
  </xdr:twoCellAnchor>
  <xdr:twoCellAnchor>
    <xdr:from>
      <xdr:col>12</xdr:col>
      <xdr:colOff>352425</xdr:colOff>
      <xdr:row>14</xdr:row>
      <xdr:rowOff>123825</xdr:rowOff>
    </xdr:from>
    <xdr:to>
      <xdr:col>14</xdr:col>
      <xdr:colOff>219075</xdr:colOff>
      <xdr:row>16</xdr:row>
      <xdr:rowOff>57150</xdr:rowOff>
    </xdr:to>
    <xdr:sp macro="" textlink="">
      <xdr:nvSpPr>
        <xdr:cNvPr id="48" name="Rectangle 8" descr="Marbre blanc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4810125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J08</a:t>
          </a:r>
        </a:p>
      </xdr:txBody>
    </xdr:sp>
    <xdr:clientData/>
  </xdr:twoCellAnchor>
  <xdr:twoCellAnchor>
    <xdr:from>
      <xdr:col>0</xdr:col>
      <xdr:colOff>123825</xdr:colOff>
      <xdr:row>16</xdr:row>
      <xdr:rowOff>123825</xdr:rowOff>
    </xdr:from>
    <xdr:to>
      <xdr:col>2</xdr:col>
      <xdr:colOff>0</xdr:colOff>
      <xdr:row>18</xdr:row>
      <xdr:rowOff>57150</xdr:rowOff>
    </xdr:to>
    <xdr:sp macro="" textlink="">
      <xdr:nvSpPr>
        <xdr:cNvPr id="49" name="Rectangle 9" descr="Marbre vert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12382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11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J09</a:t>
          </a:r>
        </a:p>
      </xdr:txBody>
    </xdr:sp>
    <xdr:clientData/>
  </xdr:twoCellAnchor>
  <xdr:twoCellAnchor>
    <xdr:from>
      <xdr:col>2</xdr:col>
      <xdr:colOff>47625</xdr:colOff>
      <xdr:row>16</xdr:row>
      <xdr:rowOff>123825</xdr:rowOff>
    </xdr:from>
    <xdr:to>
      <xdr:col>3</xdr:col>
      <xdr:colOff>295275</xdr:colOff>
      <xdr:row>18</xdr:row>
      <xdr:rowOff>57150</xdr:rowOff>
    </xdr:to>
    <xdr:sp macro="" textlink="">
      <xdr:nvSpPr>
        <xdr:cNvPr id="50" name="Rectangle 10" descr="Marbre blanc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79057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J10</a:t>
          </a:r>
        </a:p>
      </xdr:txBody>
    </xdr:sp>
    <xdr:clientData/>
  </xdr:twoCellAnchor>
  <xdr:twoCellAnchor>
    <xdr:from>
      <xdr:col>3</xdr:col>
      <xdr:colOff>352425</xdr:colOff>
      <xdr:row>16</xdr:row>
      <xdr:rowOff>123825</xdr:rowOff>
    </xdr:from>
    <xdr:to>
      <xdr:col>5</xdr:col>
      <xdr:colOff>219075</xdr:colOff>
      <xdr:row>18</xdr:row>
      <xdr:rowOff>57150</xdr:rowOff>
    </xdr:to>
    <xdr:sp macro="" textlink="">
      <xdr:nvSpPr>
        <xdr:cNvPr id="51" name="Rectangle 11" descr="Marbre blanc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1466850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J11</a:t>
          </a:r>
        </a:p>
      </xdr:txBody>
    </xdr:sp>
    <xdr:clientData/>
  </xdr:twoCellAnchor>
  <xdr:twoCellAnchor>
    <xdr:from>
      <xdr:col>5</xdr:col>
      <xdr:colOff>276225</xdr:colOff>
      <xdr:row>16</xdr:row>
      <xdr:rowOff>123825</xdr:rowOff>
    </xdr:from>
    <xdr:to>
      <xdr:col>7</xdr:col>
      <xdr:colOff>152400</xdr:colOff>
      <xdr:row>18</xdr:row>
      <xdr:rowOff>57150</xdr:rowOff>
    </xdr:to>
    <xdr:sp macro="" textlink="">
      <xdr:nvSpPr>
        <xdr:cNvPr id="52" name="Rectangle 12" descr="Marbre blanc">
          <a:hlinkClick xmlns:r="http://schemas.openxmlformats.org/officeDocument/2006/relationships" r:id="rId14"/>
        </xdr:cNvPr>
        <xdr:cNvSpPr>
          <a:spLocks noChangeArrowheads="1"/>
        </xdr:cNvSpPr>
      </xdr:nvSpPr>
      <xdr:spPr bwMode="auto">
        <a:xfrm>
          <a:off x="21336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J12</a:t>
          </a:r>
        </a:p>
      </xdr:txBody>
    </xdr:sp>
    <xdr:clientData/>
  </xdr:twoCellAnchor>
  <xdr:twoCellAnchor>
    <xdr:from>
      <xdr:col>7</xdr:col>
      <xdr:colOff>200025</xdr:colOff>
      <xdr:row>16</xdr:row>
      <xdr:rowOff>123825</xdr:rowOff>
    </xdr:from>
    <xdr:to>
      <xdr:col>9</xdr:col>
      <xdr:colOff>76200</xdr:colOff>
      <xdr:row>18</xdr:row>
      <xdr:rowOff>57150</xdr:rowOff>
    </xdr:to>
    <xdr:sp macro="" textlink="">
      <xdr:nvSpPr>
        <xdr:cNvPr id="53" name="Rectangle 13" descr="Marbre blanc">
          <a:hlinkClick xmlns:r="http://schemas.openxmlformats.org/officeDocument/2006/relationships" r:id="rId15"/>
        </xdr:cNvPr>
        <xdr:cNvSpPr>
          <a:spLocks noChangeArrowheads="1"/>
        </xdr:cNvSpPr>
      </xdr:nvSpPr>
      <xdr:spPr bwMode="auto">
        <a:xfrm>
          <a:off x="28003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J13</a:t>
          </a:r>
        </a:p>
      </xdr:txBody>
    </xdr:sp>
    <xdr:clientData/>
  </xdr:twoCellAnchor>
  <xdr:twoCellAnchor>
    <xdr:from>
      <xdr:col>9</xdr:col>
      <xdr:colOff>123825</xdr:colOff>
      <xdr:row>16</xdr:row>
      <xdr:rowOff>123825</xdr:rowOff>
    </xdr:from>
    <xdr:to>
      <xdr:col>11</xdr:col>
      <xdr:colOff>0</xdr:colOff>
      <xdr:row>18</xdr:row>
      <xdr:rowOff>57150</xdr:rowOff>
    </xdr:to>
    <xdr:sp macro="" textlink="">
      <xdr:nvSpPr>
        <xdr:cNvPr id="54" name="Rectangle 14" descr="Marbre blanc">
          <a:hlinkClick xmlns:r="http://schemas.openxmlformats.org/officeDocument/2006/relationships" r:id="rId16"/>
        </xdr:cNvPr>
        <xdr:cNvSpPr>
          <a:spLocks noChangeArrowheads="1"/>
        </xdr:cNvSpPr>
      </xdr:nvSpPr>
      <xdr:spPr bwMode="auto">
        <a:xfrm>
          <a:off x="34671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J14</a:t>
          </a:r>
        </a:p>
      </xdr:txBody>
    </xdr:sp>
    <xdr:clientData/>
  </xdr:twoCellAnchor>
  <xdr:twoCellAnchor>
    <xdr:from>
      <xdr:col>11</xdr:col>
      <xdr:colOff>47625</xdr:colOff>
      <xdr:row>16</xdr:row>
      <xdr:rowOff>123825</xdr:rowOff>
    </xdr:from>
    <xdr:to>
      <xdr:col>12</xdr:col>
      <xdr:colOff>295275</xdr:colOff>
      <xdr:row>18</xdr:row>
      <xdr:rowOff>57150</xdr:rowOff>
    </xdr:to>
    <xdr:sp macro="" textlink="">
      <xdr:nvSpPr>
        <xdr:cNvPr id="55" name="Rectangle 15" descr="Marbre blanc">
          <a:hlinkClick xmlns:r="http://schemas.openxmlformats.org/officeDocument/2006/relationships" r:id="rId17"/>
        </xdr:cNvPr>
        <xdr:cNvSpPr>
          <a:spLocks noChangeArrowheads="1"/>
        </xdr:cNvSpPr>
      </xdr:nvSpPr>
      <xdr:spPr bwMode="auto">
        <a:xfrm>
          <a:off x="41338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J15</a:t>
          </a:r>
        </a:p>
      </xdr:txBody>
    </xdr:sp>
    <xdr:clientData/>
  </xdr:twoCellAnchor>
  <xdr:twoCellAnchor>
    <xdr:from>
      <xdr:col>12</xdr:col>
      <xdr:colOff>352425</xdr:colOff>
      <xdr:row>16</xdr:row>
      <xdr:rowOff>123825</xdr:rowOff>
    </xdr:from>
    <xdr:to>
      <xdr:col>14</xdr:col>
      <xdr:colOff>219075</xdr:colOff>
      <xdr:row>18</xdr:row>
      <xdr:rowOff>57150</xdr:rowOff>
    </xdr:to>
    <xdr:sp macro="" textlink="">
      <xdr:nvSpPr>
        <xdr:cNvPr id="56" name="Rectangle 16" descr="Marbre blanc">
          <a:hlinkClick xmlns:r="http://schemas.openxmlformats.org/officeDocument/2006/relationships" r:id="rId18"/>
        </xdr:cNvPr>
        <xdr:cNvSpPr>
          <a:spLocks noChangeArrowheads="1"/>
        </xdr:cNvSpPr>
      </xdr:nvSpPr>
      <xdr:spPr bwMode="auto">
        <a:xfrm>
          <a:off x="4810125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J16</a:t>
          </a:r>
        </a:p>
      </xdr:txBody>
    </xdr:sp>
    <xdr:clientData/>
  </xdr:twoCellAnchor>
  <xdr:twoCellAnchor>
    <xdr:from>
      <xdr:col>0</xdr:col>
      <xdr:colOff>123825</xdr:colOff>
      <xdr:row>18</xdr:row>
      <xdr:rowOff>123825</xdr:rowOff>
    </xdr:from>
    <xdr:to>
      <xdr:col>2</xdr:col>
      <xdr:colOff>0</xdr:colOff>
      <xdr:row>20</xdr:row>
      <xdr:rowOff>57150</xdr:rowOff>
    </xdr:to>
    <xdr:sp macro="" textlink="">
      <xdr:nvSpPr>
        <xdr:cNvPr id="57" name="Rectangle 17" descr="Marbre blanc">
          <a:hlinkClick xmlns:r="http://schemas.openxmlformats.org/officeDocument/2006/relationships" r:id="rId19"/>
        </xdr:cNvPr>
        <xdr:cNvSpPr>
          <a:spLocks noChangeArrowheads="1"/>
        </xdr:cNvSpPr>
      </xdr:nvSpPr>
      <xdr:spPr bwMode="auto">
        <a:xfrm>
          <a:off x="12382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J17</a:t>
          </a:r>
        </a:p>
      </xdr:txBody>
    </xdr:sp>
    <xdr:clientData/>
  </xdr:twoCellAnchor>
  <xdr:twoCellAnchor>
    <xdr:from>
      <xdr:col>2</xdr:col>
      <xdr:colOff>47625</xdr:colOff>
      <xdr:row>18</xdr:row>
      <xdr:rowOff>123825</xdr:rowOff>
    </xdr:from>
    <xdr:to>
      <xdr:col>3</xdr:col>
      <xdr:colOff>295275</xdr:colOff>
      <xdr:row>20</xdr:row>
      <xdr:rowOff>57150</xdr:rowOff>
    </xdr:to>
    <xdr:sp macro="" textlink="">
      <xdr:nvSpPr>
        <xdr:cNvPr id="58" name="Rectangle 18" descr="Marbre blanc">
          <a:hlinkClick xmlns:r="http://schemas.openxmlformats.org/officeDocument/2006/relationships" r:id="rId20"/>
        </xdr:cNvPr>
        <xdr:cNvSpPr>
          <a:spLocks noChangeArrowheads="1"/>
        </xdr:cNvSpPr>
      </xdr:nvSpPr>
      <xdr:spPr bwMode="auto">
        <a:xfrm>
          <a:off x="79057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J18</a:t>
          </a:r>
        </a:p>
      </xdr:txBody>
    </xdr:sp>
    <xdr:clientData/>
  </xdr:twoCellAnchor>
  <xdr:twoCellAnchor>
    <xdr:from>
      <xdr:col>3</xdr:col>
      <xdr:colOff>352425</xdr:colOff>
      <xdr:row>18</xdr:row>
      <xdr:rowOff>123825</xdr:rowOff>
    </xdr:from>
    <xdr:to>
      <xdr:col>5</xdr:col>
      <xdr:colOff>219075</xdr:colOff>
      <xdr:row>20</xdr:row>
      <xdr:rowOff>57150</xdr:rowOff>
    </xdr:to>
    <xdr:sp macro="" textlink="">
      <xdr:nvSpPr>
        <xdr:cNvPr id="59" name="Rectangle 19" descr="Marbre blanc">
          <a:hlinkClick xmlns:r="http://schemas.openxmlformats.org/officeDocument/2006/relationships" r:id="rId21"/>
        </xdr:cNvPr>
        <xdr:cNvSpPr>
          <a:spLocks noChangeArrowheads="1"/>
        </xdr:cNvSpPr>
      </xdr:nvSpPr>
      <xdr:spPr bwMode="auto">
        <a:xfrm>
          <a:off x="1466850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J19</a:t>
          </a:r>
        </a:p>
      </xdr:txBody>
    </xdr:sp>
    <xdr:clientData/>
  </xdr:twoCellAnchor>
  <xdr:twoCellAnchor>
    <xdr:from>
      <xdr:col>5</xdr:col>
      <xdr:colOff>276225</xdr:colOff>
      <xdr:row>18</xdr:row>
      <xdr:rowOff>123825</xdr:rowOff>
    </xdr:from>
    <xdr:to>
      <xdr:col>7</xdr:col>
      <xdr:colOff>152400</xdr:colOff>
      <xdr:row>20</xdr:row>
      <xdr:rowOff>57150</xdr:rowOff>
    </xdr:to>
    <xdr:sp macro="" textlink="">
      <xdr:nvSpPr>
        <xdr:cNvPr id="60" name="Rectangle 20" descr="Marbre blanc">
          <a:hlinkClick xmlns:r="http://schemas.openxmlformats.org/officeDocument/2006/relationships" r:id="rId22"/>
        </xdr:cNvPr>
        <xdr:cNvSpPr>
          <a:spLocks noChangeArrowheads="1"/>
        </xdr:cNvSpPr>
      </xdr:nvSpPr>
      <xdr:spPr bwMode="auto">
        <a:xfrm>
          <a:off x="21336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J20</a:t>
          </a:r>
        </a:p>
      </xdr:txBody>
    </xdr:sp>
    <xdr:clientData/>
  </xdr:twoCellAnchor>
  <xdr:twoCellAnchor>
    <xdr:from>
      <xdr:col>7</xdr:col>
      <xdr:colOff>200025</xdr:colOff>
      <xdr:row>18</xdr:row>
      <xdr:rowOff>123825</xdr:rowOff>
    </xdr:from>
    <xdr:to>
      <xdr:col>9</xdr:col>
      <xdr:colOff>76200</xdr:colOff>
      <xdr:row>20</xdr:row>
      <xdr:rowOff>57150</xdr:rowOff>
    </xdr:to>
    <xdr:sp macro="" textlink="">
      <xdr:nvSpPr>
        <xdr:cNvPr id="61" name="Rectangle 21" descr="Marbre blanc">
          <a:hlinkClick xmlns:r="http://schemas.openxmlformats.org/officeDocument/2006/relationships" r:id="rId23"/>
        </xdr:cNvPr>
        <xdr:cNvSpPr>
          <a:spLocks noChangeArrowheads="1"/>
        </xdr:cNvSpPr>
      </xdr:nvSpPr>
      <xdr:spPr bwMode="auto">
        <a:xfrm>
          <a:off x="28003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J21</a:t>
          </a:r>
        </a:p>
      </xdr:txBody>
    </xdr:sp>
    <xdr:clientData/>
  </xdr:twoCellAnchor>
  <xdr:twoCellAnchor>
    <xdr:from>
      <xdr:col>9</xdr:col>
      <xdr:colOff>123825</xdr:colOff>
      <xdr:row>18</xdr:row>
      <xdr:rowOff>123825</xdr:rowOff>
    </xdr:from>
    <xdr:to>
      <xdr:col>11</xdr:col>
      <xdr:colOff>0</xdr:colOff>
      <xdr:row>20</xdr:row>
      <xdr:rowOff>57150</xdr:rowOff>
    </xdr:to>
    <xdr:sp macro="" textlink="">
      <xdr:nvSpPr>
        <xdr:cNvPr id="62" name="Rectangle 22" descr="Marbre blanc">
          <a:hlinkClick xmlns:r="http://schemas.openxmlformats.org/officeDocument/2006/relationships" r:id="rId24"/>
        </xdr:cNvPr>
        <xdr:cNvSpPr>
          <a:spLocks noChangeArrowheads="1"/>
        </xdr:cNvSpPr>
      </xdr:nvSpPr>
      <xdr:spPr bwMode="auto">
        <a:xfrm>
          <a:off x="34671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J22</a:t>
          </a:r>
        </a:p>
      </xdr:txBody>
    </xdr:sp>
    <xdr:clientData/>
  </xdr:twoCellAnchor>
  <xdr:twoCellAnchor>
    <xdr:from>
      <xdr:col>11</xdr:col>
      <xdr:colOff>47625</xdr:colOff>
      <xdr:row>18</xdr:row>
      <xdr:rowOff>123825</xdr:rowOff>
    </xdr:from>
    <xdr:to>
      <xdr:col>12</xdr:col>
      <xdr:colOff>295275</xdr:colOff>
      <xdr:row>20</xdr:row>
      <xdr:rowOff>57150</xdr:rowOff>
    </xdr:to>
    <xdr:sp macro="" textlink="">
      <xdr:nvSpPr>
        <xdr:cNvPr id="63" name="Rectangle 23" descr="Marbre blanc">
          <a:hlinkClick xmlns:r="http://schemas.openxmlformats.org/officeDocument/2006/relationships" r:id="rId25"/>
        </xdr:cNvPr>
        <xdr:cNvSpPr>
          <a:spLocks noChangeArrowheads="1"/>
        </xdr:cNvSpPr>
      </xdr:nvSpPr>
      <xdr:spPr bwMode="auto">
        <a:xfrm>
          <a:off x="41338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J23</a:t>
          </a:r>
        </a:p>
      </xdr:txBody>
    </xdr:sp>
    <xdr:clientData/>
  </xdr:twoCellAnchor>
  <xdr:twoCellAnchor>
    <xdr:from>
      <xdr:col>12</xdr:col>
      <xdr:colOff>352425</xdr:colOff>
      <xdr:row>18</xdr:row>
      <xdr:rowOff>123825</xdr:rowOff>
    </xdr:from>
    <xdr:to>
      <xdr:col>14</xdr:col>
      <xdr:colOff>219075</xdr:colOff>
      <xdr:row>20</xdr:row>
      <xdr:rowOff>57150</xdr:rowOff>
    </xdr:to>
    <xdr:sp macro="" textlink="">
      <xdr:nvSpPr>
        <xdr:cNvPr id="64" name="Rectangle 24" descr="Marbre blanc">
          <a:hlinkClick xmlns:r="http://schemas.openxmlformats.org/officeDocument/2006/relationships" r:id="rId26"/>
        </xdr:cNvPr>
        <xdr:cNvSpPr>
          <a:spLocks noChangeArrowheads="1"/>
        </xdr:cNvSpPr>
      </xdr:nvSpPr>
      <xdr:spPr bwMode="auto">
        <a:xfrm>
          <a:off x="4810125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J24</a:t>
          </a:r>
        </a:p>
      </xdr:txBody>
    </xdr:sp>
    <xdr:clientData/>
  </xdr:twoCellAnchor>
  <xdr:twoCellAnchor>
    <xdr:from>
      <xdr:col>0</xdr:col>
      <xdr:colOff>123825</xdr:colOff>
      <xdr:row>20</xdr:row>
      <xdr:rowOff>123825</xdr:rowOff>
    </xdr:from>
    <xdr:to>
      <xdr:col>2</xdr:col>
      <xdr:colOff>0</xdr:colOff>
      <xdr:row>22</xdr:row>
      <xdr:rowOff>57150</xdr:rowOff>
    </xdr:to>
    <xdr:sp macro="" textlink="">
      <xdr:nvSpPr>
        <xdr:cNvPr id="65" name="Rectangle 25" descr="Marbre blanc">
          <a:hlinkClick xmlns:r="http://schemas.openxmlformats.org/officeDocument/2006/relationships" r:id="rId27"/>
        </xdr:cNvPr>
        <xdr:cNvSpPr>
          <a:spLocks noChangeArrowheads="1"/>
        </xdr:cNvSpPr>
      </xdr:nvSpPr>
      <xdr:spPr bwMode="auto">
        <a:xfrm>
          <a:off x="12382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J25</a:t>
          </a:r>
        </a:p>
      </xdr:txBody>
    </xdr:sp>
    <xdr:clientData/>
  </xdr:twoCellAnchor>
  <xdr:twoCellAnchor>
    <xdr:from>
      <xdr:col>2</xdr:col>
      <xdr:colOff>47625</xdr:colOff>
      <xdr:row>20</xdr:row>
      <xdr:rowOff>123825</xdr:rowOff>
    </xdr:from>
    <xdr:to>
      <xdr:col>3</xdr:col>
      <xdr:colOff>295275</xdr:colOff>
      <xdr:row>22</xdr:row>
      <xdr:rowOff>57150</xdr:rowOff>
    </xdr:to>
    <xdr:sp macro="" textlink="">
      <xdr:nvSpPr>
        <xdr:cNvPr id="66" name="Rectangle 26" descr="Marbre blanc">
          <a:hlinkClick xmlns:r="http://schemas.openxmlformats.org/officeDocument/2006/relationships" r:id="rId28"/>
        </xdr:cNvPr>
        <xdr:cNvSpPr>
          <a:spLocks noChangeArrowheads="1"/>
        </xdr:cNvSpPr>
      </xdr:nvSpPr>
      <xdr:spPr bwMode="auto">
        <a:xfrm>
          <a:off x="79057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J26</a:t>
          </a:r>
        </a:p>
      </xdr:txBody>
    </xdr:sp>
    <xdr:clientData/>
  </xdr:twoCellAnchor>
  <xdr:twoCellAnchor>
    <xdr:from>
      <xdr:col>11</xdr:col>
      <xdr:colOff>38100</xdr:colOff>
      <xdr:row>20</xdr:row>
      <xdr:rowOff>123825</xdr:rowOff>
    </xdr:from>
    <xdr:to>
      <xdr:col>14</xdr:col>
      <xdr:colOff>219075</xdr:colOff>
      <xdr:row>22</xdr:row>
      <xdr:rowOff>57150</xdr:rowOff>
    </xdr:to>
    <xdr:sp macro="" textlink="">
      <xdr:nvSpPr>
        <xdr:cNvPr id="79" name="Rectangle 39" descr="Parchemin">
          <a:hlinkClick xmlns:r="http://schemas.openxmlformats.org/officeDocument/2006/relationships" r:id="rId29"/>
        </xdr:cNvPr>
        <xdr:cNvSpPr>
          <a:spLocks noChangeArrowheads="1"/>
        </xdr:cNvSpPr>
      </xdr:nvSpPr>
      <xdr:spPr bwMode="auto">
        <a:xfrm>
          <a:off x="4019550" y="4314825"/>
          <a:ext cx="12668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Statistiques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14</xdr:row>
      <xdr:rowOff>123825</xdr:rowOff>
    </xdr:from>
    <xdr:to>
      <xdr:col>2</xdr:col>
      <xdr:colOff>0</xdr:colOff>
      <xdr:row>16</xdr:row>
      <xdr:rowOff>57150</xdr:rowOff>
    </xdr:to>
    <xdr:sp macro="" textlink="">
      <xdr:nvSpPr>
        <xdr:cNvPr id="41" name="Rectangle 1" descr="Marbre blanc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J01</a:t>
          </a:r>
        </a:p>
      </xdr:txBody>
    </xdr:sp>
    <xdr:clientData/>
  </xdr:twoCellAnchor>
  <xdr:twoCellAnchor>
    <xdr:from>
      <xdr:col>2</xdr:col>
      <xdr:colOff>47625</xdr:colOff>
      <xdr:row>14</xdr:row>
      <xdr:rowOff>123825</xdr:rowOff>
    </xdr:from>
    <xdr:to>
      <xdr:col>3</xdr:col>
      <xdr:colOff>295275</xdr:colOff>
      <xdr:row>16</xdr:row>
      <xdr:rowOff>57150</xdr:rowOff>
    </xdr:to>
    <xdr:sp macro="" textlink="">
      <xdr:nvSpPr>
        <xdr:cNvPr id="42" name="Rectangle 2" descr="Marbre blanc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79057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J02</a:t>
          </a:r>
        </a:p>
      </xdr:txBody>
    </xdr:sp>
    <xdr:clientData/>
  </xdr:twoCellAnchor>
  <xdr:twoCellAnchor>
    <xdr:from>
      <xdr:col>3</xdr:col>
      <xdr:colOff>352425</xdr:colOff>
      <xdr:row>14</xdr:row>
      <xdr:rowOff>123825</xdr:rowOff>
    </xdr:from>
    <xdr:to>
      <xdr:col>5</xdr:col>
      <xdr:colOff>219075</xdr:colOff>
      <xdr:row>16</xdr:row>
      <xdr:rowOff>57150</xdr:rowOff>
    </xdr:to>
    <xdr:sp macro="" textlink="">
      <xdr:nvSpPr>
        <xdr:cNvPr id="43" name="Rectangle 3" descr="Marbre blanc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1466850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J03</a:t>
          </a:r>
        </a:p>
      </xdr:txBody>
    </xdr:sp>
    <xdr:clientData/>
  </xdr:twoCellAnchor>
  <xdr:twoCellAnchor>
    <xdr:from>
      <xdr:col>5</xdr:col>
      <xdr:colOff>276225</xdr:colOff>
      <xdr:row>14</xdr:row>
      <xdr:rowOff>123825</xdr:rowOff>
    </xdr:from>
    <xdr:to>
      <xdr:col>7</xdr:col>
      <xdr:colOff>152400</xdr:colOff>
      <xdr:row>16</xdr:row>
      <xdr:rowOff>57150</xdr:rowOff>
    </xdr:to>
    <xdr:sp macro="" textlink="">
      <xdr:nvSpPr>
        <xdr:cNvPr id="44" name="Rectangle 4" descr="Marbre blanc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21336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J04</a:t>
          </a:r>
        </a:p>
      </xdr:txBody>
    </xdr:sp>
    <xdr:clientData/>
  </xdr:twoCellAnchor>
  <xdr:twoCellAnchor>
    <xdr:from>
      <xdr:col>7</xdr:col>
      <xdr:colOff>200025</xdr:colOff>
      <xdr:row>14</xdr:row>
      <xdr:rowOff>123825</xdr:rowOff>
    </xdr:from>
    <xdr:to>
      <xdr:col>9</xdr:col>
      <xdr:colOff>76200</xdr:colOff>
      <xdr:row>16</xdr:row>
      <xdr:rowOff>57150</xdr:rowOff>
    </xdr:to>
    <xdr:sp macro="" textlink="">
      <xdr:nvSpPr>
        <xdr:cNvPr id="45" name="Rectangle 5" descr="Marbre blanc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28003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J05</a:t>
          </a:r>
        </a:p>
      </xdr:txBody>
    </xdr:sp>
    <xdr:clientData/>
  </xdr:twoCellAnchor>
  <xdr:twoCellAnchor>
    <xdr:from>
      <xdr:col>9</xdr:col>
      <xdr:colOff>123825</xdr:colOff>
      <xdr:row>14</xdr:row>
      <xdr:rowOff>123825</xdr:rowOff>
    </xdr:from>
    <xdr:to>
      <xdr:col>11</xdr:col>
      <xdr:colOff>0</xdr:colOff>
      <xdr:row>16</xdr:row>
      <xdr:rowOff>57150</xdr:rowOff>
    </xdr:to>
    <xdr:sp macro="" textlink="">
      <xdr:nvSpPr>
        <xdr:cNvPr id="46" name="Rectangle 6" descr="Marbre blanc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34671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J06</a:t>
          </a:r>
        </a:p>
      </xdr:txBody>
    </xdr:sp>
    <xdr:clientData/>
  </xdr:twoCellAnchor>
  <xdr:twoCellAnchor>
    <xdr:from>
      <xdr:col>11</xdr:col>
      <xdr:colOff>47625</xdr:colOff>
      <xdr:row>14</xdr:row>
      <xdr:rowOff>123825</xdr:rowOff>
    </xdr:from>
    <xdr:to>
      <xdr:col>12</xdr:col>
      <xdr:colOff>295275</xdr:colOff>
      <xdr:row>16</xdr:row>
      <xdr:rowOff>57150</xdr:rowOff>
    </xdr:to>
    <xdr:sp macro="" textlink="">
      <xdr:nvSpPr>
        <xdr:cNvPr id="47" name="Rectangle 7" descr="Marbre blanc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41338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J07</a:t>
          </a:r>
        </a:p>
      </xdr:txBody>
    </xdr:sp>
    <xdr:clientData/>
  </xdr:twoCellAnchor>
  <xdr:twoCellAnchor>
    <xdr:from>
      <xdr:col>12</xdr:col>
      <xdr:colOff>352425</xdr:colOff>
      <xdr:row>14</xdr:row>
      <xdr:rowOff>123825</xdr:rowOff>
    </xdr:from>
    <xdr:to>
      <xdr:col>14</xdr:col>
      <xdr:colOff>219075</xdr:colOff>
      <xdr:row>16</xdr:row>
      <xdr:rowOff>57150</xdr:rowOff>
    </xdr:to>
    <xdr:sp macro="" textlink="">
      <xdr:nvSpPr>
        <xdr:cNvPr id="48" name="Rectangle 8" descr="Marbre blanc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4810125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J08</a:t>
          </a:r>
        </a:p>
      </xdr:txBody>
    </xdr:sp>
    <xdr:clientData/>
  </xdr:twoCellAnchor>
  <xdr:twoCellAnchor>
    <xdr:from>
      <xdr:col>0</xdr:col>
      <xdr:colOff>123825</xdr:colOff>
      <xdr:row>16</xdr:row>
      <xdr:rowOff>123825</xdr:rowOff>
    </xdr:from>
    <xdr:to>
      <xdr:col>2</xdr:col>
      <xdr:colOff>0</xdr:colOff>
      <xdr:row>18</xdr:row>
      <xdr:rowOff>57150</xdr:rowOff>
    </xdr:to>
    <xdr:sp macro="" textlink="">
      <xdr:nvSpPr>
        <xdr:cNvPr id="49" name="Rectangle 9" descr="Marbre blanc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12382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J09</a:t>
          </a:r>
        </a:p>
      </xdr:txBody>
    </xdr:sp>
    <xdr:clientData/>
  </xdr:twoCellAnchor>
  <xdr:twoCellAnchor>
    <xdr:from>
      <xdr:col>2</xdr:col>
      <xdr:colOff>47625</xdr:colOff>
      <xdr:row>16</xdr:row>
      <xdr:rowOff>123825</xdr:rowOff>
    </xdr:from>
    <xdr:to>
      <xdr:col>3</xdr:col>
      <xdr:colOff>295275</xdr:colOff>
      <xdr:row>18</xdr:row>
      <xdr:rowOff>57150</xdr:rowOff>
    </xdr:to>
    <xdr:sp macro="" textlink="">
      <xdr:nvSpPr>
        <xdr:cNvPr id="50" name="Rectangle 10" descr="Marbre vert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79057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1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J10</a:t>
          </a:r>
        </a:p>
      </xdr:txBody>
    </xdr:sp>
    <xdr:clientData/>
  </xdr:twoCellAnchor>
  <xdr:twoCellAnchor>
    <xdr:from>
      <xdr:col>3</xdr:col>
      <xdr:colOff>352425</xdr:colOff>
      <xdr:row>16</xdr:row>
      <xdr:rowOff>123825</xdr:rowOff>
    </xdr:from>
    <xdr:to>
      <xdr:col>5</xdr:col>
      <xdr:colOff>219075</xdr:colOff>
      <xdr:row>18</xdr:row>
      <xdr:rowOff>57150</xdr:rowOff>
    </xdr:to>
    <xdr:sp macro="" textlink="">
      <xdr:nvSpPr>
        <xdr:cNvPr id="51" name="Rectangle 11" descr="Marbre blanc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1466850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J11</a:t>
          </a:r>
        </a:p>
      </xdr:txBody>
    </xdr:sp>
    <xdr:clientData/>
  </xdr:twoCellAnchor>
  <xdr:twoCellAnchor>
    <xdr:from>
      <xdr:col>5</xdr:col>
      <xdr:colOff>276225</xdr:colOff>
      <xdr:row>16</xdr:row>
      <xdr:rowOff>123825</xdr:rowOff>
    </xdr:from>
    <xdr:to>
      <xdr:col>7</xdr:col>
      <xdr:colOff>152400</xdr:colOff>
      <xdr:row>18</xdr:row>
      <xdr:rowOff>57150</xdr:rowOff>
    </xdr:to>
    <xdr:sp macro="" textlink="">
      <xdr:nvSpPr>
        <xdr:cNvPr id="52" name="Rectangle 12" descr="Marbre blanc">
          <a:hlinkClick xmlns:r="http://schemas.openxmlformats.org/officeDocument/2006/relationships" r:id="rId14"/>
        </xdr:cNvPr>
        <xdr:cNvSpPr>
          <a:spLocks noChangeArrowheads="1"/>
        </xdr:cNvSpPr>
      </xdr:nvSpPr>
      <xdr:spPr bwMode="auto">
        <a:xfrm>
          <a:off x="21336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J12</a:t>
          </a:r>
        </a:p>
      </xdr:txBody>
    </xdr:sp>
    <xdr:clientData/>
  </xdr:twoCellAnchor>
  <xdr:twoCellAnchor>
    <xdr:from>
      <xdr:col>7</xdr:col>
      <xdr:colOff>200025</xdr:colOff>
      <xdr:row>16</xdr:row>
      <xdr:rowOff>123825</xdr:rowOff>
    </xdr:from>
    <xdr:to>
      <xdr:col>9</xdr:col>
      <xdr:colOff>76200</xdr:colOff>
      <xdr:row>18</xdr:row>
      <xdr:rowOff>57150</xdr:rowOff>
    </xdr:to>
    <xdr:sp macro="" textlink="">
      <xdr:nvSpPr>
        <xdr:cNvPr id="53" name="Rectangle 13" descr="Marbre blanc">
          <a:hlinkClick xmlns:r="http://schemas.openxmlformats.org/officeDocument/2006/relationships" r:id="rId15"/>
        </xdr:cNvPr>
        <xdr:cNvSpPr>
          <a:spLocks noChangeArrowheads="1"/>
        </xdr:cNvSpPr>
      </xdr:nvSpPr>
      <xdr:spPr bwMode="auto">
        <a:xfrm>
          <a:off x="28003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J13</a:t>
          </a:r>
        </a:p>
      </xdr:txBody>
    </xdr:sp>
    <xdr:clientData/>
  </xdr:twoCellAnchor>
  <xdr:twoCellAnchor>
    <xdr:from>
      <xdr:col>9</xdr:col>
      <xdr:colOff>123825</xdr:colOff>
      <xdr:row>16</xdr:row>
      <xdr:rowOff>123825</xdr:rowOff>
    </xdr:from>
    <xdr:to>
      <xdr:col>11</xdr:col>
      <xdr:colOff>0</xdr:colOff>
      <xdr:row>18</xdr:row>
      <xdr:rowOff>57150</xdr:rowOff>
    </xdr:to>
    <xdr:sp macro="" textlink="">
      <xdr:nvSpPr>
        <xdr:cNvPr id="54" name="Rectangle 14" descr="Marbre blanc">
          <a:hlinkClick xmlns:r="http://schemas.openxmlformats.org/officeDocument/2006/relationships" r:id="rId16"/>
        </xdr:cNvPr>
        <xdr:cNvSpPr>
          <a:spLocks noChangeArrowheads="1"/>
        </xdr:cNvSpPr>
      </xdr:nvSpPr>
      <xdr:spPr bwMode="auto">
        <a:xfrm>
          <a:off x="34671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J14</a:t>
          </a:r>
        </a:p>
      </xdr:txBody>
    </xdr:sp>
    <xdr:clientData/>
  </xdr:twoCellAnchor>
  <xdr:twoCellAnchor>
    <xdr:from>
      <xdr:col>11</xdr:col>
      <xdr:colOff>47625</xdr:colOff>
      <xdr:row>16</xdr:row>
      <xdr:rowOff>123825</xdr:rowOff>
    </xdr:from>
    <xdr:to>
      <xdr:col>12</xdr:col>
      <xdr:colOff>295275</xdr:colOff>
      <xdr:row>18</xdr:row>
      <xdr:rowOff>57150</xdr:rowOff>
    </xdr:to>
    <xdr:sp macro="" textlink="">
      <xdr:nvSpPr>
        <xdr:cNvPr id="55" name="Rectangle 15" descr="Marbre blanc">
          <a:hlinkClick xmlns:r="http://schemas.openxmlformats.org/officeDocument/2006/relationships" r:id="rId17"/>
        </xdr:cNvPr>
        <xdr:cNvSpPr>
          <a:spLocks noChangeArrowheads="1"/>
        </xdr:cNvSpPr>
      </xdr:nvSpPr>
      <xdr:spPr bwMode="auto">
        <a:xfrm>
          <a:off x="41338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J15</a:t>
          </a:r>
        </a:p>
      </xdr:txBody>
    </xdr:sp>
    <xdr:clientData/>
  </xdr:twoCellAnchor>
  <xdr:twoCellAnchor>
    <xdr:from>
      <xdr:col>12</xdr:col>
      <xdr:colOff>352425</xdr:colOff>
      <xdr:row>16</xdr:row>
      <xdr:rowOff>123825</xdr:rowOff>
    </xdr:from>
    <xdr:to>
      <xdr:col>14</xdr:col>
      <xdr:colOff>219075</xdr:colOff>
      <xdr:row>18</xdr:row>
      <xdr:rowOff>57150</xdr:rowOff>
    </xdr:to>
    <xdr:sp macro="" textlink="">
      <xdr:nvSpPr>
        <xdr:cNvPr id="56" name="Rectangle 16" descr="Marbre blanc">
          <a:hlinkClick xmlns:r="http://schemas.openxmlformats.org/officeDocument/2006/relationships" r:id="rId18"/>
        </xdr:cNvPr>
        <xdr:cNvSpPr>
          <a:spLocks noChangeArrowheads="1"/>
        </xdr:cNvSpPr>
      </xdr:nvSpPr>
      <xdr:spPr bwMode="auto">
        <a:xfrm>
          <a:off x="4810125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J16</a:t>
          </a:r>
        </a:p>
      </xdr:txBody>
    </xdr:sp>
    <xdr:clientData/>
  </xdr:twoCellAnchor>
  <xdr:twoCellAnchor>
    <xdr:from>
      <xdr:col>0</xdr:col>
      <xdr:colOff>123825</xdr:colOff>
      <xdr:row>18</xdr:row>
      <xdr:rowOff>123825</xdr:rowOff>
    </xdr:from>
    <xdr:to>
      <xdr:col>2</xdr:col>
      <xdr:colOff>0</xdr:colOff>
      <xdr:row>20</xdr:row>
      <xdr:rowOff>57150</xdr:rowOff>
    </xdr:to>
    <xdr:sp macro="" textlink="">
      <xdr:nvSpPr>
        <xdr:cNvPr id="57" name="Rectangle 17" descr="Marbre blanc">
          <a:hlinkClick xmlns:r="http://schemas.openxmlformats.org/officeDocument/2006/relationships" r:id="rId19"/>
        </xdr:cNvPr>
        <xdr:cNvSpPr>
          <a:spLocks noChangeArrowheads="1"/>
        </xdr:cNvSpPr>
      </xdr:nvSpPr>
      <xdr:spPr bwMode="auto">
        <a:xfrm>
          <a:off x="12382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J17</a:t>
          </a:r>
        </a:p>
      </xdr:txBody>
    </xdr:sp>
    <xdr:clientData/>
  </xdr:twoCellAnchor>
  <xdr:twoCellAnchor>
    <xdr:from>
      <xdr:col>2</xdr:col>
      <xdr:colOff>47625</xdr:colOff>
      <xdr:row>18</xdr:row>
      <xdr:rowOff>123825</xdr:rowOff>
    </xdr:from>
    <xdr:to>
      <xdr:col>3</xdr:col>
      <xdr:colOff>295275</xdr:colOff>
      <xdr:row>20</xdr:row>
      <xdr:rowOff>57150</xdr:rowOff>
    </xdr:to>
    <xdr:sp macro="" textlink="">
      <xdr:nvSpPr>
        <xdr:cNvPr id="58" name="Rectangle 18" descr="Marbre blanc">
          <a:hlinkClick xmlns:r="http://schemas.openxmlformats.org/officeDocument/2006/relationships" r:id="rId20"/>
        </xdr:cNvPr>
        <xdr:cNvSpPr>
          <a:spLocks noChangeArrowheads="1"/>
        </xdr:cNvSpPr>
      </xdr:nvSpPr>
      <xdr:spPr bwMode="auto">
        <a:xfrm>
          <a:off x="79057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J18</a:t>
          </a:r>
        </a:p>
      </xdr:txBody>
    </xdr:sp>
    <xdr:clientData/>
  </xdr:twoCellAnchor>
  <xdr:twoCellAnchor>
    <xdr:from>
      <xdr:col>3</xdr:col>
      <xdr:colOff>352425</xdr:colOff>
      <xdr:row>18</xdr:row>
      <xdr:rowOff>123825</xdr:rowOff>
    </xdr:from>
    <xdr:to>
      <xdr:col>5</xdr:col>
      <xdr:colOff>219075</xdr:colOff>
      <xdr:row>20</xdr:row>
      <xdr:rowOff>57150</xdr:rowOff>
    </xdr:to>
    <xdr:sp macro="" textlink="">
      <xdr:nvSpPr>
        <xdr:cNvPr id="59" name="Rectangle 19" descr="Marbre blanc">
          <a:hlinkClick xmlns:r="http://schemas.openxmlformats.org/officeDocument/2006/relationships" r:id="rId21"/>
        </xdr:cNvPr>
        <xdr:cNvSpPr>
          <a:spLocks noChangeArrowheads="1"/>
        </xdr:cNvSpPr>
      </xdr:nvSpPr>
      <xdr:spPr bwMode="auto">
        <a:xfrm>
          <a:off x="1466850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J19</a:t>
          </a:r>
        </a:p>
      </xdr:txBody>
    </xdr:sp>
    <xdr:clientData/>
  </xdr:twoCellAnchor>
  <xdr:twoCellAnchor>
    <xdr:from>
      <xdr:col>5</xdr:col>
      <xdr:colOff>276225</xdr:colOff>
      <xdr:row>18</xdr:row>
      <xdr:rowOff>123825</xdr:rowOff>
    </xdr:from>
    <xdr:to>
      <xdr:col>7</xdr:col>
      <xdr:colOff>152400</xdr:colOff>
      <xdr:row>20</xdr:row>
      <xdr:rowOff>57150</xdr:rowOff>
    </xdr:to>
    <xdr:sp macro="" textlink="">
      <xdr:nvSpPr>
        <xdr:cNvPr id="60" name="Rectangle 20" descr="Marbre blanc">
          <a:hlinkClick xmlns:r="http://schemas.openxmlformats.org/officeDocument/2006/relationships" r:id="rId22"/>
        </xdr:cNvPr>
        <xdr:cNvSpPr>
          <a:spLocks noChangeArrowheads="1"/>
        </xdr:cNvSpPr>
      </xdr:nvSpPr>
      <xdr:spPr bwMode="auto">
        <a:xfrm>
          <a:off x="21336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J20</a:t>
          </a:r>
        </a:p>
      </xdr:txBody>
    </xdr:sp>
    <xdr:clientData/>
  </xdr:twoCellAnchor>
  <xdr:twoCellAnchor>
    <xdr:from>
      <xdr:col>7</xdr:col>
      <xdr:colOff>200025</xdr:colOff>
      <xdr:row>18</xdr:row>
      <xdr:rowOff>123825</xdr:rowOff>
    </xdr:from>
    <xdr:to>
      <xdr:col>9</xdr:col>
      <xdr:colOff>76200</xdr:colOff>
      <xdr:row>20</xdr:row>
      <xdr:rowOff>57150</xdr:rowOff>
    </xdr:to>
    <xdr:sp macro="" textlink="">
      <xdr:nvSpPr>
        <xdr:cNvPr id="61" name="Rectangle 21" descr="Marbre blanc">
          <a:hlinkClick xmlns:r="http://schemas.openxmlformats.org/officeDocument/2006/relationships" r:id="rId23"/>
        </xdr:cNvPr>
        <xdr:cNvSpPr>
          <a:spLocks noChangeArrowheads="1"/>
        </xdr:cNvSpPr>
      </xdr:nvSpPr>
      <xdr:spPr bwMode="auto">
        <a:xfrm>
          <a:off x="28003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J21</a:t>
          </a:r>
        </a:p>
      </xdr:txBody>
    </xdr:sp>
    <xdr:clientData/>
  </xdr:twoCellAnchor>
  <xdr:twoCellAnchor>
    <xdr:from>
      <xdr:col>9</xdr:col>
      <xdr:colOff>123825</xdr:colOff>
      <xdr:row>18</xdr:row>
      <xdr:rowOff>123825</xdr:rowOff>
    </xdr:from>
    <xdr:to>
      <xdr:col>11</xdr:col>
      <xdr:colOff>0</xdr:colOff>
      <xdr:row>20</xdr:row>
      <xdr:rowOff>57150</xdr:rowOff>
    </xdr:to>
    <xdr:sp macro="" textlink="">
      <xdr:nvSpPr>
        <xdr:cNvPr id="62" name="Rectangle 22" descr="Marbre blanc">
          <a:hlinkClick xmlns:r="http://schemas.openxmlformats.org/officeDocument/2006/relationships" r:id="rId24"/>
        </xdr:cNvPr>
        <xdr:cNvSpPr>
          <a:spLocks noChangeArrowheads="1"/>
        </xdr:cNvSpPr>
      </xdr:nvSpPr>
      <xdr:spPr bwMode="auto">
        <a:xfrm>
          <a:off x="34671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J22</a:t>
          </a:r>
        </a:p>
      </xdr:txBody>
    </xdr:sp>
    <xdr:clientData/>
  </xdr:twoCellAnchor>
  <xdr:twoCellAnchor>
    <xdr:from>
      <xdr:col>11</xdr:col>
      <xdr:colOff>47625</xdr:colOff>
      <xdr:row>18</xdr:row>
      <xdr:rowOff>123825</xdr:rowOff>
    </xdr:from>
    <xdr:to>
      <xdr:col>12</xdr:col>
      <xdr:colOff>295275</xdr:colOff>
      <xdr:row>20</xdr:row>
      <xdr:rowOff>57150</xdr:rowOff>
    </xdr:to>
    <xdr:sp macro="" textlink="">
      <xdr:nvSpPr>
        <xdr:cNvPr id="63" name="Rectangle 23" descr="Marbre blanc">
          <a:hlinkClick xmlns:r="http://schemas.openxmlformats.org/officeDocument/2006/relationships" r:id="rId25"/>
        </xdr:cNvPr>
        <xdr:cNvSpPr>
          <a:spLocks noChangeArrowheads="1"/>
        </xdr:cNvSpPr>
      </xdr:nvSpPr>
      <xdr:spPr bwMode="auto">
        <a:xfrm>
          <a:off x="41338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J23</a:t>
          </a:r>
        </a:p>
      </xdr:txBody>
    </xdr:sp>
    <xdr:clientData/>
  </xdr:twoCellAnchor>
  <xdr:twoCellAnchor>
    <xdr:from>
      <xdr:col>12</xdr:col>
      <xdr:colOff>352425</xdr:colOff>
      <xdr:row>18</xdr:row>
      <xdr:rowOff>123825</xdr:rowOff>
    </xdr:from>
    <xdr:to>
      <xdr:col>14</xdr:col>
      <xdr:colOff>219075</xdr:colOff>
      <xdr:row>20</xdr:row>
      <xdr:rowOff>57150</xdr:rowOff>
    </xdr:to>
    <xdr:sp macro="" textlink="">
      <xdr:nvSpPr>
        <xdr:cNvPr id="64" name="Rectangle 24" descr="Marbre blanc">
          <a:hlinkClick xmlns:r="http://schemas.openxmlformats.org/officeDocument/2006/relationships" r:id="rId26"/>
        </xdr:cNvPr>
        <xdr:cNvSpPr>
          <a:spLocks noChangeArrowheads="1"/>
        </xdr:cNvSpPr>
      </xdr:nvSpPr>
      <xdr:spPr bwMode="auto">
        <a:xfrm>
          <a:off x="4810125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J24</a:t>
          </a:r>
        </a:p>
      </xdr:txBody>
    </xdr:sp>
    <xdr:clientData/>
  </xdr:twoCellAnchor>
  <xdr:twoCellAnchor>
    <xdr:from>
      <xdr:col>0</xdr:col>
      <xdr:colOff>123825</xdr:colOff>
      <xdr:row>20</xdr:row>
      <xdr:rowOff>123825</xdr:rowOff>
    </xdr:from>
    <xdr:to>
      <xdr:col>2</xdr:col>
      <xdr:colOff>0</xdr:colOff>
      <xdr:row>22</xdr:row>
      <xdr:rowOff>57150</xdr:rowOff>
    </xdr:to>
    <xdr:sp macro="" textlink="">
      <xdr:nvSpPr>
        <xdr:cNvPr id="65" name="Rectangle 25" descr="Marbre blanc">
          <a:hlinkClick xmlns:r="http://schemas.openxmlformats.org/officeDocument/2006/relationships" r:id="rId27"/>
        </xdr:cNvPr>
        <xdr:cNvSpPr>
          <a:spLocks noChangeArrowheads="1"/>
        </xdr:cNvSpPr>
      </xdr:nvSpPr>
      <xdr:spPr bwMode="auto">
        <a:xfrm>
          <a:off x="12382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J25</a:t>
          </a:r>
        </a:p>
      </xdr:txBody>
    </xdr:sp>
    <xdr:clientData/>
  </xdr:twoCellAnchor>
  <xdr:twoCellAnchor>
    <xdr:from>
      <xdr:col>2</xdr:col>
      <xdr:colOff>47625</xdr:colOff>
      <xdr:row>20</xdr:row>
      <xdr:rowOff>123825</xdr:rowOff>
    </xdr:from>
    <xdr:to>
      <xdr:col>3</xdr:col>
      <xdr:colOff>295275</xdr:colOff>
      <xdr:row>22</xdr:row>
      <xdr:rowOff>57150</xdr:rowOff>
    </xdr:to>
    <xdr:sp macro="" textlink="">
      <xdr:nvSpPr>
        <xdr:cNvPr id="66" name="Rectangle 26" descr="Marbre blanc">
          <a:hlinkClick xmlns:r="http://schemas.openxmlformats.org/officeDocument/2006/relationships" r:id="rId28"/>
        </xdr:cNvPr>
        <xdr:cNvSpPr>
          <a:spLocks noChangeArrowheads="1"/>
        </xdr:cNvSpPr>
      </xdr:nvSpPr>
      <xdr:spPr bwMode="auto">
        <a:xfrm>
          <a:off x="79057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J26</a:t>
          </a:r>
        </a:p>
      </xdr:txBody>
    </xdr:sp>
    <xdr:clientData/>
  </xdr:twoCellAnchor>
  <xdr:twoCellAnchor>
    <xdr:from>
      <xdr:col>11</xdr:col>
      <xdr:colOff>38100</xdr:colOff>
      <xdr:row>20</xdr:row>
      <xdr:rowOff>123825</xdr:rowOff>
    </xdr:from>
    <xdr:to>
      <xdr:col>14</xdr:col>
      <xdr:colOff>219075</xdr:colOff>
      <xdr:row>22</xdr:row>
      <xdr:rowOff>57150</xdr:rowOff>
    </xdr:to>
    <xdr:sp macro="" textlink="">
      <xdr:nvSpPr>
        <xdr:cNvPr id="79" name="Rectangle 39" descr="Parchemin">
          <a:hlinkClick xmlns:r="http://schemas.openxmlformats.org/officeDocument/2006/relationships" r:id="rId29"/>
        </xdr:cNvPr>
        <xdr:cNvSpPr>
          <a:spLocks noChangeArrowheads="1"/>
        </xdr:cNvSpPr>
      </xdr:nvSpPr>
      <xdr:spPr bwMode="auto">
        <a:xfrm>
          <a:off x="4019550" y="4314825"/>
          <a:ext cx="12668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Statistiques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14</xdr:row>
      <xdr:rowOff>123825</xdr:rowOff>
    </xdr:from>
    <xdr:to>
      <xdr:col>2</xdr:col>
      <xdr:colOff>0</xdr:colOff>
      <xdr:row>16</xdr:row>
      <xdr:rowOff>57150</xdr:rowOff>
    </xdr:to>
    <xdr:sp macro="" textlink="">
      <xdr:nvSpPr>
        <xdr:cNvPr id="2" name="Rectangle 1" descr="Marbre blanc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J01</a:t>
          </a:r>
        </a:p>
      </xdr:txBody>
    </xdr:sp>
    <xdr:clientData/>
  </xdr:twoCellAnchor>
  <xdr:twoCellAnchor>
    <xdr:from>
      <xdr:col>2</xdr:col>
      <xdr:colOff>47625</xdr:colOff>
      <xdr:row>14</xdr:row>
      <xdr:rowOff>123825</xdr:rowOff>
    </xdr:from>
    <xdr:to>
      <xdr:col>3</xdr:col>
      <xdr:colOff>295275</xdr:colOff>
      <xdr:row>16</xdr:row>
      <xdr:rowOff>57150</xdr:rowOff>
    </xdr:to>
    <xdr:sp macro="" textlink="">
      <xdr:nvSpPr>
        <xdr:cNvPr id="3" name="Rectangle 2" descr="Marbre blanc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79057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J02</a:t>
          </a:r>
        </a:p>
      </xdr:txBody>
    </xdr:sp>
    <xdr:clientData/>
  </xdr:twoCellAnchor>
  <xdr:twoCellAnchor>
    <xdr:from>
      <xdr:col>3</xdr:col>
      <xdr:colOff>352425</xdr:colOff>
      <xdr:row>14</xdr:row>
      <xdr:rowOff>123825</xdr:rowOff>
    </xdr:from>
    <xdr:to>
      <xdr:col>5</xdr:col>
      <xdr:colOff>219075</xdr:colOff>
      <xdr:row>16</xdr:row>
      <xdr:rowOff>57150</xdr:rowOff>
    </xdr:to>
    <xdr:sp macro="" textlink="">
      <xdr:nvSpPr>
        <xdr:cNvPr id="4" name="Rectangle 3" descr="Marbre blanc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1466850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J03</a:t>
          </a:r>
        </a:p>
      </xdr:txBody>
    </xdr:sp>
    <xdr:clientData/>
  </xdr:twoCellAnchor>
  <xdr:twoCellAnchor>
    <xdr:from>
      <xdr:col>5</xdr:col>
      <xdr:colOff>276225</xdr:colOff>
      <xdr:row>14</xdr:row>
      <xdr:rowOff>123825</xdr:rowOff>
    </xdr:from>
    <xdr:to>
      <xdr:col>7</xdr:col>
      <xdr:colOff>152400</xdr:colOff>
      <xdr:row>16</xdr:row>
      <xdr:rowOff>57150</xdr:rowOff>
    </xdr:to>
    <xdr:sp macro="" textlink="">
      <xdr:nvSpPr>
        <xdr:cNvPr id="5" name="Rectangle 4" descr="Marbre blanc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21336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J04</a:t>
          </a:r>
        </a:p>
      </xdr:txBody>
    </xdr:sp>
    <xdr:clientData/>
  </xdr:twoCellAnchor>
  <xdr:twoCellAnchor>
    <xdr:from>
      <xdr:col>7</xdr:col>
      <xdr:colOff>200025</xdr:colOff>
      <xdr:row>14</xdr:row>
      <xdr:rowOff>123825</xdr:rowOff>
    </xdr:from>
    <xdr:to>
      <xdr:col>9</xdr:col>
      <xdr:colOff>76200</xdr:colOff>
      <xdr:row>16</xdr:row>
      <xdr:rowOff>57150</xdr:rowOff>
    </xdr:to>
    <xdr:sp macro="" textlink="">
      <xdr:nvSpPr>
        <xdr:cNvPr id="6" name="Rectangle 5" descr="Marbre blanc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28003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J05</a:t>
          </a:r>
        </a:p>
      </xdr:txBody>
    </xdr:sp>
    <xdr:clientData/>
  </xdr:twoCellAnchor>
  <xdr:twoCellAnchor>
    <xdr:from>
      <xdr:col>9</xdr:col>
      <xdr:colOff>123825</xdr:colOff>
      <xdr:row>14</xdr:row>
      <xdr:rowOff>123825</xdr:rowOff>
    </xdr:from>
    <xdr:to>
      <xdr:col>11</xdr:col>
      <xdr:colOff>0</xdr:colOff>
      <xdr:row>16</xdr:row>
      <xdr:rowOff>57150</xdr:rowOff>
    </xdr:to>
    <xdr:sp macro="" textlink="">
      <xdr:nvSpPr>
        <xdr:cNvPr id="7" name="Rectangle 6" descr="Marbre blanc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34671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J06</a:t>
          </a:r>
        </a:p>
      </xdr:txBody>
    </xdr:sp>
    <xdr:clientData/>
  </xdr:twoCellAnchor>
  <xdr:twoCellAnchor>
    <xdr:from>
      <xdr:col>11</xdr:col>
      <xdr:colOff>47625</xdr:colOff>
      <xdr:row>14</xdr:row>
      <xdr:rowOff>123825</xdr:rowOff>
    </xdr:from>
    <xdr:to>
      <xdr:col>12</xdr:col>
      <xdr:colOff>295275</xdr:colOff>
      <xdr:row>16</xdr:row>
      <xdr:rowOff>57150</xdr:rowOff>
    </xdr:to>
    <xdr:sp macro="" textlink="">
      <xdr:nvSpPr>
        <xdr:cNvPr id="8" name="Rectangle 7" descr="Marbre blanc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41338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J07</a:t>
          </a:r>
        </a:p>
      </xdr:txBody>
    </xdr:sp>
    <xdr:clientData/>
  </xdr:twoCellAnchor>
  <xdr:twoCellAnchor>
    <xdr:from>
      <xdr:col>12</xdr:col>
      <xdr:colOff>352425</xdr:colOff>
      <xdr:row>14</xdr:row>
      <xdr:rowOff>123825</xdr:rowOff>
    </xdr:from>
    <xdr:to>
      <xdr:col>14</xdr:col>
      <xdr:colOff>219075</xdr:colOff>
      <xdr:row>16</xdr:row>
      <xdr:rowOff>57150</xdr:rowOff>
    </xdr:to>
    <xdr:sp macro="" textlink="">
      <xdr:nvSpPr>
        <xdr:cNvPr id="9" name="Rectangle 8" descr="Marbre blanc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4810125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J08</a:t>
          </a:r>
        </a:p>
      </xdr:txBody>
    </xdr:sp>
    <xdr:clientData/>
  </xdr:twoCellAnchor>
  <xdr:twoCellAnchor>
    <xdr:from>
      <xdr:col>0</xdr:col>
      <xdr:colOff>123825</xdr:colOff>
      <xdr:row>16</xdr:row>
      <xdr:rowOff>123825</xdr:rowOff>
    </xdr:from>
    <xdr:to>
      <xdr:col>2</xdr:col>
      <xdr:colOff>0</xdr:colOff>
      <xdr:row>18</xdr:row>
      <xdr:rowOff>57150</xdr:rowOff>
    </xdr:to>
    <xdr:sp macro="" textlink="">
      <xdr:nvSpPr>
        <xdr:cNvPr id="10" name="Rectangle 9" descr="Marbre blanc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12382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J09</a:t>
          </a:r>
        </a:p>
      </xdr:txBody>
    </xdr:sp>
    <xdr:clientData/>
  </xdr:twoCellAnchor>
  <xdr:twoCellAnchor>
    <xdr:from>
      <xdr:col>2</xdr:col>
      <xdr:colOff>47625</xdr:colOff>
      <xdr:row>16</xdr:row>
      <xdr:rowOff>123825</xdr:rowOff>
    </xdr:from>
    <xdr:to>
      <xdr:col>3</xdr:col>
      <xdr:colOff>295275</xdr:colOff>
      <xdr:row>18</xdr:row>
      <xdr:rowOff>57150</xdr:rowOff>
    </xdr:to>
    <xdr:sp macro="" textlink="">
      <xdr:nvSpPr>
        <xdr:cNvPr id="11" name="Rectangle 10" descr="Marbre blanc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79057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J10</a:t>
          </a:r>
        </a:p>
      </xdr:txBody>
    </xdr:sp>
    <xdr:clientData/>
  </xdr:twoCellAnchor>
  <xdr:twoCellAnchor>
    <xdr:from>
      <xdr:col>3</xdr:col>
      <xdr:colOff>352425</xdr:colOff>
      <xdr:row>16</xdr:row>
      <xdr:rowOff>123825</xdr:rowOff>
    </xdr:from>
    <xdr:to>
      <xdr:col>5</xdr:col>
      <xdr:colOff>219075</xdr:colOff>
      <xdr:row>18</xdr:row>
      <xdr:rowOff>57150</xdr:rowOff>
    </xdr:to>
    <xdr:sp macro="" textlink="">
      <xdr:nvSpPr>
        <xdr:cNvPr id="12" name="Rectangle 11" descr="Marbre vert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1466850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13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J11</a:t>
          </a:r>
        </a:p>
      </xdr:txBody>
    </xdr:sp>
    <xdr:clientData/>
  </xdr:twoCellAnchor>
  <xdr:twoCellAnchor>
    <xdr:from>
      <xdr:col>5</xdr:col>
      <xdr:colOff>276225</xdr:colOff>
      <xdr:row>16</xdr:row>
      <xdr:rowOff>123825</xdr:rowOff>
    </xdr:from>
    <xdr:to>
      <xdr:col>7</xdr:col>
      <xdr:colOff>152400</xdr:colOff>
      <xdr:row>18</xdr:row>
      <xdr:rowOff>57150</xdr:rowOff>
    </xdr:to>
    <xdr:sp macro="" textlink="">
      <xdr:nvSpPr>
        <xdr:cNvPr id="13" name="Rectangle 12" descr="Marbre blanc">
          <a:hlinkClick xmlns:r="http://schemas.openxmlformats.org/officeDocument/2006/relationships" r:id="rId14"/>
        </xdr:cNvPr>
        <xdr:cNvSpPr>
          <a:spLocks noChangeArrowheads="1"/>
        </xdr:cNvSpPr>
      </xdr:nvSpPr>
      <xdr:spPr bwMode="auto">
        <a:xfrm>
          <a:off x="21336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J12</a:t>
          </a:r>
        </a:p>
      </xdr:txBody>
    </xdr:sp>
    <xdr:clientData/>
  </xdr:twoCellAnchor>
  <xdr:twoCellAnchor>
    <xdr:from>
      <xdr:col>7</xdr:col>
      <xdr:colOff>200025</xdr:colOff>
      <xdr:row>16</xdr:row>
      <xdr:rowOff>123825</xdr:rowOff>
    </xdr:from>
    <xdr:to>
      <xdr:col>9</xdr:col>
      <xdr:colOff>76200</xdr:colOff>
      <xdr:row>18</xdr:row>
      <xdr:rowOff>57150</xdr:rowOff>
    </xdr:to>
    <xdr:sp macro="" textlink="">
      <xdr:nvSpPr>
        <xdr:cNvPr id="14" name="Rectangle 13" descr="Marbre blanc">
          <a:hlinkClick xmlns:r="http://schemas.openxmlformats.org/officeDocument/2006/relationships" r:id="rId15"/>
        </xdr:cNvPr>
        <xdr:cNvSpPr>
          <a:spLocks noChangeArrowheads="1"/>
        </xdr:cNvSpPr>
      </xdr:nvSpPr>
      <xdr:spPr bwMode="auto">
        <a:xfrm>
          <a:off x="28003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J13</a:t>
          </a:r>
        </a:p>
      </xdr:txBody>
    </xdr:sp>
    <xdr:clientData/>
  </xdr:twoCellAnchor>
  <xdr:twoCellAnchor>
    <xdr:from>
      <xdr:col>9</xdr:col>
      <xdr:colOff>123825</xdr:colOff>
      <xdr:row>16</xdr:row>
      <xdr:rowOff>123825</xdr:rowOff>
    </xdr:from>
    <xdr:to>
      <xdr:col>11</xdr:col>
      <xdr:colOff>0</xdr:colOff>
      <xdr:row>18</xdr:row>
      <xdr:rowOff>57150</xdr:rowOff>
    </xdr:to>
    <xdr:sp macro="" textlink="">
      <xdr:nvSpPr>
        <xdr:cNvPr id="15" name="Rectangle 14" descr="Marbre blanc">
          <a:hlinkClick xmlns:r="http://schemas.openxmlformats.org/officeDocument/2006/relationships" r:id="rId16"/>
        </xdr:cNvPr>
        <xdr:cNvSpPr>
          <a:spLocks noChangeArrowheads="1"/>
        </xdr:cNvSpPr>
      </xdr:nvSpPr>
      <xdr:spPr bwMode="auto">
        <a:xfrm>
          <a:off x="34671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J14</a:t>
          </a:r>
        </a:p>
      </xdr:txBody>
    </xdr:sp>
    <xdr:clientData/>
  </xdr:twoCellAnchor>
  <xdr:twoCellAnchor>
    <xdr:from>
      <xdr:col>11</xdr:col>
      <xdr:colOff>47625</xdr:colOff>
      <xdr:row>16</xdr:row>
      <xdr:rowOff>123825</xdr:rowOff>
    </xdr:from>
    <xdr:to>
      <xdr:col>12</xdr:col>
      <xdr:colOff>295275</xdr:colOff>
      <xdr:row>18</xdr:row>
      <xdr:rowOff>57150</xdr:rowOff>
    </xdr:to>
    <xdr:sp macro="" textlink="">
      <xdr:nvSpPr>
        <xdr:cNvPr id="16" name="Rectangle 15" descr="Marbre blanc">
          <a:hlinkClick xmlns:r="http://schemas.openxmlformats.org/officeDocument/2006/relationships" r:id="rId17"/>
        </xdr:cNvPr>
        <xdr:cNvSpPr>
          <a:spLocks noChangeArrowheads="1"/>
        </xdr:cNvSpPr>
      </xdr:nvSpPr>
      <xdr:spPr bwMode="auto">
        <a:xfrm>
          <a:off x="41338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J15</a:t>
          </a:r>
        </a:p>
      </xdr:txBody>
    </xdr:sp>
    <xdr:clientData/>
  </xdr:twoCellAnchor>
  <xdr:twoCellAnchor>
    <xdr:from>
      <xdr:col>12</xdr:col>
      <xdr:colOff>352425</xdr:colOff>
      <xdr:row>16</xdr:row>
      <xdr:rowOff>123825</xdr:rowOff>
    </xdr:from>
    <xdr:to>
      <xdr:col>14</xdr:col>
      <xdr:colOff>219075</xdr:colOff>
      <xdr:row>18</xdr:row>
      <xdr:rowOff>57150</xdr:rowOff>
    </xdr:to>
    <xdr:sp macro="" textlink="">
      <xdr:nvSpPr>
        <xdr:cNvPr id="17" name="Rectangle 16" descr="Marbre blanc">
          <a:hlinkClick xmlns:r="http://schemas.openxmlformats.org/officeDocument/2006/relationships" r:id="rId18"/>
        </xdr:cNvPr>
        <xdr:cNvSpPr>
          <a:spLocks noChangeArrowheads="1"/>
        </xdr:cNvSpPr>
      </xdr:nvSpPr>
      <xdr:spPr bwMode="auto">
        <a:xfrm>
          <a:off x="4810125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J16</a:t>
          </a:r>
        </a:p>
      </xdr:txBody>
    </xdr:sp>
    <xdr:clientData/>
  </xdr:twoCellAnchor>
  <xdr:twoCellAnchor>
    <xdr:from>
      <xdr:col>0</xdr:col>
      <xdr:colOff>123825</xdr:colOff>
      <xdr:row>18</xdr:row>
      <xdr:rowOff>123825</xdr:rowOff>
    </xdr:from>
    <xdr:to>
      <xdr:col>2</xdr:col>
      <xdr:colOff>0</xdr:colOff>
      <xdr:row>20</xdr:row>
      <xdr:rowOff>57150</xdr:rowOff>
    </xdr:to>
    <xdr:sp macro="" textlink="">
      <xdr:nvSpPr>
        <xdr:cNvPr id="18" name="Rectangle 17" descr="Marbre blanc">
          <a:hlinkClick xmlns:r="http://schemas.openxmlformats.org/officeDocument/2006/relationships" r:id="rId19"/>
        </xdr:cNvPr>
        <xdr:cNvSpPr>
          <a:spLocks noChangeArrowheads="1"/>
        </xdr:cNvSpPr>
      </xdr:nvSpPr>
      <xdr:spPr bwMode="auto">
        <a:xfrm>
          <a:off x="12382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J17</a:t>
          </a:r>
        </a:p>
      </xdr:txBody>
    </xdr:sp>
    <xdr:clientData/>
  </xdr:twoCellAnchor>
  <xdr:twoCellAnchor>
    <xdr:from>
      <xdr:col>2</xdr:col>
      <xdr:colOff>47625</xdr:colOff>
      <xdr:row>18</xdr:row>
      <xdr:rowOff>123825</xdr:rowOff>
    </xdr:from>
    <xdr:to>
      <xdr:col>3</xdr:col>
      <xdr:colOff>295275</xdr:colOff>
      <xdr:row>20</xdr:row>
      <xdr:rowOff>57150</xdr:rowOff>
    </xdr:to>
    <xdr:sp macro="" textlink="">
      <xdr:nvSpPr>
        <xdr:cNvPr id="19" name="Rectangle 18" descr="Marbre blanc">
          <a:hlinkClick xmlns:r="http://schemas.openxmlformats.org/officeDocument/2006/relationships" r:id="rId20"/>
        </xdr:cNvPr>
        <xdr:cNvSpPr>
          <a:spLocks noChangeArrowheads="1"/>
        </xdr:cNvSpPr>
      </xdr:nvSpPr>
      <xdr:spPr bwMode="auto">
        <a:xfrm>
          <a:off x="79057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J18</a:t>
          </a:r>
        </a:p>
      </xdr:txBody>
    </xdr:sp>
    <xdr:clientData/>
  </xdr:twoCellAnchor>
  <xdr:twoCellAnchor>
    <xdr:from>
      <xdr:col>3</xdr:col>
      <xdr:colOff>352425</xdr:colOff>
      <xdr:row>18</xdr:row>
      <xdr:rowOff>123825</xdr:rowOff>
    </xdr:from>
    <xdr:to>
      <xdr:col>5</xdr:col>
      <xdr:colOff>219075</xdr:colOff>
      <xdr:row>20</xdr:row>
      <xdr:rowOff>57150</xdr:rowOff>
    </xdr:to>
    <xdr:sp macro="" textlink="">
      <xdr:nvSpPr>
        <xdr:cNvPr id="20" name="Rectangle 19" descr="Marbre blanc">
          <a:hlinkClick xmlns:r="http://schemas.openxmlformats.org/officeDocument/2006/relationships" r:id="rId21"/>
        </xdr:cNvPr>
        <xdr:cNvSpPr>
          <a:spLocks noChangeArrowheads="1"/>
        </xdr:cNvSpPr>
      </xdr:nvSpPr>
      <xdr:spPr bwMode="auto">
        <a:xfrm>
          <a:off x="1466850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J19</a:t>
          </a:r>
        </a:p>
      </xdr:txBody>
    </xdr:sp>
    <xdr:clientData/>
  </xdr:twoCellAnchor>
  <xdr:twoCellAnchor>
    <xdr:from>
      <xdr:col>5</xdr:col>
      <xdr:colOff>276225</xdr:colOff>
      <xdr:row>18</xdr:row>
      <xdr:rowOff>123825</xdr:rowOff>
    </xdr:from>
    <xdr:to>
      <xdr:col>7</xdr:col>
      <xdr:colOff>152400</xdr:colOff>
      <xdr:row>20</xdr:row>
      <xdr:rowOff>57150</xdr:rowOff>
    </xdr:to>
    <xdr:sp macro="" textlink="">
      <xdr:nvSpPr>
        <xdr:cNvPr id="21" name="Rectangle 20" descr="Marbre blanc">
          <a:hlinkClick xmlns:r="http://schemas.openxmlformats.org/officeDocument/2006/relationships" r:id="rId22"/>
        </xdr:cNvPr>
        <xdr:cNvSpPr>
          <a:spLocks noChangeArrowheads="1"/>
        </xdr:cNvSpPr>
      </xdr:nvSpPr>
      <xdr:spPr bwMode="auto">
        <a:xfrm>
          <a:off x="21336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J20</a:t>
          </a:r>
        </a:p>
      </xdr:txBody>
    </xdr:sp>
    <xdr:clientData/>
  </xdr:twoCellAnchor>
  <xdr:twoCellAnchor>
    <xdr:from>
      <xdr:col>7</xdr:col>
      <xdr:colOff>200025</xdr:colOff>
      <xdr:row>18</xdr:row>
      <xdr:rowOff>123825</xdr:rowOff>
    </xdr:from>
    <xdr:to>
      <xdr:col>9</xdr:col>
      <xdr:colOff>76200</xdr:colOff>
      <xdr:row>20</xdr:row>
      <xdr:rowOff>57150</xdr:rowOff>
    </xdr:to>
    <xdr:sp macro="" textlink="">
      <xdr:nvSpPr>
        <xdr:cNvPr id="22" name="Rectangle 21" descr="Marbre blanc">
          <a:hlinkClick xmlns:r="http://schemas.openxmlformats.org/officeDocument/2006/relationships" r:id="rId23"/>
        </xdr:cNvPr>
        <xdr:cNvSpPr>
          <a:spLocks noChangeArrowheads="1"/>
        </xdr:cNvSpPr>
      </xdr:nvSpPr>
      <xdr:spPr bwMode="auto">
        <a:xfrm>
          <a:off x="28003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J21</a:t>
          </a:r>
        </a:p>
      </xdr:txBody>
    </xdr:sp>
    <xdr:clientData/>
  </xdr:twoCellAnchor>
  <xdr:twoCellAnchor>
    <xdr:from>
      <xdr:col>9</xdr:col>
      <xdr:colOff>123825</xdr:colOff>
      <xdr:row>18</xdr:row>
      <xdr:rowOff>123825</xdr:rowOff>
    </xdr:from>
    <xdr:to>
      <xdr:col>11</xdr:col>
      <xdr:colOff>0</xdr:colOff>
      <xdr:row>20</xdr:row>
      <xdr:rowOff>57150</xdr:rowOff>
    </xdr:to>
    <xdr:sp macro="" textlink="">
      <xdr:nvSpPr>
        <xdr:cNvPr id="23" name="Rectangle 22" descr="Marbre blanc">
          <a:hlinkClick xmlns:r="http://schemas.openxmlformats.org/officeDocument/2006/relationships" r:id="rId24"/>
        </xdr:cNvPr>
        <xdr:cNvSpPr>
          <a:spLocks noChangeArrowheads="1"/>
        </xdr:cNvSpPr>
      </xdr:nvSpPr>
      <xdr:spPr bwMode="auto">
        <a:xfrm>
          <a:off x="34671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J22</a:t>
          </a:r>
        </a:p>
      </xdr:txBody>
    </xdr:sp>
    <xdr:clientData/>
  </xdr:twoCellAnchor>
  <xdr:twoCellAnchor>
    <xdr:from>
      <xdr:col>11</xdr:col>
      <xdr:colOff>47625</xdr:colOff>
      <xdr:row>18</xdr:row>
      <xdr:rowOff>123825</xdr:rowOff>
    </xdr:from>
    <xdr:to>
      <xdr:col>12</xdr:col>
      <xdr:colOff>295275</xdr:colOff>
      <xdr:row>20</xdr:row>
      <xdr:rowOff>57150</xdr:rowOff>
    </xdr:to>
    <xdr:sp macro="" textlink="">
      <xdr:nvSpPr>
        <xdr:cNvPr id="24" name="Rectangle 23" descr="Marbre blanc">
          <a:hlinkClick xmlns:r="http://schemas.openxmlformats.org/officeDocument/2006/relationships" r:id="rId25"/>
        </xdr:cNvPr>
        <xdr:cNvSpPr>
          <a:spLocks noChangeArrowheads="1"/>
        </xdr:cNvSpPr>
      </xdr:nvSpPr>
      <xdr:spPr bwMode="auto">
        <a:xfrm>
          <a:off x="41338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J23</a:t>
          </a:r>
        </a:p>
      </xdr:txBody>
    </xdr:sp>
    <xdr:clientData/>
  </xdr:twoCellAnchor>
  <xdr:twoCellAnchor>
    <xdr:from>
      <xdr:col>12</xdr:col>
      <xdr:colOff>352425</xdr:colOff>
      <xdr:row>18</xdr:row>
      <xdr:rowOff>123825</xdr:rowOff>
    </xdr:from>
    <xdr:to>
      <xdr:col>14</xdr:col>
      <xdr:colOff>219075</xdr:colOff>
      <xdr:row>20</xdr:row>
      <xdr:rowOff>57150</xdr:rowOff>
    </xdr:to>
    <xdr:sp macro="" textlink="">
      <xdr:nvSpPr>
        <xdr:cNvPr id="25" name="Rectangle 24" descr="Marbre blanc">
          <a:hlinkClick xmlns:r="http://schemas.openxmlformats.org/officeDocument/2006/relationships" r:id="rId26"/>
        </xdr:cNvPr>
        <xdr:cNvSpPr>
          <a:spLocks noChangeArrowheads="1"/>
        </xdr:cNvSpPr>
      </xdr:nvSpPr>
      <xdr:spPr bwMode="auto">
        <a:xfrm>
          <a:off x="4810125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J24</a:t>
          </a:r>
        </a:p>
      </xdr:txBody>
    </xdr:sp>
    <xdr:clientData/>
  </xdr:twoCellAnchor>
  <xdr:twoCellAnchor>
    <xdr:from>
      <xdr:col>0</xdr:col>
      <xdr:colOff>123825</xdr:colOff>
      <xdr:row>20</xdr:row>
      <xdr:rowOff>123825</xdr:rowOff>
    </xdr:from>
    <xdr:to>
      <xdr:col>2</xdr:col>
      <xdr:colOff>0</xdr:colOff>
      <xdr:row>22</xdr:row>
      <xdr:rowOff>57150</xdr:rowOff>
    </xdr:to>
    <xdr:sp macro="" textlink="">
      <xdr:nvSpPr>
        <xdr:cNvPr id="26" name="Rectangle 25" descr="Marbre blanc">
          <a:hlinkClick xmlns:r="http://schemas.openxmlformats.org/officeDocument/2006/relationships" r:id="rId27"/>
        </xdr:cNvPr>
        <xdr:cNvSpPr>
          <a:spLocks noChangeArrowheads="1"/>
        </xdr:cNvSpPr>
      </xdr:nvSpPr>
      <xdr:spPr bwMode="auto">
        <a:xfrm>
          <a:off x="12382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J25</a:t>
          </a:r>
        </a:p>
      </xdr:txBody>
    </xdr:sp>
    <xdr:clientData/>
  </xdr:twoCellAnchor>
  <xdr:twoCellAnchor>
    <xdr:from>
      <xdr:col>2</xdr:col>
      <xdr:colOff>47625</xdr:colOff>
      <xdr:row>20</xdr:row>
      <xdr:rowOff>123825</xdr:rowOff>
    </xdr:from>
    <xdr:to>
      <xdr:col>3</xdr:col>
      <xdr:colOff>295275</xdr:colOff>
      <xdr:row>22</xdr:row>
      <xdr:rowOff>57150</xdr:rowOff>
    </xdr:to>
    <xdr:sp macro="" textlink="">
      <xdr:nvSpPr>
        <xdr:cNvPr id="27" name="Rectangle 26" descr="Marbre blanc">
          <a:hlinkClick xmlns:r="http://schemas.openxmlformats.org/officeDocument/2006/relationships" r:id="rId28"/>
        </xdr:cNvPr>
        <xdr:cNvSpPr>
          <a:spLocks noChangeArrowheads="1"/>
        </xdr:cNvSpPr>
      </xdr:nvSpPr>
      <xdr:spPr bwMode="auto">
        <a:xfrm>
          <a:off x="79057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J26</a:t>
          </a:r>
        </a:p>
      </xdr:txBody>
    </xdr:sp>
    <xdr:clientData/>
  </xdr:twoCellAnchor>
  <xdr:twoCellAnchor>
    <xdr:from>
      <xdr:col>11</xdr:col>
      <xdr:colOff>38100</xdr:colOff>
      <xdr:row>20</xdr:row>
      <xdr:rowOff>133350</xdr:rowOff>
    </xdr:from>
    <xdr:to>
      <xdr:col>14</xdr:col>
      <xdr:colOff>219075</xdr:colOff>
      <xdr:row>22</xdr:row>
      <xdr:rowOff>66675</xdr:rowOff>
    </xdr:to>
    <xdr:sp macro="" textlink="">
      <xdr:nvSpPr>
        <xdr:cNvPr id="40" name="Rectangle 39" descr="Parchemin">
          <a:hlinkClick xmlns:r="http://schemas.openxmlformats.org/officeDocument/2006/relationships" r:id="rId29"/>
        </xdr:cNvPr>
        <xdr:cNvSpPr>
          <a:spLocks noChangeArrowheads="1"/>
        </xdr:cNvSpPr>
      </xdr:nvSpPr>
      <xdr:spPr bwMode="auto">
        <a:xfrm>
          <a:off x="4019550" y="4324350"/>
          <a:ext cx="12668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Statistiques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14</xdr:row>
      <xdr:rowOff>123825</xdr:rowOff>
    </xdr:from>
    <xdr:to>
      <xdr:col>2</xdr:col>
      <xdr:colOff>0</xdr:colOff>
      <xdr:row>16</xdr:row>
      <xdr:rowOff>57150</xdr:rowOff>
    </xdr:to>
    <xdr:sp macro="" textlink="">
      <xdr:nvSpPr>
        <xdr:cNvPr id="41" name="Rectangle 1" descr="Marbre blanc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J01</a:t>
          </a:r>
        </a:p>
      </xdr:txBody>
    </xdr:sp>
    <xdr:clientData/>
  </xdr:twoCellAnchor>
  <xdr:twoCellAnchor>
    <xdr:from>
      <xdr:col>2</xdr:col>
      <xdr:colOff>47625</xdr:colOff>
      <xdr:row>14</xdr:row>
      <xdr:rowOff>123825</xdr:rowOff>
    </xdr:from>
    <xdr:to>
      <xdr:col>3</xdr:col>
      <xdr:colOff>295275</xdr:colOff>
      <xdr:row>16</xdr:row>
      <xdr:rowOff>57150</xdr:rowOff>
    </xdr:to>
    <xdr:sp macro="" textlink="">
      <xdr:nvSpPr>
        <xdr:cNvPr id="42" name="Rectangle 2" descr="Marbre blanc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79057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J02</a:t>
          </a:r>
        </a:p>
      </xdr:txBody>
    </xdr:sp>
    <xdr:clientData/>
  </xdr:twoCellAnchor>
  <xdr:twoCellAnchor>
    <xdr:from>
      <xdr:col>3</xdr:col>
      <xdr:colOff>352425</xdr:colOff>
      <xdr:row>14</xdr:row>
      <xdr:rowOff>123825</xdr:rowOff>
    </xdr:from>
    <xdr:to>
      <xdr:col>5</xdr:col>
      <xdr:colOff>219075</xdr:colOff>
      <xdr:row>16</xdr:row>
      <xdr:rowOff>57150</xdr:rowOff>
    </xdr:to>
    <xdr:sp macro="" textlink="">
      <xdr:nvSpPr>
        <xdr:cNvPr id="43" name="Rectangle 3" descr="Marbre blanc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1466850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J03</a:t>
          </a:r>
        </a:p>
      </xdr:txBody>
    </xdr:sp>
    <xdr:clientData/>
  </xdr:twoCellAnchor>
  <xdr:twoCellAnchor>
    <xdr:from>
      <xdr:col>5</xdr:col>
      <xdr:colOff>276225</xdr:colOff>
      <xdr:row>14</xdr:row>
      <xdr:rowOff>123825</xdr:rowOff>
    </xdr:from>
    <xdr:to>
      <xdr:col>7</xdr:col>
      <xdr:colOff>152400</xdr:colOff>
      <xdr:row>16</xdr:row>
      <xdr:rowOff>57150</xdr:rowOff>
    </xdr:to>
    <xdr:sp macro="" textlink="">
      <xdr:nvSpPr>
        <xdr:cNvPr id="44" name="Rectangle 4" descr="Marbre blanc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21336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J04</a:t>
          </a:r>
        </a:p>
      </xdr:txBody>
    </xdr:sp>
    <xdr:clientData/>
  </xdr:twoCellAnchor>
  <xdr:twoCellAnchor>
    <xdr:from>
      <xdr:col>7</xdr:col>
      <xdr:colOff>200025</xdr:colOff>
      <xdr:row>14</xdr:row>
      <xdr:rowOff>123825</xdr:rowOff>
    </xdr:from>
    <xdr:to>
      <xdr:col>9</xdr:col>
      <xdr:colOff>76200</xdr:colOff>
      <xdr:row>16</xdr:row>
      <xdr:rowOff>57150</xdr:rowOff>
    </xdr:to>
    <xdr:sp macro="" textlink="">
      <xdr:nvSpPr>
        <xdr:cNvPr id="45" name="Rectangle 5" descr="Marbre blanc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28003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J05</a:t>
          </a:r>
        </a:p>
      </xdr:txBody>
    </xdr:sp>
    <xdr:clientData/>
  </xdr:twoCellAnchor>
  <xdr:twoCellAnchor>
    <xdr:from>
      <xdr:col>9</xdr:col>
      <xdr:colOff>123825</xdr:colOff>
      <xdr:row>14</xdr:row>
      <xdr:rowOff>123825</xdr:rowOff>
    </xdr:from>
    <xdr:to>
      <xdr:col>11</xdr:col>
      <xdr:colOff>0</xdr:colOff>
      <xdr:row>16</xdr:row>
      <xdr:rowOff>57150</xdr:rowOff>
    </xdr:to>
    <xdr:sp macro="" textlink="">
      <xdr:nvSpPr>
        <xdr:cNvPr id="46" name="Rectangle 6" descr="Marbre blanc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34671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J06</a:t>
          </a:r>
        </a:p>
      </xdr:txBody>
    </xdr:sp>
    <xdr:clientData/>
  </xdr:twoCellAnchor>
  <xdr:twoCellAnchor>
    <xdr:from>
      <xdr:col>11</xdr:col>
      <xdr:colOff>47625</xdr:colOff>
      <xdr:row>14</xdr:row>
      <xdr:rowOff>123825</xdr:rowOff>
    </xdr:from>
    <xdr:to>
      <xdr:col>12</xdr:col>
      <xdr:colOff>295275</xdr:colOff>
      <xdr:row>16</xdr:row>
      <xdr:rowOff>57150</xdr:rowOff>
    </xdr:to>
    <xdr:sp macro="" textlink="">
      <xdr:nvSpPr>
        <xdr:cNvPr id="47" name="Rectangle 7" descr="Marbre blanc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41338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J07</a:t>
          </a:r>
        </a:p>
      </xdr:txBody>
    </xdr:sp>
    <xdr:clientData/>
  </xdr:twoCellAnchor>
  <xdr:twoCellAnchor>
    <xdr:from>
      <xdr:col>12</xdr:col>
      <xdr:colOff>352425</xdr:colOff>
      <xdr:row>14</xdr:row>
      <xdr:rowOff>123825</xdr:rowOff>
    </xdr:from>
    <xdr:to>
      <xdr:col>14</xdr:col>
      <xdr:colOff>219075</xdr:colOff>
      <xdr:row>16</xdr:row>
      <xdr:rowOff>57150</xdr:rowOff>
    </xdr:to>
    <xdr:sp macro="" textlink="">
      <xdr:nvSpPr>
        <xdr:cNvPr id="48" name="Rectangle 8" descr="Marbre blanc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4810125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J08</a:t>
          </a:r>
        </a:p>
      </xdr:txBody>
    </xdr:sp>
    <xdr:clientData/>
  </xdr:twoCellAnchor>
  <xdr:twoCellAnchor>
    <xdr:from>
      <xdr:col>0</xdr:col>
      <xdr:colOff>123825</xdr:colOff>
      <xdr:row>16</xdr:row>
      <xdr:rowOff>123825</xdr:rowOff>
    </xdr:from>
    <xdr:to>
      <xdr:col>2</xdr:col>
      <xdr:colOff>0</xdr:colOff>
      <xdr:row>18</xdr:row>
      <xdr:rowOff>57150</xdr:rowOff>
    </xdr:to>
    <xdr:sp macro="" textlink="">
      <xdr:nvSpPr>
        <xdr:cNvPr id="49" name="Rectangle 9" descr="Marbre blanc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12382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J09</a:t>
          </a:r>
        </a:p>
      </xdr:txBody>
    </xdr:sp>
    <xdr:clientData/>
  </xdr:twoCellAnchor>
  <xdr:twoCellAnchor>
    <xdr:from>
      <xdr:col>2</xdr:col>
      <xdr:colOff>47625</xdr:colOff>
      <xdr:row>16</xdr:row>
      <xdr:rowOff>123825</xdr:rowOff>
    </xdr:from>
    <xdr:to>
      <xdr:col>3</xdr:col>
      <xdr:colOff>295275</xdr:colOff>
      <xdr:row>18</xdr:row>
      <xdr:rowOff>57150</xdr:rowOff>
    </xdr:to>
    <xdr:sp macro="" textlink="">
      <xdr:nvSpPr>
        <xdr:cNvPr id="50" name="Rectangle 10" descr="Marbre blanc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79057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J10</a:t>
          </a:r>
        </a:p>
      </xdr:txBody>
    </xdr:sp>
    <xdr:clientData/>
  </xdr:twoCellAnchor>
  <xdr:twoCellAnchor>
    <xdr:from>
      <xdr:col>3</xdr:col>
      <xdr:colOff>352425</xdr:colOff>
      <xdr:row>16</xdr:row>
      <xdr:rowOff>123825</xdr:rowOff>
    </xdr:from>
    <xdr:to>
      <xdr:col>5</xdr:col>
      <xdr:colOff>219075</xdr:colOff>
      <xdr:row>18</xdr:row>
      <xdr:rowOff>57150</xdr:rowOff>
    </xdr:to>
    <xdr:sp macro="" textlink="">
      <xdr:nvSpPr>
        <xdr:cNvPr id="51" name="Rectangle 11" descr="Marbre blanc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1466850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J11</a:t>
          </a:r>
        </a:p>
      </xdr:txBody>
    </xdr:sp>
    <xdr:clientData/>
  </xdr:twoCellAnchor>
  <xdr:twoCellAnchor>
    <xdr:from>
      <xdr:col>5</xdr:col>
      <xdr:colOff>276225</xdr:colOff>
      <xdr:row>16</xdr:row>
      <xdr:rowOff>123825</xdr:rowOff>
    </xdr:from>
    <xdr:to>
      <xdr:col>7</xdr:col>
      <xdr:colOff>152400</xdr:colOff>
      <xdr:row>18</xdr:row>
      <xdr:rowOff>57150</xdr:rowOff>
    </xdr:to>
    <xdr:sp macro="" textlink="">
      <xdr:nvSpPr>
        <xdr:cNvPr id="52" name="Rectangle 12" descr="Marbre vert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21336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14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J12</a:t>
          </a:r>
        </a:p>
      </xdr:txBody>
    </xdr:sp>
    <xdr:clientData/>
  </xdr:twoCellAnchor>
  <xdr:twoCellAnchor>
    <xdr:from>
      <xdr:col>7</xdr:col>
      <xdr:colOff>200025</xdr:colOff>
      <xdr:row>16</xdr:row>
      <xdr:rowOff>123825</xdr:rowOff>
    </xdr:from>
    <xdr:to>
      <xdr:col>9</xdr:col>
      <xdr:colOff>76200</xdr:colOff>
      <xdr:row>18</xdr:row>
      <xdr:rowOff>57150</xdr:rowOff>
    </xdr:to>
    <xdr:sp macro="" textlink="">
      <xdr:nvSpPr>
        <xdr:cNvPr id="53" name="Rectangle 13" descr="Marbre blanc">
          <a:hlinkClick xmlns:r="http://schemas.openxmlformats.org/officeDocument/2006/relationships" r:id="rId15"/>
        </xdr:cNvPr>
        <xdr:cNvSpPr>
          <a:spLocks noChangeArrowheads="1"/>
        </xdr:cNvSpPr>
      </xdr:nvSpPr>
      <xdr:spPr bwMode="auto">
        <a:xfrm>
          <a:off x="28003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J13</a:t>
          </a:r>
        </a:p>
      </xdr:txBody>
    </xdr:sp>
    <xdr:clientData/>
  </xdr:twoCellAnchor>
  <xdr:twoCellAnchor>
    <xdr:from>
      <xdr:col>9</xdr:col>
      <xdr:colOff>123825</xdr:colOff>
      <xdr:row>16</xdr:row>
      <xdr:rowOff>123825</xdr:rowOff>
    </xdr:from>
    <xdr:to>
      <xdr:col>11</xdr:col>
      <xdr:colOff>0</xdr:colOff>
      <xdr:row>18</xdr:row>
      <xdr:rowOff>57150</xdr:rowOff>
    </xdr:to>
    <xdr:sp macro="" textlink="">
      <xdr:nvSpPr>
        <xdr:cNvPr id="54" name="Rectangle 14" descr="Marbre blanc">
          <a:hlinkClick xmlns:r="http://schemas.openxmlformats.org/officeDocument/2006/relationships" r:id="rId16"/>
        </xdr:cNvPr>
        <xdr:cNvSpPr>
          <a:spLocks noChangeArrowheads="1"/>
        </xdr:cNvSpPr>
      </xdr:nvSpPr>
      <xdr:spPr bwMode="auto">
        <a:xfrm>
          <a:off x="34671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J14</a:t>
          </a:r>
        </a:p>
      </xdr:txBody>
    </xdr:sp>
    <xdr:clientData/>
  </xdr:twoCellAnchor>
  <xdr:twoCellAnchor>
    <xdr:from>
      <xdr:col>11</xdr:col>
      <xdr:colOff>47625</xdr:colOff>
      <xdr:row>16</xdr:row>
      <xdr:rowOff>123825</xdr:rowOff>
    </xdr:from>
    <xdr:to>
      <xdr:col>12</xdr:col>
      <xdr:colOff>295275</xdr:colOff>
      <xdr:row>18</xdr:row>
      <xdr:rowOff>57150</xdr:rowOff>
    </xdr:to>
    <xdr:sp macro="" textlink="">
      <xdr:nvSpPr>
        <xdr:cNvPr id="55" name="Rectangle 15" descr="Marbre blanc">
          <a:hlinkClick xmlns:r="http://schemas.openxmlformats.org/officeDocument/2006/relationships" r:id="rId17"/>
        </xdr:cNvPr>
        <xdr:cNvSpPr>
          <a:spLocks noChangeArrowheads="1"/>
        </xdr:cNvSpPr>
      </xdr:nvSpPr>
      <xdr:spPr bwMode="auto">
        <a:xfrm>
          <a:off x="41338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J15</a:t>
          </a:r>
        </a:p>
      </xdr:txBody>
    </xdr:sp>
    <xdr:clientData/>
  </xdr:twoCellAnchor>
  <xdr:twoCellAnchor>
    <xdr:from>
      <xdr:col>12</xdr:col>
      <xdr:colOff>352425</xdr:colOff>
      <xdr:row>16</xdr:row>
      <xdr:rowOff>123825</xdr:rowOff>
    </xdr:from>
    <xdr:to>
      <xdr:col>14</xdr:col>
      <xdr:colOff>219075</xdr:colOff>
      <xdr:row>18</xdr:row>
      <xdr:rowOff>57150</xdr:rowOff>
    </xdr:to>
    <xdr:sp macro="" textlink="">
      <xdr:nvSpPr>
        <xdr:cNvPr id="56" name="Rectangle 16" descr="Marbre blanc">
          <a:hlinkClick xmlns:r="http://schemas.openxmlformats.org/officeDocument/2006/relationships" r:id="rId18"/>
        </xdr:cNvPr>
        <xdr:cNvSpPr>
          <a:spLocks noChangeArrowheads="1"/>
        </xdr:cNvSpPr>
      </xdr:nvSpPr>
      <xdr:spPr bwMode="auto">
        <a:xfrm>
          <a:off x="4810125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J16</a:t>
          </a:r>
        </a:p>
      </xdr:txBody>
    </xdr:sp>
    <xdr:clientData/>
  </xdr:twoCellAnchor>
  <xdr:twoCellAnchor>
    <xdr:from>
      <xdr:col>0</xdr:col>
      <xdr:colOff>123825</xdr:colOff>
      <xdr:row>18</xdr:row>
      <xdr:rowOff>123825</xdr:rowOff>
    </xdr:from>
    <xdr:to>
      <xdr:col>2</xdr:col>
      <xdr:colOff>0</xdr:colOff>
      <xdr:row>20</xdr:row>
      <xdr:rowOff>57150</xdr:rowOff>
    </xdr:to>
    <xdr:sp macro="" textlink="">
      <xdr:nvSpPr>
        <xdr:cNvPr id="57" name="Rectangle 17" descr="Marbre blanc">
          <a:hlinkClick xmlns:r="http://schemas.openxmlformats.org/officeDocument/2006/relationships" r:id="rId19"/>
        </xdr:cNvPr>
        <xdr:cNvSpPr>
          <a:spLocks noChangeArrowheads="1"/>
        </xdr:cNvSpPr>
      </xdr:nvSpPr>
      <xdr:spPr bwMode="auto">
        <a:xfrm>
          <a:off x="12382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J17</a:t>
          </a:r>
        </a:p>
      </xdr:txBody>
    </xdr:sp>
    <xdr:clientData/>
  </xdr:twoCellAnchor>
  <xdr:twoCellAnchor>
    <xdr:from>
      <xdr:col>2</xdr:col>
      <xdr:colOff>47625</xdr:colOff>
      <xdr:row>18</xdr:row>
      <xdr:rowOff>123825</xdr:rowOff>
    </xdr:from>
    <xdr:to>
      <xdr:col>3</xdr:col>
      <xdr:colOff>295275</xdr:colOff>
      <xdr:row>20</xdr:row>
      <xdr:rowOff>57150</xdr:rowOff>
    </xdr:to>
    <xdr:sp macro="" textlink="">
      <xdr:nvSpPr>
        <xdr:cNvPr id="58" name="Rectangle 18" descr="Marbre blanc">
          <a:hlinkClick xmlns:r="http://schemas.openxmlformats.org/officeDocument/2006/relationships" r:id="rId20"/>
        </xdr:cNvPr>
        <xdr:cNvSpPr>
          <a:spLocks noChangeArrowheads="1"/>
        </xdr:cNvSpPr>
      </xdr:nvSpPr>
      <xdr:spPr bwMode="auto">
        <a:xfrm>
          <a:off x="79057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J18</a:t>
          </a:r>
        </a:p>
      </xdr:txBody>
    </xdr:sp>
    <xdr:clientData/>
  </xdr:twoCellAnchor>
  <xdr:twoCellAnchor>
    <xdr:from>
      <xdr:col>3</xdr:col>
      <xdr:colOff>352425</xdr:colOff>
      <xdr:row>18</xdr:row>
      <xdr:rowOff>123825</xdr:rowOff>
    </xdr:from>
    <xdr:to>
      <xdr:col>5</xdr:col>
      <xdr:colOff>219075</xdr:colOff>
      <xdr:row>20</xdr:row>
      <xdr:rowOff>57150</xdr:rowOff>
    </xdr:to>
    <xdr:sp macro="" textlink="">
      <xdr:nvSpPr>
        <xdr:cNvPr id="59" name="Rectangle 19" descr="Marbre blanc">
          <a:hlinkClick xmlns:r="http://schemas.openxmlformats.org/officeDocument/2006/relationships" r:id="rId21"/>
        </xdr:cNvPr>
        <xdr:cNvSpPr>
          <a:spLocks noChangeArrowheads="1"/>
        </xdr:cNvSpPr>
      </xdr:nvSpPr>
      <xdr:spPr bwMode="auto">
        <a:xfrm>
          <a:off x="1466850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J19</a:t>
          </a:r>
        </a:p>
      </xdr:txBody>
    </xdr:sp>
    <xdr:clientData/>
  </xdr:twoCellAnchor>
  <xdr:twoCellAnchor>
    <xdr:from>
      <xdr:col>5</xdr:col>
      <xdr:colOff>276225</xdr:colOff>
      <xdr:row>18</xdr:row>
      <xdr:rowOff>123825</xdr:rowOff>
    </xdr:from>
    <xdr:to>
      <xdr:col>7</xdr:col>
      <xdr:colOff>152400</xdr:colOff>
      <xdr:row>20</xdr:row>
      <xdr:rowOff>57150</xdr:rowOff>
    </xdr:to>
    <xdr:sp macro="" textlink="">
      <xdr:nvSpPr>
        <xdr:cNvPr id="60" name="Rectangle 20" descr="Marbre blanc">
          <a:hlinkClick xmlns:r="http://schemas.openxmlformats.org/officeDocument/2006/relationships" r:id="rId22"/>
        </xdr:cNvPr>
        <xdr:cNvSpPr>
          <a:spLocks noChangeArrowheads="1"/>
        </xdr:cNvSpPr>
      </xdr:nvSpPr>
      <xdr:spPr bwMode="auto">
        <a:xfrm>
          <a:off x="21336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J20</a:t>
          </a:r>
        </a:p>
      </xdr:txBody>
    </xdr:sp>
    <xdr:clientData/>
  </xdr:twoCellAnchor>
  <xdr:twoCellAnchor>
    <xdr:from>
      <xdr:col>7</xdr:col>
      <xdr:colOff>200025</xdr:colOff>
      <xdr:row>18</xdr:row>
      <xdr:rowOff>123825</xdr:rowOff>
    </xdr:from>
    <xdr:to>
      <xdr:col>9</xdr:col>
      <xdr:colOff>76200</xdr:colOff>
      <xdr:row>20</xdr:row>
      <xdr:rowOff>57150</xdr:rowOff>
    </xdr:to>
    <xdr:sp macro="" textlink="">
      <xdr:nvSpPr>
        <xdr:cNvPr id="61" name="Rectangle 21" descr="Marbre blanc">
          <a:hlinkClick xmlns:r="http://schemas.openxmlformats.org/officeDocument/2006/relationships" r:id="rId23"/>
        </xdr:cNvPr>
        <xdr:cNvSpPr>
          <a:spLocks noChangeArrowheads="1"/>
        </xdr:cNvSpPr>
      </xdr:nvSpPr>
      <xdr:spPr bwMode="auto">
        <a:xfrm>
          <a:off x="28003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J21</a:t>
          </a:r>
        </a:p>
      </xdr:txBody>
    </xdr:sp>
    <xdr:clientData/>
  </xdr:twoCellAnchor>
  <xdr:twoCellAnchor>
    <xdr:from>
      <xdr:col>9</xdr:col>
      <xdr:colOff>123825</xdr:colOff>
      <xdr:row>18</xdr:row>
      <xdr:rowOff>123825</xdr:rowOff>
    </xdr:from>
    <xdr:to>
      <xdr:col>11</xdr:col>
      <xdr:colOff>0</xdr:colOff>
      <xdr:row>20</xdr:row>
      <xdr:rowOff>57150</xdr:rowOff>
    </xdr:to>
    <xdr:sp macro="" textlink="">
      <xdr:nvSpPr>
        <xdr:cNvPr id="62" name="Rectangle 22" descr="Marbre blanc">
          <a:hlinkClick xmlns:r="http://schemas.openxmlformats.org/officeDocument/2006/relationships" r:id="rId24"/>
        </xdr:cNvPr>
        <xdr:cNvSpPr>
          <a:spLocks noChangeArrowheads="1"/>
        </xdr:cNvSpPr>
      </xdr:nvSpPr>
      <xdr:spPr bwMode="auto">
        <a:xfrm>
          <a:off x="34671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J22</a:t>
          </a:r>
        </a:p>
      </xdr:txBody>
    </xdr:sp>
    <xdr:clientData/>
  </xdr:twoCellAnchor>
  <xdr:twoCellAnchor>
    <xdr:from>
      <xdr:col>11</xdr:col>
      <xdr:colOff>47625</xdr:colOff>
      <xdr:row>18</xdr:row>
      <xdr:rowOff>123825</xdr:rowOff>
    </xdr:from>
    <xdr:to>
      <xdr:col>12</xdr:col>
      <xdr:colOff>295275</xdr:colOff>
      <xdr:row>20</xdr:row>
      <xdr:rowOff>57150</xdr:rowOff>
    </xdr:to>
    <xdr:sp macro="" textlink="">
      <xdr:nvSpPr>
        <xdr:cNvPr id="63" name="Rectangle 23" descr="Marbre blanc">
          <a:hlinkClick xmlns:r="http://schemas.openxmlformats.org/officeDocument/2006/relationships" r:id="rId25"/>
        </xdr:cNvPr>
        <xdr:cNvSpPr>
          <a:spLocks noChangeArrowheads="1"/>
        </xdr:cNvSpPr>
      </xdr:nvSpPr>
      <xdr:spPr bwMode="auto">
        <a:xfrm>
          <a:off x="41338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J23</a:t>
          </a:r>
        </a:p>
      </xdr:txBody>
    </xdr:sp>
    <xdr:clientData/>
  </xdr:twoCellAnchor>
  <xdr:twoCellAnchor>
    <xdr:from>
      <xdr:col>12</xdr:col>
      <xdr:colOff>352425</xdr:colOff>
      <xdr:row>18</xdr:row>
      <xdr:rowOff>123825</xdr:rowOff>
    </xdr:from>
    <xdr:to>
      <xdr:col>14</xdr:col>
      <xdr:colOff>219075</xdr:colOff>
      <xdr:row>20</xdr:row>
      <xdr:rowOff>57150</xdr:rowOff>
    </xdr:to>
    <xdr:sp macro="" textlink="">
      <xdr:nvSpPr>
        <xdr:cNvPr id="64" name="Rectangle 24" descr="Marbre blanc">
          <a:hlinkClick xmlns:r="http://schemas.openxmlformats.org/officeDocument/2006/relationships" r:id="rId26"/>
        </xdr:cNvPr>
        <xdr:cNvSpPr>
          <a:spLocks noChangeArrowheads="1"/>
        </xdr:cNvSpPr>
      </xdr:nvSpPr>
      <xdr:spPr bwMode="auto">
        <a:xfrm>
          <a:off x="4810125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J24</a:t>
          </a:r>
        </a:p>
      </xdr:txBody>
    </xdr:sp>
    <xdr:clientData/>
  </xdr:twoCellAnchor>
  <xdr:twoCellAnchor>
    <xdr:from>
      <xdr:col>0</xdr:col>
      <xdr:colOff>123825</xdr:colOff>
      <xdr:row>20</xdr:row>
      <xdr:rowOff>123825</xdr:rowOff>
    </xdr:from>
    <xdr:to>
      <xdr:col>2</xdr:col>
      <xdr:colOff>0</xdr:colOff>
      <xdr:row>22</xdr:row>
      <xdr:rowOff>57150</xdr:rowOff>
    </xdr:to>
    <xdr:sp macro="" textlink="">
      <xdr:nvSpPr>
        <xdr:cNvPr id="65" name="Rectangle 25" descr="Marbre blanc">
          <a:hlinkClick xmlns:r="http://schemas.openxmlformats.org/officeDocument/2006/relationships" r:id="rId27"/>
        </xdr:cNvPr>
        <xdr:cNvSpPr>
          <a:spLocks noChangeArrowheads="1"/>
        </xdr:cNvSpPr>
      </xdr:nvSpPr>
      <xdr:spPr bwMode="auto">
        <a:xfrm>
          <a:off x="12382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J25</a:t>
          </a:r>
        </a:p>
      </xdr:txBody>
    </xdr:sp>
    <xdr:clientData/>
  </xdr:twoCellAnchor>
  <xdr:twoCellAnchor>
    <xdr:from>
      <xdr:col>2</xdr:col>
      <xdr:colOff>47625</xdr:colOff>
      <xdr:row>20</xdr:row>
      <xdr:rowOff>123825</xdr:rowOff>
    </xdr:from>
    <xdr:to>
      <xdr:col>3</xdr:col>
      <xdr:colOff>295275</xdr:colOff>
      <xdr:row>22</xdr:row>
      <xdr:rowOff>57150</xdr:rowOff>
    </xdr:to>
    <xdr:sp macro="" textlink="">
      <xdr:nvSpPr>
        <xdr:cNvPr id="66" name="Rectangle 26" descr="Marbre blanc">
          <a:hlinkClick xmlns:r="http://schemas.openxmlformats.org/officeDocument/2006/relationships" r:id="rId28"/>
        </xdr:cNvPr>
        <xdr:cNvSpPr>
          <a:spLocks noChangeArrowheads="1"/>
        </xdr:cNvSpPr>
      </xdr:nvSpPr>
      <xdr:spPr bwMode="auto">
        <a:xfrm>
          <a:off x="79057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J26</a:t>
          </a:r>
        </a:p>
      </xdr:txBody>
    </xdr:sp>
    <xdr:clientData/>
  </xdr:twoCellAnchor>
  <xdr:twoCellAnchor>
    <xdr:from>
      <xdr:col>11</xdr:col>
      <xdr:colOff>47625</xdr:colOff>
      <xdr:row>20</xdr:row>
      <xdr:rowOff>123825</xdr:rowOff>
    </xdr:from>
    <xdr:to>
      <xdr:col>14</xdr:col>
      <xdr:colOff>228600</xdr:colOff>
      <xdr:row>22</xdr:row>
      <xdr:rowOff>57150</xdr:rowOff>
    </xdr:to>
    <xdr:sp macro="" textlink="">
      <xdr:nvSpPr>
        <xdr:cNvPr id="79" name="Rectangle 39" descr="Parchemin">
          <a:hlinkClick xmlns:r="http://schemas.openxmlformats.org/officeDocument/2006/relationships" r:id="rId29"/>
        </xdr:cNvPr>
        <xdr:cNvSpPr>
          <a:spLocks noChangeArrowheads="1"/>
        </xdr:cNvSpPr>
      </xdr:nvSpPr>
      <xdr:spPr bwMode="auto">
        <a:xfrm>
          <a:off x="4029075" y="4314825"/>
          <a:ext cx="12668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Statistiques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14</xdr:row>
      <xdr:rowOff>123825</xdr:rowOff>
    </xdr:from>
    <xdr:to>
      <xdr:col>2</xdr:col>
      <xdr:colOff>0</xdr:colOff>
      <xdr:row>16</xdr:row>
      <xdr:rowOff>57150</xdr:rowOff>
    </xdr:to>
    <xdr:sp macro="" textlink="">
      <xdr:nvSpPr>
        <xdr:cNvPr id="2" name="Rectangle 1" descr="Marbre blanc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J01</a:t>
          </a:r>
        </a:p>
      </xdr:txBody>
    </xdr:sp>
    <xdr:clientData/>
  </xdr:twoCellAnchor>
  <xdr:twoCellAnchor>
    <xdr:from>
      <xdr:col>2</xdr:col>
      <xdr:colOff>47625</xdr:colOff>
      <xdr:row>14</xdr:row>
      <xdr:rowOff>123825</xdr:rowOff>
    </xdr:from>
    <xdr:to>
      <xdr:col>3</xdr:col>
      <xdr:colOff>295275</xdr:colOff>
      <xdr:row>16</xdr:row>
      <xdr:rowOff>57150</xdr:rowOff>
    </xdr:to>
    <xdr:sp macro="" textlink="">
      <xdr:nvSpPr>
        <xdr:cNvPr id="3" name="Rectangle 2" descr="Marbre blanc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79057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J02</a:t>
          </a:r>
        </a:p>
      </xdr:txBody>
    </xdr:sp>
    <xdr:clientData/>
  </xdr:twoCellAnchor>
  <xdr:twoCellAnchor>
    <xdr:from>
      <xdr:col>3</xdr:col>
      <xdr:colOff>352425</xdr:colOff>
      <xdr:row>14</xdr:row>
      <xdr:rowOff>123825</xdr:rowOff>
    </xdr:from>
    <xdr:to>
      <xdr:col>5</xdr:col>
      <xdr:colOff>219075</xdr:colOff>
      <xdr:row>16</xdr:row>
      <xdr:rowOff>57150</xdr:rowOff>
    </xdr:to>
    <xdr:sp macro="" textlink="">
      <xdr:nvSpPr>
        <xdr:cNvPr id="4" name="Rectangle 3" descr="Marbre blanc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1466850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J03</a:t>
          </a:r>
        </a:p>
      </xdr:txBody>
    </xdr:sp>
    <xdr:clientData/>
  </xdr:twoCellAnchor>
  <xdr:twoCellAnchor>
    <xdr:from>
      <xdr:col>5</xdr:col>
      <xdr:colOff>276225</xdr:colOff>
      <xdr:row>14</xdr:row>
      <xdr:rowOff>123825</xdr:rowOff>
    </xdr:from>
    <xdr:to>
      <xdr:col>7</xdr:col>
      <xdr:colOff>152400</xdr:colOff>
      <xdr:row>16</xdr:row>
      <xdr:rowOff>57150</xdr:rowOff>
    </xdr:to>
    <xdr:sp macro="" textlink="">
      <xdr:nvSpPr>
        <xdr:cNvPr id="5" name="Rectangle 4" descr="Marbre blanc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21336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J04</a:t>
          </a:r>
        </a:p>
      </xdr:txBody>
    </xdr:sp>
    <xdr:clientData/>
  </xdr:twoCellAnchor>
  <xdr:twoCellAnchor>
    <xdr:from>
      <xdr:col>7</xdr:col>
      <xdr:colOff>200025</xdr:colOff>
      <xdr:row>14</xdr:row>
      <xdr:rowOff>123825</xdr:rowOff>
    </xdr:from>
    <xdr:to>
      <xdr:col>9</xdr:col>
      <xdr:colOff>76200</xdr:colOff>
      <xdr:row>16</xdr:row>
      <xdr:rowOff>57150</xdr:rowOff>
    </xdr:to>
    <xdr:sp macro="" textlink="">
      <xdr:nvSpPr>
        <xdr:cNvPr id="6" name="Rectangle 5" descr="Marbre blanc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28003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J05</a:t>
          </a:r>
        </a:p>
      </xdr:txBody>
    </xdr:sp>
    <xdr:clientData/>
  </xdr:twoCellAnchor>
  <xdr:twoCellAnchor>
    <xdr:from>
      <xdr:col>9</xdr:col>
      <xdr:colOff>123825</xdr:colOff>
      <xdr:row>14</xdr:row>
      <xdr:rowOff>123825</xdr:rowOff>
    </xdr:from>
    <xdr:to>
      <xdr:col>11</xdr:col>
      <xdr:colOff>0</xdr:colOff>
      <xdr:row>16</xdr:row>
      <xdr:rowOff>57150</xdr:rowOff>
    </xdr:to>
    <xdr:sp macro="" textlink="">
      <xdr:nvSpPr>
        <xdr:cNvPr id="7" name="Rectangle 6" descr="Marbre blanc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34671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J06</a:t>
          </a:r>
        </a:p>
      </xdr:txBody>
    </xdr:sp>
    <xdr:clientData/>
  </xdr:twoCellAnchor>
  <xdr:twoCellAnchor>
    <xdr:from>
      <xdr:col>11</xdr:col>
      <xdr:colOff>47625</xdr:colOff>
      <xdr:row>14</xdr:row>
      <xdr:rowOff>123825</xdr:rowOff>
    </xdr:from>
    <xdr:to>
      <xdr:col>12</xdr:col>
      <xdr:colOff>295275</xdr:colOff>
      <xdr:row>16</xdr:row>
      <xdr:rowOff>57150</xdr:rowOff>
    </xdr:to>
    <xdr:sp macro="" textlink="">
      <xdr:nvSpPr>
        <xdr:cNvPr id="8" name="Rectangle 7" descr="Marbre blanc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41338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J07</a:t>
          </a:r>
        </a:p>
      </xdr:txBody>
    </xdr:sp>
    <xdr:clientData/>
  </xdr:twoCellAnchor>
  <xdr:twoCellAnchor>
    <xdr:from>
      <xdr:col>12</xdr:col>
      <xdr:colOff>352425</xdr:colOff>
      <xdr:row>14</xdr:row>
      <xdr:rowOff>123825</xdr:rowOff>
    </xdr:from>
    <xdr:to>
      <xdr:col>14</xdr:col>
      <xdr:colOff>219075</xdr:colOff>
      <xdr:row>16</xdr:row>
      <xdr:rowOff>57150</xdr:rowOff>
    </xdr:to>
    <xdr:sp macro="" textlink="">
      <xdr:nvSpPr>
        <xdr:cNvPr id="9" name="Rectangle 8" descr="Marbre blanc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4810125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J08</a:t>
          </a:r>
        </a:p>
      </xdr:txBody>
    </xdr:sp>
    <xdr:clientData/>
  </xdr:twoCellAnchor>
  <xdr:twoCellAnchor>
    <xdr:from>
      <xdr:col>0</xdr:col>
      <xdr:colOff>123825</xdr:colOff>
      <xdr:row>16</xdr:row>
      <xdr:rowOff>123825</xdr:rowOff>
    </xdr:from>
    <xdr:to>
      <xdr:col>2</xdr:col>
      <xdr:colOff>0</xdr:colOff>
      <xdr:row>18</xdr:row>
      <xdr:rowOff>57150</xdr:rowOff>
    </xdr:to>
    <xdr:sp macro="" textlink="">
      <xdr:nvSpPr>
        <xdr:cNvPr id="10" name="Rectangle 9" descr="Marbre blanc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12382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J09</a:t>
          </a:r>
        </a:p>
      </xdr:txBody>
    </xdr:sp>
    <xdr:clientData/>
  </xdr:twoCellAnchor>
  <xdr:twoCellAnchor>
    <xdr:from>
      <xdr:col>2</xdr:col>
      <xdr:colOff>47625</xdr:colOff>
      <xdr:row>16</xdr:row>
      <xdr:rowOff>123825</xdr:rowOff>
    </xdr:from>
    <xdr:to>
      <xdr:col>3</xdr:col>
      <xdr:colOff>295275</xdr:colOff>
      <xdr:row>18</xdr:row>
      <xdr:rowOff>57150</xdr:rowOff>
    </xdr:to>
    <xdr:sp macro="" textlink="">
      <xdr:nvSpPr>
        <xdr:cNvPr id="11" name="Rectangle 10" descr="Marbre blanc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79057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J10</a:t>
          </a:r>
        </a:p>
      </xdr:txBody>
    </xdr:sp>
    <xdr:clientData/>
  </xdr:twoCellAnchor>
  <xdr:twoCellAnchor>
    <xdr:from>
      <xdr:col>3</xdr:col>
      <xdr:colOff>352425</xdr:colOff>
      <xdr:row>16</xdr:row>
      <xdr:rowOff>123825</xdr:rowOff>
    </xdr:from>
    <xdr:to>
      <xdr:col>5</xdr:col>
      <xdr:colOff>219075</xdr:colOff>
      <xdr:row>18</xdr:row>
      <xdr:rowOff>57150</xdr:rowOff>
    </xdr:to>
    <xdr:sp macro="" textlink="">
      <xdr:nvSpPr>
        <xdr:cNvPr id="12" name="Rectangle 11" descr="Marbre blanc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1466850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J11</a:t>
          </a:r>
        </a:p>
      </xdr:txBody>
    </xdr:sp>
    <xdr:clientData/>
  </xdr:twoCellAnchor>
  <xdr:twoCellAnchor>
    <xdr:from>
      <xdr:col>5</xdr:col>
      <xdr:colOff>276225</xdr:colOff>
      <xdr:row>16</xdr:row>
      <xdr:rowOff>123825</xdr:rowOff>
    </xdr:from>
    <xdr:to>
      <xdr:col>7</xdr:col>
      <xdr:colOff>152400</xdr:colOff>
      <xdr:row>18</xdr:row>
      <xdr:rowOff>57150</xdr:rowOff>
    </xdr:to>
    <xdr:sp macro="" textlink="">
      <xdr:nvSpPr>
        <xdr:cNvPr id="13" name="Rectangle 12" descr="Marbre blanc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21336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J12</a:t>
          </a:r>
        </a:p>
      </xdr:txBody>
    </xdr:sp>
    <xdr:clientData/>
  </xdr:twoCellAnchor>
  <xdr:twoCellAnchor>
    <xdr:from>
      <xdr:col>7</xdr:col>
      <xdr:colOff>200025</xdr:colOff>
      <xdr:row>16</xdr:row>
      <xdr:rowOff>123825</xdr:rowOff>
    </xdr:from>
    <xdr:to>
      <xdr:col>9</xdr:col>
      <xdr:colOff>76200</xdr:colOff>
      <xdr:row>18</xdr:row>
      <xdr:rowOff>57150</xdr:rowOff>
    </xdr:to>
    <xdr:sp macro="" textlink="">
      <xdr:nvSpPr>
        <xdr:cNvPr id="14" name="Rectangle 13" descr="Marbre vert">
          <a:hlinkClick xmlns:r="http://schemas.openxmlformats.org/officeDocument/2006/relationships" r:id="rId14"/>
        </xdr:cNvPr>
        <xdr:cNvSpPr>
          <a:spLocks noChangeArrowheads="1"/>
        </xdr:cNvSpPr>
      </xdr:nvSpPr>
      <xdr:spPr bwMode="auto">
        <a:xfrm>
          <a:off x="28003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15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J13</a:t>
          </a:r>
        </a:p>
      </xdr:txBody>
    </xdr:sp>
    <xdr:clientData/>
  </xdr:twoCellAnchor>
  <xdr:twoCellAnchor>
    <xdr:from>
      <xdr:col>9</xdr:col>
      <xdr:colOff>123825</xdr:colOff>
      <xdr:row>16</xdr:row>
      <xdr:rowOff>123825</xdr:rowOff>
    </xdr:from>
    <xdr:to>
      <xdr:col>11</xdr:col>
      <xdr:colOff>0</xdr:colOff>
      <xdr:row>18</xdr:row>
      <xdr:rowOff>57150</xdr:rowOff>
    </xdr:to>
    <xdr:sp macro="" textlink="">
      <xdr:nvSpPr>
        <xdr:cNvPr id="15" name="Rectangle 14" descr="Marbre blanc">
          <a:hlinkClick xmlns:r="http://schemas.openxmlformats.org/officeDocument/2006/relationships" r:id="rId16"/>
        </xdr:cNvPr>
        <xdr:cNvSpPr>
          <a:spLocks noChangeArrowheads="1"/>
        </xdr:cNvSpPr>
      </xdr:nvSpPr>
      <xdr:spPr bwMode="auto">
        <a:xfrm>
          <a:off x="34671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J14</a:t>
          </a:r>
        </a:p>
      </xdr:txBody>
    </xdr:sp>
    <xdr:clientData/>
  </xdr:twoCellAnchor>
  <xdr:twoCellAnchor>
    <xdr:from>
      <xdr:col>11</xdr:col>
      <xdr:colOff>47625</xdr:colOff>
      <xdr:row>16</xdr:row>
      <xdr:rowOff>123825</xdr:rowOff>
    </xdr:from>
    <xdr:to>
      <xdr:col>12</xdr:col>
      <xdr:colOff>295275</xdr:colOff>
      <xdr:row>18</xdr:row>
      <xdr:rowOff>57150</xdr:rowOff>
    </xdr:to>
    <xdr:sp macro="" textlink="">
      <xdr:nvSpPr>
        <xdr:cNvPr id="16" name="Rectangle 15" descr="Marbre blanc">
          <a:hlinkClick xmlns:r="http://schemas.openxmlformats.org/officeDocument/2006/relationships" r:id="rId17"/>
        </xdr:cNvPr>
        <xdr:cNvSpPr>
          <a:spLocks noChangeArrowheads="1"/>
        </xdr:cNvSpPr>
      </xdr:nvSpPr>
      <xdr:spPr bwMode="auto">
        <a:xfrm>
          <a:off x="41338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J15</a:t>
          </a:r>
        </a:p>
      </xdr:txBody>
    </xdr:sp>
    <xdr:clientData/>
  </xdr:twoCellAnchor>
  <xdr:twoCellAnchor>
    <xdr:from>
      <xdr:col>12</xdr:col>
      <xdr:colOff>352425</xdr:colOff>
      <xdr:row>16</xdr:row>
      <xdr:rowOff>123825</xdr:rowOff>
    </xdr:from>
    <xdr:to>
      <xdr:col>14</xdr:col>
      <xdr:colOff>219075</xdr:colOff>
      <xdr:row>18</xdr:row>
      <xdr:rowOff>57150</xdr:rowOff>
    </xdr:to>
    <xdr:sp macro="" textlink="">
      <xdr:nvSpPr>
        <xdr:cNvPr id="17" name="Rectangle 16" descr="Marbre blanc">
          <a:hlinkClick xmlns:r="http://schemas.openxmlformats.org/officeDocument/2006/relationships" r:id="rId18"/>
        </xdr:cNvPr>
        <xdr:cNvSpPr>
          <a:spLocks noChangeArrowheads="1"/>
        </xdr:cNvSpPr>
      </xdr:nvSpPr>
      <xdr:spPr bwMode="auto">
        <a:xfrm>
          <a:off x="4810125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J16</a:t>
          </a:r>
        </a:p>
      </xdr:txBody>
    </xdr:sp>
    <xdr:clientData/>
  </xdr:twoCellAnchor>
  <xdr:twoCellAnchor>
    <xdr:from>
      <xdr:col>0</xdr:col>
      <xdr:colOff>123825</xdr:colOff>
      <xdr:row>18</xdr:row>
      <xdr:rowOff>123825</xdr:rowOff>
    </xdr:from>
    <xdr:to>
      <xdr:col>2</xdr:col>
      <xdr:colOff>0</xdr:colOff>
      <xdr:row>20</xdr:row>
      <xdr:rowOff>57150</xdr:rowOff>
    </xdr:to>
    <xdr:sp macro="" textlink="">
      <xdr:nvSpPr>
        <xdr:cNvPr id="18" name="Rectangle 17" descr="Marbre blanc">
          <a:hlinkClick xmlns:r="http://schemas.openxmlformats.org/officeDocument/2006/relationships" r:id="rId19"/>
        </xdr:cNvPr>
        <xdr:cNvSpPr>
          <a:spLocks noChangeArrowheads="1"/>
        </xdr:cNvSpPr>
      </xdr:nvSpPr>
      <xdr:spPr bwMode="auto">
        <a:xfrm>
          <a:off x="12382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J17</a:t>
          </a:r>
        </a:p>
      </xdr:txBody>
    </xdr:sp>
    <xdr:clientData/>
  </xdr:twoCellAnchor>
  <xdr:twoCellAnchor>
    <xdr:from>
      <xdr:col>2</xdr:col>
      <xdr:colOff>47625</xdr:colOff>
      <xdr:row>18</xdr:row>
      <xdr:rowOff>123825</xdr:rowOff>
    </xdr:from>
    <xdr:to>
      <xdr:col>3</xdr:col>
      <xdr:colOff>295275</xdr:colOff>
      <xdr:row>20</xdr:row>
      <xdr:rowOff>57150</xdr:rowOff>
    </xdr:to>
    <xdr:sp macro="" textlink="">
      <xdr:nvSpPr>
        <xdr:cNvPr id="19" name="Rectangle 18" descr="Marbre blanc">
          <a:hlinkClick xmlns:r="http://schemas.openxmlformats.org/officeDocument/2006/relationships" r:id="rId20"/>
        </xdr:cNvPr>
        <xdr:cNvSpPr>
          <a:spLocks noChangeArrowheads="1"/>
        </xdr:cNvSpPr>
      </xdr:nvSpPr>
      <xdr:spPr bwMode="auto">
        <a:xfrm>
          <a:off x="79057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J18</a:t>
          </a:r>
        </a:p>
      </xdr:txBody>
    </xdr:sp>
    <xdr:clientData/>
  </xdr:twoCellAnchor>
  <xdr:twoCellAnchor>
    <xdr:from>
      <xdr:col>3</xdr:col>
      <xdr:colOff>352425</xdr:colOff>
      <xdr:row>18</xdr:row>
      <xdr:rowOff>123825</xdr:rowOff>
    </xdr:from>
    <xdr:to>
      <xdr:col>5</xdr:col>
      <xdr:colOff>219075</xdr:colOff>
      <xdr:row>20</xdr:row>
      <xdr:rowOff>57150</xdr:rowOff>
    </xdr:to>
    <xdr:sp macro="" textlink="">
      <xdr:nvSpPr>
        <xdr:cNvPr id="20" name="Rectangle 19" descr="Marbre blanc">
          <a:hlinkClick xmlns:r="http://schemas.openxmlformats.org/officeDocument/2006/relationships" r:id="rId21"/>
        </xdr:cNvPr>
        <xdr:cNvSpPr>
          <a:spLocks noChangeArrowheads="1"/>
        </xdr:cNvSpPr>
      </xdr:nvSpPr>
      <xdr:spPr bwMode="auto">
        <a:xfrm>
          <a:off x="1466850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J19</a:t>
          </a:r>
        </a:p>
      </xdr:txBody>
    </xdr:sp>
    <xdr:clientData/>
  </xdr:twoCellAnchor>
  <xdr:twoCellAnchor>
    <xdr:from>
      <xdr:col>5</xdr:col>
      <xdr:colOff>276225</xdr:colOff>
      <xdr:row>18</xdr:row>
      <xdr:rowOff>123825</xdr:rowOff>
    </xdr:from>
    <xdr:to>
      <xdr:col>7</xdr:col>
      <xdr:colOff>152400</xdr:colOff>
      <xdr:row>20</xdr:row>
      <xdr:rowOff>57150</xdr:rowOff>
    </xdr:to>
    <xdr:sp macro="" textlink="">
      <xdr:nvSpPr>
        <xdr:cNvPr id="21" name="Rectangle 20" descr="Marbre blanc">
          <a:hlinkClick xmlns:r="http://schemas.openxmlformats.org/officeDocument/2006/relationships" r:id="rId22"/>
        </xdr:cNvPr>
        <xdr:cNvSpPr>
          <a:spLocks noChangeArrowheads="1"/>
        </xdr:cNvSpPr>
      </xdr:nvSpPr>
      <xdr:spPr bwMode="auto">
        <a:xfrm>
          <a:off x="21336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J20</a:t>
          </a:r>
        </a:p>
      </xdr:txBody>
    </xdr:sp>
    <xdr:clientData/>
  </xdr:twoCellAnchor>
  <xdr:twoCellAnchor>
    <xdr:from>
      <xdr:col>7</xdr:col>
      <xdr:colOff>200025</xdr:colOff>
      <xdr:row>18</xdr:row>
      <xdr:rowOff>123825</xdr:rowOff>
    </xdr:from>
    <xdr:to>
      <xdr:col>9</xdr:col>
      <xdr:colOff>76200</xdr:colOff>
      <xdr:row>20</xdr:row>
      <xdr:rowOff>57150</xdr:rowOff>
    </xdr:to>
    <xdr:sp macro="" textlink="">
      <xdr:nvSpPr>
        <xdr:cNvPr id="22" name="Rectangle 21" descr="Marbre blanc">
          <a:hlinkClick xmlns:r="http://schemas.openxmlformats.org/officeDocument/2006/relationships" r:id="rId23"/>
        </xdr:cNvPr>
        <xdr:cNvSpPr>
          <a:spLocks noChangeArrowheads="1"/>
        </xdr:cNvSpPr>
      </xdr:nvSpPr>
      <xdr:spPr bwMode="auto">
        <a:xfrm>
          <a:off x="28003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J21</a:t>
          </a:r>
        </a:p>
      </xdr:txBody>
    </xdr:sp>
    <xdr:clientData/>
  </xdr:twoCellAnchor>
  <xdr:twoCellAnchor>
    <xdr:from>
      <xdr:col>9</xdr:col>
      <xdr:colOff>123825</xdr:colOff>
      <xdr:row>18</xdr:row>
      <xdr:rowOff>123825</xdr:rowOff>
    </xdr:from>
    <xdr:to>
      <xdr:col>11</xdr:col>
      <xdr:colOff>0</xdr:colOff>
      <xdr:row>20</xdr:row>
      <xdr:rowOff>57150</xdr:rowOff>
    </xdr:to>
    <xdr:sp macro="" textlink="">
      <xdr:nvSpPr>
        <xdr:cNvPr id="23" name="Rectangle 22" descr="Marbre blanc">
          <a:hlinkClick xmlns:r="http://schemas.openxmlformats.org/officeDocument/2006/relationships" r:id="rId24"/>
        </xdr:cNvPr>
        <xdr:cNvSpPr>
          <a:spLocks noChangeArrowheads="1"/>
        </xdr:cNvSpPr>
      </xdr:nvSpPr>
      <xdr:spPr bwMode="auto">
        <a:xfrm>
          <a:off x="34671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J22</a:t>
          </a:r>
        </a:p>
      </xdr:txBody>
    </xdr:sp>
    <xdr:clientData/>
  </xdr:twoCellAnchor>
  <xdr:twoCellAnchor>
    <xdr:from>
      <xdr:col>11</xdr:col>
      <xdr:colOff>47625</xdr:colOff>
      <xdr:row>18</xdr:row>
      <xdr:rowOff>123825</xdr:rowOff>
    </xdr:from>
    <xdr:to>
      <xdr:col>12</xdr:col>
      <xdr:colOff>295275</xdr:colOff>
      <xdr:row>20</xdr:row>
      <xdr:rowOff>57150</xdr:rowOff>
    </xdr:to>
    <xdr:sp macro="" textlink="">
      <xdr:nvSpPr>
        <xdr:cNvPr id="24" name="Rectangle 23" descr="Marbre blanc">
          <a:hlinkClick xmlns:r="http://schemas.openxmlformats.org/officeDocument/2006/relationships" r:id="rId25"/>
        </xdr:cNvPr>
        <xdr:cNvSpPr>
          <a:spLocks noChangeArrowheads="1"/>
        </xdr:cNvSpPr>
      </xdr:nvSpPr>
      <xdr:spPr bwMode="auto">
        <a:xfrm>
          <a:off x="41338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J23</a:t>
          </a:r>
        </a:p>
      </xdr:txBody>
    </xdr:sp>
    <xdr:clientData/>
  </xdr:twoCellAnchor>
  <xdr:twoCellAnchor>
    <xdr:from>
      <xdr:col>12</xdr:col>
      <xdr:colOff>352425</xdr:colOff>
      <xdr:row>18</xdr:row>
      <xdr:rowOff>123825</xdr:rowOff>
    </xdr:from>
    <xdr:to>
      <xdr:col>14</xdr:col>
      <xdr:colOff>219075</xdr:colOff>
      <xdr:row>20</xdr:row>
      <xdr:rowOff>57150</xdr:rowOff>
    </xdr:to>
    <xdr:sp macro="" textlink="">
      <xdr:nvSpPr>
        <xdr:cNvPr id="25" name="Rectangle 24" descr="Marbre blanc">
          <a:hlinkClick xmlns:r="http://schemas.openxmlformats.org/officeDocument/2006/relationships" r:id="rId26"/>
        </xdr:cNvPr>
        <xdr:cNvSpPr>
          <a:spLocks noChangeArrowheads="1"/>
        </xdr:cNvSpPr>
      </xdr:nvSpPr>
      <xdr:spPr bwMode="auto">
        <a:xfrm>
          <a:off x="4810125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J24</a:t>
          </a:r>
        </a:p>
      </xdr:txBody>
    </xdr:sp>
    <xdr:clientData/>
  </xdr:twoCellAnchor>
  <xdr:twoCellAnchor>
    <xdr:from>
      <xdr:col>0</xdr:col>
      <xdr:colOff>123825</xdr:colOff>
      <xdr:row>20</xdr:row>
      <xdr:rowOff>123825</xdr:rowOff>
    </xdr:from>
    <xdr:to>
      <xdr:col>2</xdr:col>
      <xdr:colOff>0</xdr:colOff>
      <xdr:row>22</xdr:row>
      <xdr:rowOff>57150</xdr:rowOff>
    </xdr:to>
    <xdr:sp macro="" textlink="">
      <xdr:nvSpPr>
        <xdr:cNvPr id="26" name="Rectangle 25" descr="Marbre blanc">
          <a:hlinkClick xmlns:r="http://schemas.openxmlformats.org/officeDocument/2006/relationships" r:id="rId27"/>
        </xdr:cNvPr>
        <xdr:cNvSpPr>
          <a:spLocks noChangeArrowheads="1"/>
        </xdr:cNvSpPr>
      </xdr:nvSpPr>
      <xdr:spPr bwMode="auto">
        <a:xfrm>
          <a:off x="12382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J25</a:t>
          </a:r>
        </a:p>
      </xdr:txBody>
    </xdr:sp>
    <xdr:clientData/>
  </xdr:twoCellAnchor>
  <xdr:twoCellAnchor>
    <xdr:from>
      <xdr:col>2</xdr:col>
      <xdr:colOff>47625</xdr:colOff>
      <xdr:row>20</xdr:row>
      <xdr:rowOff>123825</xdr:rowOff>
    </xdr:from>
    <xdr:to>
      <xdr:col>3</xdr:col>
      <xdr:colOff>295275</xdr:colOff>
      <xdr:row>22</xdr:row>
      <xdr:rowOff>57150</xdr:rowOff>
    </xdr:to>
    <xdr:sp macro="" textlink="">
      <xdr:nvSpPr>
        <xdr:cNvPr id="27" name="Rectangle 26" descr="Marbre blanc">
          <a:hlinkClick xmlns:r="http://schemas.openxmlformats.org/officeDocument/2006/relationships" r:id="rId28"/>
        </xdr:cNvPr>
        <xdr:cNvSpPr>
          <a:spLocks noChangeArrowheads="1"/>
        </xdr:cNvSpPr>
      </xdr:nvSpPr>
      <xdr:spPr bwMode="auto">
        <a:xfrm>
          <a:off x="79057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J26</a:t>
          </a:r>
        </a:p>
      </xdr:txBody>
    </xdr:sp>
    <xdr:clientData/>
  </xdr:twoCellAnchor>
  <xdr:twoCellAnchor>
    <xdr:from>
      <xdr:col>11</xdr:col>
      <xdr:colOff>47625</xdr:colOff>
      <xdr:row>20</xdr:row>
      <xdr:rowOff>123825</xdr:rowOff>
    </xdr:from>
    <xdr:to>
      <xdr:col>14</xdr:col>
      <xdr:colOff>228600</xdr:colOff>
      <xdr:row>22</xdr:row>
      <xdr:rowOff>57150</xdr:rowOff>
    </xdr:to>
    <xdr:sp macro="" textlink="">
      <xdr:nvSpPr>
        <xdr:cNvPr id="40" name="Rectangle 39" descr="Parchemin">
          <a:hlinkClick xmlns:r="http://schemas.openxmlformats.org/officeDocument/2006/relationships" r:id="rId29"/>
        </xdr:cNvPr>
        <xdr:cNvSpPr>
          <a:spLocks noChangeArrowheads="1"/>
        </xdr:cNvSpPr>
      </xdr:nvSpPr>
      <xdr:spPr bwMode="auto">
        <a:xfrm>
          <a:off x="4029075" y="4314825"/>
          <a:ext cx="12668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Statistiques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14</xdr:row>
      <xdr:rowOff>123825</xdr:rowOff>
    </xdr:from>
    <xdr:to>
      <xdr:col>2</xdr:col>
      <xdr:colOff>0</xdr:colOff>
      <xdr:row>16</xdr:row>
      <xdr:rowOff>57150</xdr:rowOff>
    </xdr:to>
    <xdr:sp macro="" textlink="">
      <xdr:nvSpPr>
        <xdr:cNvPr id="41" name="Rectangle 1" descr="Marbre blanc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J01</a:t>
          </a:r>
        </a:p>
      </xdr:txBody>
    </xdr:sp>
    <xdr:clientData/>
  </xdr:twoCellAnchor>
  <xdr:twoCellAnchor>
    <xdr:from>
      <xdr:col>2</xdr:col>
      <xdr:colOff>47625</xdr:colOff>
      <xdr:row>14</xdr:row>
      <xdr:rowOff>123825</xdr:rowOff>
    </xdr:from>
    <xdr:to>
      <xdr:col>3</xdr:col>
      <xdr:colOff>295275</xdr:colOff>
      <xdr:row>16</xdr:row>
      <xdr:rowOff>57150</xdr:rowOff>
    </xdr:to>
    <xdr:sp macro="" textlink="">
      <xdr:nvSpPr>
        <xdr:cNvPr id="42" name="Rectangle 2" descr="Marbre blanc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79057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J02</a:t>
          </a:r>
        </a:p>
      </xdr:txBody>
    </xdr:sp>
    <xdr:clientData/>
  </xdr:twoCellAnchor>
  <xdr:twoCellAnchor>
    <xdr:from>
      <xdr:col>3</xdr:col>
      <xdr:colOff>352425</xdr:colOff>
      <xdr:row>14</xdr:row>
      <xdr:rowOff>123825</xdr:rowOff>
    </xdr:from>
    <xdr:to>
      <xdr:col>5</xdr:col>
      <xdr:colOff>219075</xdr:colOff>
      <xdr:row>16</xdr:row>
      <xdr:rowOff>57150</xdr:rowOff>
    </xdr:to>
    <xdr:sp macro="" textlink="">
      <xdr:nvSpPr>
        <xdr:cNvPr id="43" name="Rectangle 3" descr="Marbre blanc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1466850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J03</a:t>
          </a:r>
        </a:p>
      </xdr:txBody>
    </xdr:sp>
    <xdr:clientData/>
  </xdr:twoCellAnchor>
  <xdr:twoCellAnchor>
    <xdr:from>
      <xdr:col>5</xdr:col>
      <xdr:colOff>276225</xdr:colOff>
      <xdr:row>14</xdr:row>
      <xdr:rowOff>123825</xdr:rowOff>
    </xdr:from>
    <xdr:to>
      <xdr:col>7</xdr:col>
      <xdr:colOff>152400</xdr:colOff>
      <xdr:row>16</xdr:row>
      <xdr:rowOff>57150</xdr:rowOff>
    </xdr:to>
    <xdr:sp macro="" textlink="">
      <xdr:nvSpPr>
        <xdr:cNvPr id="44" name="Rectangle 4" descr="Marbre blanc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21336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J04</a:t>
          </a:r>
        </a:p>
      </xdr:txBody>
    </xdr:sp>
    <xdr:clientData/>
  </xdr:twoCellAnchor>
  <xdr:twoCellAnchor>
    <xdr:from>
      <xdr:col>7</xdr:col>
      <xdr:colOff>200025</xdr:colOff>
      <xdr:row>14</xdr:row>
      <xdr:rowOff>123825</xdr:rowOff>
    </xdr:from>
    <xdr:to>
      <xdr:col>9</xdr:col>
      <xdr:colOff>76200</xdr:colOff>
      <xdr:row>16</xdr:row>
      <xdr:rowOff>57150</xdr:rowOff>
    </xdr:to>
    <xdr:sp macro="" textlink="">
      <xdr:nvSpPr>
        <xdr:cNvPr id="45" name="Rectangle 5" descr="Marbre blanc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28003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J05</a:t>
          </a:r>
        </a:p>
      </xdr:txBody>
    </xdr:sp>
    <xdr:clientData/>
  </xdr:twoCellAnchor>
  <xdr:twoCellAnchor>
    <xdr:from>
      <xdr:col>9</xdr:col>
      <xdr:colOff>123825</xdr:colOff>
      <xdr:row>14</xdr:row>
      <xdr:rowOff>123825</xdr:rowOff>
    </xdr:from>
    <xdr:to>
      <xdr:col>11</xdr:col>
      <xdr:colOff>0</xdr:colOff>
      <xdr:row>16</xdr:row>
      <xdr:rowOff>57150</xdr:rowOff>
    </xdr:to>
    <xdr:sp macro="" textlink="">
      <xdr:nvSpPr>
        <xdr:cNvPr id="46" name="Rectangle 6" descr="Marbre blanc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34671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J06</a:t>
          </a:r>
        </a:p>
      </xdr:txBody>
    </xdr:sp>
    <xdr:clientData/>
  </xdr:twoCellAnchor>
  <xdr:twoCellAnchor>
    <xdr:from>
      <xdr:col>11</xdr:col>
      <xdr:colOff>47625</xdr:colOff>
      <xdr:row>14</xdr:row>
      <xdr:rowOff>123825</xdr:rowOff>
    </xdr:from>
    <xdr:to>
      <xdr:col>12</xdr:col>
      <xdr:colOff>295275</xdr:colOff>
      <xdr:row>16</xdr:row>
      <xdr:rowOff>57150</xdr:rowOff>
    </xdr:to>
    <xdr:sp macro="" textlink="">
      <xdr:nvSpPr>
        <xdr:cNvPr id="47" name="Rectangle 7" descr="Marbre blanc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41338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J07</a:t>
          </a:r>
        </a:p>
      </xdr:txBody>
    </xdr:sp>
    <xdr:clientData/>
  </xdr:twoCellAnchor>
  <xdr:twoCellAnchor>
    <xdr:from>
      <xdr:col>12</xdr:col>
      <xdr:colOff>352425</xdr:colOff>
      <xdr:row>14</xdr:row>
      <xdr:rowOff>123825</xdr:rowOff>
    </xdr:from>
    <xdr:to>
      <xdr:col>14</xdr:col>
      <xdr:colOff>219075</xdr:colOff>
      <xdr:row>16</xdr:row>
      <xdr:rowOff>57150</xdr:rowOff>
    </xdr:to>
    <xdr:sp macro="" textlink="">
      <xdr:nvSpPr>
        <xdr:cNvPr id="48" name="Rectangle 8" descr="Marbre blanc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4810125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J08</a:t>
          </a:r>
        </a:p>
      </xdr:txBody>
    </xdr:sp>
    <xdr:clientData/>
  </xdr:twoCellAnchor>
  <xdr:twoCellAnchor>
    <xdr:from>
      <xdr:col>0</xdr:col>
      <xdr:colOff>123825</xdr:colOff>
      <xdr:row>16</xdr:row>
      <xdr:rowOff>123825</xdr:rowOff>
    </xdr:from>
    <xdr:to>
      <xdr:col>2</xdr:col>
      <xdr:colOff>0</xdr:colOff>
      <xdr:row>18</xdr:row>
      <xdr:rowOff>57150</xdr:rowOff>
    </xdr:to>
    <xdr:sp macro="" textlink="">
      <xdr:nvSpPr>
        <xdr:cNvPr id="49" name="Rectangle 9" descr="Marbre blanc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12382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J09</a:t>
          </a:r>
        </a:p>
      </xdr:txBody>
    </xdr:sp>
    <xdr:clientData/>
  </xdr:twoCellAnchor>
  <xdr:twoCellAnchor>
    <xdr:from>
      <xdr:col>2</xdr:col>
      <xdr:colOff>47625</xdr:colOff>
      <xdr:row>16</xdr:row>
      <xdr:rowOff>123825</xdr:rowOff>
    </xdr:from>
    <xdr:to>
      <xdr:col>3</xdr:col>
      <xdr:colOff>295275</xdr:colOff>
      <xdr:row>18</xdr:row>
      <xdr:rowOff>57150</xdr:rowOff>
    </xdr:to>
    <xdr:sp macro="" textlink="">
      <xdr:nvSpPr>
        <xdr:cNvPr id="50" name="Rectangle 10" descr="Marbre blanc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79057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J10</a:t>
          </a:r>
        </a:p>
      </xdr:txBody>
    </xdr:sp>
    <xdr:clientData/>
  </xdr:twoCellAnchor>
  <xdr:twoCellAnchor>
    <xdr:from>
      <xdr:col>3</xdr:col>
      <xdr:colOff>352425</xdr:colOff>
      <xdr:row>16</xdr:row>
      <xdr:rowOff>123825</xdr:rowOff>
    </xdr:from>
    <xdr:to>
      <xdr:col>5</xdr:col>
      <xdr:colOff>219075</xdr:colOff>
      <xdr:row>18</xdr:row>
      <xdr:rowOff>57150</xdr:rowOff>
    </xdr:to>
    <xdr:sp macro="" textlink="">
      <xdr:nvSpPr>
        <xdr:cNvPr id="51" name="Rectangle 11" descr="Marbre blanc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1466850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J11</a:t>
          </a:r>
        </a:p>
      </xdr:txBody>
    </xdr:sp>
    <xdr:clientData/>
  </xdr:twoCellAnchor>
  <xdr:twoCellAnchor>
    <xdr:from>
      <xdr:col>5</xdr:col>
      <xdr:colOff>276225</xdr:colOff>
      <xdr:row>16</xdr:row>
      <xdr:rowOff>123825</xdr:rowOff>
    </xdr:from>
    <xdr:to>
      <xdr:col>7</xdr:col>
      <xdr:colOff>152400</xdr:colOff>
      <xdr:row>18</xdr:row>
      <xdr:rowOff>57150</xdr:rowOff>
    </xdr:to>
    <xdr:sp macro="" textlink="">
      <xdr:nvSpPr>
        <xdr:cNvPr id="52" name="Rectangle 12" descr="Marbre blanc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21336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J12</a:t>
          </a:r>
        </a:p>
      </xdr:txBody>
    </xdr:sp>
    <xdr:clientData/>
  </xdr:twoCellAnchor>
  <xdr:twoCellAnchor>
    <xdr:from>
      <xdr:col>7</xdr:col>
      <xdr:colOff>200025</xdr:colOff>
      <xdr:row>16</xdr:row>
      <xdr:rowOff>123825</xdr:rowOff>
    </xdr:from>
    <xdr:to>
      <xdr:col>9</xdr:col>
      <xdr:colOff>76200</xdr:colOff>
      <xdr:row>18</xdr:row>
      <xdr:rowOff>57150</xdr:rowOff>
    </xdr:to>
    <xdr:sp macro="" textlink="">
      <xdr:nvSpPr>
        <xdr:cNvPr id="53" name="Rectangle 13" descr="Marbre blanc">
          <a:hlinkClick xmlns:r="http://schemas.openxmlformats.org/officeDocument/2006/relationships" r:id="rId14"/>
        </xdr:cNvPr>
        <xdr:cNvSpPr>
          <a:spLocks noChangeArrowheads="1"/>
        </xdr:cNvSpPr>
      </xdr:nvSpPr>
      <xdr:spPr bwMode="auto">
        <a:xfrm>
          <a:off x="28003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J13</a:t>
          </a:r>
        </a:p>
      </xdr:txBody>
    </xdr:sp>
    <xdr:clientData/>
  </xdr:twoCellAnchor>
  <xdr:twoCellAnchor>
    <xdr:from>
      <xdr:col>9</xdr:col>
      <xdr:colOff>123825</xdr:colOff>
      <xdr:row>16</xdr:row>
      <xdr:rowOff>123825</xdr:rowOff>
    </xdr:from>
    <xdr:to>
      <xdr:col>11</xdr:col>
      <xdr:colOff>0</xdr:colOff>
      <xdr:row>18</xdr:row>
      <xdr:rowOff>57150</xdr:rowOff>
    </xdr:to>
    <xdr:sp macro="" textlink="">
      <xdr:nvSpPr>
        <xdr:cNvPr id="54" name="Rectangle 14" descr="Marbre vert">
          <a:hlinkClick xmlns:r="http://schemas.openxmlformats.org/officeDocument/2006/relationships" r:id="rId15"/>
        </xdr:cNvPr>
        <xdr:cNvSpPr>
          <a:spLocks noChangeArrowheads="1"/>
        </xdr:cNvSpPr>
      </xdr:nvSpPr>
      <xdr:spPr bwMode="auto">
        <a:xfrm>
          <a:off x="34671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16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J14</a:t>
          </a:r>
        </a:p>
      </xdr:txBody>
    </xdr:sp>
    <xdr:clientData/>
  </xdr:twoCellAnchor>
  <xdr:twoCellAnchor>
    <xdr:from>
      <xdr:col>11</xdr:col>
      <xdr:colOff>47625</xdr:colOff>
      <xdr:row>16</xdr:row>
      <xdr:rowOff>123825</xdr:rowOff>
    </xdr:from>
    <xdr:to>
      <xdr:col>12</xdr:col>
      <xdr:colOff>295275</xdr:colOff>
      <xdr:row>18</xdr:row>
      <xdr:rowOff>57150</xdr:rowOff>
    </xdr:to>
    <xdr:sp macro="" textlink="">
      <xdr:nvSpPr>
        <xdr:cNvPr id="55" name="Rectangle 15" descr="Marbre blanc">
          <a:hlinkClick xmlns:r="http://schemas.openxmlformats.org/officeDocument/2006/relationships" r:id="rId17"/>
        </xdr:cNvPr>
        <xdr:cNvSpPr>
          <a:spLocks noChangeArrowheads="1"/>
        </xdr:cNvSpPr>
      </xdr:nvSpPr>
      <xdr:spPr bwMode="auto">
        <a:xfrm>
          <a:off x="41338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J15</a:t>
          </a:r>
        </a:p>
      </xdr:txBody>
    </xdr:sp>
    <xdr:clientData/>
  </xdr:twoCellAnchor>
  <xdr:twoCellAnchor>
    <xdr:from>
      <xdr:col>12</xdr:col>
      <xdr:colOff>352425</xdr:colOff>
      <xdr:row>16</xdr:row>
      <xdr:rowOff>123825</xdr:rowOff>
    </xdr:from>
    <xdr:to>
      <xdr:col>14</xdr:col>
      <xdr:colOff>219075</xdr:colOff>
      <xdr:row>18</xdr:row>
      <xdr:rowOff>57150</xdr:rowOff>
    </xdr:to>
    <xdr:sp macro="" textlink="">
      <xdr:nvSpPr>
        <xdr:cNvPr id="56" name="Rectangle 16" descr="Marbre blanc">
          <a:hlinkClick xmlns:r="http://schemas.openxmlformats.org/officeDocument/2006/relationships" r:id="rId18"/>
        </xdr:cNvPr>
        <xdr:cNvSpPr>
          <a:spLocks noChangeArrowheads="1"/>
        </xdr:cNvSpPr>
      </xdr:nvSpPr>
      <xdr:spPr bwMode="auto">
        <a:xfrm>
          <a:off x="4810125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J16</a:t>
          </a:r>
        </a:p>
      </xdr:txBody>
    </xdr:sp>
    <xdr:clientData/>
  </xdr:twoCellAnchor>
  <xdr:twoCellAnchor>
    <xdr:from>
      <xdr:col>0</xdr:col>
      <xdr:colOff>123825</xdr:colOff>
      <xdr:row>18</xdr:row>
      <xdr:rowOff>123825</xdr:rowOff>
    </xdr:from>
    <xdr:to>
      <xdr:col>2</xdr:col>
      <xdr:colOff>0</xdr:colOff>
      <xdr:row>20</xdr:row>
      <xdr:rowOff>57150</xdr:rowOff>
    </xdr:to>
    <xdr:sp macro="" textlink="">
      <xdr:nvSpPr>
        <xdr:cNvPr id="57" name="Rectangle 17" descr="Marbre blanc">
          <a:hlinkClick xmlns:r="http://schemas.openxmlformats.org/officeDocument/2006/relationships" r:id="rId19"/>
        </xdr:cNvPr>
        <xdr:cNvSpPr>
          <a:spLocks noChangeArrowheads="1"/>
        </xdr:cNvSpPr>
      </xdr:nvSpPr>
      <xdr:spPr bwMode="auto">
        <a:xfrm>
          <a:off x="12382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J17</a:t>
          </a:r>
        </a:p>
      </xdr:txBody>
    </xdr:sp>
    <xdr:clientData/>
  </xdr:twoCellAnchor>
  <xdr:twoCellAnchor>
    <xdr:from>
      <xdr:col>2</xdr:col>
      <xdr:colOff>47625</xdr:colOff>
      <xdr:row>18</xdr:row>
      <xdr:rowOff>123825</xdr:rowOff>
    </xdr:from>
    <xdr:to>
      <xdr:col>3</xdr:col>
      <xdr:colOff>295275</xdr:colOff>
      <xdr:row>20</xdr:row>
      <xdr:rowOff>57150</xdr:rowOff>
    </xdr:to>
    <xdr:sp macro="" textlink="">
      <xdr:nvSpPr>
        <xdr:cNvPr id="58" name="Rectangle 18" descr="Marbre blanc">
          <a:hlinkClick xmlns:r="http://schemas.openxmlformats.org/officeDocument/2006/relationships" r:id="rId20"/>
        </xdr:cNvPr>
        <xdr:cNvSpPr>
          <a:spLocks noChangeArrowheads="1"/>
        </xdr:cNvSpPr>
      </xdr:nvSpPr>
      <xdr:spPr bwMode="auto">
        <a:xfrm>
          <a:off x="79057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J18</a:t>
          </a:r>
        </a:p>
      </xdr:txBody>
    </xdr:sp>
    <xdr:clientData/>
  </xdr:twoCellAnchor>
  <xdr:twoCellAnchor>
    <xdr:from>
      <xdr:col>3</xdr:col>
      <xdr:colOff>352425</xdr:colOff>
      <xdr:row>18</xdr:row>
      <xdr:rowOff>123825</xdr:rowOff>
    </xdr:from>
    <xdr:to>
      <xdr:col>5</xdr:col>
      <xdr:colOff>219075</xdr:colOff>
      <xdr:row>20</xdr:row>
      <xdr:rowOff>57150</xdr:rowOff>
    </xdr:to>
    <xdr:sp macro="" textlink="">
      <xdr:nvSpPr>
        <xdr:cNvPr id="59" name="Rectangle 19" descr="Marbre blanc">
          <a:hlinkClick xmlns:r="http://schemas.openxmlformats.org/officeDocument/2006/relationships" r:id="rId21"/>
        </xdr:cNvPr>
        <xdr:cNvSpPr>
          <a:spLocks noChangeArrowheads="1"/>
        </xdr:cNvSpPr>
      </xdr:nvSpPr>
      <xdr:spPr bwMode="auto">
        <a:xfrm>
          <a:off x="1466850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J19</a:t>
          </a:r>
        </a:p>
      </xdr:txBody>
    </xdr:sp>
    <xdr:clientData/>
  </xdr:twoCellAnchor>
  <xdr:twoCellAnchor>
    <xdr:from>
      <xdr:col>5</xdr:col>
      <xdr:colOff>276225</xdr:colOff>
      <xdr:row>18</xdr:row>
      <xdr:rowOff>123825</xdr:rowOff>
    </xdr:from>
    <xdr:to>
      <xdr:col>7</xdr:col>
      <xdr:colOff>152400</xdr:colOff>
      <xdr:row>20</xdr:row>
      <xdr:rowOff>57150</xdr:rowOff>
    </xdr:to>
    <xdr:sp macro="" textlink="">
      <xdr:nvSpPr>
        <xdr:cNvPr id="60" name="Rectangle 20" descr="Marbre blanc">
          <a:hlinkClick xmlns:r="http://schemas.openxmlformats.org/officeDocument/2006/relationships" r:id="rId22"/>
        </xdr:cNvPr>
        <xdr:cNvSpPr>
          <a:spLocks noChangeArrowheads="1"/>
        </xdr:cNvSpPr>
      </xdr:nvSpPr>
      <xdr:spPr bwMode="auto">
        <a:xfrm>
          <a:off x="21336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J20</a:t>
          </a:r>
        </a:p>
      </xdr:txBody>
    </xdr:sp>
    <xdr:clientData/>
  </xdr:twoCellAnchor>
  <xdr:twoCellAnchor>
    <xdr:from>
      <xdr:col>7</xdr:col>
      <xdr:colOff>200025</xdr:colOff>
      <xdr:row>18</xdr:row>
      <xdr:rowOff>123825</xdr:rowOff>
    </xdr:from>
    <xdr:to>
      <xdr:col>9</xdr:col>
      <xdr:colOff>76200</xdr:colOff>
      <xdr:row>20</xdr:row>
      <xdr:rowOff>57150</xdr:rowOff>
    </xdr:to>
    <xdr:sp macro="" textlink="">
      <xdr:nvSpPr>
        <xdr:cNvPr id="61" name="Rectangle 21" descr="Marbre blanc">
          <a:hlinkClick xmlns:r="http://schemas.openxmlformats.org/officeDocument/2006/relationships" r:id="rId23"/>
        </xdr:cNvPr>
        <xdr:cNvSpPr>
          <a:spLocks noChangeArrowheads="1"/>
        </xdr:cNvSpPr>
      </xdr:nvSpPr>
      <xdr:spPr bwMode="auto">
        <a:xfrm>
          <a:off x="28003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J21</a:t>
          </a:r>
        </a:p>
      </xdr:txBody>
    </xdr:sp>
    <xdr:clientData/>
  </xdr:twoCellAnchor>
  <xdr:twoCellAnchor>
    <xdr:from>
      <xdr:col>9</xdr:col>
      <xdr:colOff>123825</xdr:colOff>
      <xdr:row>18</xdr:row>
      <xdr:rowOff>123825</xdr:rowOff>
    </xdr:from>
    <xdr:to>
      <xdr:col>11</xdr:col>
      <xdr:colOff>0</xdr:colOff>
      <xdr:row>20</xdr:row>
      <xdr:rowOff>57150</xdr:rowOff>
    </xdr:to>
    <xdr:sp macro="" textlink="">
      <xdr:nvSpPr>
        <xdr:cNvPr id="62" name="Rectangle 22" descr="Marbre blanc">
          <a:hlinkClick xmlns:r="http://schemas.openxmlformats.org/officeDocument/2006/relationships" r:id="rId24"/>
        </xdr:cNvPr>
        <xdr:cNvSpPr>
          <a:spLocks noChangeArrowheads="1"/>
        </xdr:cNvSpPr>
      </xdr:nvSpPr>
      <xdr:spPr bwMode="auto">
        <a:xfrm>
          <a:off x="34671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J22</a:t>
          </a:r>
        </a:p>
      </xdr:txBody>
    </xdr:sp>
    <xdr:clientData/>
  </xdr:twoCellAnchor>
  <xdr:twoCellAnchor>
    <xdr:from>
      <xdr:col>11</xdr:col>
      <xdr:colOff>47625</xdr:colOff>
      <xdr:row>18</xdr:row>
      <xdr:rowOff>123825</xdr:rowOff>
    </xdr:from>
    <xdr:to>
      <xdr:col>12</xdr:col>
      <xdr:colOff>295275</xdr:colOff>
      <xdr:row>20</xdr:row>
      <xdr:rowOff>57150</xdr:rowOff>
    </xdr:to>
    <xdr:sp macro="" textlink="">
      <xdr:nvSpPr>
        <xdr:cNvPr id="63" name="Rectangle 23" descr="Marbre blanc">
          <a:hlinkClick xmlns:r="http://schemas.openxmlformats.org/officeDocument/2006/relationships" r:id="rId25"/>
        </xdr:cNvPr>
        <xdr:cNvSpPr>
          <a:spLocks noChangeArrowheads="1"/>
        </xdr:cNvSpPr>
      </xdr:nvSpPr>
      <xdr:spPr bwMode="auto">
        <a:xfrm>
          <a:off x="41338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J23</a:t>
          </a:r>
        </a:p>
      </xdr:txBody>
    </xdr:sp>
    <xdr:clientData/>
  </xdr:twoCellAnchor>
  <xdr:twoCellAnchor>
    <xdr:from>
      <xdr:col>12</xdr:col>
      <xdr:colOff>352425</xdr:colOff>
      <xdr:row>18</xdr:row>
      <xdr:rowOff>123825</xdr:rowOff>
    </xdr:from>
    <xdr:to>
      <xdr:col>14</xdr:col>
      <xdr:colOff>219075</xdr:colOff>
      <xdr:row>20</xdr:row>
      <xdr:rowOff>57150</xdr:rowOff>
    </xdr:to>
    <xdr:sp macro="" textlink="">
      <xdr:nvSpPr>
        <xdr:cNvPr id="64" name="Rectangle 24" descr="Marbre blanc">
          <a:hlinkClick xmlns:r="http://schemas.openxmlformats.org/officeDocument/2006/relationships" r:id="rId26"/>
        </xdr:cNvPr>
        <xdr:cNvSpPr>
          <a:spLocks noChangeArrowheads="1"/>
        </xdr:cNvSpPr>
      </xdr:nvSpPr>
      <xdr:spPr bwMode="auto">
        <a:xfrm>
          <a:off x="4810125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J24</a:t>
          </a:r>
        </a:p>
      </xdr:txBody>
    </xdr:sp>
    <xdr:clientData/>
  </xdr:twoCellAnchor>
  <xdr:twoCellAnchor>
    <xdr:from>
      <xdr:col>0</xdr:col>
      <xdr:colOff>123825</xdr:colOff>
      <xdr:row>20</xdr:row>
      <xdr:rowOff>123825</xdr:rowOff>
    </xdr:from>
    <xdr:to>
      <xdr:col>2</xdr:col>
      <xdr:colOff>0</xdr:colOff>
      <xdr:row>22</xdr:row>
      <xdr:rowOff>57150</xdr:rowOff>
    </xdr:to>
    <xdr:sp macro="" textlink="">
      <xdr:nvSpPr>
        <xdr:cNvPr id="65" name="Rectangle 25" descr="Marbre blanc">
          <a:hlinkClick xmlns:r="http://schemas.openxmlformats.org/officeDocument/2006/relationships" r:id="rId27"/>
        </xdr:cNvPr>
        <xdr:cNvSpPr>
          <a:spLocks noChangeArrowheads="1"/>
        </xdr:cNvSpPr>
      </xdr:nvSpPr>
      <xdr:spPr bwMode="auto">
        <a:xfrm>
          <a:off x="12382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J25</a:t>
          </a:r>
        </a:p>
      </xdr:txBody>
    </xdr:sp>
    <xdr:clientData/>
  </xdr:twoCellAnchor>
  <xdr:twoCellAnchor>
    <xdr:from>
      <xdr:col>2</xdr:col>
      <xdr:colOff>47625</xdr:colOff>
      <xdr:row>20</xdr:row>
      <xdr:rowOff>123825</xdr:rowOff>
    </xdr:from>
    <xdr:to>
      <xdr:col>3</xdr:col>
      <xdr:colOff>295275</xdr:colOff>
      <xdr:row>22</xdr:row>
      <xdr:rowOff>57150</xdr:rowOff>
    </xdr:to>
    <xdr:sp macro="" textlink="">
      <xdr:nvSpPr>
        <xdr:cNvPr id="66" name="Rectangle 26" descr="Marbre blanc">
          <a:hlinkClick xmlns:r="http://schemas.openxmlformats.org/officeDocument/2006/relationships" r:id="rId28"/>
        </xdr:cNvPr>
        <xdr:cNvSpPr>
          <a:spLocks noChangeArrowheads="1"/>
        </xdr:cNvSpPr>
      </xdr:nvSpPr>
      <xdr:spPr bwMode="auto">
        <a:xfrm>
          <a:off x="79057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J26</a:t>
          </a:r>
        </a:p>
      </xdr:txBody>
    </xdr:sp>
    <xdr:clientData/>
  </xdr:twoCellAnchor>
  <xdr:twoCellAnchor>
    <xdr:from>
      <xdr:col>11</xdr:col>
      <xdr:colOff>47625</xdr:colOff>
      <xdr:row>20</xdr:row>
      <xdr:rowOff>123825</xdr:rowOff>
    </xdr:from>
    <xdr:to>
      <xdr:col>14</xdr:col>
      <xdr:colOff>228600</xdr:colOff>
      <xdr:row>22</xdr:row>
      <xdr:rowOff>57150</xdr:rowOff>
    </xdr:to>
    <xdr:sp macro="" textlink="">
      <xdr:nvSpPr>
        <xdr:cNvPr id="79" name="Rectangle 39" descr="Parchemin">
          <a:hlinkClick xmlns:r="http://schemas.openxmlformats.org/officeDocument/2006/relationships" r:id="rId29"/>
        </xdr:cNvPr>
        <xdr:cNvSpPr>
          <a:spLocks noChangeArrowheads="1"/>
        </xdr:cNvSpPr>
      </xdr:nvSpPr>
      <xdr:spPr bwMode="auto">
        <a:xfrm>
          <a:off x="4029075" y="4314825"/>
          <a:ext cx="12668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Statistiques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14</xdr:row>
      <xdr:rowOff>123825</xdr:rowOff>
    </xdr:from>
    <xdr:to>
      <xdr:col>2</xdr:col>
      <xdr:colOff>0</xdr:colOff>
      <xdr:row>16</xdr:row>
      <xdr:rowOff>57150</xdr:rowOff>
    </xdr:to>
    <xdr:sp macro="" textlink="">
      <xdr:nvSpPr>
        <xdr:cNvPr id="2" name="Rectangle 1" descr="Marbre blanc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J01</a:t>
          </a:r>
        </a:p>
      </xdr:txBody>
    </xdr:sp>
    <xdr:clientData/>
  </xdr:twoCellAnchor>
  <xdr:twoCellAnchor>
    <xdr:from>
      <xdr:col>2</xdr:col>
      <xdr:colOff>47625</xdr:colOff>
      <xdr:row>14</xdr:row>
      <xdr:rowOff>123825</xdr:rowOff>
    </xdr:from>
    <xdr:to>
      <xdr:col>3</xdr:col>
      <xdr:colOff>295275</xdr:colOff>
      <xdr:row>16</xdr:row>
      <xdr:rowOff>57150</xdr:rowOff>
    </xdr:to>
    <xdr:sp macro="" textlink="">
      <xdr:nvSpPr>
        <xdr:cNvPr id="3" name="Rectangle 2" descr="Marbre blanc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79057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J02</a:t>
          </a:r>
        </a:p>
      </xdr:txBody>
    </xdr:sp>
    <xdr:clientData/>
  </xdr:twoCellAnchor>
  <xdr:twoCellAnchor>
    <xdr:from>
      <xdr:col>3</xdr:col>
      <xdr:colOff>352425</xdr:colOff>
      <xdr:row>14</xdr:row>
      <xdr:rowOff>123825</xdr:rowOff>
    </xdr:from>
    <xdr:to>
      <xdr:col>5</xdr:col>
      <xdr:colOff>219075</xdr:colOff>
      <xdr:row>16</xdr:row>
      <xdr:rowOff>57150</xdr:rowOff>
    </xdr:to>
    <xdr:sp macro="" textlink="">
      <xdr:nvSpPr>
        <xdr:cNvPr id="4" name="Rectangle 3" descr="Marbre blanc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1466850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J03</a:t>
          </a:r>
        </a:p>
      </xdr:txBody>
    </xdr:sp>
    <xdr:clientData/>
  </xdr:twoCellAnchor>
  <xdr:twoCellAnchor>
    <xdr:from>
      <xdr:col>5</xdr:col>
      <xdr:colOff>276225</xdr:colOff>
      <xdr:row>14</xdr:row>
      <xdr:rowOff>123825</xdr:rowOff>
    </xdr:from>
    <xdr:to>
      <xdr:col>7</xdr:col>
      <xdr:colOff>152400</xdr:colOff>
      <xdr:row>16</xdr:row>
      <xdr:rowOff>57150</xdr:rowOff>
    </xdr:to>
    <xdr:sp macro="" textlink="">
      <xdr:nvSpPr>
        <xdr:cNvPr id="5" name="Rectangle 4" descr="Marbre blanc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21336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J04</a:t>
          </a:r>
        </a:p>
      </xdr:txBody>
    </xdr:sp>
    <xdr:clientData/>
  </xdr:twoCellAnchor>
  <xdr:twoCellAnchor>
    <xdr:from>
      <xdr:col>7</xdr:col>
      <xdr:colOff>200025</xdr:colOff>
      <xdr:row>14</xdr:row>
      <xdr:rowOff>123825</xdr:rowOff>
    </xdr:from>
    <xdr:to>
      <xdr:col>9</xdr:col>
      <xdr:colOff>76200</xdr:colOff>
      <xdr:row>16</xdr:row>
      <xdr:rowOff>57150</xdr:rowOff>
    </xdr:to>
    <xdr:sp macro="" textlink="">
      <xdr:nvSpPr>
        <xdr:cNvPr id="6" name="Rectangle 5" descr="Marbre blanc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28003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J05</a:t>
          </a:r>
        </a:p>
      </xdr:txBody>
    </xdr:sp>
    <xdr:clientData/>
  </xdr:twoCellAnchor>
  <xdr:twoCellAnchor>
    <xdr:from>
      <xdr:col>9</xdr:col>
      <xdr:colOff>123825</xdr:colOff>
      <xdr:row>14</xdr:row>
      <xdr:rowOff>123825</xdr:rowOff>
    </xdr:from>
    <xdr:to>
      <xdr:col>11</xdr:col>
      <xdr:colOff>0</xdr:colOff>
      <xdr:row>16</xdr:row>
      <xdr:rowOff>57150</xdr:rowOff>
    </xdr:to>
    <xdr:sp macro="" textlink="">
      <xdr:nvSpPr>
        <xdr:cNvPr id="7" name="Rectangle 6" descr="Marbre blanc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34671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J06</a:t>
          </a:r>
        </a:p>
      </xdr:txBody>
    </xdr:sp>
    <xdr:clientData/>
  </xdr:twoCellAnchor>
  <xdr:twoCellAnchor>
    <xdr:from>
      <xdr:col>11</xdr:col>
      <xdr:colOff>47625</xdr:colOff>
      <xdr:row>14</xdr:row>
      <xdr:rowOff>123825</xdr:rowOff>
    </xdr:from>
    <xdr:to>
      <xdr:col>12</xdr:col>
      <xdr:colOff>295275</xdr:colOff>
      <xdr:row>16</xdr:row>
      <xdr:rowOff>57150</xdr:rowOff>
    </xdr:to>
    <xdr:sp macro="" textlink="">
      <xdr:nvSpPr>
        <xdr:cNvPr id="8" name="Rectangle 7" descr="Marbre blanc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41338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J07</a:t>
          </a:r>
        </a:p>
      </xdr:txBody>
    </xdr:sp>
    <xdr:clientData/>
  </xdr:twoCellAnchor>
  <xdr:twoCellAnchor>
    <xdr:from>
      <xdr:col>12</xdr:col>
      <xdr:colOff>352425</xdr:colOff>
      <xdr:row>14</xdr:row>
      <xdr:rowOff>123825</xdr:rowOff>
    </xdr:from>
    <xdr:to>
      <xdr:col>14</xdr:col>
      <xdr:colOff>219075</xdr:colOff>
      <xdr:row>16</xdr:row>
      <xdr:rowOff>57150</xdr:rowOff>
    </xdr:to>
    <xdr:sp macro="" textlink="">
      <xdr:nvSpPr>
        <xdr:cNvPr id="9" name="Rectangle 8" descr="Marbre blanc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4810125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J08</a:t>
          </a:r>
        </a:p>
      </xdr:txBody>
    </xdr:sp>
    <xdr:clientData/>
  </xdr:twoCellAnchor>
  <xdr:twoCellAnchor>
    <xdr:from>
      <xdr:col>0</xdr:col>
      <xdr:colOff>123825</xdr:colOff>
      <xdr:row>16</xdr:row>
      <xdr:rowOff>123825</xdr:rowOff>
    </xdr:from>
    <xdr:to>
      <xdr:col>2</xdr:col>
      <xdr:colOff>0</xdr:colOff>
      <xdr:row>18</xdr:row>
      <xdr:rowOff>57150</xdr:rowOff>
    </xdr:to>
    <xdr:sp macro="" textlink="">
      <xdr:nvSpPr>
        <xdr:cNvPr id="10" name="Rectangle 9" descr="Marbre blanc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12382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J09</a:t>
          </a:r>
        </a:p>
      </xdr:txBody>
    </xdr:sp>
    <xdr:clientData/>
  </xdr:twoCellAnchor>
  <xdr:twoCellAnchor>
    <xdr:from>
      <xdr:col>2</xdr:col>
      <xdr:colOff>47625</xdr:colOff>
      <xdr:row>16</xdr:row>
      <xdr:rowOff>123825</xdr:rowOff>
    </xdr:from>
    <xdr:to>
      <xdr:col>3</xdr:col>
      <xdr:colOff>295275</xdr:colOff>
      <xdr:row>18</xdr:row>
      <xdr:rowOff>57150</xdr:rowOff>
    </xdr:to>
    <xdr:sp macro="" textlink="">
      <xdr:nvSpPr>
        <xdr:cNvPr id="11" name="Rectangle 10" descr="Marbre blanc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79057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J10</a:t>
          </a:r>
        </a:p>
      </xdr:txBody>
    </xdr:sp>
    <xdr:clientData/>
  </xdr:twoCellAnchor>
  <xdr:twoCellAnchor>
    <xdr:from>
      <xdr:col>3</xdr:col>
      <xdr:colOff>352425</xdr:colOff>
      <xdr:row>16</xdr:row>
      <xdr:rowOff>123825</xdr:rowOff>
    </xdr:from>
    <xdr:to>
      <xdr:col>5</xdr:col>
      <xdr:colOff>219075</xdr:colOff>
      <xdr:row>18</xdr:row>
      <xdr:rowOff>57150</xdr:rowOff>
    </xdr:to>
    <xdr:sp macro="" textlink="">
      <xdr:nvSpPr>
        <xdr:cNvPr id="12" name="Rectangle 11" descr="Marbre blanc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1466850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J11</a:t>
          </a:r>
        </a:p>
      </xdr:txBody>
    </xdr:sp>
    <xdr:clientData/>
  </xdr:twoCellAnchor>
  <xdr:twoCellAnchor>
    <xdr:from>
      <xdr:col>5</xdr:col>
      <xdr:colOff>276225</xdr:colOff>
      <xdr:row>16</xdr:row>
      <xdr:rowOff>123825</xdr:rowOff>
    </xdr:from>
    <xdr:to>
      <xdr:col>7</xdr:col>
      <xdr:colOff>152400</xdr:colOff>
      <xdr:row>18</xdr:row>
      <xdr:rowOff>57150</xdr:rowOff>
    </xdr:to>
    <xdr:sp macro="" textlink="">
      <xdr:nvSpPr>
        <xdr:cNvPr id="13" name="Rectangle 12" descr="Marbre blanc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21336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J12</a:t>
          </a:r>
        </a:p>
      </xdr:txBody>
    </xdr:sp>
    <xdr:clientData/>
  </xdr:twoCellAnchor>
  <xdr:twoCellAnchor>
    <xdr:from>
      <xdr:col>7</xdr:col>
      <xdr:colOff>200025</xdr:colOff>
      <xdr:row>16</xdr:row>
      <xdr:rowOff>123825</xdr:rowOff>
    </xdr:from>
    <xdr:to>
      <xdr:col>9</xdr:col>
      <xdr:colOff>76200</xdr:colOff>
      <xdr:row>18</xdr:row>
      <xdr:rowOff>57150</xdr:rowOff>
    </xdr:to>
    <xdr:sp macro="" textlink="">
      <xdr:nvSpPr>
        <xdr:cNvPr id="14" name="Rectangle 13" descr="Marbre blanc">
          <a:hlinkClick xmlns:r="http://schemas.openxmlformats.org/officeDocument/2006/relationships" r:id="rId14"/>
        </xdr:cNvPr>
        <xdr:cNvSpPr>
          <a:spLocks noChangeArrowheads="1"/>
        </xdr:cNvSpPr>
      </xdr:nvSpPr>
      <xdr:spPr bwMode="auto">
        <a:xfrm>
          <a:off x="28003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J13</a:t>
          </a:r>
        </a:p>
      </xdr:txBody>
    </xdr:sp>
    <xdr:clientData/>
  </xdr:twoCellAnchor>
  <xdr:twoCellAnchor>
    <xdr:from>
      <xdr:col>9</xdr:col>
      <xdr:colOff>123825</xdr:colOff>
      <xdr:row>16</xdr:row>
      <xdr:rowOff>123825</xdr:rowOff>
    </xdr:from>
    <xdr:to>
      <xdr:col>11</xdr:col>
      <xdr:colOff>0</xdr:colOff>
      <xdr:row>18</xdr:row>
      <xdr:rowOff>57150</xdr:rowOff>
    </xdr:to>
    <xdr:sp macro="" textlink="">
      <xdr:nvSpPr>
        <xdr:cNvPr id="15" name="Rectangle 14" descr="Marbre blanc">
          <a:hlinkClick xmlns:r="http://schemas.openxmlformats.org/officeDocument/2006/relationships" r:id="rId15"/>
        </xdr:cNvPr>
        <xdr:cNvSpPr>
          <a:spLocks noChangeArrowheads="1"/>
        </xdr:cNvSpPr>
      </xdr:nvSpPr>
      <xdr:spPr bwMode="auto">
        <a:xfrm>
          <a:off x="34671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J14</a:t>
          </a:r>
        </a:p>
      </xdr:txBody>
    </xdr:sp>
    <xdr:clientData/>
  </xdr:twoCellAnchor>
  <xdr:twoCellAnchor>
    <xdr:from>
      <xdr:col>11</xdr:col>
      <xdr:colOff>47625</xdr:colOff>
      <xdr:row>16</xdr:row>
      <xdr:rowOff>123825</xdr:rowOff>
    </xdr:from>
    <xdr:to>
      <xdr:col>12</xdr:col>
      <xdr:colOff>295275</xdr:colOff>
      <xdr:row>18</xdr:row>
      <xdr:rowOff>57150</xdr:rowOff>
    </xdr:to>
    <xdr:sp macro="" textlink="">
      <xdr:nvSpPr>
        <xdr:cNvPr id="16" name="Rectangle 15" descr="Marbre vert">
          <a:hlinkClick xmlns:r="http://schemas.openxmlformats.org/officeDocument/2006/relationships" r:id="rId16"/>
        </xdr:cNvPr>
        <xdr:cNvSpPr>
          <a:spLocks noChangeArrowheads="1"/>
        </xdr:cNvSpPr>
      </xdr:nvSpPr>
      <xdr:spPr bwMode="auto">
        <a:xfrm>
          <a:off x="41338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17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J15</a:t>
          </a:r>
        </a:p>
      </xdr:txBody>
    </xdr:sp>
    <xdr:clientData/>
  </xdr:twoCellAnchor>
  <xdr:twoCellAnchor>
    <xdr:from>
      <xdr:col>12</xdr:col>
      <xdr:colOff>352425</xdr:colOff>
      <xdr:row>16</xdr:row>
      <xdr:rowOff>123825</xdr:rowOff>
    </xdr:from>
    <xdr:to>
      <xdr:col>14</xdr:col>
      <xdr:colOff>219075</xdr:colOff>
      <xdr:row>18</xdr:row>
      <xdr:rowOff>57150</xdr:rowOff>
    </xdr:to>
    <xdr:sp macro="" textlink="">
      <xdr:nvSpPr>
        <xdr:cNvPr id="17" name="Rectangle 16" descr="Marbre blanc">
          <a:hlinkClick xmlns:r="http://schemas.openxmlformats.org/officeDocument/2006/relationships" r:id="rId18"/>
        </xdr:cNvPr>
        <xdr:cNvSpPr>
          <a:spLocks noChangeArrowheads="1"/>
        </xdr:cNvSpPr>
      </xdr:nvSpPr>
      <xdr:spPr bwMode="auto">
        <a:xfrm>
          <a:off x="4810125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J16</a:t>
          </a:r>
        </a:p>
      </xdr:txBody>
    </xdr:sp>
    <xdr:clientData/>
  </xdr:twoCellAnchor>
  <xdr:twoCellAnchor>
    <xdr:from>
      <xdr:col>0</xdr:col>
      <xdr:colOff>123825</xdr:colOff>
      <xdr:row>18</xdr:row>
      <xdr:rowOff>123825</xdr:rowOff>
    </xdr:from>
    <xdr:to>
      <xdr:col>2</xdr:col>
      <xdr:colOff>0</xdr:colOff>
      <xdr:row>20</xdr:row>
      <xdr:rowOff>57150</xdr:rowOff>
    </xdr:to>
    <xdr:sp macro="" textlink="">
      <xdr:nvSpPr>
        <xdr:cNvPr id="18" name="Rectangle 17" descr="Marbre blanc">
          <a:hlinkClick xmlns:r="http://schemas.openxmlformats.org/officeDocument/2006/relationships" r:id="rId19"/>
        </xdr:cNvPr>
        <xdr:cNvSpPr>
          <a:spLocks noChangeArrowheads="1"/>
        </xdr:cNvSpPr>
      </xdr:nvSpPr>
      <xdr:spPr bwMode="auto">
        <a:xfrm>
          <a:off x="12382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J17</a:t>
          </a:r>
        </a:p>
      </xdr:txBody>
    </xdr:sp>
    <xdr:clientData/>
  </xdr:twoCellAnchor>
  <xdr:twoCellAnchor>
    <xdr:from>
      <xdr:col>2</xdr:col>
      <xdr:colOff>47625</xdr:colOff>
      <xdr:row>18</xdr:row>
      <xdr:rowOff>123825</xdr:rowOff>
    </xdr:from>
    <xdr:to>
      <xdr:col>3</xdr:col>
      <xdr:colOff>295275</xdr:colOff>
      <xdr:row>20</xdr:row>
      <xdr:rowOff>57150</xdr:rowOff>
    </xdr:to>
    <xdr:sp macro="" textlink="">
      <xdr:nvSpPr>
        <xdr:cNvPr id="19" name="Rectangle 18" descr="Marbre blanc">
          <a:hlinkClick xmlns:r="http://schemas.openxmlformats.org/officeDocument/2006/relationships" r:id="rId20"/>
        </xdr:cNvPr>
        <xdr:cNvSpPr>
          <a:spLocks noChangeArrowheads="1"/>
        </xdr:cNvSpPr>
      </xdr:nvSpPr>
      <xdr:spPr bwMode="auto">
        <a:xfrm>
          <a:off x="79057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J18</a:t>
          </a:r>
        </a:p>
      </xdr:txBody>
    </xdr:sp>
    <xdr:clientData/>
  </xdr:twoCellAnchor>
  <xdr:twoCellAnchor>
    <xdr:from>
      <xdr:col>3</xdr:col>
      <xdr:colOff>352425</xdr:colOff>
      <xdr:row>18</xdr:row>
      <xdr:rowOff>123825</xdr:rowOff>
    </xdr:from>
    <xdr:to>
      <xdr:col>5</xdr:col>
      <xdr:colOff>219075</xdr:colOff>
      <xdr:row>20</xdr:row>
      <xdr:rowOff>57150</xdr:rowOff>
    </xdr:to>
    <xdr:sp macro="" textlink="">
      <xdr:nvSpPr>
        <xdr:cNvPr id="20" name="Rectangle 19" descr="Marbre blanc">
          <a:hlinkClick xmlns:r="http://schemas.openxmlformats.org/officeDocument/2006/relationships" r:id="rId21"/>
        </xdr:cNvPr>
        <xdr:cNvSpPr>
          <a:spLocks noChangeArrowheads="1"/>
        </xdr:cNvSpPr>
      </xdr:nvSpPr>
      <xdr:spPr bwMode="auto">
        <a:xfrm>
          <a:off x="1466850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J19</a:t>
          </a:r>
        </a:p>
      </xdr:txBody>
    </xdr:sp>
    <xdr:clientData/>
  </xdr:twoCellAnchor>
  <xdr:twoCellAnchor>
    <xdr:from>
      <xdr:col>5</xdr:col>
      <xdr:colOff>276225</xdr:colOff>
      <xdr:row>18</xdr:row>
      <xdr:rowOff>123825</xdr:rowOff>
    </xdr:from>
    <xdr:to>
      <xdr:col>7</xdr:col>
      <xdr:colOff>152400</xdr:colOff>
      <xdr:row>20</xdr:row>
      <xdr:rowOff>57150</xdr:rowOff>
    </xdr:to>
    <xdr:sp macro="" textlink="">
      <xdr:nvSpPr>
        <xdr:cNvPr id="21" name="Rectangle 20" descr="Marbre blanc">
          <a:hlinkClick xmlns:r="http://schemas.openxmlformats.org/officeDocument/2006/relationships" r:id="rId22"/>
        </xdr:cNvPr>
        <xdr:cNvSpPr>
          <a:spLocks noChangeArrowheads="1"/>
        </xdr:cNvSpPr>
      </xdr:nvSpPr>
      <xdr:spPr bwMode="auto">
        <a:xfrm>
          <a:off x="21336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J20</a:t>
          </a:r>
        </a:p>
      </xdr:txBody>
    </xdr:sp>
    <xdr:clientData/>
  </xdr:twoCellAnchor>
  <xdr:twoCellAnchor>
    <xdr:from>
      <xdr:col>7</xdr:col>
      <xdr:colOff>200025</xdr:colOff>
      <xdr:row>18</xdr:row>
      <xdr:rowOff>123825</xdr:rowOff>
    </xdr:from>
    <xdr:to>
      <xdr:col>9</xdr:col>
      <xdr:colOff>76200</xdr:colOff>
      <xdr:row>20</xdr:row>
      <xdr:rowOff>57150</xdr:rowOff>
    </xdr:to>
    <xdr:sp macro="" textlink="">
      <xdr:nvSpPr>
        <xdr:cNvPr id="22" name="Rectangle 21" descr="Marbre blanc">
          <a:hlinkClick xmlns:r="http://schemas.openxmlformats.org/officeDocument/2006/relationships" r:id="rId23"/>
        </xdr:cNvPr>
        <xdr:cNvSpPr>
          <a:spLocks noChangeArrowheads="1"/>
        </xdr:cNvSpPr>
      </xdr:nvSpPr>
      <xdr:spPr bwMode="auto">
        <a:xfrm>
          <a:off x="28003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J21</a:t>
          </a:r>
        </a:p>
      </xdr:txBody>
    </xdr:sp>
    <xdr:clientData/>
  </xdr:twoCellAnchor>
  <xdr:twoCellAnchor>
    <xdr:from>
      <xdr:col>9</xdr:col>
      <xdr:colOff>123825</xdr:colOff>
      <xdr:row>18</xdr:row>
      <xdr:rowOff>123825</xdr:rowOff>
    </xdr:from>
    <xdr:to>
      <xdr:col>11</xdr:col>
      <xdr:colOff>0</xdr:colOff>
      <xdr:row>20</xdr:row>
      <xdr:rowOff>57150</xdr:rowOff>
    </xdr:to>
    <xdr:sp macro="" textlink="">
      <xdr:nvSpPr>
        <xdr:cNvPr id="23" name="Rectangle 22" descr="Marbre blanc">
          <a:hlinkClick xmlns:r="http://schemas.openxmlformats.org/officeDocument/2006/relationships" r:id="rId24"/>
        </xdr:cNvPr>
        <xdr:cNvSpPr>
          <a:spLocks noChangeArrowheads="1"/>
        </xdr:cNvSpPr>
      </xdr:nvSpPr>
      <xdr:spPr bwMode="auto">
        <a:xfrm>
          <a:off x="34671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J22</a:t>
          </a:r>
        </a:p>
      </xdr:txBody>
    </xdr:sp>
    <xdr:clientData/>
  </xdr:twoCellAnchor>
  <xdr:twoCellAnchor>
    <xdr:from>
      <xdr:col>11</xdr:col>
      <xdr:colOff>47625</xdr:colOff>
      <xdr:row>18</xdr:row>
      <xdr:rowOff>123825</xdr:rowOff>
    </xdr:from>
    <xdr:to>
      <xdr:col>12</xdr:col>
      <xdr:colOff>295275</xdr:colOff>
      <xdr:row>20</xdr:row>
      <xdr:rowOff>57150</xdr:rowOff>
    </xdr:to>
    <xdr:sp macro="" textlink="">
      <xdr:nvSpPr>
        <xdr:cNvPr id="24" name="Rectangle 23" descr="Marbre blanc">
          <a:hlinkClick xmlns:r="http://schemas.openxmlformats.org/officeDocument/2006/relationships" r:id="rId25"/>
        </xdr:cNvPr>
        <xdr:cNvSpPr>
          <a:spLocks noChangeArrowheads="1"/>
        </xdr:cNvSpPr>
      </xdr:nvSpPr>
      <xdr:spPr bwMode="auto">
        <a:xfrm>
          <a:off x="41338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J23</a:t>
          </a:r>
        </a:p>
      </xdr:txBody>
    </xdr:sp>
    <xdr:clientData/>
  </xdr:twoCellAnchor>
  <xdr:twoCellAnchor>
    <xdr:from>
      <xdr:col>12</xdr:col>
      <xdr:colOff>352425</xdr:colOff>
      <xdr:row>18</xdr:row>
      <xdr:rowOff>123825</xdr:rowOff>
    </xdr:from>
    <xdr:to>
      <xdr:col>14</xdr:col>
      <xdr:colOff>219075</xdr:colOff>
      <xdr:row>20</xdr:row>
      <xdr:rowOff>57150</xdr:rowOff>
    </xdr:to>
    <xdr:sp macro="" textlink="">
      <xdr:nvSpPr>
        <xdr:cNvPr id="25" name="Rectangle 24" descr="Marbre blanc">
          <a:hlinkClick xmlns:r="http://schemas.openxmlformats.org/officeDocument/2006/relationships" r:id="rId26"/>
        </xdr:cNvPr>
        <xdr:cNvSpPr>
          <a:spLocks noChangeArrowheads="1"/>
        </xdr:cNvSpPr>
      </xdr:nvSpPr>
      <xdr:spPr bwMode="auto">
        <a:xfrm>
          <a:off x="4810125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J24</a:t>
          </a:r>
        </a:p>
      </xdr:txBody>
    </xdr:sp>
    <xdr:clientData/>
  </xdr:twoCellAnchor>
  <xdr:twoCellAnchor>
    <xdr:from>
      <xdr:col>0</xdr:col>
      <xdr:colOff>123825</xdr:colOff>
      <xdr:row>20</xdr:row>
      <xdr:rowOff>123825</xdr:rowOff>
    </xdr:from>
    <xdr:to>
      <xdr:col>2</xdr:col>
      <xdr:colOff>0</xdr:colOff>
      <xdr:row>22</xdr:row>
      <xdr:rowOff>57150</xdr:rowOff>
    </xdr:to>
    <xdr:sp macro="" textlink="">
      <xdr:nvSpPr>
        <xdr:cNvPr id="26" name="Rectangle 25" descr="Marbre blanc">
          <a:hlinkClick xmlns:r="http://schemas.openxmlformats.org/officeDocument/2006/relationships" r:id="rId27"/>
        </xdr:cNvPr>
        <xdr:cNvSpPr>
          <a:spLocks noChangeArrowheads="1"/>
        </xdr:cNvSpPr>
      </xdr:nvSpPr>
      <xdr:spPr bwMode="auto">
        <a:xfrm>
          <a:off x="12382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J25</a:t>
          </a:r>
        </a:p>
      </xdr:txBody>
    </xdr:sp>
    <xdr:clientData/>
  </xdr:twoCellAnchor>
  <xdr:twoCellAnchor>
    <xdr:from>
      <xdr:col>2</xdr:col>
      <xdr:colOff>47625</xdr:colOff>
      <xdr:row>20</xdr:row>
      <xdr:rowOff>123825</xdr:rowOff>
    </xdr:from>
    <xdr:to>
      <xdr:col>3</xdr:col>
      <xdr:colOff>295275</xdr:colOff>
      <xdr:row>22</xdr:row>
      <xdr:rowOff>57150</xdr:rowOff>
    </xdr:to>
    <xdr:sp macro="" textlink="">
      <xdr:nvSpPr>
        <xdr:cNvPr id="27" name="Rectangle 26" descr="Marbre blanc">
          <a:hlinkClick xmlns:r="http://schemas.openxmlformats.org/officeDocument/2006/relationships" r:id="rId28"/>
        </xdr:cNvPr>
        <xdr:cNvSpPr>
          <a:spLocks noChangeArrowheads="1"/>
        </xdr:cNvSpPr>
      </xdr:nvSpPr>
      <xdr:spPr bwMode="auto">
        <a:xfrm>
          <a:off x="79057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J26</a:t>
          </a:r>
        </a:p>
      </xdr:txBody>
    </xdr:sp>
    <xdr:clientData/>
  </xdr:twoCellAnchor>
  <xdr:twoCellAnchor>
    <xdr:from>
      <xdr:col>11</xdr:col>
      <xdr:colOff>38100</xdr:colOff>
      <xdr:row>20</xdr:row>
      <xdr:rowOff>123825</xdr:rowOff>
    </xdr:from>
    <xdr:to>
      <xdr:col>14</xdr:col>
      <xdr:colOff>219075</xdr:colOff>
      <xdr:row>22</xdr:row>
      <xdr:rowOff>57150</xdr:rowOff>
    </xdr:to>
    <xdr:sp macro="" textlink="">
      <xdr:nvSpPr>
        <xdr:cNvPr id="40" name="Rectangle 39" descr="Parchemin">
          <a:hlinkClick xmlns:r="http://schemas.openxmlformats.org/officeDocument/2006/relationships" r:id="rId29"/>
        </xdr:cNvPr>
        <xdr:cNvSpPr>
          <a:spLocks noChangeArrowheads="1"/>
        </xdr:cNvSpPr>
      </xdr:nvSpPr>
      <xdr:spPr bwMode="auto">
        <a:xfrm>
          <a:off x="4019550" y="4314825"/>
          <a:ext cx="12668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Statistiques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14</xdr:row>
      <xdr:rowOff>123825</xdr:rowOff>
    </xdr:from>
    <xdr:to>
      <xdr:col>2</xdr:col>
      <xdr:colOff>0</xdr:colOff>
      <xdr:row>16</xdr:row>
      <xdr:rowOff>57150</xdr:rowOff>
    </xdr:to>
    <xdr:sp macro="" textlink="">
      <xdr:nvSpPr>
        <xdr:cNvPr id="2" name="Rectangle 1" descr="Marbre blanc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J01</a:t>
          </a:r>
        </a:p>
      </xdr:txBody>
    </xdr:sp>
    <xdr:clientData/>
  </xdr:twoCellAnchor>
  <xdr:twoCellAnchor>
    <xdr:from>
      <xdr:col>2</xdr:col>
      <xdr:colOff>47625</xdr:colOff>
      <xdr:row>14</xdr:row>
      <xdr:rowOff>123825</xdr:rowOff>
    </xdr:from>
    <xdr:to>
      <xdr:col>3</xdr:col>
      <xdr:colOff>295275</xdr:colOff>
      <xdr:row>16</xdr:row>
      <xdr:rowOff>57150</xdr:rowOff>
    </xdr:to>
    <xdr:sp macro="" textlink="">
      <xdr:nvSpPr>
        <xdr:cNvPr id="3" name="Rectangle 2" descr="Marbre blanc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79057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J02</a:t>
          </a:r>
        </a:p>
      </xdr:txBody>
    </xdr:sp>
    <xdr:clientData/>
  </xdr:twoCellAnchor>
  <xdr:twoCellAnchor>
    <xdr:from>
      <xdr:col>3</xdr:col>
      <xdr:colOff>352425</xdr:colOff>
      <xdr:row>14</xdr:row>
      <xdr:rowOff>123825</xdr:rowOff>
    </xdr:from>
    <xdr:to>
      <xdr:col>5</xdr:col>
      <xdr:colOff>219075</xdr:colOff>
      <xdr:row>16</xdr:row>
      <xdr:rowOff>57150</xdr:rowOff>
    </xdr:to>
    <xdr:sp macro="" textlink="">
      <xdr:nvSpPr>
        <xdr:cNvPr id="4" name="Rectangle 3" descr="Marbre blanc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1466850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J03</a:t>
          </a:r>
        </a:p>
      </xdr:txBody>
    </xdr:sp>
    <xdr:clientData/>
  </xdr:twoCellAnchor>
  <xdr:twoCellAnchor>
    <xdr:from>
      <xdr:col>5</xdr:col>
      <xdr:colOff>276225</xdr:colOff>
      <xdr:row>14</xdr:row>
      <xdr:rowOff>123825</xdr:rowOff>
    </xdr:from>
    <xdr:to>
      <xdr:col>7</xdr:col>
      <xdr:colOff>152400</xdr:colOff>
      <xdr:row>16</xdr:row>
      <xdr:rowOff>57150</xdr:rowOff>
    </xdr:to>
    <xdr:sp macro="" textlink="">
      <xdr:nvSpPr>
        <xdr:cNvPr id="5" name="Rectangle 4" descr="Marbre blanc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21336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J04</a:t>
          </a:r>
        </a:p>
      </xdr:txBody>
    </xdr:sp>
    <xdr:clientData/>
  </xdr:twoCellAnchor>
  <xdr:twoCellAnchor>
    <xdr:from>
      <xdr:col>7</xdr:col>
      <xdr:colOff>200025</xdr:colOff>
      <xdr:row>14</xdr:row>
      <xdr:rowOff>123825</xdr:rowOff>
    </xdr:from>
    <xdr:to>
      <xdr:col>9</xdr:col>
      <xdr:colOff>76200</xdr:colOff>
      <xdr:row>16</xdr:row>
      <xdr:rowOff>57150</xdr:rowOff>
    </xdr:to>
    <xdr:sp macro="" textlink="">
      <xdr:nvSpPr>
        <xdr:cNvPr id="6" name="Rectangle 5" descr="Marbre blanc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28003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J05</a:t>
          </a:r>
        </a:p>
      </xdr:txBody>
    </xdr:sp>
    <xdr:clientData/>
  </xdr:twoCellAnchor>
  <xdr:twoCellAnchor>
    <xdr:from>
      <xdr:col>9</xdr:col>
      <xdr:colOff>123825</xdr:colOff>
      <xdr:row>14</xdr:row>
      <xdr:rowOff>123825</xdr:rowOff>
    </xdr:from>
    <xdr:to>
      <xdr:col>11</xdr:col>
      <xdr:colOff>0</xdr:colOff>
      <xdr:row>16</xdr:row>
      <xdr:rowOff>57150</xdr:rowOff>
    </xdr:to>
    <xdr:sp macro="" textlink="">
      <xdr:nvSpPr>
        <xdr:cNvPr id="7" name="Rectangle 6" descr="Marbre blanc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34671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J06</a:t>
          </a:r>
        </a:p>
      </xdr:txBody>
    </xdr:sp>
    <xdr:clientData/>
  </xdr:twoCellAnchor>
  <xdr:twoCellAnchor>
    <xdr:from>
      <xdr:col>11</xdr:col>
      <xdr:colOff>47625</xdr:colOff>
      <xdr:row>14</xdr:row>
      <xdr:rowOff>123825</xdr:rowOff>
    </xdr:from>
    <xdr:to>
      <xdr:col>12</xdr:col>
      <xdr:colOff>295275</xdr:colOff>
      <xdr:row>16</xdr:row>
      <xdr:rowOff>57150</xdr:rowOff>
    </xdr:to>
    <xdr:sp macro="" textlink="">
      <xdr:nvSpPr>
        <xdr:cNvPr id="8" name="Rectangle 7" descr="Marbre blanc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41338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J07</a:t>
          </a:r>
        </a:p>
      </xdr:txBody>
    </xdr:sp>
    <xdr:clientData/>
  </xdr:twoCellAnchor>
  <xdr:twoCellAnchor>
    <xdr:from>
      <xdr:col>12</xdr:col>
      <xdr:colOff>352425</xdr:colOff>
      <xdr:row>14</xdr:row>
      <xdr:rowOff>123825</xdr:rowOff>
    </xdr:from>
    <xdr:to>
      <xdr:col>14</xdr:col>
      <xdr:colOff>219075</xdr:colOff>
      <xdr:row>16</xdr:row>
      <xdr:rowOff>57150</xdr:rowOff>
    </xdr:to>
    <xdr:sp macro="" textlink="">
      <xdr:nvSpPr>
        <xdr:cNvPr id="9" name="Rectangle 8" descr="Marbre blanc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4810125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J08</a:t>
          </a:r>
        </a:p>
      </xdr:txBody>
    </xdr:sp>
    <xdr:clientData/>
  </xdr:twoCellAnchor>
  <xdr:twoCellAnchor>
    <xdr:from>
      <xdr:col>0</xdr:col>
      <xdr:colOff>123825</xdr:colOff>
      <xdr:row>16</xdr:row>
      <xdr:rowOff>123825</xdr:rowOff>
    </xdr:from>
    <xdr:to>
      <xdr:col>2</xdr:col>
      <xdr:colOff>0</xdr:colOff>
      <xdr:row>18</xdr:row>
      <xdr:rowOff>57150</xdr:rowOff>
    </xdr:to>
    <xdr:sp macro="" textlink="">
      <xdr:nvSpPr>
        <xdr:cNvPr id="10" name="Rectangle 9" descr="Marbre blanc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12382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J09</a:t>
          </a:r>
        </a:p>
      </xdr:txBody>
    </xdr:sp>
    <xdr:clientData/>
  </xdr:twoCellAnchor>
  <xdr:twoCellAnchor>
    <xdr:from>
      <xdr:col>2</xdr:col>
      <xdr:colOff>47625</xdr:colOff>
      <xdr:row>16</xdr:row>
      <xdr:rowOff>123825</xdr:rowOff>
    </xdr:from>
    <xdr:to>
      <xdr:col>3</xdr:col>
      <xdr:colOff>295275</xdr:colOff>
      <xdr:row>18</xdr:row>
      <xdr:rowOff>57150</xdr:rowOff>
    </xdr:to>
    <xdr:sp macro="" textlink="">
      <xdr:nvSpPr>
        <xdr:cNvPr id="11" name="Rectangle 10" descr="Marbre blanc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79057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J10</a:t>
          </a:r>
        </a:p>
      </xdr:txBody>
    </xdr:sp>
    <xdr:clientData/>
  </xdr:twoCellAnchor>
  <xdr:twoCellAnchor>
    <xdr:from>
      <xdr:col>3</xdr:col>
      <xdr:colOff>352425</xdr:colOff>
      <xdr:row>16</xdr:row>
      <xdr:rowOff>123825</xdr:rowOff>
    </xdr:from>
    <xdr:to>
      <xdr:col>5</xdr:col>
      <xdr:colOff>219075</xdr:colOff>
      <xdr:row>18</xdr:row>
      <xdr:rowOff>57150</xdr:rowOff>
    </xdr:to>
    <xdr:sp macro="" textlink="">
      <xdr:nvSpPr>
        <xdr:cNvPr id="12" name="Rectangle 11" descr="Marbre blanc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1466850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J11</a:t>
          </a:r>
        </a:p>
      </xdr:txBody>
    </xdr:sp>
    <xdr:clientData/>
  </xdr:twoCellAnchor>
  <xdr:twoCellAnchor>
    <xdr:from>
      <xdr:col>5</xdr:col>
      <xdr:colOff>276225</xdr:colOff>
      <xdr:row>16</xdr:row>
      <xdr:rowOff>123825</xdr:rowOff>
    </xdr:from>
    <xdr:to>
      <xdr:col>7</xdr:col>
      <xdr:colOff>152400</xdr:colOff>
      <xdr:row>18</xdr:row>
      <xdr:rowOff>57150</xdr:rowOff>
    </xdr:to>
    <xdr:sp macro="" textlink="">
      <xdr:nvSpPr>
        <xdr:cNvPr id="13" name="Rectangle 12" descr="Marbre blanc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21336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J12</a:t>
          </a:r>
        </a:p>
      </xdr:txBody>
    </xdr:sp>
    <xdr:clientData/>
  </xdr:twoCellAnchor>
  <xdr:twoCellAnchor>
    <xdr:from>
      <xdr:col>7</xdr:col>
      <xdr:colOff>200025</xdr:colOff>
      <xdr:row>16</xdr:row>
      <xdr:rowOff>123825</xdr:rowOff>
    </xdr:from>
    <xdr:to>
      <xdr:col>9</xdr:col>
      <xdr:colOff>76200</xdr:colOff>
      <xdr:row>18</xdr:row>
      <xdr:rowOff>57150</xdr:rowOff>
    </xdr:to>
    <xdr:sp macro="" textlink="">
      <xdr:nvSpPr>
        <xdr:cNvPr id="14" name="Rectangle 13" descr="Marbre blanc">
          <a:hlinkClick xmlns:r="http://schemas.openxmlformats.org/officeDocument/2006/relationships" r:id="rId14"/>
        </xdr:cNvPr>
        <xdr:cNvSpPr>
          <a:spLocks noChangeArrowheads="1"/>
        </xdr:cNvSpPr>
      </xdr:nvSpPr>
      <xdr:spPr bwMode="auto">
        <a:xfrm>
          <a:off x="28003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J13</a:t>
          </a:r>
        </a:p>
      </xdr:txBody>
    </xdr:sp>
    <xdr:clientData/>
  </xdr:twoCellAnchor>
  <xdr:twoCellAnchor>
    <xdr:from>
      <xdr:col>9</xdr:col>
      <xdr:colOff>123825</xdr:colOff>
      <xdr:row>16</xdr:row>
      <xdr:rowOff>123825</xdr:rowOff>
    </xdr:from>
    <xdr:to>
      <xdr:col>11</xdr:col>
      <xdr:colOff>0</xdr:colOff>
      <xdr:row>18</xdr:row>
      <xdr:rowOff>57150</xdr:rowOff>
    </xdr:to>
    <xdr:sp macro="" textlink="">
      <xdr:nvSpPr>
        <xdr:cNvPr id="15" name="Rectangle 14" descr="Marbre blanc">
          <a:hlinkClick xmlns:r="http://schemas.openxmlformats.org/officeDocument/2006/relationships" r:id="rId15"/>
        </xdr:cNvPr>
        <xdr:cNvSpPr>
          <a:spLocks noChangeArrowheads="1"/>
        </xdr:cNvSpPr>
      </xdr:nvSpPr>
      <xdr:spPr bwMode="auto">
        <a:xfrm>
          <a:off x="34671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J14</a:t>
          </a:r>
        </a:p>
      </xdr:txBody>
    </xdr:sp>
    <xdr:clientData/>
  </xdr:twoCellAnchor>
  <xdr:twoCellAnchor>
    <xdr:from>
      <xdr:col>11</xdr:col>
      <xdr:colOff>47625</xdr:colOff>
      <xdr:row>16</xdr:row>
      <xdr:rowOff>123825</xdr:rowOff>
    </xdr:from>
    <xdr:to>
      <xdr:col>12</xdr:col>
      <xdr:colOff>295275</xdr:colOff>
      <xdr:row>18</xdr:row>
      <xdr:rowOff>57150</xdr:rowOff>
    </xdr:to>
    <xdr:sp macro="" textlink="">
      <xdr:nvSpPr>
        <xdr:cNvPr id="16" name="Rectangle 15" descr="Marbre blanc">
          <a:hlinkClick xmlns:r="http://schemas.openxmlformats.org/officeDocument/2006/relationships" r:id="rId16"/>
        </xdr:cNvPr>
        <xdr:cNvSpPr>
          <a:spLocks noChangeArrowheads="1"/>
        </xdr:cNvSpPr>
      </xdr:nvSpPr>
      <xdr:spPr bwMode="auto">
        <a:xfrm>
          <a:off x="41338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J15</a:t>
          </a:r>
        </a:p>
      </xdr:txBody>
    </xdr:sp>
    <xdr:clientData/>
  </xdr:twoCellAnchor>
  <xdr:twoCellAnchor>
    <xdr:from>
      <xdr:col>12</xdr:col>
      <xdr:colOff>352425</xdr:colOff>
      <xdr:row>16</xdr:row>
      <xdr:rowOff>123825</xdr:rowOff>
    </xdr:from>
    <xdr:to>
      <xdr:col>14</xdr:col>
      <xdr:colOff>219075</xdr:colOff>
      <xdr:row>18</xdr:row>
      <xdr:rowOff>57150</xdr:rowOff>
    </xdr:to>
    <xdr:sp macro="" textlink="">
      <xdr:nvSpPr>
        <xdr:cNvPr id="17" name="Rectangle 16" descr="Marbre vert">
          <a:hlinkClick xmlns:r="http://schemas.openxmlformats.org/officeDocument/2006/relationships" r:id="rId17"/>
        </xdr:cNvPr>
        <xdr:cNvSpPr>
          <a:spLocks noChangeArrowheads="1"/>
        </xdr:cNvSpPr>
      </xdr:nvSpPr>
      <xdr:spPr bwMode="auto">
        <a:xfrm>
          <a:off x="4810125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18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J16</a:t>
          </a:r>
        </a:p>
      </xdr:txBody>
    </xdr:sp>
    <xdr:clientData/>
  </xdr:twoCellAnchor>
  <xdr:twoCellAnchor>
    <xdr:from>
      <xdr:col>0</xdr:col>
      <xdr:colOff>123825</xdr:colOff>
      <xdr:row>18</xdr:row>
      <xdr:rowOff>123825</xdr:rowOff>
    </xdr:from>
    <xdr:to>
      <xdr:col>2</xdr:col>
      <xdr:colOff>0</xdr:colOff>
      <xdr:row>20</xdr:row>
      <xdr:rowOff>57150</xdr:rowOff>
    </xdr:to>
    <xdr:sp macro="" textlink="">
      <xdr:nvSpPr>
        <xdr:cNvPr id="18" name="Rectangle 17" descr="Marbre blanc">
          <a:hlinkClick xmlns:r="http://schemas.openxmlformats.org/officeDocument/2006/relationships" r:id="rId19"/>
        </xdr:cNvPr>
        <xdr:cNvSpPr>
          <a:spLocks noChangeArrowheads="1"/>
        </xdr:cNvSpPr>
      </xdr:nvSpPr>
      <xdr:spPr bwMode="auto">
        <a:xfrm>
          <a:off x="12382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J17</a:t>
          </a:r>
        </a:p>
      </xdr:txBody>
    </xdr:sp>
    <xdr:clientData/>
  </xdr:twoCellAnchor>
  <xdr:twoCellAnchor>
    <xdr:from>
      <xdr:col>2</xdr:col>
      <xdr:colOff>47625</xdr:colOff>
      <xdr:row>18</xdr:row>
      <xdr:rowOff>123825</xdr:rowOff>
    </xdr:from>
    <xdr:to>
      <xdr:col>3</xdr:col>
      <xdr:colOff>295275</xdr:colOff>
      <xdr:row>20</xdr:row>
      <xdr:rowOff>57150</xdr:rowOff>
    </xdr:to>
    <xdr:sp macro="" textlink="">
      <xdr:nvSpPr>
        <xdr:cNvPr id="19" name="Rectangle 18" descr="Marbre blanc">
          <a:hlinkClick xmlns:r="http://schemas.openxmlformats.org/officeDocument/2006/relationships" r:id="rId20"/>
        </xdr:cNvPr>
        <xdr:cNvSpPr>
          <a:spLocks noChangeArrowheads="1"/>
        </xdr:cNvSpPr>
      </xdr:nvSpPr>
      <xdr:spPr bwMode="auto">
        <a:xfrm>
          <a:off x="79057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J18</a:t>
          </a:r>
        </a:p>
      </xdr:txBody>
    </xdr:sp>
    <xdr:clientData/>
  </xdr:twoCellAnchor>
  <xdr:twoCellAnchor>
    <xdr:from>
      <xdr:col>3</xdr:col>
      <xdr:colOff>352425</xdr:colOff>
      <xdr:row>18</xdr:row>
      <xdr:rowOff>123825</xdr:rowOff>
    </xdr:from>
    <xdr:to>
      <xdr:col>5</xdr:col>
      <xdr:colOff>219075</xdr:colOff>
      <xdr:row>20</xdr:row>
      <xdr:rowOff>57150</xdr:rowOff>
    </xdr:to>
    <xdr:sp macro="" textlink="">
      <xdr:nvSpPr>
        <xdr:cNvPr id="20" name="Rectangle 19" descr="Marbre blanc">
          <a:hlinkClick xmlns:r="http://schemas.openxmlformats.org/officeDocument/2006/relationships" r:id="rId21"/>
        </xdr:cNvPr>
        <xdr:cNvSpPr>
          <a:spLocks noChangeArrowheads="1"/>
        </xdr:cNvSpPr>
      </xdr:nvSpPr>
      <xdr:spPr bwMode="auto">
        <a:xfrm>
          <a:off x="1466850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J19</a:t>
          </a:r>
        </a:p>
      </xdr:txBody>
    </xdr:sp>
    <xdr:clientData/>
  </xdr:twoCellAnchor>
  <xdr:twoCellAnchor>
    <xdr:from>
      <xdr:col>5</xdr:col>
      <xdr:colOff>276225</xdr:colOff>
      <xdr:row>18</xdr:row>
      <xdr:rowOff>123825</xdr:rowOff>
    </xdr:from>
    <xdr:to>
      <xdr:col>7</xdr:col>
      <xdr:colOff>152400</xdr:colOff>
      <xdr:row>20</xdr:row>
      <xdr:rowOff>57150</xdr:rowOff>
    </xdr:to>
    <xdr:sp macro="" textlink="">
      <xdr:nvSpPr>
        <xdr:cNvPr id="21" name="Rectangle 20" descr="Marbre blanc">
          <a:hlinkClick xmlns:r="http://schemas.openxmlformats.org/officeDocument/2006/relationships" r:id="rId22"/>
        </xdr:cNvPr>
        <xdr:cNvSpPr>
          <a:spLocks noChangeArrowheads="1"/>
        </xdr:cNvSpPr>
      </xdr:nvSpPr>
      <xdr:spPr bwMode="auto">
        <a:xfrm>
          <a:off x="21336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J20</a:t>
          </a:r>
        </a:p>
      </xdr:txBody>
    </xdr:sp>
    <xdr:clientData/>
  </xdr:twoCellAnchor>
  <xdr:twoCellAnchor>
    <xdr:from>
      <xdr:col>7</xdr:col>
      <xdr:colOff>200025</xdr:colOff>
      <xdr:row>18</xdr:row>
      <xdr:rowOff>123825</xdr:rowOff>
    </xdr:from>
    <xdr:to>
      <xdr:col>9</xdr:col>
      <xdr:colOff>76200</xdr:colOff>
      <xdr:row>20</xdr:row>
      <xdr:rowOff>57150</xdr:rowOff>
    </xdr:to>
    <xdr:sp macro="" textlink="">
      <xdr:nvSpPr>
        <xdr:cNvPr id="22" name="Rectangle 21" descr="Marbre blanc">
          <a:hlinkClick xmlns:r="http://schemas.openxmlformats.org/officeDocument/2006/relationships" r:id="rId23"/>
        </xdr:cNvPr>
        <xdr:cNvSpPr>
          <a:spLocks noChangeArrowheads="1"/>
        </xdr:cNvSpPr>
      </xdr:nvSpPr>
      <xdr:spPr bwMode="auto">
        <a:xfrm>
          <a:off x="28003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J21</a:t>
          </a:r>
        </a:p>
      </xdr:txBody>
    </xdr:sp>
    <xdr:clientData/>
  </xdr:twoCellAnchor>
  <xdr:twoCellAnchor>
    <xdr:from>
      <xdr:col>9</xdr:col>
      <xdr:colOff>123825</xdr:colOff>
      <xdr:row>18</xdr:row>
      <xdr:rowOff>123825</xdr:rowOff>
    </xdr:from>
    <xdr:to>
      <xdr:col>11</xdr:col>
      <xdr:colOff>0</xdr:colOff>
      <xdr:row>20</xdr:row>
      <xdr:rowOff>57150</xdr:rowOff>
    </xdr:to>
    <xdr:sp macro="" textlink="">
      <xdr:nvSpPr>
        <xdr:cNvPr id="23" name="Rectangle 22" descr="Marbre blanc">
          <a:hlinkClick xmlns:r="http://schemas.openxmlformats.org/officeDocument/2006/relationships" r:id="rId24"/>
        </xdr:cNvPr>
        <xdr:cNvSpPr>
          <a:spLocks noChangeArrowheads="1"/>
        </xdr:cNvSpPr>
      </xdr:nvSpPr>
      <xdr:spPr bwMode="auto">
        <a:xfrm>
          <a:off x="34671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J22</a:t>
          </a:r>
        </a:p>
      </xdr:txBody>
    </xdr:sp>
    <xdr:clientData/>
  </xdr:twoCellAnchor>
  <xdr:twoCellAnchor>
    <xdr:from>
      <xdr:col>11</xdr:col>
      <xdr:colOff>47625</xdr:colOff>
      <xdr:row>18</xdr:row>
      <xdr:rowOff>123825</xdr:rowOff>
    </xdr:from>
    <xdr:to>
      <xdr:col>12</xdr:col>
      <xdr:colOff>295275</xdr:colOff>
      <xdr:row>20</xdr:row>
      <xdr:rowOff>57150</xdr:rowOff>
    </xdr:to>
    <xdr:sp macro="" textlink="">
      <xdr:nvSpPr>
        <xdr:cNvPr id="24" name="Rectangle 23" descr="Marbre blanc">
          <a:hlinkClick xmlns:r="http://schemas.openxmlformats.org/officeDocument/2006/relationships" r:id="rId25"/>
        </xdr:cNvPr>
        <xdr:cNvSpPr>
          <a:spLocks noChangeArrowheads="1"/>
        </xdr:cNvSpPr>
      </xdr:nvSpPr>
      <xdr:spPr bwMode="auto">
        <a:xfrm>
          <a:off x="41338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J23</a:t>
          </a:r>
        </a:p>
      </xdr:txBody>
    </xdr:sp>
    <xdr:clientData/>
  </xdr:twoCellAnchor>
  <xdr:twoCellAnchor>
    <xdr:from>
      <xdr:col>12</xdr:col>
      <xdr:colOff>352425</xdr:colOff>
      <xdr:row>18</xdr:row>
      <xdr:rowOff>123825</xdr:rowOff>
    </xdr:from>
    <xdr:to>
      <xdr:col>14</xdr:col>
      <xdr:colOff>219075</xdr:colOff>
      <xdr:row>20</xdr:row>
      <xdr:rowOff>57150</xdr:rowOff>
    </xdr:to>
    <xdr:sp macro="" textlink="">
      <xdr:nvSpPr>
        <xdr:cNvPr id="25" name="Rectangle 24" descr="Marbre blanc">
          <a:hlinkClick xmlns:r="http://schemas.openxmlformats.org/officeDocument/2006/relationships" r:id="rId26"/>
        </xdr:cNvPr>
        <xdr:cNvSpPr>
          <a:spLocks noChangeArrowheads="1"/>
        </xdr:cNvSpPr>
      </xdr:nvSpPr>
      <xdr:spPr bwMode="auto">
        <a:xfrm>
          <a:off x="4810125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J24</a:t>
          </a:r>
        </a:p>
      </xdr:txBody>
    </xdr:sp>
    <xdr:clientData/>
  </xdr:twoCellAnchor>
  <xdr:twoCellAnchor>
    <xdr:from>
      <xdr:col>0</xdr:col>
      <xdr:colOff>123825</xdr:colOff>
      <xdr:row>20</xdr:row>
      <xdr:rowOff>123825</xdr:rowOff>
    </xdr:from>
    <xdr:to>
      <xdr:col>2</xdr:col>
      <xdr:colOff>0</xdr:colOff>
      <xdr:row>22</xdr:row>
      <xdr:rowOff>57150</xdr:rowOff>
    </xdr:to>
    <xdr:sp macro="" textlink="">
      <xdr:nvSpPr>
        <xdr:cNvPr id="26" name="Rectangle 25" descr="Marbre blanc">
          <a:hlinkClick xmlns:r="http://schemas.openxmlformats.org/officeDocument/2006/relationships" r:id="rId27"/>
        </xdr:cNvPr>
        <xdr:cNvSpPr>
          <a:spLocks noChangeArrowheads="1"/>
        </xdr:cNvSpPr>
      </xdr:nvSpPr>
      <xdr:spPr bwMode="auto">
        <a:xfrm>
          <a:off x="12382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J25</a:t>
          </a:r>
        </a:p>
      </xdr:txBody>
    </xdr:sp>
    <xdr:clientData/>
  </xdr:twoCellAnchor>
  <xdr:twoCellAnchor>
    <xdr:from>
      <xdr:col>2</xdr:col>
      <xdr:colOff>47625</xdr:colOff>
      <xdr:row>20</xdr:row>
      <xdr:rowOff>123825</xdr:rowOff>
    </xdr:from>
    <xdr:to>
      <xdr:col>3</xdr:col>
      <xdr:colOff>295275</xdr:colOff>
      <xdr:row>22</xdr:row>
      <xdr:rowOff>57150</xdr:rowOff>
    </xdr:to>
    <xdr:sp macro="" textlink="">
      <xdr:nvSpPr>
        <xdr:cNvPr id="27" name="Rectangle 26" descr="Marbre blanc">
          <a:hlinkClick xmlns:r="http://schemas.openxmlformats.org/officeDocument/2006/relationships" r:id="rId28"/>
        </xdr:cNvPr>
        <xdr:cNvSpPr>
          <a:spLocks noChangeArrowheads="1"/>
        </xdr:cNvSpPr>
      </xdr:nvSpPr>
      <xdr:spPr bwMode="auto">
        <a:xfrm>
          <a:off x="79057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J26</a:t>
          </a:r>
        </a:p>
      </xdr:txBody>
    </xdr:sp>
    <xdr:clientData/>
  </xdr:twoCellAnchor>
  <xdr:twoCellAnchor>
    <xdr:from>
      <xdr:col>11</xdr:col>
      <xdr:colOff>47625</xdr:colOff>
      <xdr:row>20</xdr:row>
      <xdr:rowOff>133350</xdr:rowOff>
    </xdr:from>
    <xdr:to>
      <xdr:col>14</xdr:col>
      <xdr:colOff>228600</xdr:colOff>
      <xdr:row>22</xdr:row>
      <xdr:rowOff>66675</xdr:rowOff>
    </xdr:to>
    <xdr:sp macro="" textlink="">
      <xdr:nvSpPr>
        <xdr:cNvPr id="40" name="Rectangle 39" descr="Parchemin">
          <a:hlinkClick xmlns:r="http://schemas.openxmlformats.org/officeDocument/2006/relationships" r:id="rId29"/>
        </xdr:cNvPr>
        <xdr:cNvSpPr>
          <a:spLocks noChangeArrowheads="1"/>
        </xdr:cNvSpPr>
      </xdr:nvSpPr>
      <xdr:spPr bwMode="auto">
        <a:xfrm>
          <a:off x="4029075" y="4324350"/>
          <a:ext cx="12668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Statistiques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14</xdr:row>
      <xdr:rowOff>123825</xdr:rowOff>
    </xdr:from>
    <xdr:to>
      <xdr:col>2</xdr:col>
      <xdr:colOff>0</xdr:colOff>
      <xdr:row>16</xdr:row>
      <xdr:rowOff>57150</xdr:rowOff>
    </xdr:to>
    <xdr:sp macro="" textlink="">
      <xdr:nvSpPr>
        <xdr:cNvPr id="2" name="Rectangle 1" descr="Marbre blanc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J01</a:t>
          </a:r>
        </a:p>
      </xdr:txBody>
    </xdr:sp>
    <xdr:clientData/>
  </xdr:twoCellAnchor>
  <xdr:twoCellAnchor>
    <xdr:from>
      <xdr:col>2</xdr:col>
      <xdr:colOff>47625</xdr:colOff>
      <xdr:row>14</xdr:row>
      <xdr:rowOff>123825</xdr:rowOff>
    </xdr:from>
    <xdr:to>
      <xdr:col>3</xdr:col>
      <xdr:colOff>295275</xdr:colOff>
      <xdr:row>16</xdr:row>
      <xdr:rowOff>57150</xdr:rowOff>
    </xdr:to>
    <xdr:sp macro="" textlink="">
      <xdr:nvSpPr>
        <xdr:cNvPr id="3" name="Rectangle 2" descr="Marbre blanc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79057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J02</a:t>
          </a:r>
        </a:p>
      </xdr:txBody>
    </xdr:sp>
    <xdr:clientData/>
  </xdr:twoCellAnchor>
  <xdr:twoCellAnchor>
    <xdr:from>
      <xdr:col>3</xdr:col>
      <xdr:colOff>352425</xdr:colOff>
      <xdr:row>14</xdr:row>
      <xdr:rowOff>123825</xdr:rowOff>
    </xdr:from>
    <xdr:to>
      <xdr:col>5</xdr:col>
      <xdr:colOff>219075</xdr:colOff>
      <xdr:row>16</xdr:row>
      <xdr:rowOff>57150</xdr:rowOff>
    </xdr:to>
    <xdr:sp macro="" textlink="">
      <xdr:nvSpPr>
        <xdr:cNvPr id="4" name="Rectangle 3" descr="Marbre blanc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1466850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J03</a:t>
          </a:r>
        </a:p>
      </xdr:txBody>
    </xdr:sp>
    <xdr:clientData/>
  </xdr:twoCellAnchor>
  <xdr:twoCellAnchor>
    <xdr:from>
      <xdr:col>5</xdr:col>
      <xdr:colOff>276225</xdr:colOff>
      <xdr:row>14</xdr:row>
      <xdr:rowOff>123825</xdr:rowOff>
    </xdr:from>
    <xdr:to>
      <xdr:col>7</xdr:col>
      <xdr:colOff>152400</xdr:colOff>
      <xdr:row>16</xdr:row>
      <xdr:rowOff>57150</xdr:rowOff>
    </xdr:to>
    <xdr:sp macro="" textlink="">
      <xdr:nvSpPr>
        <xdr:cNvPr id="5" name="Rectangle 4" descr="Marbre blanc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21336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J04</a:t>
          </a:r>
        </a:p>
      </xdr:txBody>
    </xdr:sp>
    <xdr:clientData/>
  </xdr:twoCellAnchor>
  <xdr:twoCellAnchor>
    <xdr:from>
      <xdr:col>7</xdr:col>
      <xdr:colOff>200025</xdr:colOff>
      <xdr:row>14</xdr:row>
      <xdr:rowOff>123825</xdr:rowOff>
    </xdr:from>
    <xdr:to>
      <xdr:col>9</xdr:col>
      <xdr:colOff>76200</xdr:colOff>
      <xdr:row>16</xdr:row>
      <xdr:rowOff>57150</xdr:rowOff>
    </xdr:to>
    <xdr:sp macro="" textlink="">
      <xdr:nvSpPr>
        <xdr:cNvPr id="6" name="Rectangle 5" descr="Marbre blanc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28003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J05</a:t>
          </a:r>
        </a:p>
      </xdr:txBody>
    </xdr:sp>
    <xdr:clientData/>
  </xdr:twoCellAnchor>
  <xdr:twoCellAnchor>
    <xdr:from>
      <xdr:col>9</xdr:col>
      <xdr:colOff>123825</xdr:colOff>
      <xdr:row>14</xdr:row>
      <xdr:rowOff>123825</xdr:rowOff>
    </xdr:from>
    <xdr:to>
      <xdr:col>11</xdr:col>
      <xdr:colOff>0</xdr:colOff>
      <xdr:row>16</xdr:row>
      <xdr:rowOff>57150</xdr:rowOff>
    </xdr:to>
    <xdr:sp macro="" textlink="">
      <xdr:nvSpPr>
        <xdr:cNvPr id="7" name="Rectangle 6" descr="Marbre blanc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34671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J06</a:t>
          </a:r>
        </a:p>
      </xdr:txBody>
    </xdr:sp>
    <xdr:clientData/>
  </xdr:twoCellAnchor>
  <xdr:twoCellAnchor>
    <xdr:from>
      <xdr:col>11</xdr:col>
      <xdr:colOff>47625</xdr:colOff>
      <xdr:row>14</xdr:row>
      <xdr:rowOff>123825</xdr:rowOff>
    </xdr:from>
    <xdr:to>
      <xdr:col>12</xdr:col>
      <xdr:colOff>295275</xdr:colOff>
      <xdr:row>16</xdr:row>
      <xdr:rowOff>57150</xdr:rowOff>
    </xdr:to>
    <xdr:sp macro="" textlink="">
      <xdr:nvSpPr>
        <xdr:cNvPr id="8" name="Rectangle 7" descr="Marbre blanc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41338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J07</a:t>
          </a:r>
        </a:p>
      </xdr:txBody>
    </xdr:sp>
    <xdr:clientData/>
  </xdr:twoCellAnchor>
  <xdr:twoCellAnchor>
    <xdr:from>
      <xdr:col>12</xdr:col>
      <xdr:colOff>352425</xdr:colOff>
      <xdr:row>14</xdr:row>
      <xdr:rowOff>123825</xdr:rowOff>
    </xdr:from>
    <xdr:to>
      <xdr:col>14</xdr:col>
      <xdr:colOff>219075</xdr:colOff>
      <xdr:row>16</xdr:row>
      <xdr:rowOff>57150</xdr:rowOff>
    </xdr:to>
    <xdr:sp macro="" textlink="">
      <xdr:nvSpPr>
        <xdr:cNvPr id="9" name="Rectangle 8" descr="Marbre blanc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4810125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J08</a:t>
          </a:r>
        </a:p>
      </xdr:txBody>
    </xdr:sp>
    <xdr:clientData/>
  </xdr:twoCellAnchor>
  <xdr:twoCellAnchor>
    <xdr:from>
      <xdr:col>0</xdr:col>
      <xdr:colOff>123825</xdr:colOff>
      <xdr:row>16</xdr:row>
      <xdr:rowOff>123825</xdr:rowOff>
    </xdr:from>
    <xdr:to>
      <xdr:col>2</xdr:col>
      <xdr:colOff>0</xdr:colOff>
      <xdr:row>18</xdr:row>
      <xdr:rowOff>57150</xdr:rowOff>
    </xdr:to>
    <xdr:sp macro="" textlink="">
      <xdr:nvSpPr>
        <xdr:cNvPr id="10" name="Rectangle 9" descr="Marbre blanc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12382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J09</a:t>
          </a:r>
        </a:p>
      </xdr:txBody>
    </xdr:sp>
    <xdr:clientData/>
  </xdr:twoCellAnchor>
  <xdr:twoCellAnchor>
    <xdr:from>
      <xdr:col>2</xdr:col>
      <xdr:colOff>47625</xdr:colOff>
      <xdr:row>16</xdr:row>
      <xdr:rowOff>123825</xdr:rowOff>
    </xdr:from>
    <xdr:to>
      <xdr:col>3</xdr:col>
      <xdr:colOff>295275</xdr:colOff>
      <xdr:row>18</xdr:row>
      <xdr:rowOff>57150</xdr:rowOff>
    </xdr:to>
    <xdr:sp macro="" textlink="">
      <xdr:nvSpPr>
        <xdr:cNvPr id="11" name="Rectangle 10" descr="Marbre blanc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79057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J10</a:t>
          </a:r>
        </a:p>
      </xdr:txBody>
    </xdr:sp>
    <xdr:clientData/>
  </xdr:twoCellAnchor>
  <xdr:twoCellAnchor>
    <xdr:from>
      <xdr:col>3</xdr:col>
      <xdr:colOff>352425</xdr:colOff>
      <xdr:row>16</xdr:row>
      <xdr:rowOff>123825</xdr:rowOff>
    </xdr:from>
    <xdr:to>
      <xdr:col>5</xdr:col>
      <xdr:colOff>219075</xdr:colOff>
      <xdr:row>18</xdr:row>
      <xdr:rowOff>57150</xdr:rowOff>
    </xdr:to>
    <xdr:sp macro="" textlink="">
      <xdr:nvSpPr>
        <xdr:cNvPr id="12" name="Rectangle 11" descr="Marbre blanc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1466850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J11</a:t>
          </a:r>
        </a:p>
      </xdr:txBody>
    </xdr:sp>
    <xdr:clientData/>
  </xdr:twoCellAnchor>
  <xdr:twoCellAnchor>
    <xdr:from>
      <xdr:col>5</xdr:col>
      <xdr:colOff>276225</xdr:colOff>
      <xdr:row>16</xdr:row>
      <xdr:rowOff>123825</xdr:rowOff>
    </xdr:from>
    <xdr:to>
      <xdr:col>7</xdr:col>
      <xdr:colOff>152400</xdr:colOff>
      <xdr:row>18</xdr:row>
      <xdr:rowOff>57150</xdr:rowOff>
    </xdr:to>
    <xdr:sp macro="" textlink="">
      <xdr:nvSpPr>
        <xdr:cNvPr id="13" name="Rectangle 12" descr="Marbre blanc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21336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J12</a:t>
          </a:r>
        </a:p>
      </xdr:txBody>
    </xdr:sp>
    <xdr:clientData/>
  </xdr:twoCellAnchor>
  <xdr:twoCellAnchor>
    <xdr:from>
      <xdr:col>7</xdr:col>
      <xdr:colOff>200025</xdr:colOff>
      <xdr:row>16</xdr:row>
      <xdr:rowOff>123825</xdr:rowOff>
    </xdr:from>
    <xdr:to>
      <xdr:col>9</xdr:col>
      <xdr:colOff>76200</xdr:colOff>
      <xdr:row>18</xdr:row>
      <xdr:rowOff>57150</xdr:rowOff>
    </xdr:to>
    <xdr:sp macro="" textlink="">
      <xdr:nvSpPr>
        <xdr:cNvPr id="14" name="Rectangle 13" descr="Marbre blanc">
          <a:hlinkClick xmlns:r="http://schemas.openxmlformats.org/officeDocument/2006/relationships" r:id="rId14"/>
        </xdr:cNvPr>
        <xdr:cNvSpPr>
          <a:spLocks noChangeArrowheads="1"/>
        </xdr:cNvSpPr>
      </xdr:nvSpPr>
      <xdr:spPr bwMode="auto">
        <a:xfrm>
          <a:off x="28003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J13</a:t>
          </a:r>
        </a:p>
      </xdr:txBody>
    </xdr:sp>
    <xdr:clientData/>
  </xdr:twoCellAnchor>
  <xdr:twoCellAnchor>
    <xdr:from>
      <xdr:col>9</xdr:col>
      <xdr:colOff>123825</xdr:colOff>
      <xdr:row>16</xdr:row>
      <xdr:rowOff>123825</xdr:rowOff>
    </xdr:from>
    <xdr:to>
      <xdr:col>11</xdr:col>
      <xdr:colOff>0</xdr:colOff>
      <xdr:row>18</xdr:row>
      <xdr:rowOff>57150</xdr:rowOff>
    </xdr:to>
    <xdr:sp macro="" textlink="">
      <xdr:nvSpPr>
        <xdr:cNvPr id="15" name="Rectangle 14" descr="Marbre blanc">
          <a:hlinkClick xmlns:r="http://schemas.openxmlformats.org/officeDocument/2006/relationships" r:id="rId15"/>
        </xdr:cNvPr>
        <xdr:cNvSpPr>
          <a:spLocks noChangeArrowheads="1"/>
        </xdr:cNvSpPr>
      </xdr:nvSpPr>
      <xdr:spPr bwMode="auto">
        <a:xfrm>
          <a:off x="34671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J14</a:t>
          </a:r>
        </a:p>
      </xdr:txBody>
    </xdr:sp>
    <xdr:clientData/>
  </xdr:twoCellAnchor>
  <xdr:twoCellAnchor>
    <xdr:from>
      <xdr:col>11</xdr:col>
      <xdr:colOff>47625</xdr:colOff>
      <xdr:row>16</xdr:row>
      <xdr:rowOff>123825</xdr:rowOff>
    </xdr:from>
    <xdr:to>
      <xdr:col>12</xdr:col>
      <xdr:colOff>295275</xdr:colOff>
      <xdr:row>18</xdr:row>
      <xdr:rowOff>57150</xdr:rowOff>
    </xdr:to>
    <xdr:sp macro="" textlink="">
      <xdr:nvSpPr>
        <xdr:cNvPr id="16" name="Rectangle 15" descr="Marbre blanc">
          <a:hlinkClick xmlns:r="http://schemas.openxmlformats.org/officeDocument/2006/relationships" r:id="rId16"/>
        </xdr:cNvPr>
        <xdr:cNvSpPr>
          <a:spLocks noChangeArrowheads="1"/>
        </xdr:cNvSpPr>
      </xdr:nvSpPr>
      <xdr:spPr bwMode="auto">
        <a:xfrm>
          <a:off x="41338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J15</a:t>
          </a:r>
        </a:p>
      </xdr:txBody>
    </xdr:sp>
    <xdr:clientData/>
  </xdr:twoCellAnchor>
  <xdr:twoCellAnchor>
    <xdr:from>
      <xdr:col>12</xdr:col>
      <xdr:colOff>352425</xdr:colOff>
      <xdr:row>16</xdr:row>
      <xdr:rowOff>123825</xdr:rowOff>
    </xdr:from>
    <xdr:to>
      <xdr:col>14</xdr:col>
      <xdr:colOff>219075</xdr:colOff>
      <xdr:row>18</xdr:row>
      <xdr:rowOff>57150</xdr:rowOff>
    </xdr:to>
    <xdr:sp macro="" textlink="">
      <xdr:nvSpPr>
        <xdr:cNvPr id="17" name="Rectangle 16" descr="Marbre blanc">
          <a:hlinkClick xmlns:r="http://schemas.openxmlformats.org/officeDocument/2006/relationships" r:id="rId17"/>
        </xdr:cNvPr>
        <xdr:cNvSpPr>
          <a:spLocks noChangeArrowheads="1"/>
        </xdr:cNvSpPr>
      </xdr:nvSpPr>
      <xdr:spPr bwMode="auto">
        <a:xfrm>
          <a:off x="4810125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J16</a:t>
          </a:r>
        </a:p>
      </xdr:txBody>
    </xdr:sp>
    <xdr:clientData/>
  </xdr:twoCellAnchor>
  <xdr:twoCellAnchor>
    <xdr:from>
      <xdr:col>0</xdr:col>
      <xdr:colOff>123825</xdr:colOff>
      <xdr:row>18</xdr:row>
      <xdr:rowOff>123825</xdr:rowOff>
    </xdr:from>
    <xdr:to>
      <xdr:col>2</xdr:col>
      <xdr:colOff>0</xdr:colOff>
      <xdr:row>20</xdr:row>
      <xdr:rowOff>57150</xdr:rowOff>
    </xdr:to>
    <xdr:sp macro="" textlink="">
      <xdr:nvSpPr>
        <xdr:cNvPr id="18" name="Rectangle 17" descr="Marbre vert">
          <a:hlinkClick xmlns:r="http://schemas.openxmlformats.org/officeDocument/2006/relationships" r:id="rId18"/>
        </xdr:cNvPr>
        <xdr:cNvSpPr>
          <a:spLocks noChangeArrowheads="1"/>
        </xdr:cNvSpPr>
      </xdr:nvSpPr>
      <xdr:spPr bwMode="auto">
        <a:xfrm>
          <a:off x="12382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19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J17</a:t>
          </a:r>
        </a:p>
      </xdr:txBody>
    </xdr:sp>
    <xdr:clientData/>
  </xdr:twoCellAnchor>
  <xdr:twoCellAnchor>
    <xdr:from>
      <xdr:col>2</xdr:col>
      <xdr:colOff>47625</xdr:colOff>
      <xdr:row>18</xdr:row>
      <xdr:rowOff>123825</xdr:rowOff>
    </xdr:from>
    <xdr:to>
      <xdr:col>3</xdr:col>
      <xdr:colOff>295275</xdr:colOff>
      <xdr:row>20</xdr:row>
      <xdr:rowOff>57150</xdr:rowOff>
    </xdr:to>
    <xdr:sp macro="" textlink="">
      <xdr:nvSpPr>
        <xdr:cNvPr id="19" name="Rectangle 18" descr="Marbre blanc">
          <a:hlinkClick xmlns:r="http://schemas.openxmlformats.org/officeDocument/2006/relationships" r:id="rId20"/>
        </xdr:cNvPr>
        <xdr:cNvSpPr>
          <a:spLocks noChangeArrowheads="1"/>
        </xdr:cNvSpPr>
      </xdr:nvSpPr>
      <xdr:spPr bwMode="auto">
        <a:xfrm>
          <a:off x="79057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J18</a:t>
          </a:r>
        </a:p>
      </xdr:txBody>
    </xdr:sp>
    <xdr:clientData/>
  </xdr:twoCellAnchor>
  <xdr:twoCellAnchor>
    <xdr:from>
      <xdr:col>3</xdr:col>
      <xdr:colOff>352425</xdr:colOff>
      <xdr:row>18</xdr:row>
      <xdr:rowOff>123825</xdr:rowOff>
    </xdr:from>
    <xdr:to>
      <xdr:col>5</xdr:col>
      <xdr:colOff>219075</xdr:colOff>
      <xdr:row>20</xdr:row>
      <xdr:rowOff>57150</xdr:rowOff>
    </xdr:to>
    <xdr:sp macro="" textlink="">
      <xdr:nvSpPr>
        <xdr:cNvPr id="20" name="Rectangle 19" descr="Marbre blanc">
          <a:hlinkClick xmlns:r="http://schemas.openxmlformats.org/officeDocument/2006/relationships" r:id="rId21"/>
        </xdr:cNvPr>
        <xdr:cNvSpPr>
          <a:spLocks noChangeArrowheads="1"/>
        </xdr:cNvSpPr>
      </xdr:nvSpPr>
      <xdr:spPr bwMode="auto">
        <a:xfrm>
          <a:off x="1466850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J19</a:t>
          </a:r>
        </a:p>
      </xdr:txBody>
    </xdr:sp>
    <xdr:clientData/>
  </xdr:twoCellAnchor>
  <xdr:twoCellAnchor>
    <xdr:from>
      <xdr:col>5</xdr:col>
      <xdr:colOff>276225</xdr:colOff>
      <xdr:row>18</xdr:row>
      <xdr:rowOff>123825</xdr:rowOff>
    </xdr:from>
    <xdr:to>
      <xdr:col>7</xdr:col>
      <xdr:colOff>152400</xdr:colOff>
      <xdr:row>20</xdr:row>
      <xdr:rowOff>57150</xdr:rowOff>
    </xdr:to>
    <xdr:sp macro="" textlink="">
      <xdr:nvSpPr>
        <xdr:cNvPr id="21" name="Rectangle 20" descr="Marbre blanc">
          <a:hlinkClick xmlns:r="http://schemas.openxmlformats.org/officeDocument/2006/relationships" r:id="rId22"/>
        </xdr:cNvPr>
        <xdr:cNvSpPr>
          <a:spLocks noChangeArrowheads="1"/>
        </xdr:cNvSpPr>
      </xdr:nvSpPr>
      <xdr:spPr bwMode="auto">
        <a:xfrm>
          <a:off x="21336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J20</a:t>
          </a:r>
        </a:p>
      </xdr:txBody>
    </xdr:sp>
    <xdr:clientData/>
  </xdr:twoCellAnchor>
  <xdr:twoCellAnchor>
    <xdr:from>
      <xdr:col>7</xdr:col>
      <xdr:colOff>200025</xdr:colOff>
      <xdr:row>18</xdr:row>
      <xdr:rowOff>123825</xdr:rowOff>
    </xdr:from>
    <xdr:to>
      <xdr:col>9</xdr:col>
      <xdr:colOff>76200</xdr:colOff>
      <xdr:row>20</xdr:row>
      <xdr:rowOff>57150</xdr:rowOff>
    </xdr:to>
    <xdr:sp macro="" textlink="">
      <xdr:nvSpPr>
        <xdr:cNvPr id="22" name="Rectangle 21" descr="Marbre blanc">
          <a:hlinkClick xmlns:r="http://schemas.openxmlformats.org/officeDocument/2006/relationships" r:id="rId23"/>
        </xdr:cNvPr>
        <xdr:cNvSpPr>
          <a:spLocks noChangeArrowheads="1"/>
        </xdr:cNvSpPr>
      </xdr:nvSpPr>
      <xdr:spPr bwMode="auto">
        <a:xfrm>
          <a:off x="28003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J21</a:t>
          </a:r>
        </a:p>
      </xdr:txBody>
    </xdr:sp>
    <xdr:clientData/>
  </xdr:twoCellAnchor>
  <xdr:twoCellAnchor>
    <xdr:from>
      <xdr:col>9</xdr:col>
      <xdr:colOff>123825</xdr:colOff>
      <xdr:row>18</xdr:row>
      <xdr:rowOff>123825</xdr:rowOff>
    </xdr:from>
    <xdr:to>
      <xdr:col>11</xdr:col>
      <xdr:colOff>0</xdr:colOff>
      <xdr:row>20</xdr:row>
      <xdr:rowOff>57150</xdr:rowOff>
    </xdr:to>
    <xdr:sp macro="" textlink="">
      <xdr:nvSpPr>
        <xdr:cNvPr id="23" name="Rectangle 22" descr="Marbre blanc">
          <a:hlinkClick xmlns:r="http://schemas.openxmlformats.org/officeDocument/2006/relationships" r:id="rId24"/>
        </xdr:cNvPr>
        <xdr:cNvSpPr>
          <a:spLocks noChangeArrowheads="1"/>
        </xdr:cNvSpPr>
      </xdr:nvSpPr>
      <xdr:spPr bwMode="auto">
        <a:xfrm>
          <a:off x="34671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J22</a:t>
          </a:r>
        </a:p>
      </xdr:txBody>
    </xdr:sp>
    <xdr:clientData/>
  </xdr:twoCellAnchor>
  <xdr:twoCellAnchor>
    <xdr:from>
      <xdr:col>11</xdr:col>
      <xdr:colOff>47625</xdr:colOff>
      <xdr:row>18</xdr:row>
      <xdr:rowOff>123825</xdr:rowOff>
    </xdr:from>
    <xdr:to>
      <xdr:col>12</xdr:col>
      <xdr:colOff>295275</xdr:colOff>
      <xdr:row>20</xdr:row>
      <xdr:rowOff>57150</xdr:rowOff>
    </xdr:to>
    <xdr:sp macro="" textlink="">
      <xdr:nvSpPr>
        <xdr:cNvPr id="24" name="Rectangle 23" descr="Marbre blanc">
          <a:hlinkClick xmlns:r="http://schemas.openxmlformats.org/officeDocument/2006/relationships" r:id="rId25"/>
        </xdr:cNvPr>
        <xdr:cNvSpPr>
          <a:spLocks noChangeArrowheads="1"/>
        </xdr:cNvSpPr>
      </xdr:nvSpPr>
      <xdr:spPr bwMode="auto">
        <a:xfrm>
          <a:off x="41338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J23</a:t>
          </a:r>
        </a:p>
      </xdr:txBody>
    </xdr:sp>
    <xdr:clientData/>
  </xdr:twoCellAnchor>
  <xdr:twoCellAnchor>
    <xdr:from>
      <xdr:col>12</xdr:col>
      <xdr:colOff>352425</xdr:colOff>
      <xdr:row>18</xdr:row>
      <xdr:rowOff>123825</xdr:rowOff>
    </xdr:from>
    <xdr:to>
      <xdr:col>14</xdr:col>
      <xdr:colOff>219075</xdr:colOff>
      <xdr:row>20</xdr:row>
      <xdr:rowOff>57150</xdr:rowOff>
    </xdr:to>
    <xdr:sp macro="" textlink="">
      <xdr:nvSpPr>
        <xdr:cNvPr id="25" name="Rectangle 24" descr="Marbre blanc">
          <a:hlinkClick xmlns:r="http://schemas.openxmlformats.org/officeDocument/2006/relationships" r:id="rId26"/>
        </xdr:cNvPr>
        <xdr:cNvSpPr>
          <a:spLocks noChangeArrowheads="1"/>
        </xdr:cNvSpPr>
      </xdr:nvSpPr>
      <xdr:spPr bwMode="auto">
        <a:xfrm>
          <a:off x="4810125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J24</a:t>
          </a:r>
        </a:p>
      </xdr:txBody>
    </xdr:sp>
    <xdr:clientData/>
  </xdr:twoCellAnchor>
  <xdr:twoCellAnchor>
    <xdr:from>
      <xdr:col>0</xdr:col>
      <xdr:colOff>123825</xdr:colOff>
      <xdr:row>20</xdr:row>
      <xdr:rowOff>123825</xdr:rowOff>
    </xdr:from>
    <xdr:to>
      <xdr:col>2</xdr:col>
      <xdr:colOff>0</xdr:colOff>
      <xdr:row>22</xdr:row>
      <xdr:rowOff>57150</xdr:rowOff>
    </xdr:to>
    <xdr:sp macro="" textlink="">
      <xdr:nvSpPr>
        <xdr:cNvPr id="26" name="Rectangle 25" descr="Marbre blanc">
          <a:hlinkClick xmlns:r="http://schemas.openxmlformats.org/officeDocument/2006/relationships" r:id="rId27"/>
        </xdr:cNvPr>
        <xdr:cNvSpPr>
          <a:spLocks noChangeArrowheads="1"/>
        </xdr:cNvSpPr>
      </xdr:nvSpPr>
      <xdr:spPr bwMode="auto">
        <a:xfrm>
          <a:off x="12382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J25</a:t>
          </a:r>
        </a:p>
      </xdr:txBody>
    </xdr:sp>
    <xdr:clientData/>
  </xdr:twoCellAnchor>
  <xdr:twoCellAnchor>
    <xdr:from>
      <xdr:col>2</xdr:col>
      <xdr:colOff>47625</xdr:colOff>
      <xdr:row>20</xdr:row>
      <xdr:rowOff>123825</xdr:rowOff>
    </xdr:from>
    <xdr:to>
      <xdr:col>3</xdr:col>
      <xdr:colOff>295275</xdr:colOff>
      <xdr:row>22</xdr:row>
      <xdr:rowOff>57150</xdr:rowOff>
    </xdr:to>
    <xdr:sp macro="" textlink="">
      <xdr:nvSpPr>
        <xdr:cNvPr id="27" name="Rectangle 26" descr="Marbre blanc">
          <a:hlinkClick xmlns:r="http://schemas.openxmlformats.org/officeDocument/2006/relationships" r:id="rId28"/>
        </xdr:cNvPr>
        <xdr:cNvSpPr>
          <a:spLocks noChangeArrowheads="1"/>
        </xdr:cNvSpPr>
      </xdr:nvSpPr>
      <xdr:spPr bwMode="auto">
        <a:xfrm>
          <a:off x="79057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J26</a:t>
          </a:r>
        </a:p>
      </xdr:txBody>
    </xdr:sp>
    <xdr:clientData/>
  </xdr:twoCellAnchor>
  <xdr:twoCellAnchor>
    <xdr:from>
      <xdr:col>11</xdr:col>
      <xdr:colOff>38100</xdr:colOff>
      <xdr:row>20</xdr:row>
      <xdr:rowOff>123825</xdr:rowOff>
    </xdr:from>
    <xdr:to>
      <xdr:col>14</xdr:col>
      <xdr:colOff>219075</xdr:colOff>
      <xdr:row>22</xdr:row>
      <xdr:rowOff>57150</xdr:rowOff>
    </xdr:to>
    <xdr:sp macro="" textlink="">
      <xdr:nvSpPr>
        <xdr:cNvPr id="40" name="Rectangle 39" descr="Parchemin">
          <a:hlinkClick xmlns:r="http://schemas.openxmlformats.org/officeDocument/2006/relationships" r:id="rId29"/>
        </xdr:cNvPr>
        <xdr:cNvSpPr>
          <a:spLocks noChangeArrowheads="1"/>
        </xdr:cNvSpPr>
      </xdr:nvSpPr>
      <xdr:spPr bwMode="auto">
        <a:xfrm>
          <a:off x="4019550" y="4314825"/>
          <a:ext cx="12668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Statistiques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14</xdr:row>
      <xdr:rowOff>123825</xdr:rowOff>
    </xdr:from>
    <xdr:to>
      <xdr:col>2</xdr:col>
      <xdr:colOff>0</xdr:colOff>
      <xdr:row>16</xdr:row>
      <xdr:rowOff>57150</xdr:rowOff>
    </xdr:to>
    <xdr:sp macro="" textlink="">
      <xdr:nvSpPr>
        <xdr:cNvPr id="41" name="Rectangle 1" descr="Marbre blanc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J01</a:t>
          </a:r>
        </a:p>
      </xdr:txBody>
    </xdr:sp>
    <xdr:clientData/>
  </xdr:twoCellAnchor>
  <xdr:twoCellAnchor>
    <xdr:from>
      <xdr:col>2</xdr:col>
      <xdr:colOff>47625</xdr:colOff>
      <xdr:row>14</xdr:row>
      <xdr:rowOff>123825</xdr:rowOff>
    </xdr:from>
    <xdr:to>
      <xdr:col>3</xdr:col>
      <xdr:colOff>295275</xdr:colOff>
      <xdr:row>16</xdr:row>
      <xdr:rowOff>57150</xdr:rowOff>
    </xdr:to>
    <xdr:sp macro="" textlink="">
      <xdr:nvSpPr>
        <xdr:cNvPr id="42" name="Rectangle 2" descr="Marbre blanc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79057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J02</a:t>
          </a:r>
        </a:p>
      </xdr:txBody>
    </xdr:sp>
    <xdr:clientData/>
  </xdr:twoCellAnchor>
  <xdr:twoCellAnchor>
    <xdr:from>
      <xdr:col>3</xdr:col>
      <xdr:colOff>352425</xdr:colOff>
      <xdr:row>14</xdr:row>
      <xdr:rowOff>123825</xdr:rowOff>
    </xdr:from>
    <xdr:to>
      <xdr:col>5</xdr:col>
      <xdr:colOff>219075</xdr:colOff>
      <xdr:row>16</xdr:row>
      <xdr:rowOff>57150</xdr:rowOff>
    </xdr:to>
    <xdr:sp macro="" textlink="">
      <xdr:nvSpPr>
        <xdr:cNvPr id="43" name="Rectangle 3" descr="Marbre blanc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1466850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J03</a:t>
          </a:r>
        </a:p>
      </xdr:txBody>
    </xdr:sp>
    <xdr:clientData/>
  </xdr:twoCellAnchor>
  <xdr:twoCellAnchor>
    <xdr:from>
      <xdr:col>5</xdr:col>
      <xdr:colOff>276225</xdr:colOff>
      <xdr:row>14</xdr:row>
      <xdr:rowOff>123825</xdr:rowOff>
    </xdr:from>
    <xdr:to>
      <xdr:col>7</xdr:col>
      <xdr:colOff>152400</xdr:colOff>
      <xdr:row>16</xdr:row>
      <xdr:rowOff>57150</xdr:rowOff>
    </xdr:to>
    <xdr:sp macro="" textlink="">
      <xdr:nvSpPr>
        <xdr:cNvPr id="44" name="Rectangle 4" descr="Marbre blanc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21336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J04</a:t>
          </a:r>
        </a:p>
      </xdr:txBody>
    </xdr:sp>
    <xdr:clientData/>
  </xdr:twoCellAnchor>
  <xdr:twoCellAnchor>
    <xdr:from>
      <xdr:col>7</xdr:col>
      <xdr:colOff>200025</xdr:colOff>
      <xdr:row>14</xdr:row>
      <xdr:rowOff>123825</xdr:rowOff>
    </xdr:from>
    <xdr:to>
      <xdr:col>9</xdr:col>
      <xdr:colOff>76200</xdr:colOff>
      <xdr:row>16</xdr:row>
      <xdr:rowOff>57150</xdr:rowOff>
    </xdr:to>
    <xdr:sp macro="" textlink="">
      <xdr:nvSpPr>
        <xdr:cNvPr id="45" name="Rectangle 5" descr="Marbre blanc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28003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J05</a:t>
          </a:r>
        </a:p>
      </xdr:txBody>
    </xdr:sp>
    <xdr:clientData/>
  </xdr:twoCellAnchor>
  <xdr:twoCellAnchor>
    <xdr:from>
      <xdr:col>9</xdr:col>
      <xdr:colOff>123825</xdr:colOff>
      <xdr:row>14</xdr:row>
      <xdr:rowOff>123825</xdr:rowOff>
    </xdr:from>
    <xdr:to>
      <xdr:col>11</xdr:col>
      <xdr:colOff>0</xdr:colOff>
      <xdr:row>16</xdr:row>
      <xdr:rowOff>57150</xdr:rowOff>
    </xdr:to>
    <xdr:sp macro="" textlink="">
      <xdr:nvSpPr>
        <xdr:cNvPr id="46" name="Rectangle 6" descr="Marbre blanc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34671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J06</a:t>
          </a:r>
        </a:p>
      </xdr:txBody>
    </xdr:sp>
    <xdr:clientData/>
  </xdr:twoCellAnchor>
  <xdr:twoCellAnchor>
    <xdr:from>
      <xdr:col>11</xdr:col>
      <xdr:colOff>47625</xdr:colOff>
      <xdr:row>14</xdr:row>
      <xdr:rowOff>123825</xdr:rowOff>
    </xdr:from>
    <xdr:to>
      <xdr:col>12</xdr:col>
      <xdr:colOff>295275</xdr:colOff>
      <xdr:row>16</xdr:row>
      <xdr:rowOff>57150</xdr:rowOff>
    </xdr:to>
    <xdr:sp macro="" textlink="">
      <xdr:nvSpPr>
        <xdr:cNvPr id="47" name="Rectangle 7" descr="Marbre blanc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41338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J07</a:t>
          </a:r>
        </a:p>
      </xdr:txBody>
    </xdr:sp>
    <xdr:clientData/>
  </xdr:twoCellAnchor>
  <xdr:twoCellAnchor>
    <xdr:from>
      <xdr:col>12</xdr:col>
      <xdr:colOff>352425</xdr:colOff>
      <xdr:row>14</xdr:row>
      <xdr:rowOff>123825</xdr:rowOff>
    </xdr:from>
    <xdr:to>
      <xdr:col>14</xdr:col>
      <xdr:colOff>219075</xdr:colOff>
      <xdr:row>16</xdr:row>
      <xdr:rowOff>57150</xdr:rowOff>
    </xdr:to>
    <xdr:sp macro="" textlink="">
      <xdr:nvSpPr>
        <xdr:cNvPr id="48" name="Rectangle 8" descr="Marbre blanc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4810125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J08</a:t>
          </a:r>
        </a:p>
      </xdr:txBody>
    </xdr:sp>
    <xdr:clientData/>
  </xdr:twoCellAnchor>
  <xdr:twoCellAnchor>
    <xdr:from>
      <xdr:col>0</xdr:col>
      <xdr:colOff>123825</xdr:colOff>
      <xdr:row>16</xdr:row>
      <xdr:rowOff>123825</xdr:rowOff>
    </xdr:from>
    <xdr:to>
      <xdr:col>2</xdr:col>
      <xdr:colOff>0</xdr:colOff>
      <xdr:row>18</xdr:row>
      <xdr:rowOff>57150</xdr:rowOff>
    </xdr:to>
    <xdr:sp macro="" textlink="">
      <xdr:nvSpPr>
        <xdr:cNvPr id="49" name="Rectangle 9" descr="Marbre blanc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12382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J09</a:t>
          </a:r>
        </a:p>
      </xdr:txBody>
    </xdr:sp>
    <xdr:clientData/>
  </xdr:twoCellAnchor>
  <xdr:twoCellAnchor>
    <xdr:from>
      <xdr:col>2</xdr:col>
      <xdr:colOff>47625</xdr:colOff>
      <xdr:row>16</xdr:row>
      <xdr:rowOff>123825</xdr:rowOff>
    </xdr:from>
    <xdr:to>
      <xdr:col>3</xdr:col>
      <xdr:colOff>295275</xdr:colOff>
      <xdr:row>18</xdr:row>
      <xdr:rowOff>57150</xdr:rowOff>
    </xdr:to>
    <xdr:sp macro="" textlink="">
      <xdr:nvSpPr>
        <xdr:cNvPr id="50" name="Rectangle 10" descr="Marbre blanc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79057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J10</a:t>
          </a:r>
        </a:p>
      </xdr:txBody>
    </xdr:sp>
    <xdr:clientData/>
  </xdr:twoCellAnchor>
  <xdr:twoCellAnchor>
    <xdr:from>
      <xdr:col>3</xdr:col>
      <xdr:colOff>352425</xdr:colOff>
      <xdr:row>16</xdr:row>
      <xdr:rowOff>123825</xdr:rowOff>
    </xdr:from>
    <xdr:to>
      <xdr:col>5</xdr:col>
      <xdr:colOff>219075</xdr:colOff>
      <xdr:row>18</xdr:row>
      <xdr:rowOff>57150</xdr:rowOff>
    </xdr:to>
    <xdr:sp macro="" textlink="">
      <xdr:nvSpPr>
        <xdr:cNvPr id="51" name="Rectangle 11" descr="Marbre blanc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1466850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J11</a:t>
          </a:r>
        </a:p>
      </xdr:txBody>
    </xdr:sp>
    <xdr:clientData/>
  </xdr:twoCellAnchor>
  <xdr:twoCellAnchor>
    <xdr:from>
      <xdr:col>5</xdr:col>
      <xdr:colOff>276225</xdr:colOff>
      <xdr:row>16</xdr:row>
      <xdr:rowOff>123825</xdr:rowOff>
    </xdr:from>
    <xdr:to>
      <xdr:col>7</xdr:col>
      <xdr:colOff>152400</xdr:colOff>
      <xdr:row>18</xdr:row>
      <xdr:rowOff>57150</xdr:rowOff>
    </xdr:to>
    <xdr:sp macro="" textlink="">
      <xdr:nvSpPr>
        <xdr:cNvPr id="52" name="Rectangle 12" descr="Marbre blanc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21336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J12</a:t>
          </a:r>
        </a:p>
      </xdr:txBody>
    </xdr:sp>
    <xdr:clientData/>
  </xdr:twoCellAnchor>
  <xdr:twoCellAnchor>
    <xdr:from>
      <xdr:col>7</xdr:col>
      <xdr:colOff>200025</xdr:colOff>
      <xdr:row>16</xdr:row>
      <xdr:rowOff>123825</xdr:rowOff>
    </xdr:from>
    <xdr:to>
      <xdr:col>9</xdr:col>
      <xdr:colOff>76200</xdr:colOff>
      <xdr:row>18</xdr:row>
      <xdr:rowOff>57150</xdr:rowOff>
    </xdr:to>
    <xdr:sp macro="" textlink="">
      <xdr:nvSpPr>
        <xdr:cNvPr id="53" name="Rectangle 13" descr="Marbre blanc">
          <a:hlinkClick xmlns:r="http://schemas.openxmlformats.org/officeDocument/2006/relationships" r:id="rId14"/>
        </xdr:cNvPr>
        <xdr:cNvSpPr>
          <a:spLocks noChangeArrowheads="1"/>
        </xdr:cNvSpPr>
      </xdr:nvSpPr>
      <xdr:spPr bwMode="auto">
        <a:xfrm>
          <a:off x="28003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J13</a:t>
          </a:r>
        </a:p>
      </xdr:txBody>
    </xdr:sp>
    <xdr:clientData/>
  </xdr:twoCellAnchor>
  <xdr:twoCellAnchor>
    <xdr:from>
      <xdr:col>9</xdr:col>
      <xdr:colOff>123825</xdr:colOff>
      <xdr:row>16</xdr:row>
      <xdr:rowOff>123825</xdr:rowOff>
    </xdr:from>
    <xdr:to>
      <xdr:col>11</xdr:col>
      <xdr:colOff>0</xdr:colOff>
      <xdr:row>18</xdr:row>
      <xdr:rowOff>57150</xdr:rowOff>
    </xdr:to>
    <xdr:sp macro="" textlink="">
      <xdr:nvSpPr>
        <xdr:cNvPr id="54" name="Rectangle 14" descr="Marbre blanc">
          <a:hlinkClick xmlns:r="http://schemas.openxmlformats.org/officeDocument/2006/relationships" r:id="rId15"/>
        </xdr:cNvPr>
        <xdr:cNvSpPr>
          <a:spLocks noChangeArrowheads="1"/>
        </xdr:cNvSpPr>
      </xdr:nvSpPr>
      <xdr:spPr bwMode="auto">
        <a:xfrm>
          <a:off x="34671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J14</a:t>
          </a:r>
        </a:p>
      </xdr:txBody>
    </xdr:sp>
    <xdr:clientData/>
  </xdr:twoCellAnchor>
  <xdr:twoCellAnchor>
    <xdr:from>
      <xdr:col>11</xdr:col>
      <xdr:colOff>47625</xdr:colOff>
      <xdr:row>16</xdr:row>
      <xdr:rowOff>123825</xdr:rowOff>
    </xdr:from>
    <xdr:to>
      <xdr:col>12</xdr:col>
      <xdr:colOff>295275</xdr:colOff>
      <xdr:row>18</xdr:row>
      <xdr:rowOff>57150</xdr:rowOff>
    </xdr:to>
    <xdr:sp macro="" textlink="">
      <xdr:nvSpPr>
        <xdr:cNvPr id="55" name="Rectangle 15" descr="Marbre blanc">
          <a:hlinkClick xmlns:r="http://schemas.openxmlformats.org/officeDocument/2006/relationships" r:id="rId16"/>
        </xdr:cNvPr>
        <xdr:cNvSpPr>
          <a:spLocks noChangeArrowheads="1"/>
        </xdr:cNvSpPr>
      </xdr:nvSpPr>
      <xdr:spPr bwMode="auto">
        <a:xfrm>
          <a:off x="41338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J15</a:t>
          </a:r>
        </a:p>
      </xdr:txBody>
    </xdr:sp>
    <xdr:clientData/>
  </xdr:twoCellAnchor>
  <xdr:twoCellAnchor>
    <xdr:from>
      <xdr:col>12</xdr:col>
      <xdr:colOff>352425</xdr:colOff>
      <xdr:row>16</xdr:row>
      <xdr:rowOff>123825</xdr:rowOff>
    </xdr:from>
    <xdr:to>
      <xdr:col>14</xdr:col>
      <xdr:colOff>219075</xdr:colOff>
      <xdr:row>18</xdr:row>
      <xdr:rowOff>57150</xdr:rowOff>
    </xdr:to>
    <xdr:sp macro="" textlink="">
      <xdr:nvSpPr>
        <xdr:cNvPr id="56" name="Rectangle 16" descr="Marbre blanc">
          <a:hlinkClick xmlns:r="http://schemas.openxmlformats.org/officeDocument/2006/relationships" r:id="rId17"/>
        </xdr:cNvPr>
        <xdr:cNvSpPr>
          <a:spLocks noChangeArrowheads="1"/>
        </xdr:cNvSpPr>
      </xdr:nvSpPr>
      <xdr:spPr bwMode="auto">
        <a:xfrm>
          <a:off x="4810125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J16</a:t>
          </a:r>
        </a:p>
      </xdr:txBody>
    </xdr:sp>
    <xdr:clientData/>
  </xdr:twoCellAnchor>
  <xdr:twoCellAnchor>
    <xdr:from>
      <xdr:col>0</xdr:col>
      <xdr:colOff>123825</xdr:colOff>
      <xdr:row>18</xdr:row>
      <xdr:rowOff>123825</xdr:rowOff>
    </xdr:from>
    <xdr:to>
      <xdr:col>2</xdr:col>
      <xdr:colOff>0</xdr:colOff>
      <xdr:row>20</xdr:row>
      <xdr:rowOff>57150</xdr:rowOff>
    </xdr:to>
    <xdr:sp macro="" textlink="">
      <xdr:nvSpPr>
        <xdr:cNvPr id="57" name="Rectangle 17" descr="Marbre blanc">
          <a:hlinkClick xmlns:r="http://schemas.openxmlformats.org/officeDocument/2006/relationships" r:id="rId18"/>
        </xdr:cNvPr>
        <xdr:cNvSpPr>
          <a:spLocks noChangeArrowheads="1"/>
        </xdr:cNvSpPr>
      </xdr:nvSpPr>
      <xdr:spPr bwMode="auto">
        <a:xfrm>
          <a:off x="12382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J17</a:t>
          </a:r>
        </a:p>
      </xdr:txBody>
    </xdr:sp>
    <xdr:clientData/>
  </xdr:twoCellAnchor>
  <xdr:twoCellAnchor>
    <xdr:from>
      <xdr:col>2</xdr:col>
      <xdr:colOff>47625</xdr:colOff>
      <xdr:row>18</xdr:row>
      <xdr:rowOff>123825</xdr:rowOff>
    </xdr:from>
    <xdr:to>
      <xdr:col>3</xdr:col>
      <xdr:colOff>295275</xdr:colOff>
      <xdr:row>20</xdr:row>
      <xdr:rowOff>57150</xdr:rowOff>
    </xdr:to>
    <xdr:sp macro="" textlink="">
      <xdr:nvSpPr>
        <xdr:cNvPr id="58" name="Rectangle 18" descr="Marbre vert">
          <a:hlinkClick xmlns:r="http://schemas.openxmlformats.org/officeDocument/2006/relationships" r:id="rId19"/>
        </xdr:cNvPr>
        <xdr:cNvSpPr>
          <a:spLocks noChangeArrowheads="1"/>
        </xdr:cNvSpPr>
      </xdr:nvSpPr>
      <xdr:spPr bwMode="auto">
        <a:xfrm>
          <a:off x="79057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0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J18</a:t>
          </a:r>
        </a:p>
      </xdr:txBody>
    </xdr:sp>
    <xdr:clientData/>
  </xdr:twoCellAnchor>
  <xdr:twoCellAnchor>
    <xdr:from>
      <xdr:col>3</xdr:col>
      <xdr:colOff>352425</xdr:colOff>
      <xdr:row>18</xdr:row>
      <xdr:rowOff>123825</xdr:rowOff>
    </xdr:from>
    <xdr:to>
      <xdr:col>5</xdr:col>
      <xdr:colOff>219075</xdr:colOff>
      <xdr:row>20</xdr:row>
      <xdr:rowOff>57150</xdr:rowOff>
    </xdr:to>
    <xdr:sp macro="" textlink="">
      <xdr:nvSpPr>
        <xdr:cNvPr id="59" name="Rectangle 19" descr="Marbre blanc">
          <a:hlinkClick xmlns:r="http://schemas.openxmlformats.org/officeDocument/2006/relationships" r:id="rId21"/>
        </xdr:cNvPr>
        <xdr:cNvSpPr>
          <a:spLocks noChangeArrowheads="1"/>
        </xdr:cNvSpPr>
      </xdr:nvSpPr>
      <xdr:spPr bwMode="auto">
        <a:xfrm>
          <a:off x="1466850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J19</a:t>
          </a:r>
        </a:p>
      </xdr:txBody>
    </xdr:sp>
    <xdr:clientData/>
  </xdr:twoCellAnchor>
  <xdr:twoCellAnchor>
    <xdr:from>
      <xdr:col>5</xdr:col>
      <xdr:colOff>276225</xdr:colOff>
      <xdr:row>18</xdr:row>
      <xdr:rowOff>123825</xdr:rowOff>
    </xdr:from>
    <xdr:to>
      <xdr:col>7</xdr:col>
      <xdr:colOff>152400</xdr:colOff>
      <xdr:row>20</xdr:row>
      <xdr:rowOff>57150</xdr:rowOff>
    </xdr:to>
    <xdr:sp macro="" textlink="">
      <xdr:nvSpPr>
        <xdr:cNvPr id="60" name="Rectangle 20" descr="Marbre blanc">
          <a:hlinkClick xmlns:r="http://schemas.openxmlformats.org/officeDocument/2006/relationships" r:id="rId22"/>
        </xdr:cNvPr>
        <xdr:cNvSpPr>
          <a:spLocks noChangeArrowheads="1"/>
        </xdr:cNvSpPr>
      </xdr:nvSpPr>
      <xdr:spPr bwMode="auto">
        <a:xfrm>
          <a:off x="21336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J20</a:t>
          </a:r>
        </a:p>
      </xdr:txBody>
    </xdr:sp>
    <xdr:clientData/>
  </xdr:twoCellAnchor>
  <xdr:twoCellAnchor>
    <xdr:from>
      <xdr:col>7</xdr:col>
      <xdr:colOff>200025</xdr:colOff>
      <xdr:row>18</xdr:row>
      <xdr:rowOff>123825</xdr:rowOff>
    </xdr:from>
    <xdr:to>
      <xdr:col>9</xdr:col>
      <xdr:colOff>76200</xdr:colOff>
      <xdr:row>20</xdr:row>
      <xdr:rowOff>57150</xdr:rowOff>
    </xdr:to>
    <xdr:sp macro="" textlink="">
      <xdr:nvSpPr>
        <xdr:cNvPr id="61" name="Rectangle 21" descr="Marbre blanc">
          <a:hlinkClick xmlns:r="http://schemas.openxmlformats.org/officeDocument/2006/relationships" r:id="rId23"/>
        </xdr:cNvPr>
        <xdr:cNvSpPr>
          <a:spLocks noChangeArrowheads="1"/>
        </xdr:cNvSpPr>
      </xdr:nvSpPr>
      <xdr:spPr bwMode="auto">
        <a:xfrm>
          <a:off x="28003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J21</a:t>
          </a:r>
        </a:p>
      </xdr:txBody>
    </xdr:sp>
    <xdr:clientData/>
  </xdr:twoCellAnchor>
  <xdr:twoCellAnchor>
    <xdr:from>
      <xdr:col>9</xdr:col>
      <xdr:colOff>123825</xdr:colOff>
      <xdr:row>18</xdr:row>
      <xdr:rowOff>123825</xdr:rowOff>
    </xdr:from>
    <xdr:to>
      <xdr:col>11</xdr:col>
      <xdr:colOff>0</xdr:colOff>
      <xdr:row>20</xdr:row>
      <xdr:rowOff>57150</xdr:rowOff>
    </xdr:to>
    <xdr:sp macro="" textlink="">
      <xdr:nvSpPr>
        <xdr:cNvPr id="62" name="Rectangle 22" descr="Marbre blanc">
          <a:hlinkClick xmlns:r="http://schemas.openxmlformats.org/officeDocument/2006/relationships" r:id="rId24"/>
        </xdr:cNvPr>
        <xdr:cNvSpPr>
          <a:spLocks noChangeArrowheads="1"/>
        </xdr:cNvSpPr>
      </xdr:nvSpPr>
      <xdr:spPr bwMode="auto">
        <a:xfrm>
          <a:off x="34671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J22</a:t>
          </a:r>
        </a:p>
      </xdr:txBody>
    </xdr:sp>
    <xdr:clientData/>
  </xdr:twoCellAnchor>
  <xdr:twoCellAnchor>
    <xdr:from>
      <xdr:col>11</xdr:col>
      <xdr:colOff>47625</xdr:colOff>
      <xdr:row>18</xdr:row>
      <xdr:rowOff>123825</xdr:rowOff>
    </xdr:from>
    <xdr:to>
      <xdr:col>12</xdr:col>
      <xdr:colOff>295275</xdr:colOff>
      <xdr:row>20</xdr:row>
      <xdr:rowOff>57150</xdr:rowOff>
    </xdr:to>
    <xdr:sp macro="" textlink="">
      <xdr:nvSpPr>
        <xdr:cNvPr id="63" name="Rectangle 23" descr="Marbre blanc">
          <a:hlinkClick xmlns:r="http://schemas.openxmlformats.org/officeDocument/2006/relationships" r:id="rId25"/>
        </xdr:cNvPr>
        <xdr:cNvSpPr>
          <a:spLocks noChangeArrowheads="1"/>
        </xdr:cNvSpPr>
      </xdr:nvSpPr>
      <xdr:spPr bwMode="auto">
        <a:xfrm>
          <a:off x="41338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J23</a:t>
          </a:r>
        </a:p>
      </xdr:txBody>
    </xdr:sp>
    <xdr:clientData/>
  </xdr:twoCellAnchor>
  <xdr:twoCellAnchor>
    <xdr:from>
      <xdr:col>12</xdr:col>
      <xdr:colOff>352425</xdr:colOff>
      <xdr:row>18</xdr:row>
      <xdr:rowOff>123825</xdr:rowOff>
    </xdr:from>
    <xdr:to>
      <xdr:col>14</xdr:col>
      <xdr:colOff>219075</xdr:colOff>
      <xdr:row>20</xdr:row>
      <xdr:rowOff>57150</xdr:rowOff>
    </xdr:to>
    <xdr:sp macro="" textlink="">
      <xdr:nvSpPr>
        <xdr:cNvPr id="64" name="Rectangle 24" descr="Marbre blanc">
          <a:hlinkClick xmlns:r="http://schemas.openxmlformats.org/officeDocument/2006/relationships" r:id="rId26"/>
        </xdr:cNvPr>
        <xdr:cNvSpPr>
          <a:spLocks noChangeArrowheads="1"/>
        </xdr:cNvSpPr>
      </xdr:nvSpPr>
      <xdr:spPr bwMode="auto">
        <a:xfrm>
          <a:off x="4810125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J24</a:t>
          </a:r>
        </a:p>
      </xdr:txBody>
    </xdr:sp>
    <xdr:clientData/>
  </xdr:twoCellAnchor>
  <xdr:twoCellAnchor>
    <xdr:from>
      <xdr:col>0</xdr:col>
      <xdr:colOff>123825</xdr:colOff>
      <xdr:row>20</xdr:row>
      <xdr:rowOff>123825</xdr:rowOff>
    </xdr:from>
    <xdr:to>
      <xdr:col>2</xdr:col>
      <xdr:colOff>0</xdr:colOff>
      <xdr:row>22</xdr:row>
      <xdr:rowOff>57150</xdr:rowOff>
    </xdr:to>
    <xdr:sp macro="" textlink="">
      <xdr:nvSpPr>
        <xdr:cNvPr id="65" name="Rectangle 25" descr="Marbre blanc">
          <a:hlinkClick xmlns:r="http://schemas.openxmlformats.org/officeDocument/2006/relationships" r:id="rId27"/>
        </xdr:cNvPr>
        <xdr:cNvSpPr>
          <a:spLocks noChangeArrowheads="1"/>
        </xdr:cNvSpPr>
      </xdr:nvSpPr>
      <xdr:spPr bwMode="auto">
        <a:xfrm>
          <a:off x="12382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J25</a:t>
          </a:r>
        </a:p>
      </xdr:txBody>
    </xdr:sp>
    <xdr:clientData/>
  </xdr:twoCellAnchor>
  <xdr:twoCellAnchor>
    <xdr:from>
      <xdr:col>2</xdr:col>
      <xdr:colOff>47625</xdr:colOff>
      <xdr:row>20</xdr:row>
      <xdr:rowOff>123825</xdr:rowOff>
    </xdr:from>
    <xdr:to>
      <xdr:col>3</xdr:col>
      <xdr:colOff>295275</xdr:colOff>
      <xdr:row>22</xdr:row>
      <xdr:rowOff>57150</xdr:rowOff>
    </xdr:to>
    <xdr:sp macro="" textlink="">
      <xdr:nvSpPr>
        <xdr:cNvPr id="66" name="Rectangle 26" descr="Marbre blanc">
          <a:hlinkClick xmlns:r="http://schemas.openxmlformats.org/officeDocument/2006/relationships" r:id="rId28"/>
        </xdr:cNvPr>
        <xdr:cNvSpPr>
          <a:spLocks noChangeArrowheads="1"/>
        </xdr:cNvSpPr>
      </xdr:nvSpPr>
      <xdr:spPr bwMode="auto">
        <a:xfrm>
          <a:off x="79057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J26</a:t>
          </a:r>
        </a:p>
      </xdr:txBody>
    </xdr:sp>
    <xdr:clientData/>
  </xdr:twoCellAnchor>
  <xdr:twoCellAnchor>
    <xdr:from>
      <xdr:col>11</xdr:col>
      <xdr:colOff>47625</xdr:colOff>
      <xdr:row>20</xdr:row>
      <xdr:rowOff>133350</xdr:rowOff>
    </xdr:from>
    <xdr:to>
      <xdr:col>14</xdr:col>
      <xdr:colOff>228600</xdr:colOff>
      <xdr:row>22</xdr:row>
      <xdr:rowOff>66675</xdr:rowOff>
    </xdr:to>
    <xdr:sp macro="" textlink="">
      <xdr:nvSpPr>
        <xdr:cNvPr id="79" name="Rectangle 39" descr="Parchemin">
          <a:hlinkClick xmlns:r="http://schemas.openxmlformats.org/officeDocument/2006/relationships" r:id="rId29"/>
        </xdr:cNvPr>
        <xdr:cNvSpPr>
          <a:spLocks noChangeArrowheads="1"/>
        </xdr:cNvSpPr>
      </xdr:nvSpPr>
      <xdr:spPr bwMode="auto">
        <a:xfrm>
          <a:off x="4029075" y="4324350"/>
          <a:ext cx="12668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Statistiques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14</xdr:row>
      <xdr:rowOff>123825</xdr:rowOff>
    </xdr:from>
    <xdr:to>
      <xdr:col>2</xdr:col>
      <xdr:colOff>0</xdr:colOff>
      <xdr:row>16</xdr:row>
      <xdr:rowOff>57150</xdr:rowOff>
    </xdr:to>
    <xdr:sp macro="" textlink="">
      <xdr:nvSpPr>
        <xdr:cNvPr id="2" name="Rectangle 1" descr="Marbre blanc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J01</a:t>
          </a:r>
        </a:p>
      </xdr:txBody>
    </xdr:sp>
    <xdr:clientData/>
  </xdr:twoCellAnchor>
  <xdr:twoCellAnchor>
    <xdr:from>
      <xdr:col>2</xdr:col>
      <xdr:colOff>47625</xdr:colOff>
      <xdr:row>14</xdr:row>
      <xdr:rowOff>123825</xdr:rowOff>
    </xdr:from>
    <xdr:to>
      <xdr:col>3</xdr:col>
      <xdr:colOff>295275</xdr:colOff>
      <xdr:row>16</xdr:row>
      <xdr:rowOff>57150</xdr:rowOff>
    </xdr:to>
    <xdr:sp macro="" textlink="">
      <xdr:nvSpPr>
        <xdr:cNvPr id="3" name="Rectangle 2" descr="Marbre blanc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79057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J02</a:t>
          </a:r>
        </a:p>
      </xdr:txBody>
    </xdr:sp>
    <xdr:clientData/>
  </xdr:twoCellAnchor>
  <xdr:twoCellAnchor>
    <xdr:from>
      <xdr:col>3</xdr:col>
      <xdr:colOff>352425</xdr:colOff>
      <xdr:row>14</xdr:row>
      <xdr:rowOff>123825</xdr:rowOff>
    </xdr:from>
    <xdr:to>
      <xdr:col>5</xdr:col>
      <xdr:colOff>219075</xdr:colOff>
      <xdr:row>16</xdr:row>
      <xdr:rowOff>57150</xdr:rowOff>
    </xdr:to>
    <xdr:sp macro="" textlink="">
      <xdr:nvSpPr>
        <xdr:cNvPr id="4" name="Rectangle 3" descr="Marbre blanc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1466850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J03</a:t>
          </a:r>
        </a:p>
      </xdr:txBody>
    </xdr:sp>
    <xdr:clientData/>
  </xdr:twoCellAnchor>
  <xdr:twoCellAnchor>
    <xdr:from>
      <xdr:col>5</xdr:col>
      <xdr:colOff>276225</xdr:colOff>
      <xdr:row>14</xdr:row>
      <xdr:rowOff>123825</xdr:rowOff>
    </xdr:from>
    <xdr:to>
      <xdr:col>7</xdr:col>
      <xdr:colOff>152400</xdr:colOff>
      <xdr:row>16</xdr:row>
      <xdr:rowOff>57150</xdr:rowOff>
    </xdr:to>
    <xdr:sp macro="" textlink="">
      <xdr:nvSpPr>
        <xdr:cNvPr id="5" name="Rectangle 4" descr="Marbre blanc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21336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J04</a:t>
          </a:r>
        </a:p>
      </xdr:txBody>
    </xdr:sp>
    <xdr:clientData/>
  </xdr:twoCellAnchor>
  <xdr:twoCellAnchor>
    <xdr:from>
      <xdr:col>7</xdr:col>
      <xdr:colOff>200025</xdr:colOff>
      <xdr:row>14</xdr:row>
      <xdr:rowOff>123825</xdr:rowOff>
    </xdr:from>
    <xdr:to>
      <xdr:col>9</xdr:col>
      <xdr:colOff>76200</xdr:colOff>
      <xdr:row>16</xdr:row>
      <xdr:rowOff>57150</xdr:rowOff>
    </xdr:to>
    <xdr:sp macro="" textlink="">
      <xdr:nvSpPr>
        <xdr:cNvPr id="6" name="Rectangle 5" descr="Marbre blanc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28003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J05</a:t>
          </a:r>
        </a:p>
      </xdr:txBody>
    </xdr:sp>
    <xdr:clientData/>
  </xdr:twoCellAnchor>
  <xdr:twoCellAnchor>
    <xdr:from>
      <xdr:col>9</xdr:col>
      <xdr:colOff>123825</xdr:colOff>
      <xdr:row>14</xdr:row>
      <xdr:rowOff>123825</xdr:rowOff>
    </xdr:from>
    <xdr:to>
      <xdr:col>11</xdr:col>
      <xdr:colOff>0</xdr:colOff>
      <xdr:row>16</xdr:row>
      <xdr:rowOff>57150</xdr:rowOff>
    </xdr:to>
    <xdr:sp macro="" textlink="">
      <xdr:nvSpPr>
        <xdr:cNvPr id="7" name="Rectangle 6" descr="Marbre blanc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34671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J06</a:t>
          </a:r>
        </a:p>
      </xdr:txBody>
    </xdr:sp>
    <xdr:clientData/>
  </xdr:twoCellAnchor>
  <xdr:twoCellAnchor>
    <xdr:from>
      <xdr:col>11</xdr:col>
      <xdr:colOff>47625</xdr:colOff>
      <xdr:row>14</xdr:row>
      <xdr:rowOff>123825</xdr:rowOff>
    </xdr:from>
    <xdr:to>
      <xdr:col>12</xdr:col>
      <xdr:colOff>295275</xdr:colOff>
      <xdr:row>16</xdr:row>
      <xdr:rowOff>57150</xdr:rowOff>
    </xdr:to>
    <xdr:sp macro="" textlink="">
      <xdr:nvSpPr>
        <xdr:cNvPr id="8" name="Rectangle 7" descr="Marbre blanc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41338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J07</a:t>
          </a:r>
        </a:p>
      </xdr:txBody>
    </xdr:sp>
    <xdr:clientData/>
  </xdr:twoCellAnchor>
  <xdr:twoCellAnchor>
    <xdr:from>
      <xdr:col>12</xdr:col>
      <xdr:colOff>352425</xdr:colOff>
      <xdr:row>14</xdr:row>
      <xdr:rowOff>123825</xdr:rowOff>
    </xdr:from>
    <xdr:to>
      <xdr:col>14</xdr:col>
      <xdr:colOff>219075</xdr:colOff>
      <xdr:row>16</xdr:row>
      <xdr:rowOff>57150</xdr:rowOff>
    </xdr:to>
    <xdr:sp macro="" textlink="">
      <xdr:nvSpPr>
        <xdr:cNvPr id="9" name="Rectangle 8" descr="Marbre blanc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4810125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J08</a:t>
          </a:r>
        </a:p>
      </xdr:txBody>
    </xdr:sp>
    <xdr:clientData/>
  </xdr:twoCellAnchor>
  <xdr:twoCellAnchor>
    <xdr:from>
      <xdr:col>0</xdr:col>
      <xdr:colOff>123825</xdr:colOff>
      <xdr:row>16</xdr:row>
      <xdr:rowOff>123825</xdr:rowOff>
    </xdr:from>
    <xdr:to>
      <xdr:col>2</xdr:col>
      <xdr:colOff>0</xdr:colOff>
      <xdr:row>18</xdr:row>
      <xdr:rowOff>57150</xdr:rowOff>
    </xdr:to>
    <xdr:sp macro="" textlink="">
      <xdr:nvSpPr>
        <xdr:cNvPr id="10" name="Rectangle 9" descr="Marbre blanc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12382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J09</a:t>
          </a:r>
        </a:p>
      </xdr:txBody>
    </xdr:sp>
    <xdr:clientData/>
  </xdr:twoCellAnchor>
  <xdr:twoCellAnchor>
    <xdr:from>
      <xdr:col>2</xdr:col>
      <xdr:colOff>47625</xdr:colOff>
      <xdr:row>16</xdr:row>
      <xdr:rowOff>123825</xdr:rowOff>
    </xdr:from>
    <xdr:to>
      <xdr:col>3</xdr:col>
      <xdr:colOff>295275</xdr:colOff>
      <xdr:row>18</xdr:row>
      <xdr:rowOff>57150</xdr:rowOff>
    </xdr:to>
    <xdr:sp macro="" textlink="">
      <xdr:nvSpPr>
        <xdr:cNvPr id="11" name="Rectangle 10" descr="Marbre blanc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79057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J10</a:t>
          </a:r>
        </a:p>
      </xdr:txBody>
    </xdr:sp>
    <xdr:clientData/>
  </xdr:twoCellAnchor>
  <xdr:twoCellAnchor>
    <xdr:from>
      <xdr:col>3</xdr:col>
      <xdr:colOff>352425</xdr:colOff>
      <xdr:row>16</xdr:row>
      <xdr:rowOff>123825</xdr:rowOff>
    </xdr:from>
    <xdr:to>
      <xdr:col>5</xdr:col>
      <xdr:colOff>219075</xdr:colOff>
      <xdr:row>18</xdr:row>
      <xdr:rowOff>57150</xdr:rowOff>
    </xdr:to>
    <xdr:sp macro="" textlink="">
      <xdr:nvSpPr>
        <xdr:cNvPr id="12" name="Rectangle 11" descr="Marbre blanc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1466850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J11</a:t>
          </a:r>
        </a:p>
      </xdr:txBody>
    </xdr:sp>
    <xdr:clientData/>
  </xdr:twoCellAnchor>
  <xdr:twoCellAnchor>
    <xdr:from>
      <xdr:col>5</xdr:col>
      <xdr:colOff>276225</xdr:colOff>
      <xdr:row>16</xdr:row>
      <xdr:rowOff>123825</xdr:rowOff>
    </xdr:from>
    <xdr:to>
      <xdr:col>7</xdr:col>
      <xdr:colOff>152400</xdr:colOff>
      <xdr:row>18</xdr:row>
      <xdr:rowOff>57150</xdr:rowOff>
    </xdr:to>
    <xdr:sp macro="" textlink="">
      <xdr:nvSpPr>
        <xdr:cNvPr id="13" name="Rectangle 12" descr="Marbre blanc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21336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J12</a:t>
          </a:r>
        </a:p>
      </xdr:txBody>
    </xdr:sp>
    <xdr:clientData/>
  </xdr:twoCellAnchor>
  <xdr:twoCellAnchor>
    <xdr:from>
      <xdr:col>7</xdr:col>
      <xdr:colOff>200025</xdr:colOff>
      <xdr:row>16</xdr:row>
      <xdr:rowOff>123825</xdr:rowOff>
    </xdr:from>
    <xdr:to>
      <xdr:col>9</xdr:col>
      <xdr:colOff>76200</xdr:colOff>
      <xdr:row>18</xdr:row>
      <xdr:rowOff>57150</xdr:rowOff>
    </xdr:to>
    <xdr:sp macro="" textlink="">
      <xdr:nvSpPr>
        <xdr:cNvPr id="14" name="Rectangle 13" descr="Marbre blanc">
          <a:hlinkClick xmlns:r="http://schemas.openxmlformats.org/officeDocument/2006/relationships" r:id="rId14"/>
        </xdr:cNvPr>
        <xdr:cNvSpPr>
          <a:spLocks noChangeArrowheads="1"/>
        </xdr:cNvSpPr>
      </xdr:nvSpPr>
      <xdr:spPr bwMode="auto">
        <a:xfrm>
          <a:off x="28003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J13</a:t>
          </a:r>
        </a:p>
      </xdr:txBody>
    </xdr:sp>
    <xdr:clientData/>
  </xdr:twoCellAnchor>
  <xdr:twoCellAnchor>
    <xdr:from>
      <xdr:col>9</xdr:col>
      <xdr:colOff>123825</xdr:colOff>
      <xdr:row>16</xdr:row>
      <xdr:rowOff>123825</xdr:rowOff>
    </xdr:from>
    <xdr:to>
      <xdr:col>11</xdr:col>
      <xdr:colOff>0</xdr:colOff>
      <xdr:row>18</xdr:row>
      <xdr:rowOff>57150</xdr:rowOff>
    </xdr:to>
    <xdr:sp macro="" textlink="">
      <xdr:nvSpPr>
        <xdr:cNvPr id="15" name="Rectangle 14" descr="Marbre blanc">
          <a:hlinkClick xmlns:r="http://schemas.openxmlformats.org/officeDocument/2006/relationships" r:id="rId15"/>
        </xdr:cNvPr>
        <xdr:cNvSpPr>
          <a:spLocks noChangeArrowheads="1"/>
        </xdr:cNvSpPr>
      </xdr:nvSpPr>
      <xdr:spPr bwMode="auto">
        <a:xfrm>
          <a:off x="34671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J14</a:t>
          </a:r>
        </a:p>
      </xdr:txBody>
    </xdr:sp>
    <xdr:clientData/>
  </xdr:twoCellAnchor>
  <xdr:twoCellAnchor>
    <xdr:from>
      <xdr:col>11</xdr:col>
      <xdr:colOff>47625</xdr:colOff>
      <xdr:row>16</xdr:row>
      <xdr:rowOff>123825</xdr:rowOff>
    </xdr:from>
    <xdr:to>
      <xdr:col>12</xdr:col>
      <xdr:colOff>295275</xdr:colOff>
      <xdr:row>18</xdr:row>
      <xdr:rowOff>57150</xdr:rowOff>
    </xdr:to>
    <xdr:sp macro="" textlink="">
      <xdr:nvSpPr>
        <xdr:cNvPr id="16" name="Rectangle 15" descr="Marbre blanc">
          <a:hlinkClick xmlns:r="http://schemas.openxmlformats.org/officeDocument/2006/relationships" r:id="rId16"/>
        </xdr:cNvPr>
        <xdr:cNvSpPr>
          <a:spLocks noChangeArrowheads="1"/>
        </xdr:cNvSpPr>
      </xdr:nvSpPr>
      <xdr:spPr bwMode="auto">
        <a:xfrm>
          <a:off x="41338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J15</a:t>
          </a:r>
        </a:p>
      </xdr:txBody>
    </xdr:sp>
    <xdr:clientData/>
  </xdr:twoCellAnchor>
  <xdr:twoCellAnchor>
    <xdr:from>
      <xdr:col>12</xdr:col>
      <xdr:colOff>352425</xdr:colOff>
      <xdr:row>16</xdr:row>
      <xdr:rowOff>123825</xdr:rowOff>
    </xdr:from>
    <xdr:to>
      <xdr:col>14</xdr:col>
      <xdr:colOff>219075</xdr:colOff>
      <xdr:row>18</xdr:row>
      <xdr:rowOff>57150</xdr:rowOff>
    </xdr:to>
    <xdr:sp macro="" textlink="">
      <xdr:nvSpPr>
        <xdr:cNvPr id="17" name="Rectangle 16" descr="Marbre blanc">
          <a:hlinkClick xmlns:r="http://schemas.openxmlformats.org/officeDocument/2006/relationships" r:id="rId17"/>
        </xdr:cNvPr>
        <xdr:cNvSpPr>
          <a:spLocks noChangeArrowheads="1"/>
        </xdr:cNvSpPr>
      </xdr:nvSpPr>
      <xdr:spPr bwMode="auto">
        <a:xfrm>
          <a:off x="4810125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J16</a:t>
          </a:r>
        </a:p>
      </xdr:txBody>
    </xdr:sp>
    <xdr:clientData/>
  </xdr:twoCellAnchor>
  <xdr:twoCellAnchor>
    <xdr:from>
      <xdr:col>0</xdr:col>
      <xdr:colOff>123825</xdr:colOff>
      <xdr:row>18</xdr:row>
      <xdr:rowOff>123825</xdr:rowOff>
    </xdr:from>
    <xdr:to>
      <xdr:col>2</xdr:col>
      <xdr:colOff>0</xdr:colOff>
      <xdr:row>20</xdr:row>
      <xdr:rowOff>57150</xdr:rowOff>
    </xdr:to>
    <xdr:sp macro="" textlink="">
      <xdr:nvSpPr>
        <xdr:cNvPr id="18" name="Rectangle 17" descr="Marbre blanc">
          <a:hlinkClick xmlns:r="http://schemas.openxmlformats.org/officeDocument/2006/relationships" r:id="rId18"/>
        </xdr:cNvPr>
        <xdr:cNvSpPr>
          <a:spLocks noChangeArrowheads="1"/>
        </xdr:cNvSpPr>
      </xdr:nvSpPr>
      <xdr:spPr bwMode="auto">
        <a:xfrm>
          <a:off x="12382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J17</a:t>
          </a:r>
        </a:p>
      </xdr:txBody>
    </xdr:sp>
    <xdr:clientData/>
  </xdr:twoCellAnchor>
  <xdr:twoCellAnchor>
    <xdr:from>
      <xdr:col>2</xdr:col>
      <xdr:colOff>47625</xdr:colOff>
      <xdr:row>18</xdr:row>
      <xdr:rowOff>123825</xdr:rowOff>
    </xdr:from>
    <xdr:to>
      <xdr:col>3</xdr:col>
      <xdr:colOff>295275</xdr:colOff>
      <xdr:row>20</xdr:row>
      <xdr:rowOff>57150</xdr:rowOff>
    </xdr:to>
    <xdr:sp macro="" textlink="">
      <xdr:nvSpPr>
        <xdr:cNvPr id="19" name="Rectangle 18" descr="Marbre blanc">
          <a:hlinkClick xmlns:r="http://schemas.openxmlformats.org/officeDocument/2006/relationships" r:id="rId19"/>
        </xdr:cNvPr>
        <xdr:cNvSpPr>
          <a:spLocks noChangeArrowheads="1"/>
        </xdr:cNvSpPr>
      </xdr:nvSpPr>
      <xdr:spPr bwMode="auto">
        <a:xfrm>
          <a:off x="79057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J18</a:t>
          </a:r>
        </a:p>
      </xdr:txBody>
    </xdr:sp>
    <xdr:clientData/>
  </xdr:twoCellAnchor>
  <xdr:twoCellAnchor>
    <xdr:from>
      <xdr:col>3</xdr:col>
      <xdr:colOff>352425</xdr:colOff>
      <xdr:row>18</xdr:row>
      <xdr:rowOff>123825</xdr:rowOff>
    </xdr:from>
    <xdr:to>
      <xdr:col>5</xdr:col>
      <xdr:colOff>219075</xdr:colOff>
      <xdr:row>20</xdr:row>
      <xdr:rowOff>57150</xdr:rowOff>
    </xdr:to>
    <xdr:sp macro="" textlink="">
      <xdr:nvSpPr>
        <xdr:cNvPr id="20" name="Rectangle 19" descr="Marbre vert">
          <a:hlinkClick xmlns:r="http://schemas.openxmlformats.org/officeDocument/2006/relationships" r:id="rId20"/>
        </xdr:cNvPr>
        <xdr:cNvSpPr>
          <a:spLocks noChangeArrowheads="1"/>
        </xdr:cNvSpPr>
      </xdr:nvSpPr>
      <xdr:spPr bwMode="auto">
        <a:xfrm>
          <a:off x="1466850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1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J19</a:t>
          </a:r>
        </a:p>
      </xdr:txBody>
    </xdr:sp>
    <xdr:clientData/>
  </xdr:twoCellAnchor>
  <xdr:twoCellAnchor>
    <xdr:from>
      <xdr:col>5</xdr:col>
      <xdr:colOff>276225</xdr:colOff>
      <xdr:row>18</xdr:row>
      <xdr:rowOff>123825</xdr:rowOff>
    </xdr:from>
    <xdr:to>
      <xdr:col>7</xdr:col>
      <xdr:colOff>152400</xdr:colOff>
      <xdr:row>20</xdr:row>
      <xdr:rowOff>57150</xdr:rowOff>
    </xdr:to>
    <xdr:sp macro="" textlink="">
      <xdr:nvSpPr>
        <xdr:cNvPr id="21" name="Rectangle 20" descr="Marbre blanc">
          <a:hlinkClick xmlns:r="http://schemas.openxmlformats.org/officeDocument/2006/relationships" r:id="rId22"/>
        </xdr:cNvPr>
        <xdr:cNvSpPr>
          <a:spLocks noChangeArrowheads="1"/>
        </xdr:cNvSpPr>
      </xdr:nvSpPr>
      <xdr:spPr bwMode="auto">
        <a:xfrm>
          <a:off x="21336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J20</a:t>
          </a:r>
        </a:p>
      </xdr:txBody>
    </xdr:sp>
    <xdr:clientData/>
  </xdr:twoCellAnchor>
  <xdr:twoCellAnchor>
    <xdr:from>
      <xdr:col>7</xdr:col>
      <xdr:colOff>200025</xdr:colOff>
      <xdr:row>18</xdr:row>
      <xdr:rowOff>123825</xdr:rowOff>
    </xdr:from>
    <xdr:to>
      <xdr:col>9</xdr:col>
      <xdr:colOff>76200</xdr:colOff>
      <xdr:row>20</xdr:row>
      <xdr:rowOff>57150</xdr:rowOff>
    </xdr:to>
    <xdr:sp macro="" textlink="">
      <xdr:nvSpPr>
        <xdr:cNvPr id="22" name="Rectangle 21" descr="Marbre blanc">
          <a:hlinkClick xmlns:r="http://schemas.openxmlformats.org/officeDocument/2006/relationships" r:id="rId23"/>
        </xdr:cNvPr>
        <xdr:cNvSpPr>
          <a:spLocks noChangeArrowheads="1"/>
        </xdr:cNvSpPr>
      </xdr:nvSpPr>
      <xdr:spPr bwMode="auto">
        <a:xfrm>
          <a:off x="28003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J21</a:t>
          </a:r>
        </a:p>
      </xdr:txBody>
    </xdr:sp>
    <xdr:clientData/>
  </xdr:twoCellAnchor>
  <xdr:twoCellAnchor>
    <xdr:from>
      <xdr:col>9</xdr:col>
      <xdr:colOff>123825</xdr:colOff>
      <xdr:row>18</xdr:row>
      <xdr:rowOff>123825</xdr:rowOff>
    </xdr:from>
    <xdr:to>
      <xdr:col>11</xdr:col>
      <xdr:colOff>0</xdr:colOff>
      <xdr:row>20</xdr:row>
      <xdr:rowOff>57150</xdr:rowOff>
    </xdr:to>
    <xdr:sp macro="" textlink="">
      <xdr:nvSpPr>
        <xdr:cNvPr id="23" name="Rectangle 22" descr="Marbre blanc">
          <a:hlinkClick xmlns:r="http://schemas.openxmlformats.org/officeDocument/2006/relationships" r:id="rId24"/>
        </xdr:cNvPr>
        <xdr:cNvSpPr>
          <a:spLocks noChangeArrowheads="1"/>
        </xdr:cNvSpPr>
      </xdr:nvSpPr>
      <xdr:spPr bwMode="auto">
        <a:xfrm>
          <a:off x="34671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J22</a:t>
          </a:r>
        </a:p>
      </xdr:txBody>
    </xdr:sp>
    <xdr:clientData/>
  </xdr:twoCellAnchor>
  <xdr:twoCellAnchor>
    <xdr:from>
      <xdr:col>11</xdr:col>
      <xdr:colOff>47625</xdr:colOff>
      <xdr:row>18</xdr:row>
      <xdr:rowOff>123825</xdr:rowOff>
    </xdr:from>
    <xdr:to>
      <xdr:col>12</xdr:col>
      <xdr:colOff>295275</xdr:colOff>
      <xdr:row>20</xdr:row>
      <xdr:rowOff>57150</xdr:rowOff>
    </xdr:to>
    <xdr:sp macro="" textlink="">
      <xdr:nvSpPr>
        <xdr:cNvPr id="24" name="Rectangle 23" descr="Marbre blanc">
          <a:hlinkClick xmlns:r="http://schemas.openxmlformats.org/officeDocument/2006/relationships" r:id="rId25"/>
        </xdr:cNvPr>
        <xdr:cNvSpPr>
          <a:spLocks noChangeArrowheads="1"/>
        </xdr:cNvSpPr>
      </xdr:nvSpPr>
      <xdr:spPr bwMode="auto">
        <a:xfrm>
          <a:off x="41338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J23</a:t>
          </a:r>
        </a:p>
      </xdr:txBody>
    </xdr:sp>
    <xdr:clientData/>
  </xdr:twoCellAnchor>
  <xdr:twoCellAnchor>
    <xdr:from>
      <xdr:col>12</xdr:col>
      <xdr:colOff>352425</xdr:colOff>
      <xdr:row>18</xdr:row>
      <xdr:rowOff>123825</xdr:rowOff>
    </xdr:from>
    <xdr:to>
      <xdr:col>14</xdr:col>
      <xdr:colOff>219075</xdr:colOff>
      <xdr:row>20</xdr:row>
      <xdr:rowOff>57150</xdr:rowOff>
    </xdr:to>
    <xdr:sp macro="" textlink="">
      <xdr:nvSpPr>
        <xdr:cNvPr id="25" name="Rectangle 24" descr="Marbre blanc">
          <a:hlinkClick xmlns:r="http://schemas.openxmlformats.org/officeDocument/2006/relationships" r:id="rId26"/>
        </xdr:cNvPr>
        <xdr:cNvSpPr>
          <a:spLocks noChangeArrowheads="1"/>
        </xdr:cNvSpPr>
      </xdr:nvSpPr>
      <xdr:spPr bwMode="auto">
        <a:xfrm>
          <a:off x="4810125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J24</a:t>
          </a:r>
        </a:p>
      </xdr:txBody>
    </xdr:sp>
    <xdr:clientData/>
  </xdr:twoCellAnchor>
  <xdr:twoCellAnchor>
    <xdr:from>
      <xdr:col>0</xdr:col>
      <xdr:colOff>123825</xdr:colOff>
      <xdr:row>20</xdr:row>
      <xdr:rowOff>123825</xdr:rowOff>
    </xdr:from>
    <xdr:to>
      <xdr:col>2</xdr:col>
      <xdr:colOff>0</xdr:colOff>
      <xdr:row>22</xdr:row>
      <xdr:rowOff>57150</xdr:rowOff>
    </xdr:to>
    <xdr:sp macro="" textlink="">
      <xdr:nvSpPr>
        <xdr:cNvPr id="26" name="Rectangle 25" descr="Marbre blanc">
          <a:hlinkClick xmlns:r="http://schemas.openxmlformats.org/officeDocument/2006/relationships" r:id="rId27"/>
        </xdr:cNvPr>
        <xdr:cNvSpPr>
          <a:spLocks noChangeArrowheads="1"/>
        </xdr:cNvSpPr>
      </xdr:nvSpPr>
      <xdr:spPr bwMode="auto">
        <a:xfrm>
          <a:off x="12382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J25</a:t>
          </a:r>
        </a:p>
      </xdr:txBody>
    </xdr:sp>
    <xdr:clientData/>
  </xdr:twoCellAnchor>
  <xdr:twoCellAnchor>
    <xdr:from>
      <xdr:col>2</xdr:col>
      <xdr:colOff>47625</xdr:colOff>
      <xdr:row>20</xdr:row>
      <xdr:rowOff>123825</xdr:rowOff>
    </xdr:from>
    <xdr:to>
      <xdr:col>3</xdr:col>
      <xdr:colOff>295275</xdr:colOff>
      <xdr:row>22</xdr:row>
      <xdr:rowOff>57150</xdr:rowOff>
    </xdr:to>
    <xdr:sp macro="" textlink="">
      <xdr:nvSpPr>
        <xdr:cNvPr id="27" name="Rectangle 26" descr="Marbre blanc">
          <a:hlinkClick xmlns:r="http://schemas.openxmlformats.org/officeDocument/2006/relationships" r:id="rId28"/>
        </xdr:cNvPr>
        <xdr:cNvSpPr>
          <a:spLocks noChangeArrowheads="1"/>
        </xdr:cNvSpPr>
      </xdr:nvSpPr>
      <xdr:spPr bwMode="auto">
        <a:xfrm>
          <a:off x="79057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J26</a:t>
          </a:r>
        </a:p>
      </xdr:txBody>
    </xdr:sp>
    <xdr:clientData/>
  </xdr:twoCellAnchor>
  <xdr:twoCellAnchor>
    <xdr:from>
      <xdr:col>11</xdr:col>
      <xdr:colOff>38100</xdr:colOff>
      <xdr:row>20</xdr:row>
      <xdr:rowOff>123825</xdr:rowOff>
    </xdr:from>
    <xdr:to>
      <xdr:col>14</xdr:col>
      <xdr:colOff>219075</xdr:colOff>
      <xdr:row>22</xdr:row>
      <xdr:rowOff>57150</xdr:rowOff>
    </xdr:to>
    <xdr:sp macro="" textlink="">
      <xdr:nvSpPr>
        <xdr:cNvPr id="40" name="Rectangle 39" descr="Parchemin">
          <a:hlinkClick xmlns:r="http://schemas.openxmlformats.org/officeDocument/2006/relationships" r:id="rId29"/>
        </xdr:cNvPr>
        <xdr:cNvSpPr>
          <a:spLocks noChangeArrowheads="1"/>
        </xdr:cNvSpPr>
      </xdr:nvSpPr>
      <xdr:spPr bwMode="auto">
        <a:xfrm>
          <a:off x="4019550" y="4314825"/>
          <a:ext cx="12668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Statistiques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14</xdr:row>
      <xdr:rowOff>123825</xdr:rowOff>
    </xdr:from>
    <xdr:to>
      <xdr:col>2</xdr:col>
      <xdr:colOff>0</xdr:colOff>
      <xdr:row>16</xdr:row>
      <xdr:rowOff>57150</xdr:rowOff>
    </xdr:to>
    <xdr:sp macro="" textlink="">
      <xdr:nvSpPr>
        <xdr:cNvPr id="2" name="Rectangle 1" descr="Marbre blanc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J01</a:t>
          </a:r>
        </a:p>
      </xdr:txBody>
    </xdr:sp>
    <xdr:clientData/>
  </xdr:twoCellAnchor>
  <xdr:twoCellAnchor>
    <xdr:from>
      <xdr:col>2</xdr:col>
      <xdr:colOff>47625</xdr:colOff>
      <xdr:row>14</xdr:row>
      <xdr:rowOff>123825</xdr:rowOff>
    </xdr:from>
    <xdr:to>
      <xdr:col>3</xdr:col>
      <xdr:colOff>295275</xdr:colOff>
      <xdr:row>16</xdr:row>
      <xdr:rowOff>57150</xdr:rowOff>
    </xdr:to>
    <xdr:sp macro="" textlink="">
      <xdr:nvSpPr>
        <xdr:cNvPr id="3" name="Rectangle 2" descr="Marbre blanc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79057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J02</a:t>
          </a:r>
        </a:p>
      </xdr:txBody>
    </xdr:sp>
    <xdr:clientData/>
  </xdr:twoCellAnchor>
  <xdr:twoCellAnchor>
    <xdr:from>
      <xdr:col>3</xdr:col>
      <xdr:colOff>352425</xdr:colOff>
      <xdr:row>14</xdr:row>
      <xdr:rowOff>123825</xdr:rowOff>
    </xdr:from>
    <xdr:to>
      <xdr:col>5</xdr:col>
      <xdr:colOff>219075</xdr:colOff>
      <xdr:row>16</xdr:row>
      <xdr:rowOff>57150</xdr:rowOff>
    </xdr:to>
    <xdr:sp macro="" textlink="">
      <xdr:nvSpPr>
        <xdr:cNvPr id="4" name="Rectangle 3" descr="Marbre blanc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1466850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J03</a:t>
          </a:r>
        </a:p>
      </xdr:txBody>
    </xdr:sp>
    <xdr:clientData/>
  </xdr:twoCellAnchor>
  <xdr:twoCellAnchor>
    <xdr:from>
      <xdr:col>5</xdr:col>
      <xdr:colOff>276225</xdr:colOff>
      <xdr:row>14</xdr:row>
      <xdr:rowOff>123825</xdr:rowOff>
    </xdr:from>
    <xdr:to>
      <xdr:col>7</xdr:col>
      <xdr:colOff>152400</xdr:colOff>
      <xdr:row>16</xdr:row>
      <xdr:rowOff>57150</xdr:rowOff>
    </xdr:to>
    <xdr:sp macro="" textlink="">
      <xdr:nvSpPr>
        <xdr:cNvPr id="5" name="Rectangle 4" descr="Marbre blanc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21336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J04</a:t>
          </a:r>
        </a:p>
      </xdr:txBody>
    </xdr:sp>
    <xdr:clientData/>
  </xdr:twoCellAnchor>
  <xdr:twoCellAnchor>
    <xdr:from>
      <xdr:col>7</xdr:col>
      <xdr:colOff>200025</xdr:colOff>
      <xdr:row>14</xdr:row>
      <xdr:rowOff>123825</xdr:rowOff>
    </xdr:from>
    <xdr:to>
      <xdr:col>9</xdr:col>
      <xdr:colOff>76200</xdr:colOff>
      <xdr:row>16</xdr:row>
      <xdr:rowOff>57150</xdr:rowOff>
    </xdr:to>
    <xdr:sp macro="" textlink="">
      <xdr:nvSpPr>
        <xdr:cNvPr id="6" name="Rectangle 5" descr="Marbre blanc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28003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J05</a:t>
          </a:r>
        </a:p>
      </xdr:txBody>
    </xdr:sp>
    <xdr:clientData/>
  </xdr:twoCellAnchor>
  <xdr:twoCellAnchor>
    <xdr:from>
      <xdr:col>9</xdr:col>
      <xdr:colOff>123825</xdr:colOff>
      <xdr:row>14</xdr:row>
      <xdr:rowOff>123825</xdr:rowOff>
    </xdr:from>
    <xdr:to>
      <xdr:col>11</xdr:col>
      <xdr:colOff>0</xdr:colOff>
      <xdr:row>16</xdr:row>
      <xdr:rowOff>57150</xdr:rowOff>
    </xdr:to>
    <xdr:sp macro="" textlink="">
      <xdr:nvSpPr>
        <xdr:cNvPr id="7" name="Rectangle 6" descr="Marbre blanc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34671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J06</a:t>
          </a:r>
        </a:p>
      </xdr:txBody>
    </xdr:sp>
    <xdr:clientData/>
  </xdr:twoCellAnchor>
  <xdr:twoCellAnchor>
    <xdr:from>
      <xdr:col>11</xdr:col>
      <xdr:colOff>47625</xdr:colOff>
      <xdr:row>14</xdr:row>
      <xdr:rowOff>123825</xdr:rowOff>
    </xdr:from>
    <xdr:to>
      <xdr:col>12</xdr:col>
      <xdr:colOff>295275</xdr:colOff>
      <xdr:row>16</xdr:row>
      <xdr:rowOff>57150</xdr:rowOff>
    </xdr:to>
    <xdr:sp macro="" textlink="">
      <xdr:nvSpPr>
        <xdr:cNvPr id="8" name="Rectangle 7" descr="Marbre blanc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41338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J07</a:t>
          </a:r>
        </a:p>
      </xdr:txBody>
    </xdr:sp>
    <xdr:clientData/>
  </xdr:twoCellAnchor>
  <xdr:twoCellAnchor>
    <xdr:from>
      <xdr:col>12</xdr:col>
      <xdr:colOff>352425</xdr:colOff>
      <xdr:row>14</xdr:row>
      <xdr:rowOff>123825</xdr:rowOff>
    </xdr:from>
    <xdr:to>
      <xdr:col>14</xdr:col>
      <xdr:colOff>219075</xdr:colOff>
      <xdr:row>16</xdr:row>
      <xdr:rowOff>57150</xdr:rowOff>
    </xdr:to>
    <xdr:sp macro="" textlink="">
      <xdr:nvSpPr>
        <xdr:cNvPr id="9" name="Rectangle 8" descr="Marbre blanc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4810125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J08</a:t>
          </a:r>
        </a:p>
      </xdr:txBody>
    </xdr:sp>
    <xdr:clientData/>
  </xdr:twoCellAnchor>
  <xdr:twoCellAnchor>
    <xdr:from>
      <xdr:col>0</xdr:col>
      <xdr:colOff>123825</xdr:colOff>
      <xdr:row>16</xdr:row>
      <xdr:rowOff>123825</xdr:rowOff>
    </xdr:from>
    <xdr:to>
      <xdr:col>2</xdr:col>
      <xdr:colOff>0</xdr:colOff>
      <xdr:row>18</xdr:row>
      <xdr:rowOff>57150</xdr:rowOff>
    </xdr:to>
    <xdr:sp macro="" textlink="">
      <xdr:nvSpPr>
        <xdr:cNvPr id="10" name="Rectangle 9" descr="Marbre blanc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12382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J09</a:t>
          </a:r>
        </a:p>
      </xdr:txBody>
    </xdr:sp>
    <xdr:clientData/>
  </xdr:twoCellAnchor>
  <xdr:twoCellAnchor>
    <xdr:from>
      <xdr:col>2</xdr:col>
      <xdr:colOff>47625</xdr:colOff>
      <xdr:row>16</xdr:row>
      <xdr:rowOff>123825</xdr:rowOff>
    </xdr:from>
    <xdr:to>
      <xdr:col>3</xdr:col>
      <xdr:colOff>295275</xdr:colOff>
      <xdr:row>18</xdr:row>
      <xdr:rowOff>57150</xdr:rowOff>
    </xdr:to>
    <xdr:sp macro="" textlink="">
      <xdr:nvSpPr>
        <xdr:cNvPr id="11" name="Rectangle 10" descr="Marbre blanc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79057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J10</a:t>
          </a:r>
        </a:p>
      </xdr:txBody>
    </xdr:sp>
    <xdr:clientData/>
  </xdr:twoCellAnchor>
  <xdr:twoCellAnchor>
    <xdr:from>
      <xdr:col>3</xdr:col>
      <xdr:colOff>352425</xdr:colOff>
      <xdr:row>16</xdr:row>
      <xdr:rowOff>123825</xdr:rowOff>
    </xdr:from>
    <xdr:to>
      <xdr:col>5</xdr:col>
      <xdr:colOff>219075</xdr:colOff>
      <xdr:row>18</xdr:row>
      <xdr:rowOff>57150</xdr:rowOff>
    </xdr:to>
    <xdr:sp macro="" textlink="">
      <xdr:nvSpPr>
        <xdr:cNvPr id="12" name="Rectangle 11" descr="Marbre blanc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1466850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J11</a:t>
          </a:r>
        </a:p>
      </xdr:txBody>
    </xdr:sp>
    <xdr:clientData/>
  </xdr:twoCellAnchor>
  <xdr:twoCellAnchor>
    <xdr:from>
      <xdr:col>5</xdr:col>
      <xdr:colOff>276225</xdr:colOff>
      <xdr:row>16</xdr:row>
      <xdr:rowOff>123825</xdr:rowOff>
    </xdr:from>
    <xdr:to>
      <xdr:col>7</xdr:col>
      <xdr:colOff>152400</xdr:colOff>
      <xdr:row>18</xdr:row>
      <xdr:rowOff>57150</xdr:rowOff>
    </xdr:to>
    <xdr:sp macro="" textlink="">
      <xdr:nvSpPr>
        <xdr:cNvPr id="13" name="Rectangle 12" descr="Marbre blanc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21336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J12</a:t>
          </a:r>
        </a:p>
      </xdr:txBody>
    </xdr:sp>
    <xdr:clientData/>
  </xdr:twoCellAnchor>
  <xdr:twoCellAnchor>
    <xdr:from>
      <xdr:col>7</xdr:col>
      <xdr:colOff>200025</xdr:colOff>
      <xdr:row>16</xdr:row>
      <xdr:rowOff>123825</xdr:rowOff>
    </xdr:from>
    <xdr:to>
      <xdr:col>9</xdr:col>
      <xdr:colOff>76200</xdr:colOff>
      <xdr:row>18</xdr:row>
      <xdr:rowOff>57150</xdr:rowOff>
    </xdr:to>
    <xdr:sp macro="" textlink="">
      <xdr:nvSpPr>
        <xdr:cNvPr id="14" name="Rectangle 13" descr="Marbre blanc">
          <a:hlinkClick xmlns:r="http://schemas.openxmlformats.org/officeDocument/2006/relationships" r:id="rId14"/>
        </xdr:cNvPr>
        <xdr:cNvSpPr>
          <a:spLocks noChangeArrowheads="1"/>
        </xdr:cNvSpPr>
      </xdr:nvSpPr>
      <xdr:spPr bwMode="auto">
        <a:xfrm>
          <a:off x="28003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J13</a:t>
          </a:r>
        </a:p>
      </xdr:txBody>
    </xdr:sp>
    <xdr:clientData/>
  </xdr:twoCellAnchor>
  <xdr:twoCellAnchor>
    <xdr:from>
      <xdr:col>9</xdr:col>
      <xdr:colOff>123825</xdr:colOff>
      <xdr:row>16</xdr:row>
      <xdr:rowOff>123825</xdr:rowOff>
    </xdr:from>
    <xdr:to>
      <xdr:col>11</xdr:col>
      <xdr:colOff>0</xdr:colOff>
      <xdr:row>18</xdr:row>
      <xdr:rowOff>57150</xdr:rowOff>
    </xdr:to>
    <xdr:sp macro="" textlink="">
      <xdr:nvSpPr>
        <xdr:cNvPr id="15" name="Rectangle 14" descr="Marbre blanc">
          <a:hlinkClick xmlns:r="http://schemas.openxmlformats.org/officeDocument/2006/relationships" r:id="rId15"/>
        </xdr:cNvPr>
        <xdr:cNvSpPr>
          <a:spLocks noChangeArrowheads="1"/>
        </xdr:cNvSpPr>
      </xdr:nvSpPr>
      <xdr:spPr bwMode="auto">
        <a:xfrm>
          <a:off x="34671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J14</a:t>
          </a:r>
        </a:p>
      </xdr:txBody>
    </xdr:sp>
    <xdr:clientData/>
  </xdr:twoCellAnchor>
  <xdr:twoCellAnchor>
    <xdr:from>
      <xdr:col>11</xdr:col>
      <xdr:colOff>47625</xdr:colOff>
      <xdr:row>16</xdr:row>
      <xdr:rowOff>123825</xdr:rowOff>
    </xdr:from>
    <xdr:to>
      <xdr:col>12</xdr:col>
      <xdr:colOff>295275</xdr:colOff>
      <xdr:row>18</xdr:row>
      <xdr:rowOff>57150</xdr:rowOff>
    </xdr:to>
    <xdr:sp macro="" textlink="">
      <xdr:nvSpPr>
        <xdr:cNvPr id="16" name="Rectangle 15" descr="Marbre blanc">
          <a:hlinkClick xmlns:r="http://schemas.openxmlformats.org/officeDocument/2006/relationships" r:id="rId16"/>
        </xdr:cNvPr>
        <xdr:cNvSpPr>
          <a:spLocks noChangeArrowheads="1"/>
        </xdr:cNvSpPr>
      </xdr:nvSpPr>
      <xdr:spPr bwMode="auto">
        <a:xfrm>
          <a:off x="41338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J15</a:t>
          </a:r>
        </a:p>
      </xdr:txBody>
    </xdr:sp>
    <xdr:clientData/>
  </xdr:twoCellAnchor>
  <xdr:twoCellAnchor>
    <xdr:from>
      <xdr:col>12</xdr:col>
      <xdr:colOff>352425</xdr:colOff>
      <xdr:row>16</xdr:row>
      <xdr:rowOff>123825</xdr:rowOff>
    </xdr:from>
    <xdr:to>
      <xdr:col>14</xdr:col>
      <xdr:colOff>219075</xdr:colOff>
      <xdr:row>18</xdr:row>
      <xdr:rowOff>57150</xdr:rowOff>
    </xdr:to>
    <xdr:sp macro="" textlink="">
      <xdr:nvSpPr>
        <xdr:cNvPr id="17" name="Rectangle 16" descr="Marbre blanc">
          <a:hlinkClick xmlns:r="http://schemas.openxmlformats.org/officeDocument/2006/relationships" r:id="rId17"/>
        </xdr:cNvPr>
        <xdr:cNvSpPr>
          <a:spLocks noChangeArrowheads="1"/>
        </xdr:cNvSpPr>
      </xdr:nvSpPr>
      <xdr:spPr bwMode="auto">
        <a:xfrm>
          <a:off x="4810125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J16</a:t>
          </a:r>
        </a:p>
      </xdr:txBody>
    </xdr:sp>
    <xdr:clientData/>
  </xdr:twoCellAnchor>
  <xdr:twoCellAnchor>
    <xdr:from>
      <xdr:col>0</xdr:col>
      <xdr:colOff>123825</xdr:colOff>
      <xdr:row>18</xdr:row>
      <xdr:rowOff>123825</xdr:rowOff>
    </xdr:from>
    <xdr:to>
      <xdr:col>2</xdr:col>
      <xdr:colOff>0</xdr:colOff>
      <xdr:row>20</xdr:row>
      <xdr:rowOff>57150</xdr:rowOff>
    </xdr:to>
    <xdr:sp macro="" textlink="">
      <xdr:nvSpPr>
        <xdr:cNvPr id="18" name="Rectangle 17" descr="Marbre blanc">
          <a:hlinkClick xmlns:r="http://schemas.openxmlformats.org/officeDocument/2006/relationships" r:id="rId18"/>
        </xdr:cNvPr>
        <xdr:cNvSpPr>
          <a:spLocks noChangeArrowheads="1"/>
        </xdr:cNvSpPr>
      </xdr:nvSpPr>
      <xdr:spPr bwMode="auto">
        <a:xfrm>
          <a:off x="12382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J17</a:t>
          </a:r>
        </a:p>
      </xdr:txBody>
    </xdr:sp>
    <xdr:clientData/>
  </xdr:twoCellAnchor>
  <xdr:twoCellAnchor>
    <xdr:from>
      <xdr:col>2</xdr:col>
      <xdr:colOff>47625</xdr:colOff>
      <xdr:row>18</xdr:row>
      <xdr:rowOff>123825</xdr:rowOff>
    </xdr:from>
    <xdr:to>
      <xdr:col>3</xdr:col>
      <xdr:colOff>295275</xdr:colOff>
      <xdr:row>20</xdr:row>
      <xdr:rowOff>57150</xdr:rowOff>
    </xdr:to>
    <xdr:sp macro="" textlink="">
      <xdr:nvSpPr>
        <xdr:cNvPr id="19" name="Rectangle 18" descr="Marbre blanc">
          <a:hlinkClick xmlns:r="http://schemas.openxmlformats.org/officeDocument/2006/relationships" r:id="rId19"/>
        </xdr:cNvPr>
        <xdr:cNvSpPr>
          <a:spLocks noChangeArrowheads="1"/>
        </xdr:cNvSpPr>
      </xdr:nvSpPr>
      <xdr:spPr bwMode="auto">
        <a:xfrm>
          <a:off x="79057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J18</a:t>
          </a:r>
        </a:p>
      </xdr:txBody>
    </xdr:sp>
    <xdr:clientData/>
  </xdr:twoCellAnchor>
  <xdr:twoCellAnchor>
    <xdr:from>
      <xdr:col>3</xdr:col>
      <xdr:colOff>352425</xdr:colOff>
      <xdr:row>18</xdr:row>
      <xdr:rowOff>123825</xdr:rowOff>
    </xdr:from>
    <xdr:to>
      <xdr:col>5</xdr:col>
      <xdr:colOff>219075</xdr:colOff>
      <xdr:row>20</xdr:row>
      <xdr:rowOff>57150</xdr:rowOff>
    </xdr:to>
    <xdr:sp macro="" textlink="">
      <xdr:nvSpPr>
        <xdr:cNvPr id="20" name="Rectangle 19" descr="Marbre blanc">
          <a:hlinkClick xmlns:r="http://schemas.openxmlformats.org/officeDocument/2006/relationships" r:id="rId20"/>
        </xdr:cNvPr>
        <xdr:cNvSpPr>
          <a:spLocks noChangeArrowheads="1"/>
        </xdr:cNvSpPr>
      </xdr:nvSpPr>
      <xdr:spPr bwMode="auto">
        <a:xfrm>
          <a:off x="1466850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J19</a:t>
          </a:r>
        </a:p>
      </xdr:txBody>
    </xdr:sp>
    <xdr:clientData/>
  </xdr:twoCellAnchor>
  <xdr:twoCellAnchor>
    <xdr:from>
      <xdr:col>5</xdr:col>
      <xdr:colOff>276225</xdr:colOff>
      <xdr:row>18</xdr:row>
      <xdr:rowOff>123825</xdr:rowOff>
    </xdr:from>
    <xdr:to>
      <xdr:col>7</xdr:col>
      <xdr:colOff>152400</xdr:colOff>
      <xdr:row>20</xdr:row>
      <xdr:rowOff>57150</xdr:rowOff>
    </xdr:to>
    <xdr:sp macro="" textlink="">
      <xdr:nvSpPr>
        <xdr:cNvPr id="21" name="Rectangle 20" descr="Marbre vert">
          <a:hlinkClick xmlns:r="http://schemas.openxmlformats.org/officeDocument/2006/relationships" r:id="rId21"/>
        </xdr:cNvPr>
        <xdr:cNvSpPr>
          <a:spLocks noChangeArrowheads="1"/>
        </xdr:cNvSpPr>
      </xdr:nvSpPr>
      <xdr:spPr bwMode="auto">
        <a:xfrm>
          <a:off x="21336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J20</a:t>
          </a:r>
        </a:p>
      </xdr:txBody>
    </xdr:sp>
    <xdr:clientData/>
  </xdr:twoCellAnchor>
  <xdr:twoCellAnchor>
    <xdr:from>
      <xdr:col>7</xdr:col>
      <xdr:colOff>200025</xdr:colOff>
      <xdr:row>18</xdr:row>
      <xdr:rowOff>123825</xdr:rowOff>
    </xdr:from>
    <xdr:to>
      <xdr:col>9</xdr:col>
      <xdr:colOff>76200</xdr:colOff>
      <xdr:row>20</xdr:row>
      <xdr:rowOff>57150</xdr:rowOff>
    </xdr:to>
    <xdr:sp macro="" textlink="">
      <xdr:nvSpPr>
        <xdr:cNvPr id="22" name="Rectangle 21" descr="Marbre blanc">
          <a:hlinkClick xmlns:r="http://schemas.openxmlformats.org/officeDocument/2006/relationships" r:id="rId23"/>
        </xdr:cNvPr>
        <xdr:cNvSpPr>
          <a:spLocks noChangeArrowheads="1"/>
        </xdr:cNvSpPr>
      </xdr:nvSpPr>
      <xdr:spPr bwMode="auto">
        <a:xfrm>
          <a:off x="28003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J21</a:t>
          </a:r>
        </a:p>
      </xdr:txBody>
    </xdr:sp>
    <xdr:clientData/>
  </xdr:twoCellAnchor>
  <xdr:twoCellAnchor>
    <xdr:from>
      <xdr:col>9</xdr:col>
      <xdr:colOff>123825</xdr:colOff>
      <xdr:row>18</xdr:row>
      <xdr:rowOff>123825</xdr:rowOff>
    </xdr:from>
    <xdr:to>
      <xdr:col>11</xdr:col>
      <xdr:colOff>0</xdr:colOff>
      <xdr:row>20</xdr:row>
      <xdr:rowOff>57150</xdr:rowOff>
    </xdr:to>
    <xdr:sp macro="" textlink="">
      <xdr:nvSpPr>
        <xdr:cNvPr id="23" name="Rectangle 22" descr="Marbre blanc">
          <a:hlinkClick xmlns:r="http://schemas.openxmlformats.org/officeDocument/2006/relationships" r:id="rId24"/>
        </xdr:cNvPr>
        <xdr:cNvSpPr>
          <a:spLocks noChangeArrowheads="1"/>
        </xdr:cNvSpPr>
      </xdr:nvSpPr>
      <xdr:spPr bwMode="auto">
        <a:xfrm>
          <a:off x="34671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J22</a:t>
          </a:r>
        </a:p>
      </xdr:txBody>
    </xdr:sp>
    <xdr:clientData/>
  </xdr:twoCellAnchor>
  <xdr:twoCellAnchor>
    <xdr:from>
      <xdr:col>11</xdr:col>
      <xdr:colOff>47625</xdr:colOff>
      <xdr:row>18</xdr:row>
      <xdr:rowOff>123825</xdr:rowOff>
    </xdr:from>
    <xdr:to>
      <xdr:col>12</xdr:col>
      <xdr:colOff>295275</xdr:colOff>
      <xdr:row>20</xdr:row>
      <xdr:rowOff>57150</xdr:rowOff>
    </xdr:to>
    <xdr:sp macro="" textlink="">
      <xdr:nvSpPr>
        <xdr:cNvPr id="24" name="Rectangle 23" descr="Marbre blanc">
          <a:hlinkClick xmlns:r="http://schemas.openxmlformats.org/officeDocument/2006/relationships" r:id="rId25"/>
        </xdr:cNvPr>
        <xdr:cNvSpPr>
          <a:spLocks noChangeArrowheads="1"/>
        </xdr:cNvSpPr>
      </xdr:nvSpPr>
      <xdr:spPr bwMode="auto">
        <a:xfrm>
          <a:off x="41338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J23</a:t>
          </a:r>
        </a:p>
      </xdr:txBody>
    </xdr:sp>
    <xdr:clientData/>
  </xdr:twoCellAnchor>
  <xdr:twoCellAnchor>
    <xdr:from>
      <xdr:col>12</xdr:col>
      <xdr:colOff>352425</xdr:colOff>
      <xdr:row>18</xdr:row>
      <xdr:rowOff>123825</xdr:rowOff>
    </xdr:from>
    <xdr:to>
      <xdr:col>14</xdr:col>
      <xdr:colOff>219075</xdr:colOff>
      <xdr:row>20</xdr:row>
      <xdr:rowOff>57150</xdr:rowOff>
    </xdr:to>
    <xdr:sp macro="" textlink="">
      <xdr:nvSpPr>
        <xdr:cNvPr id="25" name="Rectangle 24" descr="Marbre blanc">
          <a:hlinkClick xmlns:r="http://schemas.openxmlformats.org/officeDocument/2006/relationships" r:id="rId26"/>
        </xdr:cNvPr>
        <xdr:cNvSpPr>
          <a:spLocks noChangeArrowheads="1"/>
        </xdr:cNvSpPr>
      </xdr:nvSpPr>
      <xdr:spPr bwMode="auto">
        <a:xfrm>
          <a:off x="4810125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J24</a:t>
          </a:r>
        </a:p>
      </xdr:txBody>
    </xdr:sp>
    <xdr:clientData/>
  </xdr:twoCellAnchor>
  <xdr:twoCellAnchor>
    <xdr:from>
      <xdr:col>0</xdr:col>
      <xdr:colOff>123825</xdr:colOff>
      <xdr:row>20</xdr:row>
      <xdr:rowOff>123825</xdr:rowOff>
    </xdr:from>
    <xdr:to>
      <xdr:col>2</xdr:col>
      <xdr:colOff>0</xdr:colOff>
      <xdr:row>22</xdr:row>
      <xdr:rowOff>57150</xdr:rowOff>
    </xdr:to>
    <xdr:sp macro="" textlink="">
      <xdr:nvSpPr>
        <xdr:cNvPr id="26" name="Rectangle 25" descr="Marbre blanc">
          <a:hlinkClick xmlns:r="http://schemas.openxmlformats.org/officeDocument/2006/relationships" r:id="rId27"/>
        </xdr:cNvPr>
        <xdr:cNvSpPr>
          <a:spLocks noChangeArrowheads="1"/>
        </xdr:cNvSpPr>
      </xdr:nvSpPr>
      <xdr:spPr bwMode="auto">
        <a:xfrm>
          <a:off x="12382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J25</a:t>
          </a:r>
        </a:p>
      </xdr:txBody>
    </xdr:sp>
    <xdr:clientData/>
  </xdr:twoCellAnchor>
  <xdr:twoCellAnchor>
    <xdr:from>
      <xdr:col>2</xdr:col>
      <xdr:colOff>47625</xdr:colOff>
      <xdr:row>20</xdr:row>
      <xdr:rowOff>123825</xdr:rowOff>
    </xdr:from>
    <xdr:to>
      <xdr:col>3</xdr:col>
      <xdr:colOff>295275</xdr:colOff>
      <xdr:row>22</xdr:row>
      <xdr:rowOff>57150</xdr:rowOff>
    </xdr:to>
    <xdr:sp macro="" textlink="">
      <xdr:nvSpPr>
        <xdr:cNvPr id="27" name="Rectangle 26" descr="Marbre blanc">
          <a:hlinkClick xmlns:r="http://schemas.openxmlformats.org/officeDocument/2006/relationships" r:id="rId28"/>
        </xdr:cNvPr>
        <xdr:cNvSpPr>
          <a:spLocks noChangeArrowheads="1"/>
        </xdr:cNvSpPr>
      </xdr:nvSpPr>
      <xdr:spPr bwMode="auto">
        <a:xfrm>
          <a:off x="79057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J26</a:t>
          </a:r>
        </a:p>
      </xdr:txBody>
    </xdr:sp>
    <xdr:clientData/>
  </xdr:twoCellAnchor>
  <xdr:twoCellAnchor>
    <xdr:from>
      <xdr:col>11</xdr:col>
      <xdr:colOff>38100</xdr:colOff>
      <xdr:row>20</xdr:row>
      <xdr:rowOff>133350</xdr:rowOff>
    </xdr:from>
    <xdr:to>
      <xdr:col>14</xdr:col>
      <xdr:colOff>219075</xdr:colOff>
      <xdr:row>22</xdr:row>
      <xdr:rowOff>66675</xdr:rowOff>
    </xdr:to>
    <xdr:sp macro="" textlink="">
      <xdr:nvSpPr>
        <xdr:cNvPr id="40" name="Rectangle 39" descr="Parchemin">
          <a:hlinkClick xmlns:r="http://schemas.openxmlformats.org/officeDocument/2006/relationships" r:id="rId29"/>
        </xdr:cNvPr>
        <xdr:cNvSpPr>
          <a:spLocks noChangeArrowheads="1"/>
        </xdr:cNvSpPr>
      </xdr:nvSpPr>
      <xdr:spPr bwMode="auto">
        <a:xfrm>
          <a:off x="4019550" y="4324350"/>
          <a:ext cx="12668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Statistiques</a:t>
          </a: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14</xdr:row>
      <xdr:rowOff>123825</xdr:rowOff>
    </xdr:from>
    <xdr:to>
      <xdr:col>2</xdr:col>
      <xdr:colOff>0</xdr:colOff>
      <xdr:row>16</xdr:row>
      <xdr:rowOff>57150</xdr:rowOff>
    </xdr:to>
    <xdr:sp macro="" textlink="">
      <xdr:nvSpPr>
        <xdr:cNvPr id="41" name="Rectangle 1" descr="Marbre blanc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J01</a:t>
          </a:r>
        </a:p>
      </xdr:txBody>
    </xdr:sp>
    <xdr:clientData/>
  </xdr:twoCellAnchor>
  <xdr:twoCellAnchor>
    <xdr:from>
      <xdr:col>2</xdr:col>
      <xdr:colOff>47625</xdr:colOff>
      <xdr:row>14</xdr:row>
      <xdr:rowOff>123825</xdr:rowOff>
    </xdr:from>
    <xdr:to>
      <xdr:col>3</xdr:col>
      <xdr:colOff>295275</xdr:colOff>
      <xdr:row>16</xdr:row>
      <xdr:rowOff>57150</xdr:rowOff>
    </xdr:to>
    <xdr:sp macro="" textlink="">
      <xdr:nvSpPr>
        <xdr:cNvPr id="42" name="Rectangle 2" descr="Marbre blanc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79057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J02</a:t>
          </a:r>
        </a:p>
      </xdr:txBody>
    </xdr:sp>
    <xdr:clientData/>
  </xdr:twoCellAnchor>
  <xdr:twoCellAnchor>
    <xdr:from>
      <xdr:col>3</xdr:col>
      <xdr:colOff>352425</xdr:colOff>
      <xdr:row>14</xdr:row>
      <xdr:rowOff>123825</xdr:rowOff>
    </xdr:from>
    <xdr:to>
      <xdr:col>5</xdr:col>
      <xdr:colOff>219075</xdr:colOff>
      <xdr:row>16</xdr:row>
      <xdr:rowOff>57150</xdr:rowOff>
    </xdr:to>
    <xdr:sp macro="" textlink="">
      <xdr:nvSpPr>
        <xdr:cNvPr id="43" name="Rectangle 3" descr="Marbre blanc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1466850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J03</a:t>
          </a:r>
        </a:p>
      </xdr:txBody>
    </xdr:sp>
    <xdr:clientData/>
  </xdr:twoCellAnchor>
  <xdr:twoCellAnchor>
    <xdr:from>
      <xdr:col>5</xdr:col>
      <xdr:colOff>276225</xdr:colOff>
      <xdr:row>14</xdr:row>
      <xdr:rowOff>123825</xdr:rowOff>
    </xdr:from>
    <xdr:to>
      <xdr:col>7</xdr:col>
      <xdr:colOff>152400</xdr:colOff>
      <xdr:row>16</xdr:row>
      <xdr:rowOff>57150</xdr:rowOff>
    </xdr:to>
    <xdr:sp macro="" textlink="">
      <xdr:nvSpPr>
        <xdr:cNvPr id="44" name="Rectangle 4" descr="Marbre blanc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21336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J04</a:t>
          </a:r>
        </a:p>
      </xdr:txBody>
    </xdr:sp>
    <xdr:clientData/>
  </xdr:twoCellAnchor>
  <xdr:twoCellAnchor>
    <xdr:from>
      <xdr:col>7</xdr:col>
      <xdr:colOff>200025</xdr:colOff>
      <xdr:row>14</xdr:row>
      <xdr:rowOff>123825</xdr:rowOff>
    </xdr:from>
    <xdr:to>
      <xdr:col>9</xdr:col>
      <xdr:colOff>76200</xdr:colOff>
      <xdr:row>16</xdr:row>
      <xdr:rowOff>57150</xdr:rowOff>
    </xdr:to>
    <xdr:sp macro="" textlink="">
      <xdr:nvSpPr>
        <xdr:cNvPr id="45" name="Rectangle 5" descr="Marbre blanc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28003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J05</a:t>
          </a:r>
        </a:p>
      </xdr:txBody>
    </xdr:sp>
    <xdr:clientData/>
  </xdr:twoCellAnchor>
  <xdr:twoCellAnchor>
    <xdr:from>
      <xdr:col>9</xdr:col>
      <xdr:colOff>123825</xdr:colOff>
      <xdr:row>14</xdr:row>
      <xdr:rowOff>123825</xdr:rowOff>
    </xdr:from>
    <xdr:to>
      <xdr:col>11</xdr:col>
      <xdr:colOff>0</xdr:colOff>
      <xdr:row>16</xdr:row>
      <xdr:rowOff>57150</xdr:rowOff>
    </xdr:to>
    <xdr:sp macro="" textlink="">
      <xdr:nvSpPr>
        <xdr:cNvPr id="46" name="Rectangle 6" descr="Marbre blanc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34671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J06</a:t>
          </a:r>
        </a:p>
      </xdr:txBody>
    </xdr:sp>
    <xdr:clientData/>
  </xdr:twoCellAnchor>
  <xdr:twoCellAnchor>
    <xdr:from>
      <xdr:col>11</xdr:col>
      <xdr:colOff>47625</xdr:colOff>
      <xdr:row>14</xdr:row>
      <xdr:rowOff>123825</xdr:rowOff>
    </xdr:from>
    <xdr:to>
      <xdr:col>12</xdr:col>
      <xdr:colOff>295275</xdr:colOff>
      <xdr:row>16</xdr:row>
      <xdr:rowOff>57150</xdr:rowOff>
    </xdr:to>
    <xdr:sp macro="" textlink="">
      <xdr:nvSpPr>
        <xdr:cNvPr id="47" name="Rectangle 7" descr="Marbre blanc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41338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J07</a:t>
          </a:r>
        </a:p>
      </xdr:txBody>
    </xdr:sp>
    <xdr:clientData/>
  </xdr:twoCellAnchor>
  <xdr:twoCellAnchor>
    <xdr:from>
      <xdr:col>12</xdr:col>
      <xdr:colOff>352425</xdr:colOff>
      <xdr:row>14</xdr:row>
      <xdr:rowOff>123825</xdr:rowOff>
    </xdr:from>
    <xdr:to>
      <xdr:col>14</xdr:col>
      <xdr:colOff>219075</xdr:colOff>
      <xdr:row>16</xdr:row>
      <xdr:rowOff>57150</xdr:rowOff>
    </xdr:to>
    <xdr:sp macro="" textlink="">
      <xdr:nvSpPr>
        <xdr:cNvPr id="48" name="Rectangle 8" descr="Marbre blanc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4810125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J08</a:t>
          </a:r>
        </a:p>
      </xdr:txBody>
    </xdr:sp>
    <xdr:clientData/>
  </xdr:twoCellAnchor>
  <xdr:twoCellAnchor>
    <xdr:from>
      <xdr:col>0</xdr:col>
      <xdr:colOff>123825</xdr:colOff>
      <xdr:row>16</xdr:row>
      <xdr:rowOff>123825</xdr:rowOff>
    </xdr:from>
    <xdr:to>
      <xdr:col>2</xdr:col>
      <xdr:colOff>0</xdr:colOff>
      <xdr:row>18</xdr:row>
      <xdr:rowOff>57150</xdr:rowOff>
    </xdr:to>
    <xdr:sp macro="" textlink="">
      <xdr:nvSpPr>
        <xdr:cNvPr id="49" name="Rectangle 9" descr="Marbre blanc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12382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J09</a:t>
          </a:r>
        </a:p>
      </xdr:txBody>
    </xdr:sp>
    <xdr:clientData/>
  </xdr:twoCellAnchor>
  <xdr:twoCellAnchor>
    <xdr:from>
      <xdr:col>2</xdr:col>
      <xdr:colOff>47625</xdr:colOff>
      <xdr:row>16</xdr:row>
      <xdr:rowOff>123825</xdr:rowOff>
    </xdr:from>
    <xdr:to>
      <xdr:col>3</xdr:col>
      <xdr:colOff>295275</xdr:colOff>
      <xdr:row>18</xdr:row>
      <xdr:rowOff>57150</xdr:rowOff>
    </xdr:to>
    <xdr:sp macro="" textlink="">
      <xdr:nvSpPr>
        <xdr:cNvPr id="50" name="Rectangle 10" descr="Marbre blanc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79057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J10</a:t>
          </a:r>
        </a:p>
      </xdr:txBody>
    </xdr:sp>
    <xdr:clientData/>
  </xdr:twoCellAnchor>
  <xdr:twoCellAnchor>
    <xdr:from>
      <xdr:col>3</xdr:col>
      <xdr:colOff>352425</xdr:colOff>
      <xdr:row>16</xdr:row>
      <xdr:rowOff>123825</xdr:rowOff>
    </xdr:from>
    <xdr:to>
      <xdr:col>5</xdr:col>
      <xdr:colOff>219075</xdr:colOff>
      <xdr:row>18</xdr:row>
      <xdr:rowOff>57150</xdr:rowOff>
    </xdr:to>
    <xdr:sp macro="" textlink="">
      <xdr:nvSpPr>
        <xdr:cNvPr id="51" name="Rectangle 11" descr="Marbre blanc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1466850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J11</a:t>
          </a:r>
        </a:p>
      </xdr:txBody>
    </xdr:sp>
    <xdr:clientData/>
  </xdr:twoCellAnchor>
  <xdr:twoCellAnchor>
    <xdr:from>
      <xdr:col>5</xdr:col>
      <xdr:colOff>276225</xdr:colOff>
      <xdr:row>16</xdr:row>
      <xdr:rowOff>123825</xdr:rowOff>
    </xdr:from>
    <xdr:to>
      <xdr:col>7</xdr:col>
      <xdr:colOff>152400</xdr:colOff>
      <xdr:row>18</xdr:row>
      <xdr:rowOff>57150</xdr:rowOff>
    </xdr:to>
    <xdr:sp macro="" textlink="">
      <xdr:nvSpPr>
        <xdr:cNvPr id="52" name="Rectangle 12" descr="Marbre blanc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21336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J12</a:t>
          </a:r>
        </a:p>
      </xdr:txBody>
    </xdr:sp>
    <xdr:clientData/>
  </xdr:twoCellAnchor>
  <xdr:twoCellAnchor>
    <xdr:from>
      <xdr:col>7</xdr:col>
      <xdr:colOff>200025</xdr:colOff>
      <xdr:row>16</xdr:row>
      <xdr:rowOff>123825</xdr:rowOff>
    </xdr:from>
    <xdr:to>
      <xdr:col>9</xdr:col>
      <xdr:colOff>76200</xdr:colOff>
      <xdr:row>18</xdr:row>
      <xdr:rowOff>57150</xdr:rowOff>
    </xdr:to>
    <xdr:sp macro="" textlink="">
      <xdr:nvSpPr>
        <xdr:cNvPr id="53" name="Rectangle 13" descr="Marbre blanc">
          <a:hlinkClick xmlns:r="http://schemas.openxmlformats.org/officeDocument/2006/relationships" r:id="rId14"/>
        </xdr:cNvPr>
        <xdr:cNvSpPr>
          <a:spLocks noChangeArrowheads="1"/>
        </xdr:cNvSpPr>
      </xdr:nvSpPr>
      <xdr:spPr bwMode="auto">
        <a:xfrm>
          <a:off x="28003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J13</a:t>
          </a:r>
        </a:p>
      </xdr:txBody>
    </xdr:sp>
    <xdr:clientData/>
  </xdr:twoCellAnchor>
  <xdr:twoCellAnchor>
    <xdr:from>
      <xdr:col>9</xdr:col>
      <xdr:colOff>123825</xdr:colOff>
      <xdr:row>16</xdr:row>
      <xdr:rowOff>123825</xdr:rowOff>
    </xdr:from>
    <xdr:to>
      <xdr:col>11</xdr:col>
      <xdr:colOff>0</xdr:colOff>
      <xdr:row>18</xdr:row>
      <xdr:rowOff>57150</xdr:rowOff>
    </xdr:to>
    <xdr:sp macro="" textlink="">
      <xdr:nvSpPr>
        <xdr:cNvPr id="54" name="Rectangle 14" descr="Marbre blanc">
          <a:hlinkClick xmlns:r="http://schemas.openxmlformats.org/officeDocument/2006/relationships" r:id="rId15"/>
        </xdr:cNvPr>
        <xdr:cNvSpPr>
          <a:spLocks noChangeArrowheads="1"/>
        </xdr:cNvSpPr>
      </xdr:nvSpPr>
      <xdr:spPr bwMode="auto">
        <a:xfrm>
          <a:off x="34671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J14</a:t>
          </a:r>
        </a:p>
      </xdr:txBody>
    </xdr:sp>
    <xdr:clientData/>
  </xdr:twoCellAnchor>
  <xdr:twoCellAnchor>
    <xdr:from>
      <xdr:col>11</xdr:col>
      <xdr:colOff>47625</xdr:colOff>
      <xdr:row>16</xdr:row>
      <xdr:rowOff>123825</xdr:rowOff>
    </xdr:from>
    <xdr:to>
      <xdr:col>12</xdr:col>
      <xdr:colOff>295275</xdr:colOff>
      <xdr:row>18</xdr:row>
      <xdr:rowOff>57150</xdr:rowOff>
    </xdr:to>
    <xdr:sp macro="" textlink="">
      <xdr:nvSpPr>
        <xdr:cNvPr id="55" name="Rectangle 15" descr="Marbre blanc">
          <a:hlinkClick xmlns:r="http://schemas.openxmlformats.org/officeDocument/2006/relationships" r:id="rId16"/>
        </xdr:cNvPr>
        <xdr:cNvSpPr>
          <a:spLocks noChangeArrowheads="1"/>
        </xdr:cNvSpPr>
      </xdr:nvSpPr>
      <xdr:spPr bwMode="auto">
        <a:xfrm>
          <a:off x="41338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J15</a:t>
          </a:r>
        </a:p>
      </xdr:txBody>
    </xdr:sp>
    <xdr:clientData/>
  </xdr:twoCellAnchor>
  <xdr:twoCellAnchor>
    <xdr:from>
      <xdr:col>12</xdr:col>
      <xdr:colOff>352425</xdr:colOff>
      <xdr:row>16</xdr:row>
      <xdr:rowOff>123825</xdr:rowOff>
    </xdr:from>
    <xdr:to>
      <xdr:col>14</xdr:col>
      <xdr:colOff>219075</xdr:colOff>
      <xdr:row>18</xdr:row>
      <xdr:rowOff>57150</xdr:rowOff>
    </xdr:to>
    <xdr:sp macro="" textlink="">
      <xdr:nvSpPr>
        <xdr:cNvPr id="56" name="Rectangle 16" descr="Marbre blanc">
          <a:hlinkClick xmlns:r="http://schemas.openxmlformats.org/officeDocument/2006/relationships" r:id="rId17"/>
        </xdr:cNvPr>
        <xdr:cNvSpPr>
          <a:spLocks noChangeArrowheads="1"/>
        </xdr:cNvSpPr>
      </xdr:nvSpPr>
      <xdr:spPr bwMode="auto">
        <a:xfrm>
          <a:off x="4810125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J16</a:t>
          </a:r>
        </a:p>
      </xdr:txBody>
    </xdr:sp>
    <xdr:clientData/>
  </xdr:twoCellAnchor>
  <xdr:twoCellAnchor>
    <xdr:from>
      <xdr:col>0</xdr:col>
      <xdr:colOff>123825</xdr:colOff>
      <xdr:row>18</xdr:row>
      <xdr:rowOff>123825</xdr:rowOff>
    </xdr:from>
    <xdr:to>
      <xdr:col>2</xdr:col>
      <xdr:colOff>0</xdr:colOff>
      <xdr:row>20</xdr:row>
      <xdr:rowOff>57150</xdr:rowOff>
    </xdr:to>
    <xdr:sp macro="" textlink="">
      <xdr:nvSpPr>
        <xdr:cNvPr id="57" name="Rectangle 17" descr="Marbre blanc">
          <a:hlinkClick xmlns:r="http://schemas.openxmlformats.org/officeDocument/2006/relationships" r:id="rId18"/>
        </xdr:cNvPr>
        <xdr:cNvSpPr>
          <a:spLocks noChangeArrowheads="1"/>
        </xdr:cNvSpPr>
      </xdr:nvSpPr>
      <xdr:spPr bwMode="auto">
        <a:xfrm>
          <a:off x="12382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J17</a:t>
          </a:r>
        </a:p>
      </xdr:txBody>
    </xdr:sp>
    <xdr:clientData/>
  </xdr:twoCellAnchor>
  <xdr:twoCellAnchor>
    <xdr:from>
      <xdr:col>2</xdr:col>
      <xdr:colOff>47625</xdr:colOff>
      <xdr:row>18</xdr:row>
      <xdr:rowOff>123825</xdr:rowOff>
    </xdr:from>
    <xdr:to>
      <xdr:col>3</xdr:col>
      <xdr:colOff>295275</xdr:colOff>
      <xdr:row>20</xdr:row>
      <xdr:rowOff>57150</xdr:rowOff>
    </xdr:to>
    <xdr:sp macro="" textlink="">
      <xdr:nvSpPr>
        <xdr:cNvPr id="58" name="Rectangle 18" descr="Marbre blanc">
          <a:hlinkClick xmlns:r="http://schemas.openxmlformats.org/officeDocument/2006/relationships" r:id="rId19"/>
        </xdr:cNvPr>
        <xdr:cNvSpPr>
          <a:spLocks noChangeArrowheads="1"/>
        </xdr:cNvSpPr>
      </xdr:nvSpPr>
      <xdr:spPr bwMode="auto">
        <a:xfrm>
          <a:off x="79057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J18</a:t>
          </a:r>
        </a:p>
      </xdr:txBody>
    </xdr:sp>
    <xdr:clientData/>
  </xdr:twoCellAnchor>
  <xdr:twoCellAnchor>
    <xdr:from>
      <xdr:col>3</xdr:col>
      <xdr:colOff>352425</xdr:colOff>
      <xdr:row>18</xdr:row>
      <xdr:rowOff>123825</xdr:rowOff>
    </xdr:from>
    <xdr:to>
      <xdr:col>5</xdr:col>
      <xdr:colOff>219075</xdr:colOff>
      <xdr:row>20</xdr:row>
      <xdr:rowOff>57150</xdr:rowOff>
    </xdr:to>
    <xdr:sp macro="" textlink="">
      <xdr:nvSpPr>
        <xdr:cNvPr id="59" name="Rectangle 19" descr="Marbre blanc">
          <a:hlinkClick xmlns:r="http://schemas.openxmlformats.org/officeDocument/2006/relationships" r:id="rId20"/>
        </xdr:cNvPr>
        <xdr:cNvSpPr>
          <a:spLocks noChangeArrowheads="1"/>
        </xdr:cNvSpPr>
      </xdr:nvSpPr>
      <xdr:spPr bwMode="auto">
        <a:xfrm>
          <a:off x="1466850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J19</a:t>
          </a:r>
        </a:p>
      </xdr:txBody>
    </xdr:sp>
    <xdr:clientData/>
  </xdr:twoCellAnchor>
  <xdr:twoCellAnchor>
    <xdr:from>
      <xdr:col>5</xdr:col>
      <xdr:colOff>276225</xdr:colOff>
      <xdr:row>18</xdr:row>
      <xdr:rowOff>123825</xdr:rowOff>
    </xdr:from>
    <xdr:to>
      <xdr:col>7</xdr:col>
      <xdr:colOff>152400</xdr:colOff>
      <xdr:row>20</xdr:row>
      <xdr:rowOff>57150</xdr:rowOff>
    </xdr:to>
    <xdr:sp macro="" textlink="">
      <xdr:nvSpPr>
        <xdr:cNvPr id="60" name="Rectangle 20" descr="Marbre blanc">
          <a:hlinkClick xmlns:r="http://schemas.openxmlformats.org/officeDocument/2006/relationships" r:id="rId21"/>
        </xdr:cNvPr>
        <xdr:cNvSpPr>
          <a:spLocks noChangeArrowheads="1"/>
        </xdr:cNvSpPr>
      </xdr:nvSpPr>
      <xdr:spPr bwMode="auto">
        <a:xfrm>
          <a:off x="21336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J20</a:t>
          </a:r>
        </a:p>
      </xdr:txBody>
    </xdr:sp>
    <xdr:clientData/>
  </xdr:twoCellAnchor>
  <xdr:twoCellAnchor>
    <xdr:from>
      <xdr:col>7</xdr:col>
      <xdr:colOff>200025</xdr:colOff>
      <xdr:row>18</xdr:row>
      <xdr:rowOff>123825</xdr:rowOff>
    </xdr:from>
    <xdr:to>
      <xdr:col>9</xdr:col>
      <xdr:colOff>76200</xdr:colOff>
      <xdr:row>20</xdr:row>
      <xdr:rowOff>57150</xdr:rowOff>
    </xdr:to>
    <xdr:sp macro="" textlink="">
      <xdr:nvSpPr>
        <xdr:cNvPr id="61" name="Rectangle 21" descr="Marbre vert">
          <a:hlinkClick xmlns:r="http://schemas.openxmlformats.org/officeDocument/2006/relationships" r:id="rId22"/>
        </xdr:cNvPr>
        <xdr:cNvSpPr>
          <a:spLocks noChangeArrowheads="1"/>
        </xdr:cNvSpPr>
      </xdr:nvSpPr>
      <xdr:spPr bwMode="auto">
        <a:xfrm>
          <a:off x="28003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3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J21</a:t>
          </a:r>
        </a:p>
      </xdr:txBody>
    </xdr:sp>
    <xdr:clientData/>
  </xdr:twoCellAnchor>
  <xdr:twoCellAnchor>
    <xdr:from>
      <xdr:col>9</xdr:col>
      <xdr:colOff>123825</xdr:colOff>
      <xdr:row>18</xdr:row>
      <xdr:rowOff>123825</xdr:rowOff>
    </xdr:from>
    <xdr:to>
      <xdr:col>11</xdr:col>
      <xdr:colOff>0</xdr:colOff>
      <xdr:row>20</xdr:row>
      <xdr:rowOff>57150</xdr:rowOff>
    </xdr:to>
    <xdr:sp macro="" textlink="">
      <xdr:nvSpPr>
        <xdr:cNvPr id="62" name="Rectangle 22" descr="Marbre blanc">
          <a:hlinkClick xmlns:r="http://schemas.openxmlformats.org/officeDocument/2006/relationships" r:id="rId24"/>
        </xdr:cNvPr>
        <xdr:cNvSpPr>
          <a:spLocks noChangeArrowheads="1"/>
        </xdr:cNvSpPr>
      </xdr:nvSpPr>
      <xdr:spPr bwMode="auto">
        <a:xfrm>
          <a:off x="34671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J22</a:t>
          </a:r>
        </a:p>
      </xdr:txBody>
    </xdr:sp>
    <xdr:clientData/>
  </xdr:twoCellAnchor>
  <xdr:twoCellAnchor>
    <xdr:from>
      <xdr:col>11</xdr:col>
      <xdr:colOff>47625</xdr:colOff>
      <xdr:row>18</xdr:row>
      <xdr:rowOff>123825</xdr:rowOff>
    </xdr:from>
    <xdr:to>
      <xdr:col>12</xdr:col>
      <xdr:colOff>295275</xdr:colOff>
      <xdr:row>20</xdr:row>
      <xdr:rowOff>57150</xdr:rowOff>
    </xdr:to>
    <xdr:sp macro="" textlink="">
      <xdr:nvSpPr>
        <xdr:cNvPr id="63" name="Rectangle 23" descr="Marbre blanc">
          <a:hlinkClick xmlns:r="http://schemas.openxmlformats.org/officeDocument/2006/relationships" r:id="rId25"/>
        </xdr:cNvPr>
        <xdr:cNvSpPr>
          <a:spLocks noChangeArrowheads="1"/>
        </xdr:cNvSpPr>
      </xdr:nvSpPr>
      <xdr:spPr bwMode="auto">
        <a:xfrm>
          <a:off x="41338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J23</a:t>
          </a:r>
        </a:p>
      </xdr:txBody>
    </xdr:sp>
    <xdr:clientData/>
  </xdr:twoCellAnchor>
  <xdr:twoCellAnchor>
    <xdr:from>
      <xdr:col>12</xdr:col>
      <xdr:colOff>352425</xdr:colOff>
      <xdr:row>18</xdr:row>
      <xdr:rowOff>123825</xdr:rowOff>
    </xdr:from>
    <xdr:to>
      <xdr:col>14</xdr:col>
      <xdr:colOff>219075</xdr:colOff>
      <xdr:row>20</xdr:row>
      <xdr:rowOff>57150</xdr:rowOff>
    </xdr:to>
    <xdr:sp macro="" textlink="">
      <xdr:nvSpPr>
        <xdr:cNvPr id="64" name="Rectangle 24" descr="Marbre blanc">
          <a:hlinkClick xmlns:r="http://schemas.openxmlformats.org/officeDocument/2006/relationships" r:id="rId26"/>
        </xdr:cNvPr>
        <xdr:cNvSpPr>
          <a:spLocks noChangeArrowheads="1"/>
        </xdr:cNvSpPr>
      </xdr:nvSpPr>
      <xdr:spPr bwMode="auto">
        <a:xfrm>
          <a:off x="4810125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J24</a:t>
          </a:r>
        </a:p>
      </xdr:txBody>
    </xdr:sp>
    <xdr:clientData/>
  </xdr:twoCellAnchor>
  <xdr:twoCellAnchor>
    <xdr:from>
      <xdr:col>0</xdr:col>
      <xdr:colOff>123825</xdr:colOff>
      <xdr:row>20</xdr:row>
      <xdr:rowOff>123825</xdr:rowOff>
    </xdr:from>
    <xdr:to>
      <xdr:col>2</xdr:col>
      <xdr:colOff>0</xdr:colOff>
      <xdr:row>22</xdr:row>
      <xdr:rowOff>57150</xdr:rowOff>
    </xdr:to>
    <xdr:sp macro="" textlink="">
      <xdr:nvSpPr>
        <xdr:cNvPr id="65" name="Rectangle 25" descr="Marbre blanc">
          <a:hlinkClick xmlns:r="http://schemas.openxmlformats.org/officeDocument/2006/relationships" r:id="rId27"/>
        </xdr:cNvPr>
        <xdr:cNvSpPr>
          <a:spLocks noChangeArrowheads="1"/>
        </xdr:cNvSpPr>
      </xdr:nvSpPr>
      <xdr:spPr bwMode="auto">
        <a:xfrm>
          <a:off x="12382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J25</a:t>
          </a:r>
        </a:p>
      </xdr:txBody>
    </xdr:sp>
    <xdr:clientData/>
  </xdr:twoCellAnchor>
  <xdr:twoCellAnchor>
    <xdr:from>
      <xdr:col>2</xdr:col>
      <xdr:colOff>47625</xdr:colOff>
      <xdr:row>20</xdr:row>
      <xdr:rowOff>123825</xdr:rowOff>
    </xdr:from>
    <xdr:to>
      <xdr:col>3</xdr:col>
      <xdr:colOff>295275</xdr:colOff>
      <xdr:row>22</xdr:row>
      <xdr:rowOff>57150</xdr:rowOff>
    </xdr:to>
    <xdr:sp macro="" textlink="">
      <xdr:nvSpPr>
        <xdr:cNvPr id="66" name="Rectangle 26" descr="Marbre blanc">
          <a:hlinkClick xmlns:r="http://schemas.openxmlformats.org/officeDocument/2006/relationships" r:id="rId28"/>
        </xdr:cNvPr>
        <xdr:cNvSpPr>
          <a:spLocks noChangeArrowheads="1"/>
        </xdr:cNvSpPr>
      </xdr:nvSpPr>
      <xdr:spPr bwMode="auto">
        <a:xfrm>
          <a:off x="79057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J26</a:t>
          </a:r>
        </a:p>
      </xdr:txBody>
    </xdr:sp>
    <xdr:clientData/>
  </xdr:twoCellAnchor>
  <xdr:twoCellAnchor>
    <xdr:from>
      <xdr:col>11</xdr:col>
      <xdr:colOff>47625</xdr:colOff>
      <xdr:row>20</xdr:row>
      <xdr:rowOff>123825</xdr:rowOff>
    </xdr:from>
    <xdr:to>
      <xdr:col>14</xdr:col>
      <xdr:colOff>228600</xdr:colOff>
      <xdr:row>22</xdr:row>
      <xdr:rowOff>57150</xdr:rowOff>
    </xdr:to>
    <xdr:sp macro="" textlink="">
      <xdr:nvSpPr>
        <xdr:cNvPr id="79" name="Rectangle 39" descr="Parchemin">
          <a:hlinkClick xmlns:r="http://schemas.openxmlformats.org/officeDocument/2006/relationships" r:id="rId29"/>
        </xdr:cNvPr>
        <xdr:cNvSpPr>
          <a:spLocks noChangeArrowheads="1"/>
        </xdr:cNvSpPr>
      </xdr:nvSpPr>
      <xdr:spPr bwMode="auto">
        <a:xfrm>
          <a:off x="4029075" y="4314825"/>
          <a:ext cx="12668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Statistiques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14</xdr:row>
      <xdr:rowOff>123825</xdr:rowOff>
    </xdr:from>
    <xdr:to>
      <xdr:col>2</xdr:col>
      <xdr:colOff>0</xdr:colOff>
      <xdr:row>16</xdr:row>
      <xdr:rowOff>57150</xdr:rowOff>
    </xdr:to>
    <xdr:sp macro="" textlink="">
      <xdr:nvSpPr>
        <xdr:cNvPr id="2" name="Rectangle 1" descr="Marbre blanc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J01</a:t>
          </a:r>
        </a:p>
      </xdr:txBody>
    </xdr:sp>
    <xdr:clientData/>
  </xdr:twoCellAnchor>
  <xdr:twoCellAnchor>
    <xdr:from>
      <xdr:col>2</xdr:col>
      <xdr:colOff>47625</xdr:colOff>
      <xdr:row>14</xdr:row>
      <xdr:rowOff>123825</xdr:rowOff>
    </xdr:from>
    <xdr:to>
      <xdr:col>3</xdr:col>
      <xdr:colOff>295275</xdr:colOff>
      <xdr:row>16</xdr:row>
      <xdr:rowOff>57150</xdr:rowOff>
    </xdr:to>
    <xdr:sp macro="" textlink="">
      <xdr:nvSpPr>
        <xdr:cNvPr id="3" name="Rectangle 2" descr="Marbre blanc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79057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J02</a:t>
          </a:r>
        </a:p>
      </xdr:txBody>
    </xdr:sp>
    <xdr:clientData/>
  </xdr:twoCellAnchor>
  <xdr:twoCellAnchor>
    <xdr:from>
      <xdr:col>3</xdr:col>
      <xdr:colOff>352425</xdr:colOff>
      <xdr:row>14</xdr:row>
      <xdr:rowOff>123825</xdr:rowOff>
    </xdr:from>
    <xdr:to>
      <xdr:col>5</xdr:col>
      <xdr:colOff>219075</xdr:colOff>
      <xdr:row>16</xdr:row>
      <xdr:rowOff>57150</xdr:rowOff>
    </xdr:to>
    <xdr:sp macro="" textlink="">
      <xdr:nvSpPr>
        <xdr:cNvPr id="4" name="Rectangle 3" descr="Marbre blanc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1466850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J03</a:t>
          </a:r>
        </a:p>
      </xdr:txBody>
    </xdr:sp>
    <xdr:clientData/>
  </xdr:twoCellAnchor>
  <xdr:twoCellAnchor>
    <xdr:from>
      <xdr:col>5</xdr:col>
      <xdr:colOff>276225</xdr:colOff>
      <xdr:row>14</xdr:row>
      <xdr:rowOff>123825</xdr:rowOff>
    </xdr:from>
    <xdr:to>
      <xdr:col>7</xdr:col>
      <xdr:colOff>152400</xdr:colOff>
      <xdr:row>16</xdr:row>
      <xdr:rowOff>57150</xdr:rowOff>
    </xdr:to>
    <xdr:sp macro="" textlink="">
      <xdr:nvSpPr>
        <xdr:cNvPr id="5" name="Rectangle 4" descr="Marbre blanc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21336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J04</a:t>
          </a:r>
        </a:p>
      </xdr:txBody>
    </xdr:sp>
    <xdr:clientData/>
  </xdr:twoCellAnchor>
  <xdr:twoCellAnchor>
    <xdr:from>
      <xdr:col>7</xdr:col>
      <xdr:colOff>200025</xdr:colOff>
      <xdr:row>14</xdr:row>
      <xdr:rowOff>123825</xdr:rowOff>
    </xdr:from>
    <xdr:to>
      <xdr:col>9</xdr:col>
      <xdr:colOff>76200</xdr:colOff>
      <xdr:row>16</xdr:row>
      <xdr:rowOff>57150</xdr:rowOff>
    </xdr:to>
    <xdr:sp macro="" textlink="">
      <xdr:nvSpPr>
        <xdr:cNvPr id="6" name="Rectangle 5" descr="Marbre blanc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28003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J05</a:t>
          </a:r>
        </a:p>
      </xdr:txBody>
    </xdr:sp>
    <xdr:clientData/>
  </xdr:twoCellAnchor>
  <xdr:twoCellAnchor>
    <xdr:from>
      <xdr:col>9</xdr:col>
      <xdr:colOff>123825</xdr:colOff>
      <xdr:row>14</xdr:row>
      <xdr:rowOff>123825</xdr:rowOff>
    </xdr:from>
    <xdr:to>
      <xdr:col>11</xdr:col>
      <xdr:colOff>0</xdr:colOff>
      <xdr:row>16</xdr:row>
      <xdr:rowOff>57150</xdr:rowOff>
    </xdr:to>
    <xdr:sp macro="" textlink="">
      <xdr:nvSpPr>
        <xdr:cNvPr id="7" name="Rectangle 6" descr="Marbre blanc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34671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J06</a:t>
          </a:r>
        </a:p>
      </xdr:txBody>
    </xdr:sp>
    <xdr:clientData/>
  </xdr:twoCellAnchor>
  <xdr:twoCellAnchor>
    <xdr:from>
      <xdr:col>11</xdr:col>
      <xdr:colOff>47625</xdr:colOff>
      <xdr:row>14</xdr:row>
      <xdr:rowOff>123825</xdr:rowOff>
    </xdr:from>
    <xdr:to>
      <xdr:col>12</xdr:col>
      <xdr:colOff>295275</xdr:colOff>
      <xdr:row>16</xdr:row>
      <xdr:rowOff>57150</xdr:rowOff>
    </xdr:to>
    <xdr:sp macro="" textlink="">
      <xdr:nvSpPr>
        <xdr:cNvPr id="8" name="Rectangle 7" descr="Marbre blanc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41338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J07</a:t>
          </a:r>
        </a:p>
      </xdr:txBody>
    </xdr:sp>
    <xdr:clientData/>
  </xdr:twoCellAnchor>
  <xdr:twoCellAnchor>
    <xdr:from>
      <xdr:col>12</xdr:col>
      <xdr:colOff>352425</xdr:colOff>
      <xdr:row>14</xdr:row>
      <xdr:rowOff>123825</xdr:rowOff>
    </xdr:from>
    <xdr:to>
      <xdr:col>14</xdr:col>
      <xdr:colOff>219075</xdr:colOff>
      <xdr:row>16</xdr:row>
      <xdr:rowOff>57150</xdr:rowOff>
    </xdr:to>
    <xdr:sp macro="" textlink="">
      <xdr:nvSpPr>
        <xdr:cNvPr id="9" name="Rectangle 8" descr="Marbre blanc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4810125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J08</a:t>
          </a:r>
        </a:p>
      </xdr:txBody>
    </xdr:sp>
    <xdr:clientData/>
  </xdr:twoCellAnchor>
  <xdr:twoCellAnchor>
    <xdr:from>
      <xdr:col>0</xdr:col>
      <xdr:colOff>123825</xdr:colOff>
      <xdr:row>16</xdr:row>
      <xdr:rowOff>123825</xdr:rowOff>
    </xdr:from>
    <xdr:to>
      <xdr:col>2</xdr:col>
      <xdr:colOff>0</xdr:colOff>
      <xdr:row>18</xdr:row>
      <xdr:rowOff>57150</xdr:rowOff>
    </xdr:to>
    <xdr:sp macro="" textlink="">
      <xdr:nvSpPr>
        <xdr:cNvPr id="10" name="Rectangle 9" descr="Marbre blanc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12382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J09</a:t>
          </a:r>
        </a:p>
      </xdr:txBody>
    </xdr:sp>
    <xdr:clientData/>
  </xdr:twoCellAnchor>
  <xdr:twoCellAnchor>
    <xdr:from>
      <xdr:col>2</xdr:col>
      <xdr:colOff>47625</xdr:colOff>
      <xdr:row>16</xdr:row>
      <xdr:rowOff>123825</xdr:rowOff>
    </xdr:from>
    <xdr:to>
      <xdr:col>3</xdr:col>
      <xdr:colOff>295275</xdr:colOff>
      <xdr:row>18</xdr:row>
      <xdr:rowOff>57150</xdr:rowOff>
    </xdr:to>
    <xdr:sp macro="" textlink="">
      <xdr:nvSpPr>
        <xdr:cNvPr id="11" name="Rectangle 10" descr="Marbre blanc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79057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J10</a:t>
          </a:r>
        </a:p>
      </xdr:txBody>
    </xdr:sp>
    <xdr:clientData/>
  </xdr:twoCellAnchor>
  <xdr:twoCellAnchor>
    <xdr:from>
      <xdr:col>3</xdr:col>
      <xdr:colOff>352425</xdr:colOff>
      <xdr:row>16</xdr:row>
      <xdr:rowOff>123825</xdr:rowOff>
    </xdr:from>
    <xdr:to>
      <xdr:col>5</xdr:col>
      <xdr:colOff>219075</xdr:colOff>
      <xdr:row>18</xdr:row>
      <xdr:rowOff>57150</xdr:rowOff>
    </xdr:to>
    <xdr:sp macro="" textlink="">
      <xdr:nvSpPr>
        <xdr:cNvPr id="12" name="Rectangle 11" descr="Marbre blanc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1466850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J11</a:t>
          </a:r>
        </a:p>
      </xdr:txBody>
    </xdr:sp>
    <xdr:clientData/>
  </xdr:twoCellAnchor>
  <xdr:twoCellAnchor>
    <xdr:from>
      <xdr:col>5</xdr:col>
      <xdr:colOff>276225</xdr:colOff>
      <xdr:row>16</xdr:row>
      <xdr:rowOff>123825</xdr:rowOff>
    </xdr:from>
    <xdr:to>
      <xdr:col>7</xdr:col>
      <xdr:colOff>152400</xdr:colOff>
      <xdr:row>18</xdr:row>
      <xdr:rowOff>57150</xdr:rowOff>
    </xdr:to>
    <xdr:sp macro="" textlink="">
      <xdr:nvSpPr>
        <xdr:cNvPr id="13" name="Rectangle 12" descr="Marbre blanc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21336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J12</a:t>
          </a:r>
        </a:p>
      </xdr:txBody>
    </xdr:sp>
    <xdr:clientData/>
  </xdr:twoCellAnchor>
  <xdr:twoCellAnchor>
    <xdr:from>
      <xdr:col>7</xdr:col>
      <xdr:colOff>200025</xdr:colOff>
      <xdr:row>16</xdr:row>
      <xdr:rowOff>123825</xdr:rowOff>
    </xdr:from>
    <xdr:to>
      <xdr:col>9</xdr:col>
      <xdr:colOff>76200</xdr:colOff>
      <xdr:row>18</xdr:row>
      <xdr:rowOff>57150</xdr:rowOff>
    </xdr:to>
    <xdr:sp macro="" textlink="">
      <xdr:nvSpPr>
        <xdr:cNvPr id="14" name="Rectangle 13" descr="Marbre blanc">
          <a:hlinkClick xmlns:r="http://schemas.openxmlformats.org/officeDocument/2006/relationships" r:id="rId14"/>
        </xdr:cNvPr>
        <xdr:cNvSpPr>
          <a:spLocks noChangeArrowheads="1"/>
        </xdr:cNvSpPr>
      </xdr:nvSpPr>
      <xdr:spPr bwMode="auto">
        <a:xfrm>
          <a:off x="28003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J13</a:t>
          </a:r>
        </a:p>
      </xdr:txBody>
    </xdr:sp>
    <xdr:clientData/>
  </xdr:twoCellAnchor>
  <xdr:twoCellAnchor>
    <xdr:from>
      <xdr:col>9</xdr:col>
      <xdr:colOff>123825</xdr:colOff>
      <xdr:row>16</xdr:row>
      <xdr:rowOff>123825</xdr:rowOff>
    </xdr:from>
    <xdr:to>
      <xdr:col>11</xdr:col>
      <xdr:colOff>0</xdr:colOff>
      <xdr:row>18</xdr:row>
      <xdr:rowOff>57150</xdr:rowOff>
    </xdr:to>
    <xdr:sp macro="" textlink="">
      <xdr:nvSpPr>
        <xdr:cNvPr id="15" name="Rectangle 14" descr="Marbre blanc">
          <a:hlinkClick xmlns:r="http://schemas.openxmlformats.org/officeDocument/2006/relationships" r:id="rId15"/>
        </xdr:cNvPr>
        <xdr:cNvSpPr>
          <a:spLocks noChangeArrowheads="1"/>
        </xdr:cNvSpPr>
      </xdr:nvSpPr>
      <xdr:spPr bwMode="auto">
        <a:xfrm>
          <a:off x="34671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J14</a:t>
          </a:r>
        </a:p>
      </xdr:txBody>
    </xdr:sp>
    <xdr:clientData/>
  </xdr:twoCellAnchor>
  <xdr:twoCellAnchor>
    <xdr:from>
      <xdr:col>11</xdr:col>
      <xdr:colOff>47625</xdr:colOff>
      <xdr:row>16</xdr:row>
      <xdr:rowOff>123825</xdr:rowOff>
    </xdr:from>
    <xdr:to>
      <xdr:col>12</xdr:col>
      <xdr:colOff>295275</xdr:colOff>
      <xdr:row>18</xdr:row>
      <xdr:rowOff>57150</xdr:rowOff>
    </xdr:to>
    <xdr:sp macro="" textlink="">
      <xdr:nvSpPr>
        <xdr:cNvPr id="16" name="Rectangle 15" descr="Marbre blanc">
          <a:hlinkClick xmlns:r="http://schemas.openxmlformats.org/officeDocument/2006/relationships" r:id="rId16"/>
        </xdr:cNvPr>
        <xdr:cNvSpPr>
          <a:spLocks noChangeArrowheads="1"/>
        </xdr:cNvSpPr>
      </xdr:nvSpPr>
      <xdr:spPr bwMode="auto">
        <a:xfrm>
          <a:off x="41338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J15</a:t>
          </a:r>
        </a:p>
      </xdr:txBody>
    </xdr:sp>
    <xdr:clientData/>
  </xdr:twoCellAnchor>
  <xdr:twoCellAnchor>
    <xdr:from>
      <xdr:col>12</xdr:col>
      <xdr:colOff>352425</xdr:colOff>
      <xdr:row>16</xdr:row>
      <xdr:rowOff>123825</xdr:rowOff>
    </xdr:from>
    <xdr:to>
      <xdr:col>14</xdr:col>
      <xdr:colOff>219075</xdr:colOff>
      <xdr:row>18</xdr:row>
      <xdr:rowOff>57150</xdr:rowOff>
    </xdr:to>
    <xdr:sp macro="" textlink="">
      <xdr:nvSpPr>
        <xdr:cNvPr id="17" name="Rectangle 16" descr="Marbre blanc">
          <a:hlinkClick xmlns:r="http://schemas.openxmlformats.org/officeDocument/2006/relationships" r:id="rId17"/>
        </xdr:cNvPr>
        <xdr:cNvSpPr>
          <a:spLocks noChangeArrowheads="1"/>
        </xdr:cNvSpPr>
      </xdr:nvSpPr>
      <xdr:spPr bwMode="auto">
        <a:xfrm>
          <a:off x="4810125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J16</a:t>
          </a:r>
        </a:p>
      </xdr:txBody>
    </xdr:sp>
    <xdr:clientData/>
  </xdr:twoCellAnchor>
  <xdr:twoCellAnchor>
    <xdr:from>
      <xdr:col>0</xdr:col>
      <xdr:colOff>123825</xdr:colOff>
      <xdr:row>18</xdr:row>
      <xdr:rowOff>123825</xdr:rowOff>
    </xdr:from>
    <xdr:to>
      <xdr:col>2</xdr:col>
      <xdr:colOff>0</xdr:colOff>
      <xdr:row>20</xdr:row>
      <xdr:rowOff>57150</xdr:rowOff>
    </xdr:to>
    <xdr:sp macro="" textlink="">
      <xdr:nvSpPr>
        <xdr:cNvPr id="18" name="Rectangle 17" descr="Marbre blanc">
          <a:hlinkClick xmlns:r="http://schemas.openxmlformats.org/officeDocument/2006/relationships" r:id="rId18"/>
        </xdr:cNvPr>
        <xdr:cNvSpPr>
          <a:spLocks noChangeArrowheads="1"/>
        </xdr:cNvSpPr>
      </xdr:nvSpPr>
      <xdr:spPr bwMode="auto">
        <a:xfrm>
          <a:off x="12382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J17</a:t>
          </a:r>
        </a:p>
      </xdr:txBody>
    </xdr:sp>
    <xdr:clientData/>
  </xdr:twoCellAnchor>
  <xdr:twoCellAnchor>
    <xdr:from>
      <xdr:col>2</xdr:col>
      <xdr:colOff>47625</xdr:colOff>
      <xdr:row>18</xdr:row>
      <xdr:rowOff>123825</xdr:rowOff>
    </xdr:from>
    <xdr:to>
      <xdr:col>3</xdr:col>
      <xdr:colOff>295275</xdr:colOff>
      <xdr:row>20</xdr:row>
      <xdr:rowOff>57150</xdr:rowOff>
    </xdr:to>
    <xdr:sp macro="" textlink="">
      <xdr:nvSpPr>
        <xdr:cNvPr id="19" name="Rectangle 18" descr="Marbre blanc">
          <a:hlinkClick xmlns:r="http://schemas.openxmlformats.org/officeDocument/2006/relationships" r:id="rId19"/>
        </xdr:cNvPr>
        <xdr:cNvSpPr>
          <a:spLocks noChangeArrowheads="1"/>
        </xdr:cNvSpPr>
      </xdr:nvSpPr>
      <xdr:spPr bwMode="auto">
        <a:xfrm>
          <a:off x="79057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J18</a:t>
          </a:r>
        </a:p>
      </xdr:txBody>
    </xdr:sp>
    <xdr:clientData/>
  </xdr:twoCellAnchor>
  <xdr:twoCellAnchor>
    <xdr:from>
      <xdr:col>3</xdr:col>
      <xdr:colOff>352425</xdr:colOff>
      <xdr:row>18</xdr:row>
      <xdr:rowOff>123825</xdr:rowOff>
    </xdr:from>
    <xdr:to>
      <xdr:col>5</xdr:col>
      <xdr:colOff>219075</xdr:colOff>
      <xdr:row>20</xdr:row>
      <xdr:rowOff>57150</xdr:rowOff>
    </xdr:to>
    <xdr:sp macro="" textlink="">
      <xdr:nvSpPr>
        <xdr:cNvPr id="20" name="Rectangle 19" descr="Marbre blanc">
          <a:hlinkClick xmlns:r="http://schemas.openxmlformats.org/officeDocument/2006/relationships" r:id="rId20"/>
        </xdr:cNvPr>
        <xdr:cNvSpPr>
          <a:spLocks noChangeArrowheads="1"/>
        </xdr:cNvSpPr>
      </xdr:nvSpPr>
      <xdr:spPr bwMode="auto">
        <a:xfrm>
          <a:off x="1466850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J19</a:t>
          </a:r>
        </a:p>
      </xdr:txBody>
    </xdr:sp>
    <xdr:clientData/>
  </xdr:twoCellAnchor>
  <xdr:twoCellAnchor>
    <xdr:from>
      <xdr:col>5</xdr:col>
      <xdr:colOff>276225</xdr:colOff>
      <xdr:row>18</xdr:row>
      <xdr:rowOff>123825</xdr:rowOff>
    </xdr:from>
    <xdr:to>
      <xdr:col>7</xdr:col>
      <xdr:colOff>152400</xdr:colOff>
      <xdr:row>20</xdr:row>
      <xdr:rowOff>57150</xdr:rowOff>
    </xdr:to>
    <xdr:sp macro="" textlink="">
      <xdr:nvSpPr>
        <xdr:cNvPr id="21" name="Rectangle 20" descr="Marbre blanc">
          <a:hlinkClick xmlns:r="http://schemas.openxmlformats.org/officeDocument/2006/relationships" r:id="rId21"/>
        </xdr:cNvPr>
        <xdr:cNvSpPr>
          <a:spLocks noChangeArrowheads="1"/>
        </xdr:cNvSpPr>
      </xdr:nvSpPr>
      <xdr:spPr bwMode="auto">
        <a:xfrm>
          <a:off x="21336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J20</a:t>
          </a:r>
        </a:p>
      </xdr:txBody>
    </xdr:sp>
    <xdr:clientData/>
  </xdr:twoCellAnchor>
  <xdr:twoCellAnchor>
    <xdr:from>
      <xdr:col>7</xdr:col>
      <xdr:colOff>200025</xdr:colOff>
      <xdr:row>18</xdr:row>
      <xdr:rowOff>123825</xdr:rowOff>
    </xdr:from>
    <xdr:to>
      <xdr:col>9</xdr:col>
      <xdr:colOff>76200</xdr:colOff>
      <xdr:row>20</xdr:row>
      <xdr:rowOff>57150</xdr:rowOff>
    </xdr:to>
    <xdr:sp macro="" textlink="">
      <xdr:nvSpPr>
        <xdr:cNvPr id="22" name="Rectangle 21" descr="Marbre blanc">
          <a:hlinkClick xmlns:r="http://schemas.openxmlformats.org/officeDocument/2006/relationships" r:id="rId22"/>
        </xdr:cNvPr>
        <xdr:cNvSpPr>
          <a:spLocks noChangeArrowheads="1"/>
        </xdr:cNvSpPr>
      </xdr:nvSpPr>
      <xdr:spPr bwMode="auto">
        <a:xfrm>
          <a:off x="28003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J21</a:t>
          </a:r>
        </a:p>
      </xdr:txBody>
    </xdr:sp>
    <xdr:clientData/>
  </xdr:twoCellAnchor>
  <xdr:twoCellAnchor>
    <xdr:from>
      <xdr:col>9</xdr:col>
      <xdr:colOff>123825</xdr:colOff>
      <xdr:row>18</xdr:row>
      <xdr:rowOff>123825</xdr:rowOff>
    </xdr:from>
    <xdr:to>
      <xdr:col>11</xdr:col>
      <xdr:colOff>0</xdr:colOff>
      <xdr:row>20</xdr:row>
      <xdr:rowOff>57150</xdr:rowOff>
    </xdr:to>
    <xdr:sp macro="" textlink="">
      <xdr:nvSpPr>
        <xdr:cNvPr id="23" name="Rectangle 22" descr="Marbre vert">
          <a:hlinkClick xmlns:r="http://schemas.openxmlformats.org/officeDocument/2006/relationships" r:id="rId23"/>
        </xdr:cNvPr>
        <xdr:cNvSpPr>
          <a:spLocks noChangeArrowheads="1"/>
        </xdr:cNvSpPr>
      </xdr:nvSpPr>
      <xdr:spPr bwMode="auto">
        <a:xfrm>
          <a:off x="34671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4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J22</a:t>
          </a:r>
        </a:p>
      </xdr:txBody>
    </xdr:sp>
    <xdr:clientData/>
  </xdr:twoCellAnchor>
  <xdr:twoCellAnchor>
    <xdr:from>
      <xdr:col>11</xdr:col>
      <xdr:colOff>47625</xdr:colOff>
      <xdr:row>18</xdr:row>
      <xdr:rowOff>123825</xdr:rowOff>
    </xdr:from>
    <xdr:to>
      <xdr:col>12</xdr:col>
      <xdr:colOff>295275</xdr:colOff>
      <xdr:row>20</xdr:row>
      <xdr:rowOff>57150</xdr:rowOff>
    </xdr:to>
    <xdr:sp macro="" textlink="">
      <xdr:nvSpPr>
        <xdr:cNvPr id="24" name="Rectangle 23" descr="Marbre blanc">
          <a:hlinkClick xmlns:r="http://schemas.openxmlformats.org/officeDocument/2006/relationships" r:id="rId25"/>
        </xdr:cNvPr>
        <xdr:cNvSpPr>
          <a:spLocks noChangeArrowheads="1"/>
        </xdr:cNvSpPr>
      </xdr:nvSpPr>
      <xdr:spPr bwMode="auto">
        <a:xfrm>
          <a:off x="41338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J23</a:t>
          </a:r>
        </a:p>
      </xdr:txBody>
    </xdr:sp>
    <xdr:clientData/>
  </xdr:twoCellAnchor>
  <xdr:twoCellAnchor>
    <xdr:from>
      <xdr:col>12</xdr:col>
      <xdr:colOff>352425</xdr:colOff>
      <xdr:row>18</xdr:row>
      <xdr:rowOff>123825</xdr:rowOff>
    </xdr:from>
    <xdr:to>
      <xdr:col>14</xdr:col>
      <xdr:colOff>219075</xdr:colOff>
      <xdr:row>20</xdr:row>
      <xdr:rowOff>57150</xdr:rowOff>
    </xdr:to>
    <xdr:sp macro="" textlink="">
      <xdr:nvSpPr>
        <xdr:cNvPr id="25" name="Rectangle 24" descr="Marbre blanc">
          <a:hlinkClick xmlns:r="http://schemas.openxmlformats.org/officeDocument/2006/relationships" r:id="rId26"/>
        </xdr:cNvPr>
        <xdr:cNvSpPr>
          <a:spLocks noChangeArrowheads="1"/>
        </xdr:cNvSpPr>
      </xdr:nvSpPr>
      <xdr:spPr bwMode="auto">
        <a:xfrm>
          <a:off x="4810125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J24</a:t>
          </a:r>
        </a:p>
      </xdr:txBody>
    </xdr:sp>
    <xdr:clientData/>
  </xdr:twoCellAnchor>
  <xdr:twoCellAnchor>
    <xdr:from>
      <xdr:col>0</xdr:col>
      <xdr:colOff>123825</xdr:colOff>
      <xdr:row>20</xdr:row>
      <xdr:rowOff>123825</xdr:rowOff>
    </xdr:from>
    <xdr:to>
      <xdr:col>2</xdr:col>
      <xdr:colOff>0</xdr:colOff>
      <xdr:row>22</xdr:row>
      <xdr:rowOff>57150</xdr:rowOff>
    </xdr:to>
    <xdr:sp macro="" textlink="">
      <xdr:nvSpPr>
        <xdr:cNvPr id="26" name="Rectangle 25" descr="Marbre blanc">
          <a:hlinkClick xmlns:r="http://schemas.openxmlformats.org/officeDocument/2006/relationships" r:id="rId27"/>
        </xdr:cNvPr>
        <xdr:cNvSpPr>
          <a:spLocks noChangeArrowheads="1"/>
        </xdr:cNvSpPr>
      </xdr:nvSpPr>
      <xdr:spPr bwMode="auto">
        <a:xfrm>
          <a:off x="12382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J25</a:t>
          </a:r>
        </a:p>
      </xdr:txBody>
    </xdr:sp>
    <xdr:clientData/>
  </xdr:twoCellAnchor>
  <xdr:twoCellAnchor>
    <xdr:from>
      <xdr:col>2</xdr:col>
      <xdr:colOff>47625</xdr:colOff>
      <xdr:row>20</xdr:row>
      <xdr:rowOff>123825</xdr:rowOff>
    </xdr:from>
    <xdr:to>
      <xdr:col>3</xdr:col>
      <xdr:colOff>295275</xdr:colOff>
      <xdr:row>22</xdr:row>
      <xdr:rowOff>57150</xdr:rowOff>
    </xdr:to>
    <xdr:sp macro="" textlink="">
      <xdr:nvSpPr>
        <xdr:cNvPr id="27" name="Rectangle 26" descr="Marbre blanc">
          <a:hlinkClick xmlns:r="http://schemas.openxmlformats.org/officeDocument/2006/relationships" r:id="rId28"/>
        </xdr:cNvPr>
        <xdr:cNvSpPr>
          <a:spLocks noChangeArrowheads="1"/>
        </xdr:cNvSpPr>
      </xdr:nvSpPr>
      <xdr:spPr bwMode="auto">
        <a:xfrm>
          <a:off x="79057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J26</a:t>
          </a:r>
        </a:p>
      </xdr:txBody>
    </xdr:sp>
    <xdr:clientData/>
  </xdr:twoCellAnchor>
  <xdr:twoCellAnchor>
    <xdr:from>
      <xdr:col>11</xdr:col>
      <xdr:colOff>38100</xdr:colOff>
      <xdr:row>20</xdr:row>
      <xdr:rowOff>123825</xdr:rowOff>
    </xdr:from>
    <xdr:to>
      <xdr:col>14</xdr:col>
      <xdr:colOff>219075</xdr:colOff>
      <xdr:row>22</xdr:row>
      <xdr:rowOff>57150</xdr:rowOff>
    </xdr:to>
    <xdr:sp macro="" textlink="">
      <xdr:nvSpPr>
        <xdr:cNvPr id="40" name="Rectangle 39" descr="Parchemin">
          <a:hlinkClick xmlns:r="http://schemas.openxmlformats.org/officeDocument/2006/relationships" r:id="rId29"/>
        </xdr:cNvPr>
        <xdr:cNvSpPr>
          <a:spLocks noChangeArrowheads="1"/>
        </xdr:cNvSpPr>
      </xdr:nvSpPr>
      <xdr:spPr bwMode="auto">
        <a:xfrm>
          <a:off x="4019550" y="4314825"/>
          <a:ext cx="12668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Statistiques</a:t>
          </a: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14</xdr:row>
      <xdr:rowOff>123825</xdr:rowOff>
    </xdr:from>
    <xdr:to>
      <xdr:col>2</xdr:col>
      <xdr:colOff>0</xdr:colOff>
      <xdr:row>16</xdr:row>
      <xdr:rowOff>57150</xdr:rowOff>
    </xdr:to>
    <xdr:sp macro="" textlink="">
      <xdr:nvSpPr>
        <xdr:cNvPr id="2" name="Rectangle 1" descr="Marbre blanc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J01</a:t>
          </a:r>
        </a:p>
      </xdr:txBody>
    </xdr:sp>
    <xdr:clientData/>
  </xdr:twoCellAnchor>
  <xdr:twoCellAnchor>
    <xdr:from>
      <xdr:col>2</xdr:col>
      <xdr:colOff>47625</xdr:colOff>
      <xdr:row>14</xdr:row>
      <xdr:rowOff>123825</xdr:rowOff>
    </xdr:from>
    <xdr:to>
      <xdr:col>3</xdr:col>
      <xdr:colOff>295275</xdr:colOff>
      <xdr:row>16</xdr:row>
      <xdr:rowOff>57150</xdr:rowOff>
    </xdr:to>
    <xdr:sp macro="" textlink="">
      <xdr:nvSpPr>
        <xdr:cNvPr id="3" name="Rectangle 2" descr="Marbre blanc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79057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J02</a:t>
          </a:r>
        </a:p>
      </xdr:txBody>
    </xdr:sp>
    <xdr:clientData/>
  </xdr:twoCellAnchor>
  <xdr:twoCellAnchor>
    <xdr:from>
      <xdr:col>3</xdr:col>
      <xdr:colOff>352425</xdr:colOff>
      <xdr:row>14</xdr:row>
      <xdr:rowOff>123825</xdr:rowOff>
    </xdr:from>
    <xdr:to>
      <xdr:col>5</xdr:col>
      <xdr:colOff>219075</xdr:colOff>
      <xdr:row>16</xdr:row>
      <xdr:rowOff>57150</xdr:rowOff>
    </xdr:to>
    <xdr:sp macro="" textlink="">
      <xdr:nvSpPr>
        <xdr:cNvPr id="4" name="Rectangle 3" descr="Marbre blanc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1466850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J03</a:t>
          </a:r>
        </a:p>
      </xdr:txBody>
    </xdr:sp>
    <xdr:clientData/>
  </xdr:twoCellAnchor>
  <xdr:twoCellAnchor>
    <xdr:from>
      <xdr:col>5</xdr:col>
      <xdr:colOff>276225</xdr:colOff>
      <xdr:row>14</xdr:row>
      <xdr:rowOff>123825</xdr:rowOff>
    </xdr:from>
    <xdr:to>
      <xdr:col>7</xdr:col>
      <xdr:colOff>152400</xdr:colOff>
      <xdr:row>16</xdr:row>
      <xdr:rowOff>57150</xdr:rowOff>
    </xdr:to>
    <xdr:sp macro="" textlink="">
      <xdr:nvSpPr>
        <xdr:cNvPr id="5" name="Rectangle 4" descr="Marbre blanc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21336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J04</a:t>
          </a:r>
        </a:p>
      </xdr:txBody>
    </xdr:sp>
    <xdr:clientData/>
  </xdr:twoCellAnchor>
  <xdr:twoCellAnchor>
    <xdr:from>
      <xdr:col>7</xdr:col>
      <xdr:colOff>200025</xdr:colOff>
      <xdr:row>14</xdr:row>
      <xdr:rowOff>123825</xdr:rowOff>
    </xdr:from>
    <xdr:to>
      <xdr:col>9</xdr:col>
      <xdr:colOff>76200</xdr:colOff>
      <xdr:row>16</xdr:row>
      <xdr:rowOff>57150</xdr:rowOff>
    </xdr:to>
    <xdr:sp macro="" textlink="">
      <xdr:nvSpPr>
        <xdr:cNvPr id="6" name="Rectangle 5" descr="Marbre blanc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28003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J05</a:t>
          </a:r>
        </a:p>
      </xdr:txBody>
    </xdr:sp>
    <xdr:clientData/>
  </xdr:twoCellAnchor>
  <xdr:twoCellAnchor>
    <xdr:from>
      <xdr:col>9</xdr:col>
      <xdr:colOff>123825</xdr:colOff>
      <xdr:row>14</xdr:row>
      <xdr:rowOff>123825</xdr:rowOff>
    </xdr:from>
    <xdr:to>
      <xdr:col>11</xdr:col>
      <xdr:colOff>0</xdr:colOff>
      <xdr:row>16</xdr:row>
      <xdr:rowOff>57150</xdr:rowOff>
    </xdr:to>
    <xdr:sp macro="" textlink="">
      <xdr:nvSpPr>
        <xdr:cNvPr id="7" name="Rectangle 6" descr="Marbre blanc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34671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J06</a:t>
          </a:r>
        </a:p>
      </xdr:txBody>
    </xdr:sp>
    <xdr:clientData/>
  </xdr:twoCellAnchor>
  <xdr:twoCellAnchor>
    <xdr:from>
      <xdr:col>11</xdr:col>
      <xdr:colOff>47625</xdr:colOff>
      <xdr:row>14</xdr:row>
      <xdr:rowOff>123825</xdr:rowOff>
    </xdr:from>
    <xdr:to>
      <xdr:col>12</xdr:col>
      <xdr:colOff>295275</xdr:colOff>
      <xdr:row>16</xdr:row>
      <xdr:rowOff>57150</xdr:rowOff>
    </xdr:to>
    <xdr:sp macro="" textlink="">
      <xdr:nvSpPr>
        <xdr:cNvPr id="8" name="Rectangle 7" descr="Marbre blanc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41338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J07</a:t>
          </a:r>
        </a:p>
      </xdr:txBody>
    </xdr:sp>
    <xdr:clientData/>
  </xdr:twoCellAnchor>
  <xdr:twoCellAnchor>
    <xdr:from>
      <xdr:col>12</xdr:col>
      <xdr:colOff>352425</xdr:colOff>
      <xdr:row>14</xdr:row>
      <xdr:rowOff>123825</xdr:rowOff>
    </xdr:from>
    <xdr:to>
      <xdr:col>14</xdr:col>
      <xdr:colOff>219075</xdr:colOff>
      <xdr:row>16</xdr:row>
      <xdr:rowOff>57150</xdr:rowOff>
    </xdr:to>
    <xdr:sp macro="" textlink="">
      <xdr:nvSpPr>
        <xdr:cNvPr id="9" name="Rectangle 8" descr="Marbre blanc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4810125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J08</a:t>
          </a:r>
        </a:p>
      </xdr:txBody>
    </xdr:sp>
    <xdr:clientData/>
  </xdr:twoCellAnchor>
  <xdr:twoCellAnchor>
    <xdr:from>
      <xdr:col>0</xdr:col>
      <xdr:colOff>123825</xdr:colOff>
      <xdr:row>16</xdr:row>
      <xdr:rowOff>123825</xdr:rowOff>
    </xdr:from>
    <xdr:to>
      <xdr:col>2</xdr:col>
      <xdr:colOff>0</xdr:colOff>
      <xdr:row>18</xdr:row>
      <xdr:rowOff>57150</xdr:rowOff>
    </xdr:to>
    <xdr:sp macro="" textlink="">
      <xdr:nvSpPr>
        <xdr:cNvPr id="10" name="Rectangle 9" descr="Marbre blanc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12382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J09</a:t>
          </a:r>
        </a:p>
      </xdr:txBody>
    </xdr:sp>
    <xdr:clientData/>
  </xdr:twoCellAnchor>
  <xdr:twoCellAnchor>
    <xdr:from>
      <xdr:col>2</xdr:col>
      <xdr:colOff>47625</xdr:colOff>
      <xdr:row>16</xdr:row>
      <xdr:rowOff>123825</xdr:rowOff>
    </xdr:from>
    <xdr:to>
      <xdr:col>3</xdr:col>
      <xdr:colOff>295275</xdr:colOff>
      <xdr:row>18</xdr:row>
      <xdr:rowOff>57150</xdr:rowOff>
    </xdr:to>
    <xdr:sp macro="" textlink="">
      <xdr:nvSpPr>
        <xdr:cNvPr id="11" name="Rectangle 10" descr="Marbre blanc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79057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J10</a:t>
          </a:r>
        </a:p>
      </xdr:txBody>
    </xdr:sp>
    <xdr:clientData/>
  </xdr:twoCellAnchor>
  <xdr:twoCellAnchor>
    <xdr:from>
      <xdr:col>3</xdr:col>
      <xdr:colOff>352425</xdr:colOff>
      <xdr:row>16</xdr:row>
      <xdr:rowOff>123825</xdr:rowOff>
    </xdr:from>
    <xdr:to>
      <xdr:col>5</xdr:col>
      <xdr:colOff>219075</xdr:colOff>
      <xdr:row>18</xdr:row>
      <xdr:rowOff>57150</xdr:rowOff>
    </xdr:to>
    <xdr:sp macro="" textlink="">
      <xdr:nvSpPr>
        <xdr:cNvPr id="12" name="Rectangle 11" descr="Marbre blanc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1466850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J11</a:t>
          </a:r>
        </a:p>
      </xdr:txBody>
    </xdr:sp>
    <xdr:clientData/>
  </xdr:twoCellAnchor>
  <xdr:twoCellAnchor>
    <xdr:from>
      <xdr:col>5</xdr:col>
      <xdr:colOff>276225</xdr:colOff>
      <xdr:row>16</xdr:row>
      <xdr:rowOff>123825</xdr:rowOff>
    </xdr:from>
    <xdr:to>
      <xdr:col>7</xdr:col>
      <xdr:colOff>152400</xdr:colOff>
      <xdr:row>18</xdr:row>
      <xdr:rowOff>57150</xdr:rowOff>
    </xdr:to>
    <xdr:sp macro="" textlink="">
      <xdr:nvSpPr>
        <xdr:cNvPr id="13" name="Rectangle 12" descr="Marbre blanc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21336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J12</a:t>
          </a:r>
        </a:p>
      </xdr:txBody>
    </xdr:sp>
    <xdr:clientData/>
  </xdr:twoCellAnchor>
  <xdr:twoCellAnchor>
    <xdr:from>
      <xdr:col>7</xdr:col>
      <xdr:colOff>200025</xdr:colOff>
      <xdr:row>16</xdr:row>
      <xdr:rowOff>123825</xdr:rowOff>
    </xdr:from>
    <xdr:to>
      <xdr:col>9</xdr:col>
      <xdr:colOff>76200</xdr:colOff>
      <xdr:row>18</xdr:row>
      <xdr:rowOff>57150</xdr:rowOff>
    </xdr:to>
    <xdr:sp macro="" textlink="">
      <xdr:nvSpPr>
        <xdr:cNvPr id="14" name="Rectangle 13" descr="Marbre blanc">
          <a:hlinkClick xmlns:r="http://schemas.openxmlformats.org/officeDocument/2006/relationships" r:id="rId14"/>
        </xdr:cNvPr>
        <xdr:cNvSpPr>
          <a:spLocks noChangeArrowheads="1"/>
        </xdr:cNvSpPr>
      </xdr:nvSpPr>
      <xdr:spPr bwMode="auto">
        <a:xfrm>
          <a:off x="28003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J13</a:t>
          </a:r>
        </a:p>
      </xdr:txBody>
    </xdr:sp>
    <xdr:clientData/>
  </xdr:twoCellAnchor>
  <xdr:twoCellAnchor>
    <xdr:from>
      <xdr:col>9</xdr:col>
      <xdr:colOff>123825</xdr:colOff>
      <xdr:row>16</xdr:row>
      <xdr:rowOff>123825</xdr:rowOff>
    </xdr:from>
    <xdr:to>
      <xdr:col>11</xdr:col>
      <xdr:colOff>0</xdr:colOff>
      <xdr:row>18</xdr:row>
      <xdr:rowOff>57150</xdr:rowOff>
    </xdr:to>
    <xdr:sp macro="" textlink="">
      <xdr:nvSpPr>
        <xdr:cNvPr id="15" name="Rectangle 14" descr="Marbre blanc">
          <a:hlinkClick xmlns:r="http://schemas.openxmlformats.org/officeDocument/2006/relationships" r:id="rId15"/>
        </xdr:cNvPr>
        <xdr:cNvSpPr>
          <a:spLocks noChangeArrowheads="1"/>
        </xdr:cNvSpPr>
      </xdr:nvSpPr>
      <xdr:spPr bwMode="auto">
        <a:xfrm>
          <a:off x="34671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J14</a:t>
          </a:r>
        </a:p>
      </xdr:txBody>
    </xdr:sp>
    <xdr:clientData/>
  </xdr:twoCellAnchor>
  <xdr:twoCellAnchor>
    <xdr:from>
      <xdr:col>11</xdr:col>
      <xdr:colOff>47625</xdr:colOff>
      <xdr:row>16</xdr:row>
      <xdr:rowOff>123825</xdr:rowOff>
    </xdr:from>
    <xdr:to>
      <xdr:col>12</xdr:col>
      <xdr:colOff>295275</xdr:colOff>
      <xdr:row>18</xdr:row>
      <xdr:rowOff>57150</xdr:rowOff>
    </xdr:to>
    <xdr:sp macro="" textlink="">
      <xdr:nvSpPr>
        <xdr:cNvPr id="16" name="Rectangle 15" descr="Marbre blanc">
          <a:hlinkClick xmlns:r="http://schemas.openxmlformats.org/officeDocument/2006/relationships" r:id="rId16"/>
        </xdr:cNvPr>
        <xdr:cNvSpPr>
          <a:spLocks noChangeArrowheads="1"/>
        </xdr:cNvSpPr>
      </xdr:nvSpPr>
      <xdr:spPr bwMode="auto">
        <a:xfrm>
          <a:off x="41338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J15</a:t>
          </a:r>
        </a:p>
      </xdr:txBody>
    </xdr:sp>
    <xdr:clientData/>
  </xdr:twoCellAnchor>
  <xdr:twoCellAnchor>
    <xdr:from>
      <xdr:col>12</xdr:col>
      <xdr:colOff>352425</xdr:colOff>
      <xdr:row>16</xdr:row>
      <xdr:rowOff>123825</xdr:rowOff>
    </xdr:from>
    <xdr:to>
      <xdr:col>14</xdr:col>
      <xdr:colOff>219075</xdr:colOff>
      <xdr:row>18</xdr:row>
      <xdr:rowOff>57150</xdr:rowOff>
    </xdr:to>
    <xdr:sp macro="" textlink="">
      <xdr:nvSpPr>
        <xdr:cNvPr id="17" name="Rectangle 16" descr="Marbre blanc">
          <a:hlinkClick xmlns:r="http://schemas.openxmlformats.org/officeDocument/2006/relationships" r:id="rId17"/>
        </xdr:cNvPr>
        <xdr:cNvSpPr>
          <a:spLocks noChangeArrowheads="1"/>
        </xdr:cNvSpPr>
      </xdr:nvSpPr>
      <xdr:spPr bwMode="auto">
        <a:xfrm>
          <a:off x="4810125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J16</a:t>
          </a:r>
        </a:p>
      </xdr:txBody>
    </xdr:sp>
    <xdr:clientData/>
  </xdr:twoCellAnchor>
  <xdr:twoCellAnchor>
    <xdr:from>
      <xdr:col>0</xdr:col>
      <xdr:colOff>123825</xdr:colOff>
      <xdr:row>18</xdr:row>
      <xdr:rowOff>123825</xdr:rowOff>
    </xdr:from>
    <xdr:to>
      <xdr:col>2</xdr:col>
      <xdr:colOff>0</xdr:colOff>
      <xdr:row>20</xdr:row>
      <xdr:rowOff>57150</xdr:rowOff>
    </xdr:to>
    <xdr:sp macro="" textlink="">
      <xdr:nvSpPr>
        <xdr:cNvPr id="18" name="Rectangle 17" descr="Marbre blanc">
          <a:hlinkClick xmlns:r="http://schemas.openxmlformats.org/officeDocument/2006/relationships" r:id="rId18"/>
        </xdr:cNvPr>
        <xdr:cNvSpPr>
          <a:spLocks noChangeArrowheads="1"/>
        </xdr:cNvSpPr>
      </xdr:nvSpPr>
      <xdr:spPr bwMode="auto">
        <a:xfrm>
          <a:off x="12382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J17</a:t>
          </a:r>
        </a:p>
      </xdr:txBody>
    </xdr:sp>
    <xdr:clientData/>
  </xdr:twoCellAnchor>
  <xdr:twoCellAnchor>
    <xdr:from>
      <xdr:col>2</xdr:col>
      <xdr:colOff>47625</xdr:colOff>
      <xdr:row>18</xdr:row>
      <xdr:rowOff>123825</xdr:rowOff>
    </xdr:from>
    <xdr:to>
      <xdr:col>3</xdr:col>
      <xdr:colOff>295275</xdr:colOff>
      <xdr:row>20</xdr:row>
      <xdr:rowOff>57150</xdr:rowOff>
    </xdr:to>
    <xdr:sp macro="" textlink="">
      <xdr:nvSpPr>
        <xdr:cNvPr id="19" name="Rectangle 18" descr="Marbre blanc">
          <a:hlinkClick xmlns:r="http://schemas.openxmlformats.org/officeDocument/2006/relationships" r:id="rId19"/>
        </xdr:cNvPr>
        <xdr:cNvSpPr>
          <a:spLocks noChangeArrowheads="1"/>
        </xdr:cNvSpPr>
      </xdr:nvSpPr>
      <xdr:spPr bwMode="auto">
        <a:xfrm>
          <a:off x="79057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J18</a:t>
          </a:r>
        </a:p>
      </xdr:txBody>
    </xdr:sp>
    <xdr:clientData/>
  </xdr:twoCellAnchor>
  <xdr:twoCellAnchor>
    <xdr:from>
      <xdr:col>3</xdr:col>
      <xdr:colOff>352425</xdr:colOff>
      <xdr:row>18</xdr:row>
      <xdr:rowOff>123825</xdr:rowOff>
    </xdr:from>
    <xdr:to>
      <xdr:col>5</xdr:col>
      <xdr:colOff>219075</xdr:colOff>
      <xdr:row>20</xdr:row>
      <xdr:rowOff>57150</xdr:rowOff>
    </xdr:to>
    <xdr:sp macro="" textlink="">
      <xdr:nvSpPr>
        <xdr:cNvPr id="20" name="Rectangle 19" descr="Marbre blanc">
          <a:hlinkClick xmlns:r="http://schemas.openxmlformats.org/officeDocument/2006/relationships" r:id="rId20"/>
        </xdr:cNvPr>
        <xdr:cNvSpPr>
          <a:spLocks noChangeArrowheads="1"/>
        </xdr:cNvSpPr>
      </xdr:nvSpPr>
      <xdr:spPr bwMode="auto">
        <a:xfrm>
          <a:off x="1466850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J19</a:t>
          </a:r>
        </a:p>
      </xdr:txBody>
    </xdr:sp>
    <xdr:clientData/>
  </xdr:twoCellAnchor>
  <xdr:twoCellAnchor>
    <xdr:from>
      <xdr:col>5</xdr:col>
      <xdr:colOff>276225</xdr:colOff>
      <xdr:row>18</xdr:row>
      <xdr:rowOff>123825</xdr:rowOff>
    </xdr:from>
    <xdr:to>
      <xdr:col>7</xdr:col>
      <xdr:colOff>152400</xdr:colOff>
      <xdr:row>20</xdr:row>
      <xdr:rowOff>57150</xdr:rowOff>
    </xdr:to>
    <xdr:sp macro="" textlink="">
      <xdr:nvSpPr>
        <xdr:cNvPr id="21" name="Rectangle 20" descr="Marbre blanc">
          <a:hlinkClick xmlns:r="http://schemas.openxmlformats.org/officeDocument/2006/relationships" r:id="rId21"/>
        </xdr:cNvPr>
        <xdr:cNvSpPr>
          <a:spLocks noChangeArrowheads="1"/>
        </xdr:cNvSpPr>
      </xdr:nvSpPr>
      <xdr:spPr bwMode="auto">
        <a:xfrm>
          <a:off x="21336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J20</a:t>
          </a:r>
        </a:p>
      </xdr:txBody>
    </xdr:sp>
    <xdr:clientData/>
  </xdr:twoCellAnchor>
  <xdr:twoCellAnchor>
    <xdr:from>
      <xdr:col>7</xdr:col>
      <xdr:colOff>200025</xdr:colOff>
      <xdr:row>18</xdr:row>
      <xdr:rowOff>123825</xdr:rowOff>
    </xdr:from>
    <xdr:to>
      <xdr:col>9</xdr:col>
      <xdr:colOff>76200</xdr:colOff>
      <xdr:row>20</xdr:row>
      <xdr:rowOff>57150</xdr:rowOff>
    </xdr:to>
    <xdr:sp macro="" textlink="">
      <xdr:nvSpPr>
        <xdr:cNvPr id="22" name="Rectangle 21" descr="Marbre blanc">
          <a:hlinkClick xmlns:r="http://schemas.openxmlformats.org/officeDocument/2006/relationships" r:id="rId22"/>
        </xdr:cNvPr>
        <xdr:cNvSpPr>
          <a:spLocks noChangeArrowheads="1"/>
        </xdr:cNvSpPr>
      </xdr:nvSpPr>
      <xdr:spPr bwMode="auto">
        <a:xfrm>
          <a:off x="28003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J21</a:t>
          </a:r>
        </a:p>
      </xdr:txBody>
    </xdr:sp>
    <xdr:clientData/>
  </xdr:twoCellAnchor>
  <xdr:twoCellAnchor>
    <xdr:from>
      <xdr:col>9</xdr:col>
      <xdr:colOff>123825</xdr:colOff>
      <xdr:row>18</xdr:row>
      <xdr:rowOff>123825</xdr:rowOff>
    </xdr:from>
    <xdr:to>
      <xdr:col>11</xdr:col>
      <xdr:colOff>0</xdr:colOff>
      <xdr:row>20</xdr:row>
      <xdr:rowOff>57150</xdr:rowOff>
    </xdr:to>
    <xdr:sp macro="" textlink="">
      <xdr:nvSpPr>
        <xdr:cNvPr id="23" name="Rectangle 22" descr="Marbre blanc">
          <a:hlinkClick xmlns:r="http://schemas.openxmlformats.org/officeDocument/2006/relationships" r:id="rId23"/>
        </xdr:cNvPr>
        <xdr:cNvSpPr>
          <a:spLocks noChangeArrowheads="1"/>
        </xdr:cNvSpPr>
      </xdr:nvSpPr>
      <xdr:spPr bwMode="auto">
        <a:xfrm>
          <a:off x="34671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J22</a:t>
          </a:r>
        </a:p>
      </xdr:txBody>
    </xdr:sp>
    <xdr:clientData/>
  </xdr:twoCellAnchor>
  <xdr:twoCellAnchor>
    <xdr:from>
      <xdr:col>11</xdr:col>
      <xdr:colOff>47625</xdr:colOff>
      <xdr:row>18</xdr:row>
      <xdr:rowOff>123825</xdr:rowOff>
    </xdr:from>
    <xdr:to>
      <xdr:col>12</xdr:col>
      <xdr:colOff>295275</xdr:colOff>
      <xdr:row>20</xdr:row>
      <xdr:rowOff>57150</xdr:rowOff>
    </xdr:to>
    <xdr:sp macro="" textlink="">
      <xdr:nvSpPr>
        <xdr:cNvPr id="24" name="Rectangle 23" descr="Marbre vert">
          <a:hlinkClick xmlns:r="http://schemas.openxmlformats.org/officeDocument/2006/relationships" r:id="rId24"/>
        </xdr:cNvPr>
        <xdr:cNvSpPr>
          <a:spLocks noChangeArrowheads="1"/>
        </xdr:cNvSpPr>
      </xdr:nvSpPr>
      <xdr:spPr bwMode="auto">
        <a:xfrm>
          <a:off x="41338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5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J23</a:t>
          </a:r>
        </a:p>
      </xdr:txBody>
    </xdr:sp>
    <xdr:clientData/>
  </xdr:twoCellAnchor>
  <xdr:twoCellAnchor>
    <xdr:from>
      <xdr:col>12</xdr:col>
      <xdr:colOff>352425</xdr:colOff>
      <xdr:row>18</xdr:row>
      <xdr:rowOff>123825</xdr:rowOff>
    </xdr:from>
    <xdr:to>
      <xdr:col>14</xdr:col>
      <xdr:colOff>219075</xdr:colOff>
      <xdr:row>20</xdr:row>
      <xdr:rowOff>57150</xdr:rowOff>
    </xdr:to>
    <xdr:sp macro="" textlink="">
      <xdr:nvSpPr>
        <xdr:cNvPr id="25" name="Rectangle 24" descr="Marbre blanc">
          <a:hlinkClick xmlns:r="http://schemas.openxmlformats.org/officeDocument/2006/relationships" r:id="rId26"/>
        </xdr:cNvPr>
        <xdr:cNvSpPr>
          <a:spLocks noChangeArrowheads="1"/>
        </xdr:cNvSpPr>
      </xdr:nvSpPr>
      <xdr:spPr bwMode="auto">
        <a:xfrm>
          <a:off x="4810125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J24</a:t>
          </a:r>
        </a:p>
      </xdr:txBody>
    </xdr:sp>
    <xdr:clientData/>
  </xdr:twoCellAnchor>
  <xdr:twoCellAnchor>
    <xdr:from>
      <xdr:col>0</xdr:col>
      <xdr:colOff>123825</xdr:colOff>
      <xdr:row>20</xdr:row>
      <xdr:rowOff>123825</xdr:rowOff>
    </xdr:from>
    <xdr:to>
      <xdr:col>2</xdr:col>
      <xdr:colOff>0</xdr:colOff>
      <xdr:row>22</xdr:row>
      <xdr:rowOff>57150</xdr:rowOff>
    </xdr:to>
    <xdr:sp macro="" textlink="">
      <xdr:nvSpPr>
        <xdr:cNvPr id="26" name="Rectangle 25" descr="Marbre blanc">
          <a:hlinkClick xmlns:r="http://schemas.openxmlformats.org/officeDocument/2006/relationships" r:id="rId27"/>
        </xdr:cNvPr>
        <xdr:cNvSpPr>
          <a:spLocks noChangeArrowheads="1"/>
        </xdr:cNvSpPr>
      </xdr:nvSpPr>
      <xdr:spPr bwMode="auto">
        <a:xfrm>
          <a:off x="12382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J25</a:t>
          </a:r>
        </a:p>
      </xdr:txBody>
    </xdr:sp>
    <xdr:clientData/>
  </xdr:twoCellAnchor>
  <xdr:twoCellAnchor>
    <xdr:from>
      <xdr:col>2</xdr:col>
      <xdr:colOff>47625</xdr:colOff>
      <xdr:row>20</xdr:row>
      <xdr:rowOff>123825</xdr:rowOff>
    </xdr:from>
    <xdr:to>
      <xdr:col>3</xdr:col>
      <xdr:colOff>295275</xdr:colOff>
      <xdr:row>22</xdr:row>
      <xdr:rowOff>57150</xdr:rowOff>
    </xdr:to>
    <xdr:sp macro="" textlink="">
      <xdr:nvSpPr>
        <xdr:cNvPr id="27" name="Rectangle 26" descr="Marbre blanc">
          <a:hlinkClick xmlns:r="http://schemas.openxmlformats.org/officeDocument/2006/relationships" r:id="rId28"/>
        </xdr:cNvPr>
        <xdr:cNvSpPr>
          <a:spLocks noChangeArrowheads="1"/>
        </xdr:cNvSpPr>
      </xdr:nvSpPr>
      <xdr:spPr bwMode="auto">
        <a:xfrm>
          <a:off x="79057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J26</a:t>
          </a:r>
        </a:p>
      </xdr:txBody>
    </xdr:sp>
    <xdr:clientData/>
  </xdr:twoCellAnchor>
  <xdr:twoCellAnchor>
    <xdr:from>
      <xdr:col>11</xdr:col>
      <xdr:colOff>47625</xdr:colOff>
      <xdr:row>20</xdr:row>
      <xdr:rowOff>123825</xdr:rowOff>
    </xdr:from>
    <xdr:to>
      <xdr:col>14</xdr:col>
      <xdr:colOff>228600</xdr:colOff>
      <xdr:row>22</xdr:row>
      <xdr:rowOff>57150</xdr:rowOff>
    </xdr:to>
    <xdr:sp macro="" textlink="">
      <xdr:nvSpPr>
        <xdr:cNvPr id="40" name="Rectangle 39" descr="Parchemin">
          <a:hlinkClick xmlns:r="http://schemas.openxmlformats.org/officeDocument/2006/relationships" r:id="rId29"/>
        </xdr:cNvPr>
        <xdr:cNvSpPr>
          <a:spLocks noChangeArrowheads="1"/>
        </xdr:cNvSpPr>
      </xdr:nvSpPr>
      <xdr:spPr bwMode="auto">
        <a:xfrm>
          <a:off x="4029075" y="4314825"/>
          <a:ext cx="12668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Statistiques</a:t>
          </a: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14</xdr:row>
      <xdr:rowOff>123825</xdr:rowOff>
    </xdr:from>
    <xdr:to>
      <xdr:col>2</xdr:col>
      <xdr:colOff>0</xdr:colOff>
      <xdr:row>16</xdr:row>
      <xdr:rowOff>57150</xdr:rowOff>
    </xdr:to>
    <xdr:sp macro="" textlink="">
      <xdr:nvSpPr>
        <xdr:cNvPr id="2" name="Rectangle 1" descr="Marbre blanc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J01</a:t>
          </a:r>
        </a:p>
      </xdr:txBody>
    </xdr:sp>
    <xdr:clientData/>
  </xdr:twoCellAnchor>
  <xdr:twoCellAnchor>
    <xdr:from>
      <xdr:col>2</xdr:col>
      <xdr:colOff>47625</xdr:colOff>
      <xdr:row>14</xdr:row>
      <xdr:rowOff>123825</xdr:rowOff>
    </xdr:from>
    <xdr:to>
      <xdr:col>3</xdr:col>
      <xdr:colOff>295275</xdr:colOff>
      <xdr:row>16</xdr:row>
      <xdr:rowOff>57150</xdr:rowOff>
    </xdr:to>
    <xdr:sp macro="" textlink="">
      <xdr:nvSpPr>
        <xdr:cNvPr id="3" name="Rectangle 2" descr="Marbre blanc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79057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J02</a:t>
          </a:r>
        </a:p>
      </xdr:txBody>
    </xdr:sp>
    <xdr:clientData/>
  </xdr:twoCellAnchor>
  <xdr:twoCellAnchor>
    <xdr:from>
      <xdr:col>3</xdr:col>
      <xdr:colOff>352425</xdr:colOff>
      <xdr:row>14</xdr:row>
      <xdr:rowOff>123825</xdr:rowOff>
    </xdr:from>
    <xdr:to>
      <xdr:col>5</xdr:col>
      <xdr:colOff>219075</xdr:colOff>
      <xdr:row>16</xdr:row>
      <xdr:rowOff>57150</xdr:rowOff>
    </xdr:to>
    <xdr:sp macro="" textlink="">
      <xdr:nvSpPr>
        <xdr:cNvPr id="4" name="Rectangle 3" descr="Marbre blanc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1466850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J03</a:t>
          </a:r>
        </a:p>
      </xdr:txBody>
    </xdr:sp>
    <xdr:clientData/>
  </xdr:twoCellAnchor>
  <xdr:twoCellAnchor>
    <xdr:from>
      <xdr:col>5</xdr:col>
      <xdr:colOff>276225</xdr:colOff>
      <xdr:row>14</xdr:row>
      <xdr:rowOff>123825</xdr:rowOff>
    </xdr:from>
    <xdr:to>
      <xdr:col>7</xdr:col>
      <xdr:colOff>152400</xdr:colOff>
      <xdr:row>16</xdr:row>
      <xdr:rowOff>57150</xdr:rowOff>
    </xdr:to>
    <xdr:sp macro="" textlink="">
      <xdr:nvSpPr>
        <xdr:cNvPr id="5" name="Rectangle 4" descr="Marbre blanc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21336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J04</a:t>
          </a:r>
        </a:p>
      </xdr:txBody>
    </xdr:sp>
    <xdr:clientData/>
  </xdr:twoCellAnchor>
  <xdr:twoCellAnchor>
    <xdr:from>
      <xdr:col>7</xdr:col>
      <xdr:colOff>200025</xdr:colOff>
      <xdr:row>14</xdr:row>
      <xdr:rowOff>123825</xdr:rowOff>
    </xdr:from>
    <xdr:to>
      <xdr:col>9</xdr:col>
      <xdr:colOff>76200</xdr:colOff>
      <xdr:row>16</xdr:row>
      <xdr:rowOff>57150</xdr:rowOff>
    </xdr:to>
    <xdr:sp macro="" textlink="">
      <xdr:nvSpPr>
        <xdr:cNvPr id="6" name="Rectangle 5" descr="Marbre blanc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28003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J05</a:t>
          </a:r>
        </a:p>
      </xdr:txBody>
    </xdr:sp>
    <xdr:clientData/>
  </xdr:twoCellAnchor>
  <xdr:twoCellAnchor>
    <xdr:from>
      <xdr:col>9</xdr:col>
      <xdr:colOff>123825</xdr:colOff>
      <xdr:row>14</xdr:row>
      <xdr:rowOff>123825</xdr:rowOff>
    </xdr:from>
    <xdr:to>
      <xdr:col>11</xdr:col>
      <xdr:colOff>0</xdr:colOff>
      <xdr:row>16</xdr:row>
      <xdr:rowOff>57150</xdr:rowOff>
    </xdr:to>
    <xdr:sp macro="" textlink="">
      <xdr:nvSpPr>
        <xdr:cNvPr id="7" name="Rectangle 6" descr="Marbre blanc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34671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J06</a:t>
          </a:r>
        </a:p>
      </xdr:txBody>
    </xdr:sp>
    <xdr:clientData/>
  </xdr:twoCellAnchor>
  <xdr:twoCellAnchor>
    <xdr:from>
      <xdr:col>11</xdr:col>
      <xdr:colOff>47625</xdr:colOff>
      <xdr:row>14</xdr:row>
      <xdr:rowOff>123825</xdr:rowOff>
    </xdr:from>
    <xdr:to>
      <xdr:col>12</xdr:col>
      <xdr:colOff>295275</xdr:colOff>
      <xdr:row>16</xdr:row>
      <xdr:rowOff>57150</xdr:rowOff>
    </xdr:to>
    <xdr:sp macro="" textlink="">
      <xdr:nvSpPr>
        <xdr:cNvPr id="8" name="Rectangle 7" descr="Marbre blanc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41338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J07</a:t>
          </a:r>
        </a:p>
      </xdr:txBody>
    </xdr:sp>
    <xdr:clientData/>
  </xdr:twoCellAnchor>
  <xdr:twoCellAnchor>
    <xdr:from>
      <xdr:col>12</xdr:col>
      <xdr:colOff>352425</xdr:colOff>
      <xdr:row>14</xdr:row>
      <xdr:rowOff>123825</xdr:rowOff>
    </xdr:from>
    <xdr:to>
      <xdr:col>14</xdr:col>
      <xdr:colOff>219075</xdr:colOff>
      <xdr:row>16</xdr:row>
      <xdr:rowOff>57150</xdr:rowOff>
    </xdr:to>
    <xdr:sp macro="" textlink="">
      <xdr:nvSpPr>
        <xdr:cNvPr id="9" name="Rectangle 8" descr="Marbre blanc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4810125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J08</a:t>
          </a:r>
        </a:p>
      </xdr:txBody>
    </xdr:sp>
    <xdr:clientData/>
  </xdr:twoCellAnchor>
  <xdr:twoCellAnchor>
    <xdr:from>
      <xdr:col>0</xdr:col>
      <xdr:colOff>123825</xdr:colOff>
      <xdr:row>16</xdr:row>
      <xdr:rowOff>123825</xdr:rowOff>
    </xdr:from>
    <xdr:to>
      <xdr:col>2</xdr:col>
      <xdr:colOff>0</xdr:colOff>
      <xdr:row>18</xdr:row>
      <xdr:rowOff>57150</xdr:rowOff>
    </xdr:to>
    <xdr:sp macro="" textlink="">
      <xdr:nvSpPr>
        <xdr:cNvPr id="10" name="Rectangle 9" descr="Marbre blanc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12382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J09</a:t>
          </a:r>
        </a:p>
      </xdr:txBody>
    </xdr:sp>
    <xdr:clientData/>
  </xdr:twoCellAnchor>
  <xdr:twoCellAnchor>
    <xdr:from>
      <xdr:col>2</xdr:col>
      <xdr:colOff>47625</xdr:colOff>
      <xdr:row>16</xdr:row>
      <xdr:rowOff>123825</xdr:rowOff>
    </xdr:from>
    <xdr:to>
      <xdr:col>3</xdr:col>
      <xdr:colOff>295275</xdr:colOff>
      <xdr:row>18</xdr:row>
      <xdr:rowOff>57150</xdr:rowOff>
    </xdr:to>
    <xdr:sp macro="" textlink="">
      <xdr:nvSpPr>
        <xdr:cNvPr id="11" name="Rectangle 10" descr="Marbre blanc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79057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J10</a:t>
          </a:r>
        </a:p>
      </xdr:txBody>
    </xdr:sp>
    <xdr:clientData/>
  </xdr:twoCellAnchor>
  <xdr:twoCellAnchor>
    <xdr:from>
      <xdr:col>3</xdr:col>
      <xdr:colOff>352425</xdr:colOff>
      <xdr:row>16</xdr:row>
      <xdr:rowOff>123825</xdr:rowOff>
    </xdr:from>
    <xdr:to>
      <xdr:col>5</xdr:col>
      <xdr:colOff>219075</xdr:colOff>
      <xdr:row>18</xdr:row>
      <xdr:rowOff>57150</xdr:rowOff>
    </xdr:to>
    <xdr:sp macro="" textlink="">
      <xdr:nvSpPr>
        <xdr:cNvPr id="12" name="Rectangle 11" descr="Marbre blanc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1466850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J11</a:t>
          </a:r>
        </a:p>
      </xdr:txBody>
    </xdr:sp>
    <xdr:clientData/>
  </xdr:twoCellAnchor>
  <xdr:twoCellAnchor>
    <xdr:from>
      <xdr:col>5</xdr:col>
      <xdr:colOff>276225</xdr:colOff>
      <xdr:row>16</xdr:row>
      <xdr:rowOff>123825</xdr:rowOff>
    </xdr:from>
    <xdr:to>
      <xdr:col>7</xdr:col>
      <xdr:colOff>152400</xdr:colOff>
      <xdr:row>18</xdr:row>
      <xdr:rowOff>57150</xdr:rowOff>
    </xdr:to>
    <xdr:sp macro="" textlink="">
      <xdr:nvSpPr>
        <xdr:cNvPr id="13" name="Rectangle 12" descr="Marbre blanc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21336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J12</a:t>
          </a:r>
        </a:p>
      </xdr:txBody>
    </xdr:sp>
    <xdr:clientData/>
  </xdr:twoCellAnchor>
  <xdr:twoCellAnchor>
    <xdr:from>
      <xdr:col>7</xdr:col>
      <xdr:colOff>200025</xdr:colOff>
      <xdr:row>16</xdr:row>
      <xdr:rowOff>123825</xdr:rowOff>
    </xdr:from>
    <xdr:to>
      <xdr:col>9</xdr:col>
      <xdr:colOff>76200</xdr:colOff>
      <xdr:row>18</xdr:row>
      <xdr:rowOff>57150</xdr:rowOff>
    </xdr:to>
    <xdr:sp macro="" textlink="">
      <xdr:nvSpPr>
        <xdr:cNvPr id="14" name="Rectangle 13" descr="Marbre blanc">
          <a:hlinkClick xmlns:r="http://schemas.openxmlformats.org/officeDocument/2006/relationships" r:id="rId14"/>
        </xdr:cNvPr>
        <xdr:cNvSpPr>
          <a:spLocks noChangeArrowheads="1"/>
        </xdr:cNvSpPr>
      </xdr:nvSpPr>
      <xdr:spPr bwMode="auto">
        <a:xfrm>
          <a:off x="28003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J13</a:t>
          </a:r>
        </a:p>
      </xdr:txBody>
    </xdr:sp>
    <xdr:clientData/>
  </xdr:twoCellAnchor>
  <xdr:twoCellAnchor>
    <xdr:from>
      <xdr:col>9</xdr:col>
      <xdr:colOff>123825</xdr:colOff>
      <xdr:row>16</xdr:row>
      <xdr:rowOff>123825</xdr:rowOff>
    </xdr:from>
    <xdr:to>
      <xdr:col>11</xdr:col>
      <xdr:colOff>0</xdr:colOff>
      <xdr:row>18</xdr:row>
      <xdr:rowOff>57150</xdr:rowOff>
    </xdr:to>
    <xdr:sp macro="" textlink="">
      <xdr:nvSpPr>
        <xdr:cNvPr id="15" name="Rectangle 14" descr="Marbre blanc">
          <a:hlinkClick xmlns:r="http://schemas.openxmlformats.org/officeDocument/2006/relationships" r:id="rId15"/>
        </xdr:cNvPr>
        <xdr:cNvSpPr>
          <a:spLocks noChangeArrowheads="1"/>
        </xdr:cNvSpPr>
      </xdr:nvSpPr>
      <xdr:spPr bwMode="auto">
        <a:xfrm>
          <a:off x="34671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J14</a:t>
          </a:r>
        </a:p>
      </xdr:txBody>
    </xdr:sp>
    <xdr:clientData/>
  </xdr:twoCellAnchor>
  <xdr:twoCellAnchor>
    <xdr:from>
      <xdr:col>11</xdr:col>
      <xdr:colOff>47625</xdr:colOff>
      <xdr:row>16</xdr:row>
      <xdr:rowOff>123825</xdr:rowOff>
    </xdr:from>
    <xdr:to>
      <xdr:col>12</xdr:col>
      <xdr:colOff>295275</xdr:colOff>
      <xdr:row>18</xdr:row>
      <xdr:rowOff>57150</xdr:rowOff>
    </xdr:to>
    <xdr:sp macro="" textlink="">
      <xdr:nvSpPr>
        <xdr:cNvPr id="16" name="Rectangle 15" descr="Marbre blanc">
          <a:hlinkClick xmlns:r="http://schemas.openxmlformats.org/officeDocument/2006/relationships" r:id="rId16"/>
        </xdr:cNvPr>
        <xdr:cNvSpPr>
          <a:spLocks noChangeArrowheads="1"/>
        </xdr:cNvSpPr>
      </xdr:nvSpPr>
      <xdr:spPr bwMode="auto">
        <a:xfrm>
          <a:off x="41338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J15</a:t>
          </a:r>
        </a:p>
      </xdr:txBody>
    </xdr:sp>
    <xdr:clientData/>
  </xdr:twoCellAnchor>
  <xdr:twoCellAnchor>
    <xdr:from>
      <xdr:col>12</xdr:col>
      <xdr:colOff>352425</xdr:colOff>
      <xdr:row>16</xdr:row>
      <xdr:rowOff>123825</xdr:rowOff>
    </xdr:from>
    <xdr:to>
      <xdr:col>14</xdr:col>
      <xdr:colOff>219075</xdr:colOff>
      <xdr:row>18</xdr:row>
      <xdr:rowOff>57150</xdr:rowOff>
    </xdr:to>
    <xdr:sp macro="" textlink="">
      <xdr:nvSpPr>
        <xdr:cNvPr id="17" name="Rectangle 16" descr="Marbre blanc">
          <a:hlinkClick xmlns:r="http://schemas.openxmlformats.org/officeDocument/2006/relationships" r:id="rId17"/>
        </xdr:cNvPr>
        <xdr:cNvSpPr>
          <a:spLocks noChangeArrowheads="1"/>
        </xdr:cNvSpPr>
      </xdr:nvSpPr>
      <xdr:spPr bwMode="auto">
        <a:xfrm>
          <a:off x="4810125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J16</a:t>
          </a:r>
        </a:p>
      </xdr:txBody>
    </xdr:sp>
    <xdr:clientData/>
  </xdr:twoCellAnchor>
  <xdr:twoCellAnchor>
    <xdr:from>
      <xdr:col>0</xdr:col>
      <xdr:colOff>123825</xdr:colOff>
      <xdr:row>18</xdr:row>
      <xdr:rowOff>123825</xdr:rowOff>
    </xdr:from>
    <xdr:to>
      <xdr:col>2</xdr:col>
      <xdr:colOff>0</xdr:colOff>
      <xdr:row>20</xdr:row>
      <xdr:rowOff>57150</xdr:rowOff>
    </xdr:to>
    <xdr:sp macro="" textlink="">
      <xdr:nvSpPr>
        <xdr:cNvPr id="18" name="Rectangle 17" descr="Marbre blanc">
          <a:hlinkClick xmlns:r="http://schemas.openxmlformats.org/officeDocument/2006/relationships" r:id="rId18"/>
        </xdr:cNvPr>
        <xdr:cNvSpPr>
          <a:spLocks noChangeArrowheads="1"/>
        </xdr:cNvSpPr>
      </xdr:nvSpPr>
      <xdr:spPr bwMode="auto">
        <a:xfrm>
          <a:off x="12382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J17</a:t>
          </a:r>
        </a:p>
      </xdr:txBody>
    </xdr:sp>
    <xdr:clientData/>
  </xdr:twoCellAnchor>
  <xdr:twoCellAnchor>
    <xdr:from>
      <xdr:col>2</xdr:col>
      <xdr:colOff>47625</xdr:colOff>
      <xdr:row>18</xdr:row>
      <xdr:rowOff>123825</xdr:rowOff>
    </xdr:from>
    <xdr:to>
      <xdr:col>3</xdr:col>
      <xdr:colOff>295275</xdr:colOff>
      <xdr:row>20</xdr:row>
      <xdr:rowOff>57150</xdr:rowOff>
    </xdr:to>
    <xdr:sp macro="" textlink="">
      <xdr:nvSpPr>
        <xdr:cNvPr id="19" name="Rectangle 18" descr="Marbre blanc">
          <a:hlinkClick xmlns:r="http://schemas.openxmlformats.org/officeDocument/2006/relationships" r:id="rId19"/>
        </xdr:cNvPr>
        <xdr:cNvSpPr>
          <a:spLocks noChangeArrowheads="1"/>
        </xdr:cNvSpPr>
      </xdr:nvSpPr>
      <xdr:spPr bwMode="auto">
        <a:xfrm>
          <a:off x="79057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J18</a:t>
          </a:r>
        </a:p>
      </xdr:txBody>
    </xdr:sp>
    <xdr:clientData/>
  </xdr:twoCellAnchor>
  <xdr:twoCellAnchor>
    <xdr:from>
      <xdr:col>3</xdr:col>
      <xdr:colOff>352425</xdr:colOff>
      <xdr:row>18</xdr:row>
      <xdr:rowOff>123825</xdr:rowOff>
    </xdr:from>
    <xdr:to>
      <xdr:col>5</xdr:col>
      <xdr:colOff>219075</xdr:colOff>
      <xdr:row>20</xdr:row>
      <xdr:rowOff>57150</xdr:rowOff>
    </xdr:to>
    <xdr:sp macro="" textlink="">
      <xdr:nvSpPr>
        <xdr:cNvPr id="20" name="Rectangle 19" descr="Marbre blanc">
          <a:hlinkClick xmlns:r="http://schemas.openxmlformats.org/officeDocument/2006/relationships" r:id="rId20"/>
        </xdr:cNvPr>
        <xdr:cNvSpPr>
          <a:spLocks noChangeArrowheads="1"/>
        </xdr:cNvSpPr>
      </xdr:nvSpPr>
      <xdr:spPr bwMode="auto">
        <a:xfrm>
          <a:off x="1466850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J19</a:t>
          </a:r>
        </a:p>
      </xdr:txBody>
    </xdr:sp>
    <xdr:clientData/>
  </xdr:twoCellAnchor>
  <xdr:twoCellAnchor>
    <xdr:from>
      <xdr:col>5</xdr:col>
      <xdr:colOff>276225</xdr:colOff>
      <xdr:row>18</xdr:row>
      <xdr:rowOff>123825</xdr:rowOff>
    </xdr:from>
    <xdr:to>
      <xdr:col>7</xdr:col>
      <xdr:colOff>152400</xdr:colOff>
      <xdr:row>20</xdr:row>
      <xdr:rowOff>57150</xdr:rowOff>
    </xdr:to>
    <xdr:sp macro="" textlink="">
      <xdr:nvSpPr>
        <xdr:cNvPr id="21" name="Rectangle 20" descr="Marbre blanc">
          <a:hlinkClick xmlns:r="http://schemas.openxmlformats.org/officeDocument/2006/relationships" r:id="rId21"/>
        </xdr:cNvPr>
        <xdr:cNvSpPr>
          <a:spLocks noChangeArrowheads="1"/>
        </xdr:cNvSpPr>
      </xdr:nvSpPr>
      <xdr:spPr bwMode="auto">
        <a:xfrm>
          <a:off x="21336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J20</a:t>
          </a:r>
        </a:p>
      </xdr:txBody>
    </xdr:sp>
    <xdr:clientData/>
  </xdr:twoCellAnchor>
  <xdr:twoCellAnchor>
    <xdr:from>
      <xdr:col>7</xdr:col>
      <xdr:colOff>200025</xdr:colOff>
      <xdr:row>18</xdr:row>
      <xdr:rowOff>123825</xdr:rowOff>
    </xdr:from>
    <xdr:to>
      <xdr:col>9</xdr:col>
      <xdr:colOff>76200</xdr:colOff>
      <xdr:row>20</xdr:row>
      <xdr:rowOff>57150</xdr:rowOff>
    </xdr:to>
    <xdr:sp macro="" textlink="">
      <xdr:nvSpPr>
        <xdr:cNvPr id="22" name="Rectangle 21" descr="Marbre blanc">
          <a:hlinkClick xmlns:r="http://schemas.openxmlformats.org/officeDocument/2006/relationships" r:id="rId22"/>
        </xdr:cNvPr>
        <xdr:cNvSpPr>
          <a:spLocks noChangeArrowheads="1"/>
        </xdr:cNvSpPr>
      </xdr:nvSpPr>
      <xdr:spPr bwMode="auto">
        <a:xfrm>
          <a:off x="28003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J21</a:t>
          </a:r>
        </a:p>
      </xdr:txBody>
    </xdr:sp>
    <xdr:clientData/>
  </xdr:twoCellAnchor>
  <xdr:twoCellAnchor>
    <xdr:from>
      <xdr:col>9</xdr:col>
      <xdr:colOff>123825</xdr:colOff>
      <xdr:row>18</xdr:row>
      <xdr:rowOff>123825</xdr:rowOff>
    </xdr:from>
    <xdr:to>
      <xdr:col>11</xdr:col>
      <xdr:colOff>0</xdr:colOff>
      <xdr:row>20</xdr:row>
      <xdr:rowOff>57150</xdr:rowOff>
    </xdr:to>
    <xdr:sp macro="" textlink="">
      <xdr:nvSpPr>
        <xdr:cNvPr id="23" name="Rectangle 22" descr="Marbre blanc">
          <a:hlinkClick xmlns:r="http://schemas.openxmlformats.org/officeDocument/2006/relationships" r:id="rId23"/>
        </xdr:cNvPr>
        <xdr:cNvSpPr>
          <a:spLocks noChangeArrowheads="1"/>
        </xdr:cNvSpPr>
      </xdr:nvSpPr>
      <xdr:spPr bwMode="auto">
        <a:xfrm>
          <a:off x="34671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J22</a:t>
          </a:r>
        </a:p>
      </xdr:txBody>
    </xdr:sp>
    <xdr:clientData/>
  </xdr:twoCellAnchor>
  <xdr:twoCellAnchor>
    <xdr:from>
      <xdr:col>11</xdr:col>
      <xdr:colOff>47625</xdr:colOff>
      <xdr:row>18</xdr:row>
      <xdr:rowOff>123825</xdr:rowOff>
    </xdr:from>
    <xdr:to>
      <xdr:col>12</xdr:col>
      <xdr:colOff>295275</xdr:colOff>
      <xdr:row>20</xdr:row>
      <xdr:rowOff>57150</xdr:rowOff>
    </xdr:to>
    <xdr:sp macro="" textlink="">
      <xdr:nvSpPr>
        <xdr:cNvPr id="24" name="Rectangle 23" descr="Marbre blanc">
          <a:hlinkClick xmlns:r="http://schemas.openxmlformats.org/officeDocument/2006/relationships" r:id="rId24"/>
        </xdr:cNvPr>
        <xdr:cNvSpPr>
          <a:spLocks noChangeArrowheads="1"/>
        </xdr:cNvSpPr>
      </xdr:nvSpPr>
      <xdr:spPr bwMode="auto">
        <a:xfrm>
          <a:off x="41338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J23</a:t>
          </a:r>
        </a:p>
      </xdr:txBody>
    </xdr:sp>
    <xdr:clientData/>
  </xdr:twoCellAnchor>
  <xdr:twoCellAnchor>
    <xdr:from>
      <xdr:col>12</xdr:col>
      <xdr:colOff>352425</xdr:colOff>
      <xdr:row>18</xdr:row>
      <xdr:rowOff>123825</xdr:rowOff>
    </xdr:from>
    <xdr:to>
      <xdr:col>14</xdr:col>
      <xdr:colOff>219075</xdr:colOff>
      <xdr:row>20</xdr:row>
      <xdr:rowOff>57150</xdr:rowOff>
    </xdr:to>
    <xdr:sp macro="" textlink="">
      <xdr:nvSpPr>
        <xdr:cNvPr id="25" name="Rectangle 24" descr="Marbre vert">
          <a:hlinkClick xmlns:r="http://schemas.openxmlformats.org/officeDocument/2006/relationships" r:id="rId25"/>
        </xdr:cNvPr>
        <xdr:cNvSpPr>
          <a:spLocks noChangeArrowheads="1"/>
        </xdr:cNvSpPr>
      </xdr:nvSpPr>
      <xdr:spPr bwMode="auto">
        <a:xfrm>
          <a:off x="4810125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6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J24</a:t>
          </a:r>
        </a:p>
      </xdr:txBody>
    </xdr:sp>
    <xdr:clientData/>
  </xdr:twoCellAnchor>
  <xdr:twoCellAnchor>
    <xdr:from>
      <xdr:col>0</xdr:col>
      <xdr:colOff>123825</xdr:colOff>
      <xdr:row>20</xdr:row>
      <xdr:rowOff>123825</xdr:rowOff>
    </xdr:from>
    <xdr:to>
      <xdr:col>2</xdr:col>
      <xdr:colOff>0</xdr:colOff>
      <xdr:row>22</xdr:row>
      <xdr:rowOff>57150</xdr:rowOff>
    </xdr:to>
    <xdr:sp macro="" textlink="">
      <xdr:nvSpPr>
        <xdr:cNvPr id="26" name="Rectangle 25" descr="Marbre blanc">
          <a:hlinkClick xmlns:r="http://schemas.openxmlformats.org/officeDocument/2006/relationships" r:id="rId27"/>
        </xdr:cNvPr>
        <xdr:cNvSpPr>
          <a:spLocks noChangeArrowheads="1"/>
        </xdr:cNvSpPr>
      </xdr:nvSpPr>
      <xdr:spPr bwMode="auto">
        <a:xfrm>
          <a:off x="12382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J25</a:t>
          </a:r>
        </a:p>
      </xdr:txBody>
    </xdr:sp>
    <xdr:clientData/>
  </xdr:twoCellAnchor>
  <xdr:twoCellAnchor>
    <xdr:from>
      <xdr:col>2</xdr:col>
      <xdr:colOff>47625</xdr:colOff>
      <xdr:row>20</xdr:row>
      <xdr:rowOff>123825</xdr:rowOff>
    </xdr:from>
    <xdr:to>
      <xdr:col>3</xdr:col>
      <xdr:colOff>295275</xdr:colOff>
      <xdr:row>22</xdr:row>
      <xdr:rowOff>57150</xdr:rowOff>
    </xdr:to>
    <xdr:sp macro="" textlink="">
      <xdr:nvSpPr>
        <xdr:cNvPr id="27" name="Rectangle 26" descr="Marbre blanc">
          <a:hlinkClick xmlns:r="http://schemas.openxmlformats.org/officeDocument/2006/relationships" r:id="rId28"/>
        </xdr:cNvPr>
        <xdr:cNvSpPr>
          <a:spLocks noChangeArrowheads="1"/>
        </xdr:cNvSpPr>
      </xdr:nvSpPr>
      <xdr:spPr bwMode="auto">
        <a:xfrm>
          <a:off x="79057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J26</a:t>
          </a:r>
        </a:p>
      </xdr:txBody>
    </xdr:sp>
    <xdr:clientData/>
  </xdr:twoCellAnchor>
  <xdr:twoCellAnchor>
    <xdr:from>
      <xdr:col>11</xdr:col>
      <xdr:colOff>38100</xdr:colOff>
      <xdr:row>20</xdr:row>
      <xdr:rowOff>123825</xdr:rowOff>
    </xdr:from>
    <xdr:to>
      <xdr:col>14</xdr:col>
      <xdr:colOff>219075</xdr:colOff>
      <xdr:row>22</xdr:row>
      <xdr:rowOff>57150</xdr:rowOff>
    </xdr:to>
    <xdr:sp macro="" textlink="">
      <xdr:nvSpPr>
        <xdr:cNvPr id="40" name="Rectangle 39" descr="Parchemin">
          <a:hlinkClick xmlns:r="http://schemas.openxmlformats.org/officeDocument/2006/relationships" r:id="rId29"/>
        </xdr:cNvPr>
        <xdr:cNvSpPr>
          <a:spLocks noChangeArrowheads="1"/>
        </xdr:cNvSpPr>
      </xdr:nvSpPr>
      <xdr:spPr bwMode="auto">
        <a:xfrm>
          <a:off x="4019550" y="4314825"/>
          <a:ext cx="12668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Statistiques</a:t>
          </a: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14</xdr:row>
      <xdr:rowOff>123825</xdr:rowOff>
    </xdr:from>
    <xdr:to>
      <xdr:col>2</xdr:col>
      <xdr:colOff>0</xdr:colOff>
      <xdr:row>16</xdr:row>
      <xdr:rowOff>57150</xdr:rowOff>
    </xdr:to>
    <xdr:sp macro="" textlink="">
      <xdr:nvSpPr>
        <xdr:cNvPr id="2" name="Rectangle 1" descr="Marbre blanc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J01</a:t>
          </a:r>
        </a:p>
      </xdr:txBody>
    </xdr:sp>
    <xdr:clientData/>
  </xdr:twoCellAnchor>
  <xdr:twoCellAnchor>
    <xdr:from>
      <xdr:col>2</xdr:col>
      <xdr:colOff>47625</xdr:colOff>
      <xdr:row>14</xdr:row>
      <xdr:rowOff>123825</xdr:rowOff>
    </xdr:from>
    <xdr:to>
      <xdr:col>3</xdr:col>
      <xdr:colOff>295275</xdr:colOff>
      <xdr:row>16</xdr:row>
      <xdr:rowOff>57150</xdr:rowOff>
    </xdr:to>
    <xdr:sp macro="" textlink="">
      <xdr:nvSpPr>
        <xdr:cNvPr id="3" name="Rectangle 2" descr="Marbre blanc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79057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J02</a:t>
          </a:r>
        </a:p>
      </xdr:txBody>
    </xdr:sp>
    <xdr:clientData/>
  </xdr:twoCellAnchor>
  <xdr:twoCellAnchor>
    <xdr:from>
      <xdr:col>3</xdr:col>
      <xdr:colOff>352425</xdr:colOff>
      <xdr:row>14</xdr:row>
      <xdr:rowOff>123825</xdr:rowOff>
    </xdr:from>
    <xdr:to>
      <xdr:col>5</xdr:col>
      <xdr:colOff>219075</xdr:colOff>
      <xdr:row>16</xdr:row>
      <xdr:rowOff>57150</xdr:rowOff>
    </xdr:to>
    <xdr:sp macro="" textlink="">
      <xdr:nvSpPr>
        <xdr:cNvPr id="4" name="Rectangle 3" descr="Marbre blanc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1466850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J03</a:t>
          </a:r>
        </a:p>
      </xdr:txBody>
    </xdr:sp>
    <xdr:clientData/>
  </xdr:twoCellAnchor>
  <xdr:twoCellAnchor>
    <xdr:from>
      <xdr:col>5</xdr:col>
      <xdr:colOff>276225</xdr:colOff>
      <xdr:row>14</xdr:row>
      <xdr:rowOff>123825</xdr:rowOff>
    </xdr:from>
    <xdr:to>
      <xdr:col>7</xdr:col>
      <xdr:colOff>152400</xdr:colOff>
      <xdr:row>16</xdr:row>
      <xdr:rowOff>57150</xdr:rowOff>
    </xdr:to>
    <xdr:sp macro="" textlink="">
      <xdr:nvSpPr>
        <xdr:cNvPr id="5" name="Rectangle 4" descr="Marbre blanc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21336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J04</a:t>
          </a:r>
        </a:p>
      </xdr:txBody>
    </xdr:sp>
    <xdr:clientData/>
  </xdr:twoCellAnchor>
  <xdr:twoCellAnchor>
    <xdr:from>
      <xdr:col>7</xdr:col>
      <xdr:colOff>200025</xdr:colOff>
      <xdr:row>14</xdr:row>
      <xdr:rowOff>123825</xdr:rowOff>
    </xdr:from>
    <xdr:to>
      <xdr:col>9</xdr:col>
      <xdr:colOff>76200</xdr:colOff>
      <xdr:row>16</xdr:row>
      <xdr:rowOff>57150</xdr:rowOff>
    </xdr:to>
    <xdr:sp macro="" textlink="">
      <xdr:nvSpPr>
        <xdr:cNvPr id="6" name="Rectangle 5" descr="Marbre blanc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28003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J05</a:t>
          </a:r>
        </a:p>
      </xdr:txBody>
    </xdr:sp>
    <xdr:clientData/>
  </xdr:twoCellAnchor>
  <xdr:twoCellAnchor>
    <xdr:from>
      <xdr:col>9</xdr:col>
      <xdr:colOff>123825</xdr:colOff>
      <xdr:row>14</xdr:row>
      <xdr:rowOff>123825</xdr:rowOff>
    </xdr:from>
    <xdr:to>
      <xdr:col>11</xdr:col>
      <xdr:colOff>0</xdr:colOff>
      <xdr:row>16</xdr:row>
      <xdr:rowOff>57150</xdr:rowOff>
    </xdr:to>
    <xdr:sp macro="" textlink="">
      <xdr:nvSpPr>
        <xdr:cNvPr id="7" name="Rectangle 6" descr="Marbre blanc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34671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J06</a:t>
          </a:r>
        </a:p>
      </xdr:txBody>
    </xdr:sp>
    <xdr:clientData/>
  </xdr:twoCellAnchor>
  <xdr:twoCellAnchor>
    <xdr:from>
      <xdr:col>11</xdr:col>
      <xdr:colOff>47625</xdr:colOff>
      <xdr:row>14</xdr:row>
      <xdr:rowOff>123825</xdr:rowOff>
    </xdr:from>
    <xdr:to>
      <xdr:col>12</xdr:col>
      <xdr:colOff>295275</xdr:colOff>
      <xdr:row>16</xdr:row>
      <xdr:rowOff>57150</xdr:rowOff>
    </xdr:to>
    <xdr:sp macro="" textlink="">
      <xdr:nvSpPr>
        <xdr:cNvPr id="8" name="Rectangle 7" descr="Marbre blanc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41338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J07</a:t>
          </a:r>
        </a:p>
      </xdr:txBody>
    </xdr:sp>
    <xdr:clientData/>
  </xdr:twoCellAnchor>
  <xdr:twoCellAnchor>
    <xdr:from>
      <xdr:col>12</xdr:col>
      <xdr:colOff>352425</xdr:colOff>
      <xdr:row>14</xdr:row>
      <xdr:rowOff>123825</xdr:rowOff>
    </xdr:from>
    <xdr:to>
      <xdr:col>14</xdr:col>
      <xdr:colOff>219075</xdr:colOff>
      <xdr:row>16</xdr:row>
      <xdr:rowOff>57150</xdr:rowOff>
    </xdr:to>
    <xdr:sp macro="" textlink="">
      <xdr:nvSpPr>
        <xdr:cNvPr id="9" name="Rectangle 8" descr="Marbre blanc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4810125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J08</a:t>
          </a:r>
        </a:p>
      </xdr:txBody>
    </xdr:sp>
    <xdr:clientData/>
  </xdr:twoCellAnchor>
  <xdr:twoCellAnchor>
    <xdr:from>
      <xdr:col>0</xdr:col>
      <xdr:colOff>123825</xdr:colOff>
      <xdr:row>16</xdr:row>
      <xdr:rowOff>123825</xdr:rowOff>
    </xdr:from>
    <xdr:to>
      <xdr:col>2</xdr:col>
      <xdr:colOff>0</xdr:colOff>
      <xdr:row>18</xdr:row>
      <xdr:rowOff>57150</xdr:rowOff>
    </xdr:to>
    <xdr:sp macro="" textlink="">
      <xdr:nvSpPr>
        <xdr:cNvPr id="10" name="Rectangle 9" descr="Marbre blanc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12382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J09</a:t>
          </a:r>
        </a:p>
      </xdr:txBody>
    </xdr:sp>
    <xdr:clientData/>
  </xdr:twoCellAnchor>
  <xdr:twoCellAnchor>
    <xdr:from>
      <xdr:col>2</xdr:col>
      <xdr:colOff>47625</xdr:colOff>
      <xdr:row>16</xdr:row>
      <xdr:rowOff>123825</xdr:rowOff>
    </xdr:from>
    <xdr:to>
      <xdr:col>3</xdr:col>
      <xdr:colOff>295275</xdr:colOff>
      <xdr:row>18</xdr:row>
      <xdr:rowOff>57150</xdr:rowOff>
    </xdr:to>
    <xdr:sp macro="" textlink="">
      <xdr:nvSpPr>
        <xdr:cNvPr id="11" name="Rectangle 10" descr="Marbre blanc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79057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J10</a:t>
          </a:r>
        </a:p>
      </xdr:txBody>
    </xdr:sp>
    <xdr:clientData/>
  </xdr:twoCellAnchor>
  <xdr:twoCellAnchor>
    <xdr:from>
      <xdr:col>3</xdr:col>
      <xdr:colOff>352425</xdr:colOff>
      <xdr:row>16</xdr:row>
      <xdr:rowOff>123825</xdr:rowOff>
    </xdr:from>
    <xdr:to>
      <xdr:col>5</xdr:col>
      <xdr:colOff>219075</xdr:colOff>
      <xdr:row>18</xdr:row>
      <xdr:rowOff>57150</xdr:rowOff>
    </xdr:to>
    <xdr:sp macro="" textlink="">
      <xdr:nvSpPr>
        <xdr:cNvPr id="12" name="Rectangle 11" descr="Marbre blanc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1466850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J11</a:t>
          </a:r>
        </a:p>
      </xdr:txBody>
    </xdr:sp>
    <xdr:clientData/>
  </xdr:twoCellAnchor>
  <xdr:twoCellAnchor>
    <xdr:from>
      <xdr:col>5</xdr:col>
      <xdr:colOff>276225</xdr:colOff>
      <xdr:row>16</xdr:row>
      <xdr:rowOff>123825</xdr:rowOff>
    </xdr:from>
    <xdr:to>
      <xdr:col>7</xdr:col>
      <xdr:colOff>152400</xdr:colOff>
      <xdr:row>18</xdr:row>
      <xdr:rowOff>57150</xdr:rowOff>
    </xdr:to>
    <xdr:sp macro="" textlink="">
      <xdr:nvSpPr>
        <xdr:cNvPr id="13" name="Rectangle 12" descr="Marbre blanc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21336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J12</a:t>
          </a:r>
        </a:p>
      </xdr:txBody>
    </xdr:sp>
    <xdr:clientData/>
  </xdr:twoCellAnchor>
  <xdr:twoCellAnchor>
    <xdr:from>
      <xdr:col>7</xdr:col>
      <xdr:colOff>200025</xdr:colOff>
      <xdr:row>16</xdr:row>
      <xdr:rowOff>123825</xdr:rowOff>
    </xdr:from>
    <xdr:to>
      <xdr:col>9</xdr:col>
      <xdr:colOff>76200</xdr:colOff>
      <xdr:row>18</xdr:row>
      <xdr:rowOff>57150</xdr:rowOff>
    </xdr:to>
    <xdr:sp macro="" textlink="">
      <xdr:nvSpPr>
        <xdr:cNvPr id="14" name="Rectangle 13" descr="Marbre blanc">
          <a:hlinkClick xmlns:r="http://schemas.openxmlformats.org/officeDocument/2006/relationships" r:id="rId14"/>
        </xdr:cNvPr>
        <xdr:cNvSpPr>
          <a:spLocks noChangeArrowheads="1"/>
        </xdr:cNvSpPr>
      </xdr:nvSpPr>
      <xdr:spPr bwMode="auto">
        <a:xfrm>
          <a:off x="28003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J13</a:t>
          </a:r>
        </a:p>
      </xdr:txBody>
    </xdr:sp>
    <xdr:clientData/>
  </xdr:twoCellAnchor>
  <xdr:twoCellAnchor>
    <xdr:from>
      <xdr:col>9</xdr:col>
      <xdr:colOff>123825</xdr:colOff>
      <xdr:row>16</xdr:row>
      <xdr:rowOff>123825</xdr:rowOff>
    </xdr:from>
    <xdr:to>
      <xdr:col>11</xdr:col>
      <xdr:colOff>0</xdr:colOff>
      <xdr:row>18</xdr:row>
      <xdr:rowOff>57150</xdr:rowOff>
    </xdr:to>
    <xdr:sp macro="" textlink="">
      <xdr:nvSpPr>
        <xdr:cNvPr id="15" name="Rectangle 14" descr="Marbre blanc">
          <a:hlinkClick xmlns:r="http://schemas.openxmlformats.org/officeDocument/2006/relationships" r:id="rId15"/>
        </xdr:cNvPr>
        <xdr:cNvSpPr>
          <a:spLocks noChangeArrowheads="1"/>
        </xdr:cNvSpPr>
      </xdr:nvSpPr>
      <xdr:spPr bwMode="auto">
        <a:xfrm>
          <a:off x="34671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J14</a:t>
          </a:r>
        </a:p>
      </xdr:txBody>
    </xdr:sp>
    <xdr:clientData/>
  </xdr:twoCellAnchor>
  <xdr:twoCellAnchor>
    <xdr:from>
      <xdr:col>11</xdr:col>
      <xdr:colOff>47625</xdr:colOff>
      <xdr:row>16</xdr:row>
      <xdr:rowOff>123825</xdr:rowOff>
    </xdr:from>
    <xdr:to>
      <xdr:col>12</xdr:col>
      <xdr:colOff>295275</xdr:colOff>
      <xdr:row>18</xdr:row>
      <xdr:rowOff>57150</xdr:rowOff>
    </xdr:to>
    <xdr:sp macro="" textlink="">
      <xdr:nvSpPr>
        <xdr:cNvPr id="16" name="Rectangle 15" descr="Marbre blanc">
          <a:hlinkClick xmlns:r="http://schemas.openxmlformats.org/officeDocument/2006/relationships" r:id="rId16"/>
        </xdr:cNvPr>
        <xdr:cNvSpPr>
          <a:spLocks noChangeArrowheads="1"/>
        </xdr:cNvSpPr>
      </xdr:nvSpPr>
      <xdr:spPr bwMode="auto">
        <a:xfrm>
          <a:off x="41338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J15</a:t>
          </a:r>
        </a:p>
      </xdr:txBody>
    </xdr:sp>
    <xdr:clientData/>
  </xdr:twoCellAnchor>
  <xdr:twoCellAnchor>
    <xdr:from>
      <xdr:col>12</xdr:col>
      <xdr:colOff>352425</xdr:colOff>
      <xdr:row>16</xdr:row>
      <xdr:rowOff>123825</xdr:rowOff>
    </xdr:from>
    <xdr:to>
      <xdr:col>14</xdr:col>
      <xdr:colOff>219075</xdr:colOff>
      <xdr:row>18</xdr:row>
      <xdr:rowOff>57150</xdr:rowOff>
    </xdr:to>
    <xdr:sp macro="" textlink="">
      <xdr:nvSpPr>
        <xdr:cNvPr id="17" name="Rectangle 16" descr="Marbre blanc">
          <a:hlinkClick xmlns:r="http://schemas.openxmlformats.org/officeDocument/2006/relationships" r:id="rId17"/>
        </xdr:cNvPr>
        <xdr:cNvSpPr>
          <a:spLocks noChangeArrowheads="1"/>
        </xdr:cNvSpPr>
      </xdr:nvSpPr>
      <xdr:spPr bwMode="auto">
        <a:xfrm>
          <a:off x="4810125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J16</a:t>
          </a:r>
        </a:p>
      </xdr:txBody>
    </xdr:sp>
    <xdr:clientData/>
  </xdr:twoCellAnchor>
  <xdr:twoCellAnchor>
    <xdr:from>
      <xdr:col>0</xdr:col>
      <xdr:colOff>123825</xdr:colOff>
      <xdr:row>18</xdr:row>
      <xdr:rowOff>123825</xdr:rowOff>
    </xdr:from>
    <xdr:to>
      <xdr:col>2</xdr:col>
      <xdr:colOff>0</xdr:colOff>
      <xdr:row>20</xdr:row>
      <xdr:rowOff>57150</xdr:rowOff>
    </xdr:to>
    <xdr:sp macro="" textlink="">
      <xdr:nvSpPr>
        <xdr:cNvPr id="18" name="Rectangle 17" descr="Marbre blanc">
          <a:hlinkClick xmlns:r="http://schemas.openxmlformats.org/officeDocument/2006/relationships" r:id="rId18"/>
        </xdr:cNvPr>
        <xdr:cNvSpPr>
          <a:spLocks noChangeArrowheads="1"/>
        </xdr:cNvSpPr>
      </xdr:nvSpPr>
      <xdr:spPr bwMode="auto">
        <a:xfrm>
          <a:off x="12382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J17</a:t>
          </a:r>
        </a:p>
      </xdr:txBody>
    </xdr:sp>
    <xdr:clientData/>
  </xdr:twoCellAnchor>
  <xdr:twoCellAnchor>
    <xdr:from>
      <xdr:col>2</xdr:col>
      <xdr:colOff>47625</xdr:colOff>
      <xdr:row>18</xdr:row>
      <xdr:rowOff>123825</xdr:rowOff>
    </xdr:from>
    <xdr:to>
      <xdr:col>3</xdr:col>
      <xdr:colOff>295275</xdr:colOff>
      <xdr:row>20</xdr:row>
      <xdr:rowOff>57150</xdr:rowOff>
    </xdr:to>
    <xdr:sp macro="" textlink="">
      <xdr:nvSpPr>
        <xdr:cNvPr id="19" name="Rectangle 18" descr="Marbre blanc">
          <a:hlinkClick xmlns:r="http://schemas.openxmlformats.org/officeDocument/2006/relationships" r:id="rId19"/>
        </xdr:cNvPr>
        <xdr:cNvSpPr>
          <a:spLocks noChangeArrowheads="1"/>
        </xdr:cNvSpPr>
      </xdr:nvSpPr>
      <xdr:spPr bwMode="auto">
        <a:xfrm>
          <a:off x="79057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J18</a:t>
          </a:r>
        </a:p>
      </xdr:txBody>
    </xdr:sp>
    <xdr:clientData/>
  </xdr:twoCellAnchor>
  <xdr:twoCellAnchor>
    <xdr:from>
      <xdr:col>3</xdr:col>
      <xdr:colOff>352425</xdr:colOff>
      <xdr:row>18</xdr:row>
      <xdr:rowOff>123825</xdr:rowOff>
    </xdr:from>
    <xdr:to>
      <xdr:col>5</xdr:col>
      <xdr:colOff>219075</xdr:colOff>
      <xdr:row>20</xdr:row>
      <xdr:rowOff>57150</xdr:rowOff>
    </xdr:to>
    <xdr:sp macro="" textlink="">
      <xdr:nvSpPr>
        <xdr:cNvPr id="20" name="Rectangle 19" descr="Marbre blanc">
          <a:hlinkClick xmlns:r="http://schemas.openxmlformats.org/officeDocument/2006/relationships" r:id="rId20"/>
        </xdr:cNvPr>
        <xdr:cNvSpPr>
          <a:spLocks noChangeArrowheads="1"/>
        </xdr:cNvSpPr>
      </xdr:nvSpPr>
      <xdr:spPr bwMode="auto">
        <a:xfrm>
          <a:off x="1466850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J19</a:t>
          </a:r>
        </a:p>
      </xdr:txBody>
    </xdr:sp>
    <xdr:clientData/>
  </xdr:twoCellAnchor>
  <xdr:twoCellAnchor>
    <xdr:from>
      <xdr:col>5</xdr:col>
      <xdr:colOff>276225</xdr:colOff>
      <xdr:row>18</xdr:row>
      <xdr:rowOff>123825</xdr:rowOff>
    </xdr:from>
    <xdr:to>
      <xdr:col>7</xdr:col>
      <xdr:colOff>152400</xdr:colOff>
      <xdr:row>20</xdr:row>
      <xdr:rowOff>57150</xdr:rowOff>
    </xdr:to>
    <xdr:sp macro="" textlink="">
      <xdr:nvSpPr>
        <xdr:cNvPr id="21" name="Rectangle 20" descr="Marbre blanc">
          <a:hlinkClick xmlns:r="http://schemas.openxmlformats.org/officeDocument/2006/relationships" r:id="rId21"/>
        </xdr:cNvPr>
        <xdr:cNvSpPr>
          <a:spLocks noChangeArrowheads="1"/>
        </xdr:cNvSpPr>
      </xdr:nvSpPr>
      <xdr:spPr bwMode="auto">
        <a:xfrm>
          <a:off x="21336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J20</a:t>
          </a:r>
        </a:p>
      </xdr:txBody>
    </xdr:sp>
    <xdr:clientData/>
  </xdr:twoCellAnchor>
  <xdr:twoCellAnchor>
    <xdr:from>
      <xdr:col>7</xdr:col>
      <xdr:colOff>200025</xdr:colOff>
      <xdr:row>18</xdr:row>
      <xdr:rowOff>123825</xdr:rowOff>
    </xdr:from>
    <xdr:to>
      <xdr:col>9</xdr:col>
      <xdr:colOff>76200</xdr:colOff>
      <xdr:row>20</xdr:row>
      <xdr:rowOff>57150</xdr:rowOff>
    </xdr:to>
    <xdr:sp macro="" textlink="">
      <xdr:nvSpPr>
        <xdr:cNvPr id="22" name="Rectangle 21" descr="Marbre blanc">
          <a:hlinkClick xmlns:r="http://schemas.openxmlformats.org/officeDocument/2006/relationships" r:id="rId22"/>
        </xdr:cNvPr>
        <xdr:cNvSpPr>
          <a:spLocks noChangeArrowheads="1"/>
        </xdr:cNvSpPr>
      </xdr:nvSpPr>
      <xdr:spPr bwMode="auto">
        <a:xfrm>
          <a:off x="28003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J21</a:t>
          </a:r>
        </a:p>
      </xdr:txBody>
    </xdr:sp>
    <xdr:clientData/>
  </xdr:twoCellAnchor>
  <xdr:twoCellAnchor>
    <xdr:from>
      <xdr:col>9</xdr:col>
      <xdr:colOff>123825</xdr:colOff>
      <xdr:row>18</xdr:row>
      <xdr:rowOff>123825</xdr:rowOff>
    </xdr:from>
    <xdr:to>
      <xdr:col>11</xdr:col>
      <xdr:colOff>0</xdr:colOff>
      <xdr:row>20</xdr:row>
      <xdr:rowOff>57150</xdr:rowOff>
    </xdr:to>
    <xdr:sp macro="" textlink="">
      <xdr:nvSpPr>
        <xdr:cNvPr id="23" name="Rectangle 22" descr="Marbre blanc">
          <a:hlinkClick xmlns:r="http://schemas.openxmlformats.org/officeDocument/2006/relationships" r:id="rId23"/>
        </xdr:cNvPr>
        <xdr:cNvSpPr>
          <a:spLocks noChangeArrowheads="1"/>
        </xdr:cNvSpPr>
      </xdr:nvSpPr>
      <xdr:spPr bwMode="auto">
        <a:xfrm>
          <a:off x="34671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J22</a:t>
          </a:r>
        </a:p>
      </xdr:txBody>
    </xdr:sp>
    <xdr:clientData/>
  </xdr:twoCellAnchor>
  <xdr:twoCellAnchor>
    <xdr:from>
      <xdr:col>11</xdr:col>
      <xdr:colOff>47625</xdr:colOff>
      <xdr:row>18</xdr:row>
      <xdr:rowOff>123825</xdr:rowOff>
    </xdr:from>
    <xdr:to>
      <xdr:col>12</xdr:col>
      <xdr:colOff>295275</xdr:colOff>
      <xdr:row>20</xdr:row>
      <xdr:rowOff>57150</xdr:rowOff>
    </xdr:to>
    <xdr:sp macro="" textlink="">
      <xdr:nvSpPr>
        <xdr:cNvPr id="24" name="Rectangle 23" descr="Marbre blanc">
          <a:hlinkClick xmlns:r="http://schemas.openxmlformats.org/officeDocument/2006/relationships" r:id="rId24"/>
        </xdr:cNvPr>
        <xdr:cNvSpPr>
          <a:spLocks noChangeArrowheads="1"/>
        </xdr:cNvSpPr>
      </xdr:nvSpPr>
      <xdr:spPr bwMode="auto">
        <a:xfrm>
          <a:off x="41338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J23</a:t>
          </a:r>
        </a:p>
      </xdr:txBody>
    </xdr:sp>
    <xdr:clientData/>
  </xdr:twoCellAnchor>
  <xdr:twoCellAnchor>
    <xdr:from>
      <xdr:col>12</xdr:col>
      <xdr:colOff>352425</xdr:colOff>
      <xdr:row>18</xdr:row>
      <xdr:rowOff>123825</xdr:rowOff>
    </xdr:from>
    <xdr:to>
      <xdr:col>14</xdr:col>
      <xdr:colOff>219075</xdr:colOff>
      <xdr:row>20</xdr:row>
      <xdr:rowOff>57150</xdr:rowOff>
    </xdr:to>
    <xdr:sp macro="" textlink="">
      <xdr:nvSpPr>
        <xdr:cNvPr id="25" name="Rectangle 24" descr="Marbre blanc">
          <a:hlinkClick xmlns:r="http://schemas.openxmlformats.org/officeDocument/2006/relationships" r:id="rId25"/>
        </xdr:cNvPr>
        <xdr:cNvSpPr>
          <a:spLocks noChangeArrowheads="1"/>
        </xdr:cNvSpPr>
      </xdr:nvSpPr>
      <xdr:spPr bwMode="auto">
        <a:xfrm>
          <a:off x="4810125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J24</a:t>
          </a:r>
        </a:p>
      </xdr:txBody>
    </xdr:sp>
    <xdr:clientData/>
  </xdr:twoCellAnchor>
  <xdr:twoCellAnchor>
    <xdr:from>
      <xdr:col>0</xdr:col>
      <xdr:colOff>123825</xdr:colOff>
      <xdr:row>20</xdr:row>
      <xdr:rowOff>123825</xdr:rowOff>
    </xdr:from>
    <xdr:to>
      <xdr:col>2</xdr:col>
      <xdr:colOff>0</xdr:colOff>
      <xdr:row>22</xdr:row>
      <xdr:rowOff>57150</xdr:rowOff>
    </xdr:to>
    <xdr:sp macro="" textlink="">
      <xdr:nvSpPr>
        <xdr:cNvPr id="26" name="Rectangle 25" descr="Marbre vert">
          <a:hlinkClick xmlns:r="http://schemas.openxmlformats.org/officeDocument/2006/relationships" r:id="rId26"/>
        </xdr:cNvPr>
        <xdr:cNvSpPr>
          <a:spLocks noChangeArrowheads="1"/>
        </xdr:cNvSpPr>
      </xdr:nvSpPr>
      <xdr:spPr bwMode="auto">
        <a:xfrm>
          <a:off x="12382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7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J25</a:t>
          </a:r>
        </a:p>
      </xdr:txBody>
    </xdr:sp>
    <xdr:clientData/>
  </xdr:twoCellAnchor>
  <xdr:twoCellAnchor>
    <xdr:from>
      <xdr:col>2</xdr:col>
      <xdr:colOff>47625</xdr:colOff>
      <xdr:row>20</xdr:row>
      <xdr:rowOff>123825</xdr:rowOff>
    </xdr:from>
    <xdr:to>
      <xdr:col>3</xdr:col>
      <xdr:colOff>295275</xdr:colOff>
      <xdr:row>22</xdr:row>
      <xdr:rowOff>57150</xdr:rowOff>
    </xdr:to>
    <xdr:sp macro="" textlink="">
      <xdr:nvSpPr>
        <xdr:cNvPr id="27" name="Rectangle 26" descr="Marbre blanc">
          <a:hlinkClick xmlns:r="http://schemas.openxmlformats.org/officeDocument/2006/relationships" r:id="rId28"/>
        </xdr:cNvPr>
        <xdr:cNvSpPr>
          <a:spLocks noChangeArrowheads="1"/>
        </xdr:cNvSpPr>
      </xdr:nvSpPr>
      <xdr:spPr bwMode="auto">
        <a:xfrm>
          <a:off x="79057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J26</a:t>
          </a:r>
        </a:p>
      </xdr:txBody>
    </xdr:sp>
    <xdr:clientData/>
  </xdr:twoCellAnchor>
  <xdr:twoCellAnchor>
    <xdr:from>
      <xdr:col>11</xdr:col>
      <xdr:colOff>38100</xdr:colOff>
      <xdr:row>20</xdr:row>
      <xdr:rowOff>123825</xdr:rowOff>
    </xdr:from>
    <xdr:to>
      <xdr:col>14</xdr:col>
      <xdr:colOff>219075</xdr:colOff>
      <xdr:row>22</xdr:row>
      <xdr:rowOff>57150</xdr:rowOff>
    </xdr:to>
    <xdr:sp macro="" textlink="">
      <xdr:nvSpPr>
        <xdr:cNvPr id="40" name="Rectangle 39" descr="Parchemin">
          <a:hlinkClick xmlns:r="http://schemas.openxmlformats.org/officeDocument/2006/relationships" r:id="rId29"/>
        </xdr:cNvPr>
        <xdr:cNvSpPr>
          <a:spLocks noChangeArrowheads="1"/>
        </xdr:cNvSpPr>
      </xdr:nvSpPr>
      <xdr:spPr bwMode="auto">
        <a:xfrm>
          <a:off x="4019550" y="4314825"/>
          <a:ext cx="12668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Statistiques</a:t>
          </a: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14</xdr:row>
      <xdr:rowOff>123825</xdr:rowOff>
    </xdr:from>
    <xdr:to>
      <xdr:col>2</xdr:col>
      <xdr:colOff>0</xdr:colOff>
      <xdr:row>16</xdr:row>
      <xdr:rowOff>57150</xdr:rowOff>
    </xdr:to>
    <xdr:sp macro="" textlink="">
      <xdr:nvSpPr>
        <xdr:cNvPr id="2" name="Rectangle 1" descr="Marbre blanc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J01</a:t>
          </a:r>
        </a:p>
      </xdr:txBody>
    </xdr:sp>
    <xdr:clientData/>
  </xdr:twoCellAnchor>
  <xdr:twoCellAnchor>
    <xdr:from>
      <xdr:col>2</xdr:col>
      <xdr:colOff>47625</xdr:colOff>
      <xdr:row>14</xdr:row>
      <xdr:rowOff>123825</xdr:rowOff>
    </xdr:from>
    <xdr:to>
      <xdr:col>3</xdr:col>
      <xdr:colOff>295275</xdr:colOff>
      <xdr:row>16</xdr:row>
      <xdr:rowOff>57150</xdr:rowOff>
    </xdr:to>
    <xdr:sp macro="" textlink="">
      <xdr:nvSpPr>
        <xdr:cNvPr id="3" name="Rectangle 2" descr="Marbre blanc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790575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J02</a:t>
          </a:r>
        </a:p>
      </xdr:txBody>
    </xdr:sp>
    <xdr:clientData/>
  </xdr:twoCellAnchor>
  <xdr:twoCellAnchor>
    <xdr:from>
      <xdr:col>3</xdr:col>
      <xdr:colOff>352425</xdr:colOff>
      <xdr:row>14</xdr:row>
      <xdr:rowOff>123825</xdr:rowOff>
    </xdr:from>
    <xdr:to>
      <xdr:col>5</xdr:col>
      <xdr:colOff>219075</xdr:colOff>
      <xdr:row>16</xdr:row>
      <xdr:rowOff>57150</xdr:rowOff>
    </xdr:to>
    <xdr:sp macro="" textlink="">
      <xdr:nvSpPr>
        <xdr:cNvPr id="4" name="Rectangle 3" descr="Marbre blanc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1466850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J03</a:t>
          </a:r>
        </a:p>
      </xdr:txBody>
    </xdr:sp>
    <xdr:clientData/>
  </xdr:twoCellAnchor>
  <xdr:twoCellAnchor>
    <xdr:from>
      <xdr:col>5</xdr:col>
      <xdr:colOff>276225</xdr:colOff>
      <xdr:row>14</xdr:row>
      <xdr:rowOff>123825</xdr:rowOff>
    </xdr:from>
    <xdr:to>
      <xdr:col>7</xdr:col>
      <xdr:colOff>152400</xdr:colOff>
      <xdr:row>16</xdr:row>
      <xdr:rowOff>57150</xdr:rowOff>
    </xdr:to>
    <xdr:sp macro="" textlink="">
      <xdr:nvSpPr>
        <xdr:cNvPr id="5" name="Rectangle 4" descr="Marbre blanc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21336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J04</a:t>
          </a:r>
        </a:p>
      </xdr:txBody>
    </xdr:sp>
    <xdr:clientData/>
  </xdr:twoCellAnchor>
  <xdr:twoCellAnchor>
    <xdr:from>
      <xdr:col>7</xdr:col>
      <xdr:colOff>200025</xdr:colOff>
      <xdr:row>14</xdr:row>
      <xdr:rowOff>123825</xdr:rowOff>
    </xdr:from>
    <xdr:to>
      <xdr:col>9</xdr:col>
      <xdr:colOff>76200</xdr:colOff>
      <xdr:row>16</xdr:row>
      <xdr:rowOff>57150</xdr:rowOff>
    </xdr:to>
    <xdr:sp macro="" textlink="">
      <xdr:nvSpPr>
        <xdr:cNvPr id="6" name="Rectangle 5" descr="Marbre blanc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28003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J05</a:t>
          </a:r>
        </a:p>
      </xdr:txBody>
    </xdr:sp>
    <xdr:clientData/>
  </xdr:twoCellAnchor>
  <xdr:twoCellAnchor>
    <xdr:from>
      <xdr:col>9</xdr:col>
      <xdr:colOff>123825</xdr:colOff>
      <xdr:row>14</xdr:row>
      <xdr:rowOff>123825</xdr:rowOff>
    </xdr:from>
    <xdr:to>
      <xdr:col>11</xdr:col>
      <xdr:colOff>0</xdr:colOff>
      <xdr:row>16</xdr:row>
      <xdr:rowOff>57150</xdr:rowOff>
    </xdr:to>
    <xdr:sp macro="" textlink="">
      <xdr:nvSpPr>
        <xdr:cNvPr id="7" name="Rectangle 6" descr="Marbre blanc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346710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J06</a:t>
          </a:r>
        </a:p>
      </xdr:txBody>
    </xdr:sp>
    <xdr:clientData/>
  </xdr:twoCellAnchor>
  <xdr:twoCellAnchor>
    <xdr:from>
      <xdr:col>11</xdr:col>
      <xdr:colOff>47625</xdr:colOff>
      <xdr:row>14</xdr:row>
      <xdr:rowOff>123825</xdr:rowOff>
    </xdr:from>
    <xdr:to>
      <xdr:col>12</xdr:col>
      <xdr:colOff>295275</xdr:colOff>
      <xdr:row>16</xdr:row>
      <xdr:rowOff>57150</xdr:rowOff>
    </xdr:to>
    <xdr:sp macro="" textlink="">
      <xdr:nvSpPr>
        <xdr:cNvPr id="8" name="Rectangle 7" descr="Marbre blanc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4133850" y="30575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J07</a:t>
          </a:r>
        </a:p>
      </xdr:txBody>
    </xdr:sp>
    <xdr:clientData/>
  </xdr:twoCellAnchor>
  <xdr:twoCellAnchor>
    <xdr:from>
      <xdr:col>12</xdr:col>
      <xdr:colOff>352425</xdr:colOff>
      <xdr:row>14</xdr:row>
      <xdr:rowOff>123825</xdr:rowOff>
    </xdr:from>
    <xdr:to>
      <xdr:col>14</xdr:col>
      <xdr:colOff>219075</xdr:colOff>
      <xdr:row>16</xdr:row>
      <xdr:rowOff>57150</xdr:rowOff>
    </xdr:to>
    <xdr:sp macro="" textlink="">
      <xdr:nvSpPr>
        <xdr:cNvPr id="9" name="Rectangle 8" descr="Marbre blanc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4810125" y="30575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J08</a:t>
          </a:r>
        </a:p>
      </xdr:txBody>
    </xdr:sp>
    <xdr:clientData/>
  </xdr:twoCellAnchor>
  <xdr:twoCellAnchor>
    <xdr:from>
      <xdr:col>0</xdr:col>
      <xdr:colOff>123825</xdr:colOff>
      <xdr:row>16</xdr:row>
      <xdr:rowOff>123825</xdr:rowOff>
    </xdr:from>
    <xdr:to>
      <xdr:col>2</xdr:col>
      <xdr:colOff>0</xdr:colOff>
      <xdr:row>18</xdr:row>
      <xdr:rowOff>57150</xdr:rowOff>
    </xdr:to>
    <xdr:sp macro="" textlink="">
      <xdr:nvSpPr>
        <xdr:cNvPr id="10" name="Rectangle 9" descr="Marbre blanc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12382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J09</a:t>
          </a:r>
        </a:p>
      </xdr:txBody>
    </xdr:sp>
    <xdr:clientData/>
  </xdr:twoCellAnchor>
  <xdr:twoCellAnchor>
    <xdr:from>
      <xdr:col>2</xdr:col>
      <xdr:colOff>47625</xdr:colOff>
      <xdr:row>16</xdr:row>
      <xdr:rowOff>123825</xdr:rowOff>
    </xdr:from>
    <xdr:to>
      <xdr:col>3</xdr:col>
      <xdr:colOff>295275</xdr:colOff>
      <xdr:row>18</xdr:row>
      <xdr:rowOff>57150</xdr:rowOff>
    </xdr:to>
    <xdr:sp macro="" textlink="">
      <xdr:nvSpPr>
        <xdr:cNvPr id="11" name="Rectangle 10" descr="Marbre blanc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790575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J10</a:t>
          </a:r>
        </a:p>
      </xdr:txBody>
    </xdr:sp>
    <xdr:clientData/>
  </xdr:twoCellAnchor>
  <xdr:twoCellAnchor>
    <xdr:from>
      <xdr:col>3</xdr:col>
      <xdr:colOff>352425</xdr:colOff>
      <xdr:row>16</xdr:row>
      <xdr:rowOff>123825</xdr:rowOff>
    </xdr:from>
    <xdr:to>
      <xdr:col>5</xdr:col>
      <xdr:colOff>219075</xdr:colOff>
      <xdr:row>18</xdr:row>
      <xdr:rowOff>57150</xdr:rowOff>
    </xdr:to>
    <xdr:sp macro="" textlink="">
      <xdr:nvSpPr>
        <xdr:cNvPr id="12" name="Rectangle 11" descr="Marbre blanc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1466850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J11</a:t>
          </a:r>
        </a:p>
      </xdr:txBody>
    </xdr:sp>
    <xdr:clientData/>
  </xdr:twoCellAnchor>
  <xdr:twoCellAnchor>
    <xdr:from>
      <xdr:col>5</xdr:col>
      <xdr:colOff>276225</xdr:colOff>
      <xdr:row>16</xdr:row>
      <xdr:rowOff>123825</xdr:rowOff>
    </xdr:from>
    <xdr:to>
      <xdr:col>7</xdr:col>
      <xdr:colOff>152400</xdr:colOff>
      <xdr:row>18</xdr:row>
      <xdr:rowOff>57150</xdr:rowOff>
    </xdr:to>
    <xdr:sp macro="" textlink="">
      <xdr:nvSpPr>
        <xdr:cNvPr id="13" name="Rectangle 12" descr="Marbre blanc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21336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J12</a:t>
          </a:r>
        </a:p>
      </xdr:txBody>
    </xdr:sp>
    <xdr:clientData/>
  </xdr:twoCellAnchor>
  <xdr:twoCellAnchor>
    <xdr:from>
      <xdr:col>7</xdr:col>
      <xdr:colOff>200025</xdr:colOff>
      <xdr:row>16</xdr:row>
      <xdr:rowOff>123825</xdr:rowOff>
    </xdr:from>
    <xdr:to>
      <xdr:col>9</xdr:col>
      <xdr:colOff>76200</xdr:colOff>
      <xdr:row>18</xdr:row>
      <xdr:rowOff>57150</xdr:rowOff>
    </xdr:to>
    <xdr:sp macro="" textlink="">
      <xdr:nvSpPr>
        <xdr:cNvPr id="14" name="Rectangle 13" descr="Marbre blanc">
          <a:hlinkClick xmlns:r="http://schemas.openxmlformats.org/officeDocument/2006/relationships" r:id="rId14"/>
        </xdr:cNvPr>
        <xdr:cNvSpPr>
          <a:spLocks noChangeArrowheads="1"/>
        </xdr:cNvSpPr>
      </xdr:nvSpPr>
      <xdr:spPr bwMode="auto">
        <a:xfrm>
          <a:off x="28003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J13</a:t>
          </a:r>
        </a:p>
      </xdr:txBody>
    </xdr:sp>
    <xdr:clientData/>
  </xdr:twoCellAnchor>
  <xdr:twoCellAnchor>
    <xdr:from>
      <xdr:col>9</xdr:col>
      <xdr:colOff>123825</xdr:colOff>
      <xdr:row>16</xdr:row>
      <xdr:rowOff>123825</xdr:rowOff>
    </xdr:from>
    <xdr:to>
      <xdr:col>11</xdr:col>
      <xdr:colOff>0</xdr:colOff>
      <xdr:row>18</xdr:row>
      <xdr:rowOff>57150</xdr:rowOff>
    </xdr:to>
    <xdr:sp macro="" textlink="">
      <xdr:nvSpPr>
        <xdr:cNvPr id="15" name="Rectangle 14" descr="Marbre blanc">
          <a:hlinkClick xmlns:r="http://schemas.openxmlformats.org/officeDocument/2006/relationships" r:id="rId15"/>
        </xdr:cNvPr>
        <xdr:cNvSpPr>
          <a:spLocks noChangeArrowheads="1"/>
        </xdr:cNvSpPr>
      </xdr:nvSpPr>
      <xdr:spPr bwMode="auto">
        <a:xfrm>
          <a:off x="346710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J14</a:t>
          </a:r>
        </a:p>
      </xdr:txBody>
    </xdr:sp>
    <xdr:clientData/>
  </xdr:twoCellAnchor>
  <xdr:twoCellAnchor>
    <xdr:from>
      <xdr:col>11</xdr:col>
      <xdr:colOff>47625</xdr:colOff>
      <xdr:row>16</xdr:row>
      <xdr:rowOff>123825</xdr:rowOff>
    </xdr:from>
    <xdr:to>
      <xdr:col>12</xdr:col>
      <xdr:colOff>295275</xdr:colOff>
      <xdr:row>18</xdr:row>
      <xdr:rowOff>57150</xdr:rowOff>
    </xdr:to>
    <xdr:sp macro="" textlink="">
      <xdr:nvSpPr>
        <xdr:cNvPr id="16" name="Rectangle 15" descr="Marbre blanc">
          <a:hlinkClick xmlns:r="http://schemas.openxmlformats.org/officeDocument/2006/relationships" r:id="rId16"/>
        </xdr:cNvPr>
        <xdr:cNvSpPr>
          <a:spLocks noChangeArrowheads="1"/>
        </xdr:cNvSpPr>
      </xdr:nvSpPr>
      <xdr:spPr bwMode="auto">
        <a:xfrm>
          <a:off x="4133850" y="34766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J15</a:t>
          </a:r>
        </a:p>
      </xdr:txBody>
    </xdr:sp>
    <xdr:clientData/>
  </xdr:twoCellAnchor>
  <xdr:twoCellAnchor>
    <xdr:from>
      <xdr:col>12</xdr:col>
      <xdr:colOff>352425</xdr:colOff>
      <xdr:row>16</xdr:row>
      <xdr:rowOff>123825</xdr:rowOff>
    </xdr:from>
    <xdr:to>
      <xdr:col>14</xdr:col>
      <xdr:colOff>219075</xdr:colOff>
      <xdr:row>18</xdr:row>
      <xdr:rowOff>57150</xdr:rowOff>
    </xdr:to>
    <xdr:sp macro="" textlink="">
      <xdr:nvSpPr>
        <xdr:cNvPr id="17" name="Rectangle 16" descr="Marbre blanc">
          <a:hlinkClick xmlns:r="http://schemas.openxmlformats.org/officeDocument/2006/relationships" r:id="rId17"/>
        </xdr:cNvPr>
        <xdr:cNvSpPr>
          <a:spLocks noChangeArrowheads="1"/>
        </xdr:cNvSpPr>
      </xdr:nvSpPr>
      <xdr:spPr bwMode="auto">
        <a:xfrm>
          <a:off x="4810125" y="34766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J16</a:t>
          </a:r>
        </a:p>
      </xdr:txBody>
    </xdr:sp>
    <xdr:clientData/>
  </xdr:twoCellAnchor>
  <xdr:twoCellAnchor>
    <xdr:from>
      <xdr:col>0</xdr:col>
      <xdr:colOff>123825</xdr:colOff>
      <xdr:row>18</xdr:row>
      <xdr:rowOff>123825</xdr:rowOff>
    </xdr:from>
    <xdr:to>
      <xdr:col>2</xdr:col>
      <xdr:colOff>0</xdr:colOff>
      <xdr:row>20</xdr:row>
      <xdr:rowOff>57150</xdr:rowOff>
    </xdr:to>
    <xdr:sp macro="" textlink="">
      <xdr:nvSpPr>
        <xdr:cNvPr id="18" name="Rectangle 17" descr="Marbre blanc">
          <a:hlinkClick xmlns:r="http://schemas.openxmlformats.org/officeDocument/2006/relationships" r:id="rId18"/>
        </xdr:cNvPr>
        <xdr:cNvSpPr>
          <a:spLocks noChangeArrowheads="1"/>
        </xdr:cNvSpPr>
      </xdr:nvSpPr>
      <xdr:spPr bwMode="auto">
        <a:xfrm>
          <a:off x="12382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J17</a:t>
          </a:r>
        </a:p>
      </xdr:txBody>
    </xdr:sp>
    <xdr:clientData/>
  </xdr:twoCellAnchor>
  <xdr:twoCellAnchor>
    <xdr:from>
      <xdr:col>2</xdr:col>
      <xdr:colOff>47625</xdr:colOff>
      <xdr:row>18</xdr:row>
      <xdr:rowOff>123825</xdr:rowOff>
    </xdr:from>
    <xdr:to>
      <xdr:col>3</xdr:col>
      <xdr:colOff>295275</xdr:colOff>
      <xdr:row>20</xdr:row>
      <xdr:rowOff>57150</xdr:rowOff>
    </xdr:to>
    <xdr:sp macro="" textlink="">
      <xdr:nvSpPr>
        <xdr:cNvPr id="19" name="Rectangle 18" descr="Marbre blanc">
          <a:hlinkClick xmlns:r="http://schemas.openxmlformats.org/officeDocument/2006/relationships" r:id="rId19"/>
        </xdr:cNvPr>
        <xdr:cNvSpPr>
          <a:spLocks noChangeArrowheads="1"/>
        </xdr:cNvSpPr>
      </xdr:nvSpPr>
      <xdr:spPr bwMode="auto">
        <a:xfrm>
          <a:off x="790575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J18</a:t>
          </a:r>
        </a:p>
      </xdr:txBody>
    </xdr:sp>
    <xdr:clientData/>
  </xdr:twoCellAnchor>
  <xdr:twoCellAnchor>
    <xdr:from>
      <xdr:col>3</xdr:col>
      <xdr:colOff>352425</xdr:colOff>
      <xdr:row>18</xdr:row>
      <xdr:rowOff>123825</xdr:rowOff>
    </xdr:from>
    <xdr:to>
      <xdr:col>5</xdr:col>
      <xdr:colOff>219075</xdr:colOff>
      <xdr:row>20</xdr:row>
      <xdr:rowOff>57150</xdr:rowOff>
    </xdr:to>
    <xdr:sp macro="" textlink="">
      <xdr:nvSpPr>
        <xdr:cNvPr id="20" name="Rectangle 19" descr="Marbre blanc">
          <a:hlinkClick xmlns:r="http://schemas.openxmlformats.org/officeDocument/2006/relationships" r:id="rId20"/>
        </xdr:cNvPr>
        <xdr:cNvSpPr>
          <a:spLocks noChangeArrowheads="1"/>
        </xdr:cNvSpPr>
      </xdr:nvSpPr>
      <xdr:spPr bwMode="auto">
        <a:xfrm>
          <a:off x="1466850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J19</a:t>
          </a:r>
        </a:p>
      </xdr:txBody>
    </xdr:sp>
    <xdr:clientData/>
  </xdr:twoCellAnchor>
  <xdr:twoCellAnchor>
    <xdr:from>
      <xdr:col>5</xdr:col>
      <xdr:colOff>276225</xdr:colOff>
      <xdr:row>18</xdr:row>
      <xdr:rowOff>123825</xdr:rowOff>
    </xdr:from>
    <xdr:to>
      <xdr:col>7</xdr:col>
      <xdr:colOff>152400</xdr:colOff>
      <xdr:row>20</xdr:row>
      <xdr:rowOff>57150</xdr:rowOff>
    </xdr:to>
    <xdr:sp macro="" textlink="">
      <xdr:nvSpPr>
        <xdr:cNvPr id="21" name="Rectangle 20" descr="Marbre blanc">
          <a:hlinkClick xmlns:r="http://schemas.openxmlformats.org/officeDocument/2006/relationships" r:id="rId21"/>
        </xdr:cNvPr>
        <xdr:cNvSpPr>
          <a:spLocks noChangeArrowheads="1"/>
        </xdr:cNvSpPr>
      </xdr:nvSpPr>
      <xdr:spPr bwMode="auto">
        <a:xfrm>
          <a:off x="21336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J20</a:t>
          </a:r>
        </a:p>
      </xdr:txBody>
    </xdr:sp>
    <xdr:clientData/>
  </xdr:twoCellAnchor>
  <xdr:twoCellAnchor>
    <xdr:from>
      <xdr:col>7</xdr:col>
      <xdr:colOff>200025</xdr:colOff>
      <xdr:row>18</xdr:row>
      <xdr:rowOff>123825</xdr:rowOff>
    </xdr:from>
    <xdr:to>
      <xdr:col>9</xdr:col>
      <xdr:colOff>76200</xdr:colOff>
      <xdr:row>20</xdr:row>
      <xdr:rowOff>57150</xdr:rowOff>
    </xdr:to>
    <xdr:sp macro="" textlink="">
      <xdr:nvSpPr>
        <xdr:cNvPr id="22" name="Rectangle 21" descr="Marbre blanc">
          <a:hlinkClick xmlns:r="http://schemas.openxmlformats.org/officeDocument/2006/relationships" r:id="rId22"/>
        </xdr:cNvPr>
        <xdr:cNvSpPr>
          <a:spLocks noChangeArrowheads="1"/>
        </xdr:cNvSpPr>
      </xdr:nvSpPr>
      <xdr:spPr bwMode="auto">
        <a:xfrm>
          <a:off x="28003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J21</a:t>
          </a:r>
        </a:p>
      </xdr:txBody>
    </xdr:sp>
    <xdr:clientData/>
  </xdr:twoCellAnchor>
  <xdr:twoCellAnchor>
    <xdr:from>
      <xdr:col>9</xdr:col>
      <xdr:colOff>123825</xdr:colOff>
      <xdr:row>18</xdr:row>
      <xdr:rowOff>123825</xdr:rowOff>
    </xdr:from>
    <xdr:to>
      <xdr:col>11</xdr:col>
      <xdr:colOff>0</xdr:colOff>
      <xdr:row>20</xdr:row>
      <xdr:rowOff>57150</xdr:rowOff>
    </xdr:to>
    <xdr:sp macro="" textlink="">
      <xdr:nvSpPr>
        <xdr:cNvPr id="23" name="Rectangle 22" descr="Marbre blanc">
          <a:hlinkClick xmlns:r="http://schemas.openxmlformats.org/officeDocument/2006/relationships" r:id="rId23"/>
        </xdr:cNvPr>
        <xdr:cNvSpPr>
          <a:spLocks noChangeArrowheads="1"/>
        </xdr:cNvSpPr>
      </xdr:nvSpPr>
      <xdr:spPr bwMode="auto">
        <a:xfrm>
          <a:off x="346710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J22</a:t>
          </a:r>
        </a:p>
      </xdr:txBody>
    </xdr:sp>
    <xdr:clientData/>
  </xdr:twoCellAnchor>
  <xdr:twoCellAnchor>
    <xdr:from>
      <xdr:col>11</xdr:col>
      <xdr:colOff>47625</xdr:colOff>
      <xdr:row>18</xdr:row>
      <xdr:rowOff>123825</xdr:rowOff>
    </xdr:from>
    <xdr:to>
      <xdr:col>12</xdr:col>
      <xdr:colOff>295275</xdr:colOff>
      <xdr:row>20</xdr:row>
      <xdr:rowOff>57150</xdr:rowOff>
    </xdr:to>
    <xdr:sp macro="" textlink="">
      <xdr:nvSpPr>
        <xdr:cNvPr id="24" name="Rectangle 23" descr="Marbre blanc">
          <a:hlinkClick xmlns:r="http://schemas.openxmlformats.org/officeDocument/2006/relationships" r:id="rId24"/>
        </xdr:cNvPr>
        <xdr:cNvSpPr>
          <a:spLocks noChangeArrowheads="1"/>
        </xdr:cNvSpPr>
      </xdr:nvSpPr>
      <xdr:spPr bwMode="auto">
        <a:xfrm>
          <a:off x="4133850" y="38957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J23</a:t>
          </a:r>
        </a:p>
      </xdr:txBody>
    </xdr:sp>
    <xdr:clientData/>
  </xdr:twoCellAnchor>
  <xdr:twoCellAnchor>
    <xdr:from>
      <xdr:col>12</xdr:col>
      <xdr:colOff>352425</xdr:colOff>
      <xdr:row>18</xdr:row>
      <xdr:rowOff>123825</xdr:rowOff>
    </xdr:from>
    <xdr:to>
      <xdr:col>14</xdr:col>
      <xdr:colOff>219075</xdr:colOff>
      <xdr:row>20</xdr:row>
      <xdr:rowOff>57150</xdr:rowOff>
    </xdr:to>
    <xdr:sp macro="" textlink="">
      <xdr:nvSpPr>
        <xdr:cNvPr id="25" name="Rectangle 24" descr="Marbre blanc">
          <a:hlinkClick xmlns:r="http://schemas.openxmlformats.org/officeDocument/2006/relationships" r:id="rId25"/>
        </xdr:cNvPr>
        <xdr:cNvSpPr>
          <a:spLocks noChangeArrowheads="1"/>
        </xdr:cNvSpPr>
      </xdr:nvSpPr>
      <xdr:spPr bwMode="auto">
        <a:xfrm>
          <a:off x="4810125" y="3895725"/>
          <a:ext cx="609600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J24</a:t>
          </a:r>
        </a:p>
      </xdr:txBody>
    </xdr:sp>
    <xdr:clientData/>
  </xdr:twoCellAnchor>
  <xdr:twoCellAnchor>
    <xdr:from>
      <xdr:col>0</xdr:col>
      <xdr:colOff>123825</xdr:colOff>
      <xdr:row>20</xdr:row>
      <xdr:rowOff>123825</xdr:rowOff>
    </xdr:from>
    <xdr:to>
      <xdr:col>2</xdr:col>
      <xdr:colOff>0</xdr:colOff>
      <xdr:row>22</xdr:row>
      <xdr:rowOff>57150</xdr:rowOff>
    </xdr:to>
    <xdr:sp macro="" textlink="">
      <xdr:nvSpPr>
        <xdr:cNvPr id="26" name="Rectangle 25" descr="Marbre blanc">
          <a:hlinkClick xmlns:r="http://schemas.openxmlformats.org/officeDocument/2006/relationships" r:id="rId26"/>
        </xdr:cNvPr>
        <xdr:cNvSpPr>
          <a:spLocks noChangeArrowheads="1"/>
        </xdr:cNvSpPr>
      </xdr:nvSpPr>
      <xdr:spPr bwMode="auto">
        <a:xfrm>
          <a:off x="12382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J25</a:t>
          </a:r>
        </a:p>
      </xdr:txBody>
    </xdr:sp>
    <xdr:clientData/>
  </xdr:twoCellAnchor>
  <xdr:twoCellAnchor>
    <xdr:from>
      <xdr:col>2</xdr:col>
      <xdr:colOff>47625</xdr:colOff>
      <xdr:row>20</xdr:row>
      <xdr:rowOff>123825</xdr:rowOff>
    </xdr:from>
    <xdr:to>
      <xdr:col>3</xdr:col>
      <xdr:colOff>295275</xdr:colOff>
      <xdr:row>22</xdr:row>
      <xdr:rowOff>57150</xdr:rowOff>
    </xdr:to>
    <xdr:sp macro="" textlink="">
      <xdr:nvSpPr>
        <xdr:cNvPr id="27" name="Rectangle 26" descr="Marbre vert">
          <a:hlinkClick xmlns:r="http://schemas.openxmlformats.org/officeDocument/2006/relationships" r:id="rId27"/>
        </xdr:cNvPr>
        <xdr:cNvSpPr>
          <a:spLocks noChangeArrowheads="1"/>
        </xdr:cNvSpPr>
      </xdr:nvSpPr>
      <xdr:spPr bwMode="auto">
        <a:xfrm>
          <a:off x="790575" y="4314825"/>
          <a:ext cx="619125" cy="352425"/>
        </a:xfrm>
        <a:prstGeom prst="rect">
          <a:avLst/>
        </a:prstGeom>
        <a:blipFill dpi="0" rotWithShape="1">
          <a:blip xmlns:r="http://schemas.openxmlformats.org/officeDocument/2006/relationships" r:embed="rId28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J26</a:t>
          </a:r>
        </a:p>
      </xdr:txBody>
    </xdr:sp>
    <xdr:clientData/>
  </xdr:twoCellAnchor>
  <xdr:twoCellAnchor>
    <xdr:from>
      <xdr:col>11</xdr:col>
      <xdr:colOff>38100</xdr:colOff>
      <xdr:row>20</xdr:row>
      <xdr:rowOff>123825</xdr:rowOff>
    </xdr:from>
    <xdr:to>
      <xdr:col>14</xdr:col>
      <xdr:colOff>219075</xdr:colOff>
      <xdr:row>22</xdr:row>
      <xdr:rowOff>57150</xdr:rowOff>
    </xdr:to>
    <xdr:sp macro="" textlink="">
      <xdr:nvSpPr>
        <xdr:cNvPr id="40" name="Rectangle 39" descr="Parchemin">
          <a:hlinkClick xmlns:r="http://schemas.openxmlformats.org/officeDocument/2006/relationships" r:id="rId29"/>
        </xdr:cNvPr>
        <xdr:cNvSpPr>
          <a:spLocks noChangeArrowheads="1"/>
        </xdr:cNvSpPr>
      </xdr:nvSpPr>
      <xdr:spPr bwMode="auto">
        <a:xfrm>
          <a:off x="4019550" y="4314825"/>
          <a:ext cx="1266825" cy="3524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Statistiques</a:t>
          </a: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</xdr:colOff>
      <xdr:row>16</xdr:row>
      <xdr:rowOff>9525</xdr:rowOff>
    </xdr:from>
    <xdr:to>
      <xdr:col>9</xdr:col>
      <xdr:colOff>323850</xdr:colOff>
      <xdr:row>17</xdr:row>
      <xdr:rowOff>85725</xdr:rowOff>
    </xdr:to>
    <xdr:sp macro="" textlink="">
      <xdr:nvSpPr>
        <xdr:cNvPr id="29" name="Rectangle 28" descr="Marbre blanc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0896600" y="2295525"/>
          <a:ext cx="600075" cy="21907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J01</a:t>
          </a:r>
        </a:p>
      </xdr:txBody>
    </xdr:sp>
    <xdr:clientData/>
  </xdr:twoCellAnchor>
  <xdr:twoCellAnchor>
    <xdr:from>
      <xdr:col>9</xdr:col>
      <xdr:colOff>371475</xdr:colOff>
      <xdr:row>16</xdr:row>
      <xdr:rowOff>9525</xdr:rowOff>
    </xdr:from>
    <xdr:to>
      <xdr:col>9</xdr:col>
      <xdr:colOff>981075</xdr:colOff>
      <xdr:row>17</xdr:row>
      <xdr:rowOff>85725</xdr:rowOff>
    </xdr:to>
    <xdr:sp macro="" textlink="">
      <xdr:nvSpPr>
        <xdr:cNvPr id="30" name="Rectangle 29" descr="Marbre blanc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11544300" y="2295525"/>
          <a:ext cx="609600" cy="21907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J02</a:t>
          </a:r>
        </a:p>
      </xdr:txBody>
    </xdr:sp>
    <xdr:clientData/>
  </xdr:twoCellAnchor>
  <xdr:twoCellAnchor>
    <xdr:from>
      <xdr:col>9</xdr:col>
      <xdr:colOff>1038225</xdr:colOff>
      <xdr:row>16</xdr:row>
      <xdr:rowOff>9525</xdr:rowOff>
    </xdr:from>
    <xdr:to>
      <xdr:col>10</xdr:col>
      <xdr:colOff>485775</xdr:colOff>
      <xdr:row>17</xdr:row>
      <xdr:rowOff>85725</xdr:rowOff>
    </xdr:to>
    <xdr:sp macro="" textlink="">
      <xdr:nvSpPr>
        <xdr:cNvPr id="31" name="Rectangle 30" descr="Marbre blanc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12211050" y="2295525"/>
          <a:ext cx="590550" cy="21907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J03</a:t>
          </a:r>
        </a:p>
      </xdr:txBody>
    </xdr:sp>
    <xdr:clientData/>
  </xdr:twoCellAnchor>
  <xdr:twoCellAnchor>
    <xdr:from>
      <xdr:col>10</xdr:col>
      <xdr:colOff>542925</xdr:colOff>
      <xdr:row>16</xdr:row>
      <xdr:rowOff>9525</xdr:rowOff>
    </xdr:from>
    <xdr:to>
      <xdr:col>10</xdr:col>
      <xdr:colOff>1143000</xdr:colOff>
      <xdr:row>17</xdr:row>
      <xdr:rowOff>85725</xdr:rowOff>
    </xdr:to>
    <xdr:sp macro="" textlink="">
      <xdr:nvSpPr>
        <xdr:cNvPr id="32" name="Rectangle 31" descr="Marbre blanc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12858750" y="2295525"/>
          <a:ext cx="600075" cy="21907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J04</a:t>
          </a:r>
        </a:p>
      </xdr:txBody>
    </xdr:sp>
    <xdr:clientData/>
  </xdr:twoCellAnchor>
  <xdr:twoCellAnchor>
    <xdr:from>
      <xdr:col>10</xdr:col>
      <xdr:colOff>1190625</xdr:colOff>
      <xdr:row>16</xdr:row>
      <xdr:rowOff>9525</xdr:rowOff>
    </xdr:from>
    <xdr:to>
      <xdr:col>10</xdr:col>
      <xdr:colOff>1790700</xdr:colOff>
      <xdr:row>17</xdr:row>
      <xdr:rowOff>85725</xdr:rowOff>
    </xdr:to>
    <xdr:sp macro="" textlink="">
      <xdr:nvSpPr>
        <xdr:cNvPr id="33" name="Rectangle 32" descr="Marbre blanc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13506450" y="2295525"/>
          <a:ext cx="600075" cy="21907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J05</a:t>
          </a:r>
        </a:p>
      </xdr:txBody>
    </xdr:sp>
    <xdr:clientData/>
  </xdr:twoCellAnchor>
  <xdr:twoCellAnchor>
    <xdr:from>
      <xdr:col>10</xdr:col>
      <xdr:colOff>1838325</xdr:colOff>
      <xdr:row>16</xdr:row>
      <xdr:rowOff>9525</xdr:rowOff>
    </xdr:from>
    <xdr:to>
      <xdr:col>10</xdr:col>
      <xdr:colOff>2438400</xdr:colOff>
      <xdr:row>17</xdr:row>
      <xdr:rowOff>85725</xdr:rowOff>
    </xdr:to>
    <xdr:sp macro="" textlink="">
      <xdr:nvSpPr>
        <xdr:cNvPr id="34" name="Rectangle 33" descr="Marbre blanc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14154150" y="2295525"/>
          <a:ext cx="600075" cy="21907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J06</a:t>
          </a:r>
        </a:p>
      </xdr:txBody>
    </xdr:sp>
    <xdr:clientData/>
  </xdr:twoCellAnchor>
  <xdr:twoCellAnchor>
    <xdr:from>
      <xdr:col>10</xdr:col>
      <xdr:colOff>2486025</xdr:colOff>
      <xdr:row>16</xdr:row>
      <xdr:rowOff>9525</xdr:rowOff>
    </xdr:from>
    <xdr:to>
      <xdr:col>10</xdr:col>
      <xdr:colOff>3095625</xdr:colOff>
      <xdr:row>17</xdr:row>
      <xdr:rowOff>85725</xdr:rowOff>
    </xdr:to>
    <xdr:sp macro="" textlink="">
      <xdr:nvSpPr>
        <xdr:cNvPr id="35" name="Rectangle 34" descr="Marbre blanc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14801850" y="2295525"/>
          <a:ext cx="609600" cy="21907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J07</a:t>
          </a:r>
        </a:p>
      </xdr:txBody>
    </xdr:sp>
    <xdr:clientData/>
  </xdr:twoCellAnchor>
  <xdr:twoCellAnchor>
    <xdr:from>
      <xdr:col>10</xdr:col>
      <xdr:colOff>3152775</xdr:colOff>
      <xdr:row>16</xdr:row>
      <xdr:rowOff>9525</xdr:rowOff>
    </xdr:from>
    <xdr:to>
      <xdr:col>11</xdr:col>
      <xdr:colOff>447675</xdr:colOff>
      <xdr:row>17</xdr:row>
      <xdr:rowOff>85725</xdr:rowOff>
    </xdr:to>
    <xdr:sp macro="" textlink="">
      <xdr:nvSpPr>
        <xdr:cNvPr id="36" name="Rectangle 35" descr="Marbre blanc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15468600" y="2295525"/>
          <a:ext cx="590550" cy="21907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J08</a:t>
          </a:r>
        </a:p>
      </xdr:txBody>
    </xdr:sp>
    <xdr:clientData/>
  </xdr:twoCellAnchor>
  <xdr:twoCellAnchor>
    <xdr:from>
      <xdr:col>8</xdr:col>
      <xdr:colOff>133350</xdr:colOff>
      <xdr:row>18</xdr:row>
      <xdr:rowOff>9525</xdr:rowOff>
    </xdr:from>
    <xdr:to>
      <xdr:col>9</xdr:col>
      <xdr:colOff>323850</xdr:colOff>
      <xdr:row>19</xdr:row>
      <xdr:rowOff>85725</xdr:rowOff>
    </xdr:to>
    <xdr:sp macro="" textlink="">
      <xdr:nvSpPr>
        <xdr:cNvPr id="37" name="Rectangle 36" descr="Marbre blanc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10896600" y="2581275"/>
          <a:ext cx="600075" cy="21907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J09</a:t>
          </a:r>
        </a:p>
      </xdr:txBody>
    </xdr:sp>
    <xdr:clientData/>
  </xdr:twoCellAnchor>
  <xdr:twoCellAnchor>
    <xdr:from>
      <xdr:col>9</xdr:col>
      <xdr:colOff>371475</xdr:colOff>
      <xdr:row>18</xdr:row>
      <xdr:rowOff>9525</xdr:rowOff>
    </xdr:from>
    <xdr:to>
      <xdr:col>9</xdr:col>
      <xdr:colOff>981075</xdr:colOff>
      <xdr:row>19</xdr:row>
      <xdr:rowOff>85725</xdr:rowOff>
    </xdr:to>
    <xdr:sp macro="" textlink="">
      <xdr:nvSpPr>
        <xdr:cNvPr id="38" name="Rectangle 37" descr="Marbre blanc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11544300" y="2581275"/>
          <a:ext cx="609600" cy="21907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J10</a:t>
          </a:r>
        </a:p>
      </xdr:txBody>
    </xdr:sp>
    <xdr:clientData/>
  </xdr:twoCellAnchor>
  <xdr:twoCellAnchor>
    <xdr:from>
      <xdr:col>9</xdr:col>
      <xdr:colOff>1038225</xdr:colOff>
      <xdr:row>18</xdr:row>
      <xdr:rowOff>9525</xdr:rowOff>
    </xdr:from>
    <xdr:to>
      <xdr:col>10</xdr:col>
      <xdr:colOff>485775</xdr:colOff>
      <xdr:row>19</xdr:row>
      <xdr:rowOff>85725</xdr:rowOff>
    </xdr:to>
    <xdr:sp macro="" textlink="">
      <xdr:nvSpPr>
        <xdr:cNvPr id="39" name="Rectangle 38" descr="Marbre blanc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12211050" y="2581275"/>
          <a:ext cx="590550" cy="21907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J11</a:t>
          </a:r>
        </a:p>
      </xdr:txBody>
    </xdr:sp>
    <xdr:clientData/>
  </xdr:twoCellAnchor>
  <xdr:twoCellAnchor>
    <xdr:from>
      <xdr:col>10</xdr:col>
      <xdr:colOff>542925</xdr:colOff>
      <xdr:row>18</xdr:row>
      <xdr:rowOff>9525</xdr:rowOff>
    </xdr:from>
    <xdr:to>
      <xdr:col>10</xdr:col>
      <xdr:colOff>1143000</xdr:colOff>
      <xdr:row>19</xdr:row>
      <xdr:rowOff>85725</xdr:rowOff>
    </xdr:to>
    <xdr:sp macro="" textlink="">
      <xdr:nvSpPr>
        <xdr:cNvPr id="40" name="Rectangle 39" descr="Marbre blanc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12858750" y="2581275"/>
          <a:ext cx="600075" cy="21907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J12</a:t>
          </a:r>
        </a:p>
      </xdr:txBody>
    </xdr:sp>
    <xdr:clientData/>
  </xdr:twoCellAnchor>
  <xdr:twoCellAnchor>
    <xdr:from>
      <xdr:col>10</xdr:col>
      <xdr:colOff>1190625</xdr:colOff>
      <xdr:row>18</xdr:row>
      <xdr:rowOff>9525</xdr:rowOff>
    </xdr:from>
    <xdr:to>
      <xdr:col>10</xdr:col>
      <xdr:colOff>1790700</xdr:colOff>
      <xdr:row>19</xdr:row>
      <xdr:rowOff>85725</xdr:rowOff>
    </xdr:to>
    <xdr:sp macro="" textlink="">
      <xdr:nvSpPr>
        <xdr:cNvPr id="41" name="Rectangle 40" descr="Marbre blanc">
          <a:hlinkClick xmlns:r="http://schemas.openxmlformats.org/officeDocument/2006/relationships" r:id="rId14"/>
        </xdr:cNvPr>
        <xdr:cNvSpPr>
          <a:spLocks noChangeArrowheads="1"/>
        </xdr:cNvSpPr>
      </xdr:nvSpPr>
      <xdr:spPr bwMode="auto">
        <a:xfrm>
          <a:off x="13506450" y="2581275"/>
          <a:ext cx="600075" cy="21907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J13</a:t>
          </a:r>
        </a:p>
      </xdr:txBody>
    </xdr:sp>
    <xdr:clientData/>
  </xdr:twoCellAnchor>
  <xdr:twoCellAnchor>
    <xdr:from>
      <xdr:col>10</xdr:col>
      <xdr:colOff>1838325</xdr:colOff>
      <xdr:row>18</xdr:row>
      <xdr:rowOff>9525</xdr:rowOff>
    </xdr:from>
    <xdr:to>
      <xdr:col>10</xdr:col>
      <xdr:colOff>2438400</xdr:colOff>
      <xdr:row>19</xdr:row>
      <xdr:rowOff>85725</xdr:rowOff>
    </xdr:to>
    <xdr:sp macro="" textlink="">
      <xdr:nvSpPr>
        <xdr:cNvPr id="42" name="Rectangle 41" descr="Marbre blanc">
          <a:hlinkClick xmlns:r="http://schemas.openxmlformats.org/officeDocument/2006/relationships" r:id="rId15"/>
        </xdr:cNvPr>
        <xdr:cNvSpPr>
          <a:spLocks noChangeArrowheads="1"/>
        </xdr:cNvSpPr>
      </xdr:nvSpPr>
      <xdr:spPr bwMode="auto">
        <a:xfrm>
          <a:off x="14154150" y="2581275"/>
          <a:ext cx="600075" cy="21907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J14</a:t>
          </a:r>
        </a:p>
      </xdr:txBody>
    </xdr:sp>
    <xdr:clientData/>
  </xdr:twoCellAnchor>
  <xdr:twoCellAnchor>
    <xdr:from>
      <xdr:col>10</xdr:col>
      <xdr:colOff>2486025</xdr:colOff>
      <xdr:row>18</xdr:row>
      <xdr:rowOff>9525</xdr:rowOff>
    </xdr:from>
    <xdr:to>
      <xdr:col>10</xdr:col>
      <xdr:colOff>3095625</xdr:colOff>
      <xdr:row>19</xdr:row>
      <xdr:rowOff>85725</xdr:rowOff>
    </xdr:to>
    <xdr:sp macro="" textlink="">
      <xdr:nvSpPr>
        <xdr:cNvPr id="43" name="Rectangle 42" descr="Marbre blanc">
          <a:hlinkClick xmlns:r="http://schemas.openxmlformats.org/officeDocument/2006/relationships" r:id="rId16"/>
        </xdr:cNvPr>
        <xdr:cNvSpPr>
          <a:spLocks noChangeArrowheads="1"/>
        </xdr:cNvSpPr>
      </xdr:nvSpPr>
      <xdr:spPr bwMode="auto">
        <a:xfrm>
          <a:off x="14801850" y="2581275"/>
          <a:ext cx="609600" cy="21907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J15</a:t>
          </a:r>
        </a:p>
      </xdr:txBody>
    </xdr:sp>
    <xdr:clientData/>
  </xdr:twoCellAnchor>
  <xdr:twoCellAnchor>
    <xdr:from>
      <xdr:col>10</xdr:col>
      <xdr:colOff>3152775</xdr:colOff>
      <xdr:row>18</xdr:row>
      <xdr:rowOff>9525</xdr:rowOff>
    </xdr:from>
    <xdr:to>
      <xdr:col>11</xdr:col>
      <xdr:colOff>447675</xdr:colOff>
      <xdr:row>19</xdr:row>
      <xdr:rowOff>85725</xdr:rowOff>
    </xdr:to>
    <xdr:sp macro="" textlink="">
      <xdr:nvSpPr>
        <xdr:cNvPr id="44" name="Rectangle 43" descr="Marbre blanc">
          <a:hlinkClick xmlns:r="http://schemas.openxmlformats.org/officeDocument/2006/relationships" r:id="rId17"/>
        </xdr:cNvPr>
        <xdr:cNvSpPr>
          <a:spLocks noChangeArrowheads="1"/>
        </xdr:cNvSpPr>
      </xdr:nvSpPr>
      <xdr:spPr bwMode="auto">
        <a:xfrm>
          <a:off x="15468600" y="2581275"/>
          <a:ext cx="590550" cy="21907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J16</a:t>
          </a:r>
        </a:p>
      </xdr:txBody>
    </xdr:sp>
    <xdr:clientData/>
  </xdr:twoCellAnchor>
  <xdr:twoCellAnchor>
    <xdr:from>
      <xdr:col>8</xdr:col>
      <xdr:colOff>133350</xdr:colOff>
      <xdr:row>20</xdr:row>
      <xdr:rowOff>9525</xdr:rowOff>
    </xdr:from>
    <xdr:to>
      <xdr:col>9</xdr:col>
      <xdr:colOff>323850</xdr:colOff>
      <xdr:row>21</xdr:row>
      <xdr:rowOff>85725</xdr:rowOff>
    </xdr:to>
    <xdr:sp macro="" textlink="">
      <xdr:nvSpPr>
        <xdr:cNvPr id="45" name="Rectangle 44" descr="Marbre blanc">
          <a:hlinkClick xmlns:r="http://schemas.openxmlformats.org/officeDocument/2006/relationships" r:id="rId18"/>
        </xdr:cNvPr>
        <xdr:cNvSpPr>
          <a:spLocks noChangeArrowheads="1"/>
        </xdr:cNvSpPr>
      </xdr:nvSpPr>
      <xdr:spPr bwMode="auto">
        <a:xfrm>
          <a:off x="10896600" y="2867025"/>
          <a:ext cx="600075" cy="21907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J17</a:t>
          </a:r>
        </a:p>
      </xdr:txBody>
    </xdr:sp>
    <xdr:clientData/>
  </xdr:twoCellAnchor>
  <xdr:twoCellAnchor>
    <xdr:from>
      <xdr:col>9</xdr:col>
      <xdr:colOff>371475</xdr:colOff>
      <xdr:row>20</xdr:row>
      <xdr:rowOff>9525</xdr:rowOff>
    </xdr:from>
    <xdr:to>
      <xdr:col>9</xdr:col>
      <xdr:colOff>981075</xdr:colOff>
      <xdr:row>21</xdr:row>
      <xdr:rowOff>85725</xdr:rowOff>
    </xdr:to>
    <xdr:sp macro="" textlink="">
      <xdr:nvSpPr>
        <xdr:cNvPr id="46" name="Rectangle 45" descr="Marbre blanc">
          <a:hlinkClick xmlns:r="http://schemas.openxmlformats.org/officeDocument/2006/relationships" r:id="rId19"/>
        </xdr:cNvPr>
        <xdr:cNvSpPr>
          <a:spLocks noChangeArrowheads="1"/>
        </xdr:cNvSpPr>
      </xdr:nvSpPr>
      <xdr:spPr bwMode="auto">
        <a:xfrm>
          <a:off x="11544300" y="2867025"/>
          <a:ext cx="609600" cy="21907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J18</a:t>
          </a:r>
        </a:p>
      </xdr:txBody>
    </xdr:sp>
    <xdr:clientData/>
  </xdr:twoCellAnchor>
  <xdr:twoCellAnchor>
    <xdr:from>
      <xdr:col>9</xdr:col>
      <xdr:colOff>1038225</xdr:colOff>
      <xdr:row>20</xdr:row>
      <xdr:rowOff>9525</xdr:rowOff>
    </xdr:from>
    <xdr:to>
      <xdr:col>10</xdr:col>
      <xdr:colOff>485775</xdr:colOff>
      <xdr:row>21</xdr:row>
      <xdr:rowOff>85725</xdr:rowOff>
    </xdr:to>
    <xdr:sp macro="" textlink="">
      <xdr:nvSpPr>
        <xdr:cNvPr id="47" name="Rectangle 46" descr="Marbre blanc">
          <a:hlinkClick xmlns:r="http://schemas.openxmlformats.org/officeDocument/2006/relationships" r:id="rId20"/>
        </xdr:cNvPr>
        <xdr:cNvSpPr>
          <a:spLocks noChangeArrowheads="1"/>
        </xdr:cNvSpPr>
      </xdr:nvSpPr>
      <xdr:spPr bwMode="auto">
        <a:xfrm>
          <a:off x="12211050" y="2867025"/>
          <a:ext cx="590550" cy="21907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J19</a:t>
          </a:r>
        </a:p>
      </xdr:txBody>
    </xdr:sp>
    <xdr:clientData/>
  </xdr:twoCellAnchor>
  <xdr:twoCellAnchor>
    <xdr:from>
      <xdr:col>10</xdr:col>
      <xdr:colOff>542925</xdr:colOff>
      <xdr:row>20</xdr:row>
      <xdr:rowOff>9525</xdr:rowOff>
    </xdr:from>
    <xdr:to>
      <xdr:col>10</xdr:col>
      <xdr:colOff>1143000</xdr:colOff>
      <xdr:row>21</xdr:row>
      <xdr:rowOff>85725</xdr:rowOff>
    </xdr:to>
    <xdr:sp macro="" textlink="">
      <xdr:nvSpPr>
        <xdr:cNvPr id="48" name="Rectangle 47" descr="Marbre blanc">
          <a:hlinkClick xmlns:r="http://schemas.openxmlformats.org/officeDocument/2006/relationships" r:id="rId21"/>
        </xdr:cNvPr>
        <xdr:cNvSpPr>
          <a:spLocks noChangeArrowheads="1"/>
        </xdr:cNvSpPr>
      </xdr:nvSpPr>
      <xdr:spPr bwMode="auto">
        <a:xfrm>
          <a:off x="12858750" y="2867025"/>
          <a:ext cx="600075" cy="21907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J20</a:t>
          </a:r>
        </a:p>
      </xdr:txBody>
    </xdr:sp>
    <xdr:clientData/>
  </xdr:twoCellAnchor>
  <xdr:twoCellAnchor>
    <xdr:from>
      <xdr:col>10</xdr:col>
      <xdr:colOff>1190625</xdr:colOff>
      <xdr:row>20</xdr:row>
      <xdr:rowOff>9525</xdr:rowOff>
    </xdr:from>
    <xdr:to>
      <xdr:col>10</xdr:col>
      <xdr:colOff>1790700</xdr:colOff>
      <xdr:row>21</xdr:row>
      <xdr:rowOff>85725</xdr:rowOff>
    </xdr:to>
    <xdr:sp macro="" textlink="">
      <xdr:nvSpPr>
        <xdr:cNvPr id="49" name="Rectangle 48" descr="Marbre blanc">
          <a:hlinkClick xmlns:r="http://schemas.openxmlformats.org/officeDocument/2006/relationships" r:id="rId22"/>
        </xdr:cNvPr>
        <xdr:cNvSpPr>
          <a:spLocks noChangeArrowheads="1"/>
        </xdr:cNvSpPr>
      </xdr:nvSpPr>
      <xdr:spPr bwMode="auto">
        <a:xfrm>
          <a:off x="13506450" y="2867025"/>
          <a:ext cx="600075" cy="21907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J21</a:t>
          </a:r>
        </a:p>
      </xdr:txBody>
    </xdr:sp>
    <xdr:clientData/>
  </xdr:twoCellAnchor>
  <xdr:twoCellAnchor>
    <xdr:from>
      <xdr:col>10</xdr:col>
      <xdr:colOff>1838325</xdr:colOff>
      <xdr:row>20</xdr:row>
      <xdr:rowOff>9525</xdr:rowOff>
    </xdr:from>
    <xdr:to>
      <xdr:col>10</xdr:col>
      <xdr:colOff>2438400</xdr:colOff>
      <xdr:row>21</xdr:row>
      <xdr:rowOff>85725</xdr:rowOff>
    </xdr:to>
    <xdr:sp macro="" textlink="">
      <xdr:nvSpPr>
        <xdr:cNvPr id="50" name="Rectangle 49" descr="Marbre blanc">
          <a:hlinkClick xmlns:r="http://schemas.openxmlformats.org/officeDocument/2006/relationships" r:id="rId23"/>
        </xdr:cNvPr>
        <xdr:cNvSpPr>
          <a:spLocks noChangeArrowheads="1"/>
        </xdr:cNvSpPr>
      </xdr:nvSpPr>
      <xdr:spPr bwMode="auto">
        <a:xfrm>
          <a:off x="14154150" y="2867025"/>
          <a:ext cx="600075" cy="21907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J22</a:t>
          </a:r>
        </a:p>
      </xdr:txBody>
    </xdr:sp>
    <xdr:clientData/>
  </xdr:twoCellAnchor>
  <xdr:twoCellAnchor>
    <xdr:from>
      <xdr:col>10</xdr:col>
      <xdr:colOff>2486025</xdr:colOff>
      <xdr:row>20</xdr:row>
      <xdr:rowOff>9525</xdr:rowOff>
    </xdr:from>
    <xdr:to>
      <xdr:col>10</xdr:col>
      <xdr:colOff>3095625</xdr:colOff>
      <xdr:row>21</xdr:row>
      <xdr:rowOff>85725</xdr:rowOff>
    </xdr:to>
    <xdr:sp macro="" textlink="">
      <xdr:nvSpPr>
        <xdr:cNvPr id="51" name="Rectangle 50" descr="Marbre blanc">
          <a:hlinkClick xmlns:r="http://schemas.openxmlformats.org/officeDocument/2006/relationships" r:id="rId24"/>
        </xdr:cNvPr>
        <xdr:cNvSpPr>
          <a:spLocks noChangeArrowheads="1"/>
        </xdr:cNvSpPr>
      </xdr:nvSpPr>
      <xdr:spPr bwMode="auto">
        <a:xfrm>
          <a:off x="14801850" y="2867025"/>
          <a:ext cx="609600" cy="21907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J23</a:t>
          </a:r>
        </a:p>
      </xdr:txBody>
    </xdr:sp>
    <xdr:clientData/>
  </xdr:twoCellAnchor>
  <xdr:twoCellAnchor>
    <xdr:from>
      <xdr:col>10</xdr:col>
      <xdr:colOff>3152775</xdr:colOff>
      <xdr:row>20</xdr:row>
      <xdr:rowOff>9525</xdr:rowOff>
    </xdr:from>
    <xdr:to>
      <xdr:col>11</xdr:col>
      <xdr:colOff>447675</xdr:colOff>
      <xdr:row>21</xdr:row>
      <xdr:rowOff>85725</xdr:rowOff>
    </xdr:to>
    <xdr:sp macro="" textlink="">
      <xdr:nvSpPr>
        <xdr:cNvPr id="52" name="Rectangle 51" descr="Marbre blanc">
          <a:hlinkClick xmlns:r="http://schemas.openxmlformats.org/officeDocument/2006/relationships" r:id="rId25"/>
        </xdr:cNvPr>
        <xdr:cNvSpPr>
          <a:spLocks noChangeArrowheads="1"/>
        </xdr:cNvSpPr>
      </xdr:nvSpPr>
      <xdr:spPr bwMode="auto">
        <a:xfrm>
          <a:off x="15468600" y="2867025"/>
          <a:ext cx="590550" cy="21907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J24</a:t>
          </a:r>
        </a:p>
      </xdr:txBody>
    </xdr:sp>
    <xdr:clientData/>
  </xdr:twoCellAnchor>
  <xdr:twoCellAnchor>
    <xdr:from>
      <xdr:col>8</xdr:col>
      <xdr:colOff>133350</xdr:colOff>
      <xdr:row>22</xdr:row>
      <xdr:rowOff>9525</xdr:rowOff>
    </xdr:from>
    <xdr:to>
      <xdr:col>9</xdr:col>
      <xdr:colOff>323850</xdr:colOff>
      <xdr:row>23</xdr:row>
      <xdr:rowOff>85725</xdr:rowOff>
    </xdr:to>
    <xdr:sp macro="" textlink="">
      <xdr:nvSpPr>
        <xdr:cNvPr id="53" name="Rectangle 52" descr="Marbre blanc">
          <a:hlinkClick xmlns:r="http://schemas.openxmlformats.org/officeDocument/2006/relationships" r:id="rId26"/>
        </xdr:cNvPr>
        <xdr:cNvSpPr>
          <a:spLocks noChangeArrowheads="1"/>
        </xdr:cNvSpPr>
      </xdr:nvSpPr>
      <xdr:spPr bwMode="auto">
        <a:xfrm>
          <a:off x="10896600" y="3152775"/>
          <a:ext cx="600075" cy="21907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J25</a:t>
          </a:r>
        </a:p>
      </xdr:txBody>
    </xdr:sp>
    <xdr:clientData/>
  </xdr:twoCellAnchor>
  <xdr:twoCellAnchor>
    <xdr:from>
      <xdr:col>9</xdr:col>
      <xdr:colOff>371475</xdr:colOff>
      <xdr:row>22</xdr:row>
      <xdr:rowOff>9525</xdr:rowOff>
    </xdr:from>
    <xdr:to>
      <xdr:col>9</xdr:col>
      <xdr:colOff>981075</xdr:colOff>
      <xdr:row>23</xdr:row>
      <xdr:rowOff>85725</xdr:rowOff>
    </xdr:to>
    <xdr:sp macro="" textlink="">
      <xdr:nvSpPr>
        <xdr:cNvPr id="54" name="Rectangle 53" descr="Marbre vert">
          <a:hlinkClick xmlns:r="http://schemas.openxmlformats.org/officeDocument/2006/relationships" r:id="rId27"/>
        </xdr:cNvPr>
        <xdr:cNvSpPr>
          <a:spLocks noChangeArrowheads="1"/>
        </xdr:cNvSpPr>
      </xdr:nvSpPr>
      <xdr:spPr bwMode="auto">
        <a:xfrm>
          <a:off x="11544300" y="3152775"/>
          <a:ext cx="609600" cy="21907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ysClr val="windowText" lastClr="000000"/>
              </a:solidFill>
              <a:latin typeface="Arial Black"/>
            </a:rPr>
            <a:t>J26</a:t>
          </a:r>
        </a:p>
      </xdr:txBody>
    </xdr:sp>
    <xdr:clientData/>
  </xdr:twoCellAnchor>
  <xdr:twoCellAnchor>
    <xdr:from>
      <xdr:col>10</xdr:col>
      <xdr:colOff>2476500</xdr:colOff>
      <xdr:row>22</xdr:row>
      <xdr:rowOff>9525</xdr:rowOff>
    </xdr:from>
    <xdr:to>
      <xdr:col>11</xdr:col>
      <xdr:colOff>447675</xdr:colOff>
      <xdr:row>23</xdr:row>
      <xdr:rowOff>85725</xdr:rowOff>
    </xdr:to>
    <xdr:sp macro="" textlink="">
      <xdr:nvSpPr>
        <xdr:cNvPr id="55" name="Rectangle 54" descr="Parchemin">
          <a:hlinkClick xmlns:r="http://schemas.openxmlformats.org/officeDocument/2006/relationships" r:id="rId28"/>
        </xdr:cNvPr>
        <xdr:cNvSpPr>
          <a:spLocks noChangeArrowheads="1"/>
        </xdr:cNvSpPr>
      </xdr:nvSpPr>
      <xdr:spPr bwMode="auto">
        <a:xfrm>
          <a:off x="14792325" y="3152775"/>
          <a:ext cx="1266825" cy="219075"/>
        </a:xfrm>
        <a:prstGeom prst="rect">
          <a:avLst/>
        </a:prstGeom>
        <a:blipFill dpi="0" rotWithShape="1">
          <a:blip xmlns:r="http://schemas.openxmlformats.org/officeDocument/2006/relationships" r:embed="rId29"/>
          <a:srcRect/>
          <a:tile tx="0" ty="0" sx="100000" sy="100000" flip="none" algn="tl"/>
        </a:blip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00"/>
              </a:solidFill>
              <a:latin typeface="Arial Black"/>
            </a:rPr>
            <a:t>Statistiques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O91"/>
  <sheetViews>
    <sheetView tabSelected="1" workbookViewId="0">
      <selection activeCell="K25" sqref="K25"/>
    </sheetView>
  </sheetViews>
  <sheetFormatPr baseColWidth="10" defaultRowHeight="15" x14ac:dyDescent="0.25"/>
  <sheetData>
    <row r="1" spans="1:41" x14ac:dyDescent="0.25">
      <c r="A1" s="206"/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6"/>
      <c r="AD1" s="206"/>
      <c r="AE1" s="206"/>
      <c r="AF1" s="206"/>
      <c r="AG1" s="206"/>
      <c r="AH1" s="206"/>
      <c r="AI1" s="206"/>
      <c r="AJ1" s="206"/>
      <c r="AK1" s="206"/>
      <c r="AL1" s="206"/>
      <c r="AM1" s="206"/>
      <c r="AN1" s="206"/>
      <c r="AO1" s="206"/>
    </row>
    <row r="2" spans="1:41" x14ac:dyDescent="0.25">
      <c r="A2" s="206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6"/>
      <c r="AG2" s="206"/>
      <c r="AH2" s="206"/>
      <c r="AI2" s="206"/>
      <c r="AJ2" s="206"/>
      <c r="AK2" s="206"/>
      <c r="AL2" s="206"/>
      <c r="AM2" s="206"/>
      <c r="AN2" s="206"/>
      <c r="AO2" s="206"/>
    </row>
    <row r="3" spans="1:41" x14ac:dyDescent="0.25">
      <c r="A3" s="206"/>
      <c r="B3" s="206"/>
      <c r="C3" s="206"/>
      <c r="D3" s="206"/>
      <c r="E3" s="206"/>
      <c r="F3" s="206"/>
      <c r="I3" s="206"/>
      <c r="J3" s="207" t="s">
        <v>75</v>
      </c>
      <c r="K3" s="208"/>
      <c r="L3" s="208"/>
      <c r="M3" s="208"/>
      <c r="N3" s="208"/>
      <c r="O3" s="208"/>
      <c r="P3" s="208"/>
      <c r="Q3" s="208"/>
      <c r="R3" s="209"/>
      <c r="S3" s="206"/>
      <c r="T3" s="206"/>
      <c r="U3" s="206"/>
      <c r="V3" s="206"/>
      <c r="W3" s="206"/>
      <c r="X3" s="206"/>
      <c r="Y3" s="206"/>
      <c r="Z3" s="206"/>
      <c r="AA3" s="206"/>
      <c r="AB3" s="206"/>
      <c r="AC3" s="206"/>
      <c r="AD3" s="206"/>
      <c r="AE3" s="206"/>
      <c r="AF3" s="206"/>
      <c r="AG3" s="206"/>
      <c r="AH3" s="206"/>
      <c r="AI3" s="206"/>
      <c r="AJ3" s="206"/>
      <c r="AK3" s="206"/>
      <c r="AL3" s="206"/>
      <c r="AM3" s="206"/>
      <c r="AN3" s="206"/>
      <c r="AO3" s="206"/>
    </row>
    <row r="4" spans="1:41" x14ac:dyDescent="0.25">
      <c r="A4" s="206"/>
      <c r="B4" s="206"/>
      <c r="C4" s="206"/>
      <c r="D4" s="206"/>
      <c r="E4" s="206"/>
      <c r="F4" s="206"/>
      <c r="I4" s="206"/>
      <c r="J4" s="210"/>
      <c r="K4" s="211"/>
      <c r="L4" s="211"/>
      <c r="M4" s="211"/>
      <c r="N4" s="211"/>
      <c r="O4" s="211"/>
      <c r="P4" s="211"/>
      <c r="Q4" s="211"/>
      <c r="R4" s="212"/>
      <c r="S4" s="206"/>
      <c r="T4" s="206"/>
      <c r="U4" s="206"/>
      <c r="V4" s="206"/>
      <c r="W4" s="206"/>
      <c r="X4" s="206"/>
      <c r="Y4" s="206"/>
      <c r="Z4" s="206"/>
      <c r="AA4" s="206"/>
      <c r="AB4" s="206"/>
      <c r="AC4" s="206"/>
      <c r="AD4" s="206"/>
      <c r="AE4" s="206"/>
      <c r="AF4" s="206"/>
      <c r="AG4" s="206"/>
      <c r="AH4" s="206"/>
      <c r="AI4" s="206"/>
      <c r="AJ4" s="206"/>
      <c r="AK4" s="206"/>
      <c r="AL4" s="206"/>
      <c r="AM4" s="206"/>
      <c r="AN4" s="206"/>
      <c r="AO4" s="206"/>
    </row>
    <row r="5" spans="1:41" x14ac:dyDescent="0.25">
      <c r="A5" s="206"/>
      <c r="B5" s="206"/>
      <c r="C5" s="206"/>
      <c r="D5" s="206"/>
      <c r="E5" s="206"/>
      <c r="F5" s="206"/>
      <c r="I5" s="206"/>
      <c r="J5" s="206"/>
      <c r="K5" s="206"/>
      <c r="L5" s="206"/>
      <c r="M5" s="206"/>
      <c r="N5" s="206"/>
      <c r="O5" s="206"/>
      <c r="P5" s="206"/>
      <c r="Q5" s="206"/>
      <c r="R5" s="206"/>
      <c r="S5" s="206"/>
      <c r="T5" s="206"/>
      <c r="U5" s="206"/>
      <c r="V5" s="206"/>
      <c r="W5" s="206"/>
      <c r="X5" s="206"/>
      <c r="Y5" s="206"/>
      <c r="Z5" s="206"/>
      <c r="AA5" s="206"/>
      <c r="AB5" s="206"/>
      <c r="AC5" s="206"/>
      <c r="AD5" s="206"/>
      <c r="AE5" s="206"/>
      <c r="AF5" s="206"/>
      <c r="AG5" s="206"/>
      <c r="AH5" s="206"/>
      <c r="AI5" s="206"/>
      <c r="AJ5" s="206"/>
      <c r="AK5" s="206"/>
      <c r="AL5" s="206"/>
      <c r="AM5" s="206"/>
      <c r="AN5" s="206"/>
      <c r="AO5" s="206"/>
    </row>
    <row r="6" spans="1:41" x14ac:dyDescent="0.25">
      <c r="A6" s="206"/>
      <c r="B6" s="206"/>
      <c r="C6" s="206"/>
      <c r="D6" s="206"/>
      <c r="E6" s="206"/>
      <c r="F6" s="206"/>
      <c r="I6" s="206"/>
      <c r="S6" s="206"/>
      <c r="T6" s="206"/>
      <c r="U6" s="206"/>
      <c r="V6" s="206"/>
      <c r="W6" s="206"/>
      <c r="X6" s="206"/>
      <c r="Y6" s="206"/>
      <c r="Z6" s="206"/>
      <c r="AA6" s="206"/>
      <c r="AB6" s="206"/>
      <c r="AC6" s="206"/>
      <c r="AD6" s="206"/>
      <c r="AE6" s="206"/>
      <c r="AF6" s="206"/>
      <c r="AG6" s="206"/>
      <c r="AH6" s="206"/>
      <c r="AI6" s="206"/>
      <c r="AJ6" s="206"/>
      <c r="AK6" s="206"/>
      <c r="AL6" s="206"/>
      <c r="AM6" s="206"/>
      <c r="AN6" s="206"/>
      <c r="AO6" s="206"/>
    </row>
    <row r="7" spans="1:41" x14ac:dyDescent="0.25">
      <c r="A7" s="206"/>
      <c r="B7" s="206"/>
      <c r="C7" s="206"/>
      <c r="D7" s="206"/>
      <c r="E7" s="206"/>
      <c r="F7" s="206"/>
      <c r="I7" s="206"/>
      <c r="S7" s="206"/>
      <c r="T7" s="206"/>
      <c r="U7" s="206"/>
      <c r="V7" s="206"/>
      <c r="W7" s="206"/>
      <c r="X7" s="206"/>
      <c r="Y7" s="206"/>
      <c r="Z7" s="206"/>
      <c r="AA7" s="206"/>
      <c r="AB7" s="206"/>
      <c r="AC7" s="206"/>
      <c r="AD7" s="206"/>
      <c r="AE7" s="206"/>
      <c r="AF7" s="206"/>
      <c r="AG7" s="206"/>
      <c r="AH7" s="206"/>
      <c r="AI7" s="206"/>
      <c r="AJ7" s="206"/>
      <c r="AK7" s="206"/>
      <c r="AL7" s="206"/>
      <c r="AM7" s="206"/>
      <c r="AN7" s="206"/>
      <c r="AO7" s="206"/>
    </row>
    <row r="8" spans="1:41" x14ac:dyDescent="0.25">
      <c r="A8" s="206"/>
      <c r="B8" s="206"/>
      <c r="C8" s="206"/>
      <c r="D8" s="206"/>
      <c r="E8" s="206"/>
      <c r="F8" s="206"/>
      <c r="I8" s="206"/>
      <c r="S8" s="206"/>
      <c r="T8" s="206"/>
      <c r="U8" s="206"/>
      <c r="V8" s="206"/>
      <c r="W8" s="206"/>
      <c r="X8" s="206"/>
      <c r="Y8" s="206"/>
      <c r="Z8" s="206"/>
      <c r="AA8" s="206"/>
      <c r="AB8" s="206"/>
      <c r="AC8" s="206"/>
      <c r="AD8" s="206"/>
      <c r="AE8" s="206"/>
      <c r="AF8" s="206"/>
      <c r="AG8" s="206"/>
      <c r="AH8" s="206"/>
      <c r="AI8" s="206"/>
      <c r="AJ8" s="206"/>
      <c r="AK8" s="206"/>
      <c r="AL8" s="206"/>
      <c r="AM8" s="206"/>
      <c r="AN8" s="206"/>
      <c r="AO8" s="206"/>
    </row>
    <row r="9" spans="1:41" x14ac:dyDescent="0.25">
      <c r="A9" s="206"/>
      <c r="B9" s="206"/>
      <c r="C9" s="206"/>
      <c r="D9" s="206"/>
      <c r="E9" s="206"/>
      <c r="F9" s="206"/>
      <c r="I9" s="206"/>
      <c r="S9" s="206"/>
      <c r="T9" s="206"/>
      <c r="U9" s="206"/>
      <c r="V9" s="206"/>
      <c r="W9" s="206"/>
      <c r="X9" s="206"/>
      <c r="Y9" s="206"/>
      <c r="Z9" s="206"/>
      <c r="AA9" s="206"/>
      <c r="AB9" s="206"/>
      <c r="AC9" s="206"/>
      <c r="AD9" s="206"/>
      <c r="AE9" s="206"/>
      <c r="AF9" s="206"/>
      <c r="AG9" s="206"/>
      <c r="AH9" s="206"/>
      <c r="AI9" s="206"/>
      <c r="AJ9" s="206"/>
      <c r="AK9" s="206"/>
      <c r="AL9" s="206"/>
      <c r="AM9" s="206"/>
      <c r="AN9" s="206"/>
      <c r="AO9" s="206"/>
    </row>
    <row r="10" spans="1:41" x14ac:dyDescent="0.25">
      <c r="A10" s="206"/>
      <c r="B10" s="206"/>
      <c r="C10" s="206"/>
      <c r="D10" s="206"/>
      <c r="E10" s="206"/>
      <c r="F10" s="206"/>
      <c r="I10" s="206"/>
      <c r="S10" s="206"/>
      <c r="T10" s="206"/>
      <c r="U10" s="206"/>
      <c r="V10" s="206"/>
      <c r="W10" s="206"/>
      <c r="X10" s="206"/>
      <c r="Y10" s="206"/>
      <c r="Z10" s="206"/>
      <c r="AA10" s="206"/>
      <c r="AB10" s="206"/>
      <c r="AC10" s="206"/>
      <c r="AD10" s="206"/>
      <c r="AE10" s="206"/>
      <c r="AF10" s="206"/>
      <c r="AG10" s="206"/>
      <c r="AH10" s="206"/>
      <c r="AI10" s="206"/>
      <c r="AJ10" s="206"/>
      <c r="AK10" s="206"/>
      <c r="AL10" s="206"/>
      <c r="AM10" s="206"/>
      <c r="AN10" s="206"/>
      <c r="AO10" s="206"/>
    </row>
    <row r="11" spans="1:41" x14ac:dyDescent="0.25">
      <c r="A11" s="206"/>
      <c r="B11" s="206"/>
      <c r="C11" s="206"/>
      <c r="D11" s="206"/>
      <c r="E11" s="206"/>
      <c r="F11" s="206"/>
      <c r="I11" s="206"/>
      <c r="S11" s="206"/>
      <c r="T11" s="206"/>
      <c r="U11" s="206"/>
      <c r="V11" s="206"/>
      <c r="W11" s="206"/>
      <c r="X11" s="206"/>
      <c r="Y11" s="206"/>
      <c r="Z11" s="206"/>
      <c r="AA11" s="206"/>
      <c r="AB11" s="206"/>
      <c r="AC11" s="206"/>
      <c r="AD11" s="206"/>
      <c r="AE11" s="206"/>
      <c r="AF11" s="206"/>
      <c r="AG11" s="206"/>
      <c r="AH11" s="206"/>
      <c r="AI11" s="206"/>
      <c r="AJ11" s="206"/>
      <c r="AK11" s="206"/>
      <c r="AL11" s="206"/>
      <c r="AM11" s="206"/>
      <c r="AN11" s="206"/>
      <c r="AO11" s="206"/>
    </row>
    <row r="12" spans="1:41" x14ac:dyDescent="0.25">
      <c r="A12" s="206"/>
      <c r="B12" s="206"/>
      <c r="C12" s="207" t="s">
        <v>74</v>
      </c>
      <c r="D12" s="208"/>
      <c r="E12" s="209"/>
      <c r="F12" s="206"/>
      <c r="I12" s="206"/>
      <c r="S12" s="206"/>
      <c r="T12" s="206"/>
      <c r="U12" s="206"/>
      <c r="V12" s="206"/>
      <c r="W12" s="206"/>
      <c r="X12" s="206"/>
      <c r="Y12" s="206"/>
      <c r="Z12" s="206"/>
      <c r="AA12" s="206"/>
      <c r="AB12" s="206"/>
      <c r="AC12" s="206"/>
      <c r="AD12" s="206"/>
      <c r="AE12" s="206"/>
      <c r="AF12" s="206"/>
      <c r="AG12" s="206"/>
      <c r="AH12" s="206"/>
      <c r="AI12" s="206"/>
      <c r="AJ12" s="206"/>
      <c r="AK12" s="206"/>
      <c r="AL12" s="206"/>
      <c r="AM12" s="206"/>
      <c r="AN12" s="206"/>
      <c r="AO12" s="206"/>
    </row>
    <row r="13" spans="1:41" x14ac:dyDescent="0.25">
      <c r="A13" s="206"/>
      <c r="B13" s="206"/>
      <c r="C13" s="210"/>
      <c r="D13" s="211"/>
      <c r="E13" s="212"/>
      <c r="F13" s="206"/>
      <c r="I13" s="206"/>
      <c r="S13" s="206"/>
      <c r="T13" s="206"/>
      <c r="U13" s="206"/>
      <c r="V13" s="206"/>
      <c r="W13" s="206"/>
      <c r="X13" s="206"/>
      <c r="Y13" s="206"/>
      <c r="Z13" s="206"/>
      <c r="AA13" s="206"/>
      <c r="AB13" s="206"/>
      <c r="AC13" s="206"/>
      <c r="AD13" s="206"/>
      <c r="AE13" s="206"/>
      <c r="AF13" s="206"/>
      <c r="AG13" s="206"/>
      <c r="AH13" s="206"/>
      <c r="AI13" s="206"/>
      <c r="AJ13" s="206"/>
      <c r="AK13" s="206"/>
      <c r="AL13" s="206"/>
      <c r="AM13" s="206"/>
      <c r="AN13" s="206"/>
      <c r="AO13" s="206"/>
    </row>
    <row r="14" spans="1:41" x14ac:dyDescent="0.25">
      <c r="A14" s="206"/>
      <c r="B14" s="206"/>
      <c r="C14" s="206"/>
      <c r="D14" s="206"/>
      <c r="E14" s="206"/>
      <c r="F14" s="206"/>
      <c r="I14" s="206"/>
      <c r="S14" s="206"/>
      <c r="T14" s="206"/>
      <c r="U14" s="206"/>
      <c r="V14" s="206"/>
      <c r="W14" s="206"/>
      <c r="X14" s="206"/>
      <c r="Y14" s="206"/>
      <c r="Z14" s="206"/>
      <c r="AA14" s="206"/>
      <c r="AB14" s="206"/>
      <c r="AC14" s="206"/>
      <c r="AD14" s="206"/>
      <c r="AE14" s="206"/>
      <c r="AF14" s="206"/>
      <c r="AG14" s="206"/>
      <c r="AH14" s="206"/>
      <c r="AI14" s="206"/>
      <c r="AJ14" s="206"/>
      <c r="AK14" s="206"/>
      <c r="AL14" s="206"/>
      <c r="AM14" s="206"/>
      <c r="AN14" s="206"/>
      <c r="AO14" s="206"/>
    </row>
    <row r="15" spans="1:41" x14ac:dyDescent="0.25">
      <c r="A15" s="206"/>
      <c r="B15" s="206"/>
      <c r="C15" s="206"/>
      <c r="D15" s="206"/>
      <c r="E15" s="206"/>
      <c r="F15" s="206"/>
      <c r="I15" s="206"/>
      <c r="S15" s="206"/>
      <c r="T15" s="206"/>
      <c r="U15" s="206"/>
      <c r="V15" s="206"/>
      <c r="W15" s="206"/>
      <c r="X15" s="206"/>
      <c r="Y15" s="206"/>
      <c r="Z15" s="206"/>
      <c r="AA15" s="206"/>
      <c r="AB15" s="206"/>
      <c r="AC15" s="206"/>
      <c r="AD15" s="206"/>
      <c r="AE15" s="206"/>
      <c r="AF15" s="206"/>
      <c r="AG15" s="206"/>
      <c r="AH15" s="206"/>
      <c r="AI15" s="206"/>
      <c r="AJ15" s="206"/>
      <c r="AK15" s="206"/>
      <c r="AL15" s="206"/>
      <c r="AM15" s="206"/>
      <c r="AN15" s="206"/>
      <c r="AO15" s="206"/>
    </row>
    <row r="16" spans="1:41" x14ac:dyDescent="0.25">
      <c r="A16" s="206"/>
      <c r="B16" s="206"/>
      <c r="C16" s="206"/>
      <c r="D16" s="206"/>
      <c r="E16" s="206"/>
      <c r="F16" s="206"/>
      <c r="I16" s="206"/>
      <c r="S16" s="206"/>
      <c r="T16" s="206"/>
      <c r="U16" s="206"/>
      <c r="V16" s="206"/>
      <c r="W16" s="206"/>
      <c r="X16" s="206"/>
      <c r="Y16" s="206"/>
      <c r="Z16" s="206"/>
      <c r="AA16" s="206"/>
      <c r="AB16" s="206"/>
      <c r="AC16" s="206"/>
      <c r="AD16" s="206"/>
      <c r="AE16" s="206"/>
      <c r="AF16" s="206"/>
      <c r="AG16" s="206"/>
      <c r="AH16" s="206"/>
      <c r="AI16" s="206"/>
      <c r="AJ16" s="206"/>
      <c r="AK16" s="206"/>
      <c r="AL16" s="206"/>
      <c r="AM16" s="206"/>
      <c r="AN16" s="206"/>
      <c r="AO16" s="206"/>
    </row>
    <row r="17" spans="1:41" x14ac:dyDescent="0.25">
      <c r="A17" s="206"/>
      <c r="B17" s="206"/>
      <c r="C17" s="206"/>
      <c r="D17" s="206"/>
      <c r="E17" s="206"/>
      <c r="F17" s="206"/>
      <c r="I17" s="206"/>
      <c r="S17" s="206"/>
      <c r="T17" s="206"/>
      <c r="U17" s="206"/>
      <c r="V17" s="206"/>
      <c r="W17" s="206"/>
      <c r="X17" s="206"/>
      <c r="Y17" s="206"/>
      <c r="Z17" s="206"/>
      <c r="AA17" s="206"/>
      <c r="AB17" s="206"/>
      <c r="AC17" s="206"/>
      <c r="AD17" s="206"/>
      <c r="AE17" s="206"/>
      <c r="AF17" s="206"/>
      <c r="AG17" s="206"/>
      <c r="AH17" s="206"/>
      <c r="AI17" s="206"/>
      <c r="AJ17" s="206"/>
      <c r="AK17" s="206"/>
      <c r="AL17" s="206"/>
      <c r="AM17" s="206"/>
      <c r="AN17" s="206"/>
      <c r="AO17" s="206"/>
    </row>
    <row r="18" spans="1:41" x14ac:dyDescent="0.25">
      <c r="A18" s="206"/>
      <c r="B18" s="206"/>
      <c r="C18" s="206"/>
      <c r="D18" s="206"/>
      <c r="E18" s="206"/>
      <c r="F18" s="206"/>
      <c r="I18" s="206"/>
      <c r="S18" s="206"/>
      <c r="T18" s="206"/>
      <c r="U18" s="206"/>
      <c r="V18" s="206"/>
      <c r="W18" s="206"/>
      <c r="X18" s="206"/>
      <c r="Y18" s="206"/>
      <c r="Z18" s="206"/>
      <c r="AA18" s="206"/>
      <c r="AB18" s="206"/>
      <c r="AC18" s="206"/>
      <c r="AD18" s="206"/>
      <c r="AE18" s="206"/>
      <c r="AF18" s="206"/>
      <c r="AG18" s="206"/>
      <c r="AH18" s="206"/>
      <c r="AI18" s="206"/>
      <c r="AJ18" s="206"/>
      <c r="AK18" s="206"/>
      <c r="AL18" s="206"/>
      <c r="AM18" s="206"/>
      <c r="AN18" s="206"/>
      <c r="AO18" s="206"/>
    </row>
    <row r="19" spans="1:41" x14ac:dyDescent="0.25">
      <c r="A19" s="206"/>
      <c r="B19" s="206"/>
      <c r="C19" s="206"/>
      <c r="D19" s="206"/>
      <c r="E19" s="206"/>
      <c r="F19" s="206"/>
      <c r="I19" s="206"/>
      <c r="J19" s="206"/>
      <c r="K19" s="206"/>
      <c r="L19" s="206"/>
      <c r="M19" s="206"/>
      <c r="N19" s="206"/>
      <c r="O19" s="206"/>
      <c r="P19" s="206"/>
      <c r="Q19" s="206"/>
      <c r="R19" s="206"/>
      <c r="S19" s="206"/>
      <c r="T19" s="206"/>
      <c r="U19" s="206"/>
      <c r="V19" s="206"/>
      <c r="W19" s="206"/>
      <c r="X19" s="206"/>
      <c r="Y19" s="206"/>
      <c r="Z19" s="206"/>
      <c r="AA19" s="206"/>
      <c r="AB19" s="206"/>
      <c r="AC19" s="206"/>
      <c r="AD19" s="206"/>
      <c r="AE19" s="206"/>
      <c r="AF19" s="206"/>
      <c r="AG19" s="206"/>
      <c r="AH19" s="206"/>
      <c r="AI19" s="206"/>
      <c r="AJ19" s="206"/>
      <c r="AK19" s="206"/>
      <c r="AL19" s="206"/>
      <c r="AM19" s="206"/>
      <c r="AN19" s="206"/>
      <c r="AO19" s="206"/>
    </row>
    <row r="20" spans="1:41" x14ac:dyDescent="0.25">
      <c r="A20" s="206"/>
      <c r="B20" s="206"/>
      <c r="C20" s="206"/>
      <c r="D20" s="206"/>
      <c r="E20" s="206"/>
      <c r="F20" s="206"/>
      <c r="G20" s="206"/>
      <c r="H20" s="206"/>
      <c r="I20" s="206"/>
      <c r="J20" s="206"/>
      <c r="K20" s="206"/>
      <c r="L20" s="206"/>
      <c r="M20" s="206"/>
      <c r="N20" s="206"/>
      <c r="O20" s="206"/>
      <c r="P20" s="206"/>
      <c r="Q20" s="206"/>
      <c r="R20" s="206"/>
      <c r="S20" s="206"/>
      <c r="T20" s="206"/>
      <c r="U20" s="206"/>
      <c r="V20" s="206"/>
      <c r="W20" s="206"/>
      <c r="X20" s="206"/>
      <c r="Y20" s="206"/>
      <c r="Z20" s="206"/>
      <c r="AA20" s="206"/>
      <c r="AB20" s="206"/>
      <c r="AC20" s="206"/>
      <c r="AD20" s="206"/>
      <c r="AE20" s="206"/>
      <c r="AF20" s="206"/>
      <c r="AG20" s="206"/>
      <c r="AH20" s="206"/>
      <c r="AI20" s="206"/>
      <c r="AJ20" s="206"/>
      <c r="AK20" s="206"/>
      <c r="AL20" s="206"/>
      <c r="AM20" s="206"/>
      <c r="AN20" s="206"/>
      <c r="AO20" s="206"/>
    </row>
    <row r="21" spans="1:41" x14ac:dyDescent="0.25">
      <c r="A21" s="206"/>
      <c r="B21" s="206"/>
      <c r="C21" s="206"/>
      <c r="D21" s="206"/>
      <c r="E21" s="206"/>
      <c r="F21" s="206"/>
      <c r="G21" s="206"/>
      <c r="H21" s="206"/>
      <c r="I21" s="206"/>
      <c r="J21" s="206"/>
      <c r="K21" s="206"/>
      <c r="L21" s="206"/>
      <c r="M21" s="206"/>
      <c r="N21" s="206"/>
      <c r="O21" s="206"/>
      <c r="P21" s="206"/>
      <c r="Q21" s="206"/>
      <c r="R21" s="206"/>
      <c r="S21" s="206"/>
      <c r="T21" s="206"/>
      <c r="U21" s="206"/>
      <c r="V21" s="206"/>
      <c r="W21" s="206"/>
      <c r="X21" s="206"/>
      <c r="Y21" s="206"/>
      <c r="Z21" s="206"/>
      <c r="AA21" s="206"/>
      <c r="AB21" s="206"/>
      <c r="AC21" s="206"/>
      <c r="AD21" s="206"/>
      <c r="AE21" s="206"/>
      <c r="AF21" s="206"/>
      <c r="AG21" s="206"/>
      <c r="AH21" s="206"/>
      <c r="AI21" s="206"/>
      <c r="AJ21" s="206"/>
      <c r="AK21" s="206"/>
      <c r="AL21" s="206"/>
      <c r="AM21" s="206"/>
      <c r="AN21" s="206"/>
      <c r="AO21" s="206"/>
    </row>
    <row r="22" spans="1:41" x14ac:dyDescent="0.25">
      <c r="A22" s="206"/>
      <c r="B22" s="206"/>
      <c r="C22" s="206"/>
      <c r="D22" s="206"/>
      <c r="E22" s="206"/>
      <c r="F22" s="206"/>
      <c r="G22" s="206"/>
      <c r="H22" s="206"/>
      <c r="I22" s="206"/>
      <c r="J22" s="206"/>
      <c r="K22" s="206"/>
      <c r="L22" s="206"/>
      <c r="M22" s="206"/>
      <c r="N22" s="206"/>
      <c r="O22" s="206"/>
      <c r="P22" s="206"/>
      <c r="Q22" s="206"/>
      <c r="R22" s="206"/>
      <c r="S22" s="206"/>
      <c r="T22" s="206"/>
      <c r="U22" s="206"/>
      <c r="V22" s="206"/>
      <c r="W22" s="206"/>
      <c r="X22" s="206"/>
      <c r="Y22" s="206"/>
      <c r="Z22" s="206"/>
      <c r="AA22" s="206"/>
      <c r="AB22" s="206"/>
      <c r="AC22" s="206"/>
      <c r="AD22" s="206"/>
      <c r="AE22" s="206"/>
      <c r="AF22" s="206"/>
      <c r="AG22" s="206"/>
      <c r="AH22" s="206"/>
      <c r="AI22" s="206"/>
      <c r="AJ22" s="206"/>
      <c r="AK22" s="206"/>
      <c r="AL22" s="206"/>
      <c r="AM22" s="206"/>
      <c r="AN22" s="206"/>
      <c r="AO22" s="206"/>
    </row>
    <row r="23" spans="1:41" x14ac:dyDescent="0.25">
      <c r="A23" s="206"/>
      <c r="B23" s="206"/>
      <c r="C23" s="206"/>
      <c r="D23" s="206"/>
      <c r="E23" s="206"/>
      <c r="F23" s="206"/>
      <c r="G23" s="206"/>
      <c r="H23" s="206"/>
      <c r="I23" s="206"/>
      <c r="J23" s="206"/>
      <c r="K23" s="206"/>
      <c r="L23" s="206"/>
      <c r="M23" s="206"/>
      <c r="N23" s="206"/>
      <c r="O23" s="206"/>
      <c r="P23" s="206"/>
      <c r="Q23" s="206"/>
      <c r="R23" s="206"/>
      <c r="S23" s="206"/>
      <c r="T23" s="206"/>
      <c r="U23" s="206"/>
      <c r="V23" s="206"/>
      <c r="W23" s="206"/>
      <c r="X23" s="206"/>
      <c r="Y23" s="206"/>
      <c r="Z23" s="206"/>
      <c r="AA23" s="206"/>
      <c r="AB23" s="206"/>
      <c r="AC23" s="206"/>
      <c r="AD23" s="206"/>
      <c r="AE23" s="206"/>
      <c r="AF23" s="206"/>
      <c r="AG23" s="206"/>
      <c r="AH23" s="206"/>
      <c r="AI23" s="206"/>
      <c r="AJ23" s="206"/>
      <c r="AK23" s="206"/>
      <c r="AL23" s="206"/>
      <c r="AM23" s="206"/>
      <c r="AN23" s="206"/>
      <c r="AO23" s="206"/>
    </row>
    <row r="24" spans="1:41" x14ac:dyDescent="0.25">
      <c r="A24" s="206"/>
      <c r="B24" s="206"/>
      <c r="C24" s="206"/>
      <c r="D24" s="206"/>
      <c r="E24" s="206"/>
      <c r="F24" s="206"/>
      <c r="G24" s="206"/>
      <c r="H24" s="206"/>
      <c r="I24" s="206"/>
      <c r="J24" s="206"/>
      <c r="K24" s="206"/>
      <c r="L24" s="206"/>
      <c r="M24" s="206"/>
      <c r="N24" s="206"/>
      <c r="O24" s="206"/>
      <c r="P24" s="206"/>
      <c r="Q24" s="206"/>
      <c r="R24" s="206"/>
      <c r="S24" s="206"/>
      <c r="T24" s="206"/>
      <c r="U24" s="206"/>
      <c r="V24" s="206"/>
      <c r="W24" s="206"/>
      <c r="X24" s="206"/>
      <c r="Y24" s="206"/>
      <c r="Z24" s="206"/>
      <c r="AA24" s="206"/>
      <c r="AB24" s="206"/>
      <c r="AC24" s="206"/>
      <c r="AD24" s="206"/>
      <c r="AE24" s="206"/>
      <c r="AF24" s="206"/>
      <c r="AG24" s="206"/>
      <c r="AH24" s="206"/>
      <c r="AI24" s="206"/>
      <c r="AJ24" s="206"/>
      <c r="AK24" s="206"/>
      <c r="AL24" s="206"/>
      <c r="AM24" s="206"/>
      <c r="AN24" s="206"/>
      <c r="AO24" s="206"/>
    </row>
    <row r="25" spans="1:41" x14ac:dyDescent="0.25">
      <c r="A25" s="206"/>
      <c r="B25" s="206"/>
      <c r="C25" s="206"/>
      <c r="D25" s="206"/>
      <c r="E25" s="206"/>
      <c r="F25" s="206"/>
      <c r="G25" s="206"/>
      <c r="H25" s="206"/>
      <c r="I25" s="206"/>
      <c r="J25" s="206"/>
      <c r="K25" s="206"/>
      <c r="L25" s="206"/>
      <c r="M25" s="206"/>
      <c r="N25" s="206"/>
      <c r="O25" s="206"/>
      <c r="P25" s="206"/>
      <c r="Q25" s="206"/>
      <c r="R25" s="206"/>
      <c r="S25" s="206"/>
      <c r="T25" s="206"/>
      <c r="U25" s="206"/>
      <c r="V25" s="206"/>
      <c r="W25" s="206"/>
      <c r="X25" s="206"/>
      <c r="Y25" s="206"/>
      <c r="Z25" s="206"/>
      <c r="AA25" s="206"/>
      <c r="AB25" s="206"/>
      <c r="AC25" s="206"/>
      <c r="AD25" s="206"/>
      <c r="AE25" s="206"/>
      <c r="AF25" s="206"/>
      <c r="AG25" s="206"/>
      <c r="AH25" s="206"/>
      <c r="AI25" s="206"/>
      <c r="AJ25" s="206"/>
      <c r="AK25" s="206"/>
      <c r="AL25" s="206"/>
      <c r="AM25" s="206"/>
      <c r="AN25" s="206"/>
      <c r="AO25" s="206"/>
    </row>
    <row r="26" spans="1:41" x14ac:dyDescent="0.25">
      <c r="A26" s="206"/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6"/>
      <c r="T26" s="206"/>
      <c r="U26" s="206"/>
      <c r="V26" s="206"/>
      <c r="W26" s="206"/>
      <c r="X26" s="206"/>
      <c r="Y26" s="206"/>
      <c r="Z26" s="206"/>
      <c r="AA26" s="206"/>
      <c r="AB26" s="206"/>
      <c r="AC26" s="206"/>
      <c r="AD26" s="206"/>
      <c r="AE26" s="206"/>
      <c r="AF26" s="206"/>
      <c r="AG26" s="206"/>
      <c r="AH26" s="206"/>
      <c r="AI26" s="206"/>
      <c r="AJ26" s="206"/>
      <c r="AK26" s="206"/>
      <c r="AL26" s="206"/>
      <c r="AM26" s="206"/>
      <c r="AN26" s="206"/>
      <c r="AO26" s="206"/>
    </row>
    <row r="27" spans="1:41" ht="21" x14ac:dyDescent="0.35">
      <c r="A27" s="206"/>
      <c r="B27" s="206"/>
      <c r="C27" s="175" t="s">
        <v>76</v>
      </c>
      <c r="D27" s="176"/>
      <c r="E27" s="176"/>
      <c r="F27" s="176"/>
      <c r="G27" s="177" t="s">
        <v>77</v>
      </c>
      <c r="H27" s="178"/>
      <c r="I27" s="179"/>
      <c r="J27" s="206"/>
      <c r="K27" s="206"/>
      <c r="L27" s="206"/>
      <c r="M27" s="206"/>
      <c r="N27" s="206"/>
      <c r="O27" s="206"/>
      <c r="P27" s="206"/>
      <c r="Q27" s="206"/>
      <c r="R27" s="206"/>
      <c r="S27" s="206"/>
      <c r="T27" s="206"/>
      <c r="U27" s="206"/>
      <c r="V27" s="206"/>
      <c r="W27" s="206"/>
      <c r="X27" s="206"/>
      <c r="Y27" s="206"/>
      <c r="Z27" s="206"/>
      <c r="AA27" s="206"/>
      <c r="AB27" s="206"/>
      <c r="AC27" s="206"/>
      <c r="AD27" s="206"/>
      <c r="AE27" s="206"/>
      <c r="AF27" s="206"/>
      <c r="AG27" s="206"/>
      <c r="AH27" s="206"/>
      <c r="AI27" s="206"/>
      <c r="AJ27" s="206"/>
      <c r="AK27" s="206"/>
      <c r="AL27" s="206"/>
      <c r="AM27" s="206"/>
      <c r="AN27" s="206"/>
      <c r="AO27" s="206"/>
    </row>
    <row r="28" spans="1:41" x14ac:dyDescent="0.25">
      <c r="A28" s="206"/>
      <c r="B28" s="206"/>
      <c r="C28" s="206"/>
      <c r="D28" s="206"/>
      <c r="E28" s="206"/>
      <c r="F28" s="206"/>
      <c r="G28" s="180"/>
      <c r="H28" s="181"/>
      <c r="I28" s="182"/>
      <c r="J28" s="206"/>
      <c r="K28" s="206"/>
      <c r="L28" s="206"/>
      <c r="M28" s="206"/>
      <c r="N28" s="206"/>
      <c r="O28" s="206"/>
      <c r="P28" s="206"/>
      <c r="Q28" s="206"/>
      <c r="R28" s="206"/>
      <c r="S28" s="206"/>
      <c r="T28" s="206"/>
      <c r="U28" s="206"/>
      <c r="V28" s="206"/>
      <c r="W28" s="206"/>
      <c r="X28" s="206"/>
      <c r="Y28" s="206"/>
      <c r="Z28" s="206"/>
      <c r="AA28" s="206"/>
      <c r="AB28" s="206"/>
      <c r="AC28" s="206"/>
      <c r="AD28" s="206"/>
      <c r="AE28" s="206"/>
      <c r="AF28" s="206"/>
      <c r="AG28" s="206"/>
      <c r="AH28" s="206"/>
      <c r="AI28" s="206"/>
      <c r="AJ28" s="206"/>
      <c r="AK28" s="206"/>
      <c r="AL28" s="206"/>
      <c r="AM28" s="206"/>
      <c r="AN28" s="206"/>
      <c r="AO28" s="206"/>
    </row>
    <row r="29" spans="1:41" x14ac:dyDescent="0.25">
      <c r="A29" s="206"/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06"/>
      <c r="U29" s="206"/>
      <c r="V29" s="206"/>
      <c r="W29" s="206"/>
      <c r="X29" s="206"/>
      <c r="Y29" s="206"/>
      <c r="Z29" s="206"/>
      <c r="AA29" s="206"/>
      <c r="AB29" s="206"/>
      <c r="AC29" s="206"/>
      <c r="AD29" s="206"/>
      <c r="AE29" s="206"/>
      <c r="AF29" s="206"/>
      <c r="AG29" s="206"/>
      <c r="AH29" s="206"/>
      <c r="AI29" s="206"/>
      <c r="AJ29" s="206"/>
      <c r="AK29" s="206"/>
      <c r="AL29" s="206"/>
      <c r="AM29" s="206"/>
      <c r="AN29" s="206"/>
      <c r="AO29" s="206"/>
    </row>
    <row r="30" spans="1:41" x14ac:dyDescent="0.25">
      <c r="A30" s="206"/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  <c r="Z30" s="206"/>
      <c r="AA30" s="206"/>
      <c r="AB30" s="206"/>
      <c r="AC30" s="206"/>
      <c r="AD30" s="206"/>
      <c r="AE30" s="206"/>
      <c r="AF30" s="206"/>
      <c r="AG30" s="206"/>
      <c r="AH30" s="206"/>
      <c r="AI30" s="206"/>
      <c r="AJ30" s="206"/>
      <c r="AK30" s="206"/>
      <c r="AL30" s="206"/>
      <c r="AM30" s="206"/>
      <c r="AN30" s="206"/>
      <c r="AO30" s="206"/>
    </row>
    <row r="31" spans="1:41" x14ac:dyDescent="0.25">
      <c r="A31" s="206"/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6"/>
      <c r="T31" s="206"/>
      <c r="U31" s="206"/>
      <c r="V31" s="206"/>
      <c r="W31" s="206"/>
      <c r="X31" s="206"/>
      <c r="Y31" s="206"/>
      <c r="Z31" s="206"/>
      <c r="AA31" s="206"/>
      <c r="AB31" s="206"/>
      <c r="AC31" s="206"/>
      <c r="AD31" s="206"/>
      <c r="AE31" s="206"/>
      <c r="AF31" s="206"/>
      <c r="AG31" s="206"/>
      <c r="AH31" s="206"/>
      <c r="AI31" s="206"/>
      <c r="AJ31" s="206"/>
      <c r="AK31" s="206"/>
      <c r="AL31" s="206"/>
      <c r="AM31" s="206"/>
      <c r="AN31" s="206"/>
      <c r="AO31" s="206"/>
    </row>
    <row r="32" spans="1:41" x14ac:dyDescent="0.25">
      <c r="A32" s="206"/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6"/>
      <c r="T32" s="206"/>
      <c r="U32" s="206"/>
      <c r="V32" s="206"/>
      <c r="W32" s="206"/>
      <c r="X32" s="206"/>
      <c r="Y32" s="206"/>
      <c r="Z32" s="206"/>
      <c r="AA32" s="206"/>
      <c r="AB32" s="206"/>
      <c r="AC32" s="206"/>
      <c r="AD32" s="206"/>
      <c r="AE32" s="206"/>
      <c r="AF32" s="206"/>
      <c r="AG32" s="206"/>
      <c r="AH32" s="206"/>
      <c r="AI32" s="206"/>
      <c r="AJ32" s="206"/>
      <c r="AK32" s="206"/>
      <c r="AL32" s="206"/>
      <c r="AM32" s="206"/>
      <c r="AN32" s="206"/>
      <c r="AO32" s="206"/>
    </row>
    <row r="33" spans="1:41" x14ac:dyDescent="0.25">
      <c r="A33" s="206"/>
      <c r="B33" s="206"/>
      <c r="M33" s="206"/>
      <c r="N33" s="206"/>
      <c r="O33" s="206"/>
      <c r="P33" s="206"/>
      <c r="Q33" s="206"/>
      <c r="R33" s="206"/>
      <c r="S33" s="206"/>
      <c r="T33" s="206"/>
      <c r="U33" s="206"/>
      <c r="V33" s="206"/>
      <c r="W33" s="206"/>
      <c r="X33" s="206"/>
      <c r="Y33" s="206"/>
      <c r="Z33" s="206"/>
      <c r="AA33" s="206"/>
      <c r="AB33" s="206"/>
      <c r="AC33" s="206"/>
      <c r="AD33" s="206"/>
      <c r="AE33" s="206"/>
      <c r="AF33" s="206"/>
      <c r="AG33" s="206"/>
      <c r="AH33" s="206"/>
      <c r="AI33" s="206"/>
      <c r="AJ33" s="206"/>
      <c r="AK33" s="206"/>
      <c r="AL33" s="206"/>
      <c r="AM33" s="206"/>
      <c r="AN33" s="206"/>
      <c r="AO33" s="206"/>
    </row>
    <row r="34" spans="1:41" x14ac:dyDescent="0.25">
      <c r="A34" s="206"/>
      <c r="B34" s="206"/>
      <c r="M34" s="206"/>
      <c r="N34" s="206"/>
      <c r="O34" s="206"/>
      <c r="P34" s="206"/>
      <c r="Q34" s="206"/>
      <c r="R34" s="206"/>
      <c r="S34" s="206"/>
      <c r="T34" s="206"/>
      <c r="U34" s="206"/>
      <c r="V34" s="206"/>
      <c r="W34" s="206"/>
      <c r="X34" s="206"/>
      <c r="Y34" s="206"/>
      <c r="Z34" s="206"/>
      <c r="AA34" s="206"/>
      <c r="AB34" s="206"/>
      <c r="AC34" s="206"/>
      <c r="AD34" s="206"/>
      <c r="AE34" s="206"/>
      <c r="AF34" s="206"/>
      <c r="AG34" s="206"/>
      <c r="AH34" s="206"/>
      <c r="AI34" s="206"/>
      <c r="AJ34" s="206"/>
      <c r="AK34" s="206"/>
      <c r="AL34" s="206"/>
      <c r="AM34" s="206"/>
      <c r="AN34" s="206"/>
      <c r="AO34" s="206"/>
    </row>
    <row r="35" spans="1:41" x14ac:dyDescent="0.25">
      <c r="A35" s="206"/>
      <c r="B35" s="206"/>
      <c r="M35" s="206"/>
      <c r="N35" s="206"/>
      <c r="O35" s="206"/>
      <c r="P35" s="206"/>
      <c r="Q35" s="206"/>
      <c r="R35" s="206"/>
      <c r="S35" s="206"/>
      <c r="T35" s="206"/>
      <c r="U35" s="206"/>
      <c r="V35" s="206"/>
      <c r="W35" s="206"/>
      <c r="X35" s="206"/>
      <c r="Y35" s="206"/>
      <c r="Z35" s="206"/>
      <c r="AA35" s="206"/>
      <c r="AB35" s="206"/>
      <c r="AC35" s="206"/>
      <c r="AD35" s="206"/>
      <c r="AE35" s="206"/>
      <c r="AF35" s="206"/>
      <c r="AG35" s="206"/>
      <c r="AH35" s="206"/>
      <c r="AI35" s="206"/>
      <c r="AJ35" s="206"/>
      <c r="AK35" s="206"/>
      <c r="AL35" s="206"/>
      <c r="AM35" s="206"/>
      <c r="AN35" s="206"/>
      <c r="AO35" s="206"/>
    </row>
    <row r="36" spans="1:41" x14ac:dyDescent="0.25">
      <c r="A36" s="206"/>
      <c r="B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6"/>
      <c r="AE36" s="206"/>
      <c r="AF36" s="206"/>
      <c r="AG36" s="206"/>
      <c r="AH36" s="206"/>
      <c r="AI36" s="206"/>
      <c r="AJ36" s="206"/>
      <c r="AK36" s="206"/>
      <c r="AL36" s="206"/>
      <c r="AM36" s="206"/>
      <c r="AN36" s="206"/>
      <c r="AO36" s="206"/>
    </row>
    <row r="37" spans="1:41" x14ac:dyDescent="0.25">
      <c r="A37" s="206"/>
      <c r="B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6"/>
      <c r="AE37" s="206"/>
      <c r="AF37" s="206"/>
      <c r="AG37" s="206"/>
      <c r="AH37" s="206"/>
      <c r="AI37" s="206"/>
      <c r="AJ37" s="206"/>
      <c r="AK37" s="206"/>
      <c r="AL37" s="206"/>
      <c r="AM37" s="206"/>
      <c r="AN37" s="206"/>
      <c r="AO37" s="206"/>
    </row>
    <row r="38" spans="1:41" x14ac:dyDescent="0.25">
      <c r="A38" s="206"/>
      <c r="B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6"/>
      <c r="AE38" s="206"/>
      <c r="AF38" s="206"/>
      <c r="AG38" s="206"/>
      <c r="AH38" s="206"/>
      <c r="AI38" s="206"/>
      <c r="AJ38" s="206"/>
      <c r="AK38" s="206"/>
      <c r="AL38" s="206"/>
      <c r="AM38" s="206"/>
      <c r="AN38" s="206"/>
      <c r="AO38" s="206"/>
    </row>
    <row r="39" spans="1:41" x14ac:dyDescent="0.25">
      <c r="A39" s="206"/>
      <c r="B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6"/>
      <c r="AE39" s="206"/>
      <c r="AF39" s="206"/>
      <c r="AG39" s="206"/>
      <c r="AH39" s="206"/>
      <c r="AI39" s="206"/>
      <c r="AJ39" s="206"/>
      <c r="AK39" s="206"/>
      <c r="AL39" s="206"/>
      <c r="AM39" s="206"/>
      <c r="AN39" s="206"/>
      <c r="AO39" s="206"/>
    </row>
    <row r="40" spans="1:41" x14ac:dyDescent="0.25">
      <c r="A40" s="206"/>
      <c r="B40" s="206"/>
      <c r="M40" s="206"/>
      <c r="N40" s="196" t="s">
        <v>81</v>
      </c>
      <c r="O40" s="197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6"/>
      <c r="AE40" s="206"/>
      <c r="AF40" s="206"/>
      <c r="AG40" s="206"/>
      <c r="AH40" s="206"/>
      <c r="AI40" s="206"/>
      <c r="AJ40" s="206"/>
      <c r="AK40" s="206"/>
      <c r="AL40" s="206"/>
      <c r="AM40" s="206"/>
      <c r="AN40" s="206"/>
      <c r="AO40" s="206"/>
    </row>
    <row r="41" spans="1:41" x14ac:dyDescent="0.25">
      <c r="A41" s="206"/>
      <c r="B41" s="206"/>
      <c r="M41" s="206"/>
      <c r="N41" s="198"/>
      <c r="O41" s="199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6"/>
      <c r="AE41" s="206"/>
      <c r="AF41" s="206"/>
      <c r="AG41" s="206"/>
      <c r="AH41" s="206"/>
      <c r="AI41" s="206"/>
      <c r="AJ41" s="206"/>
      <c r="AK41" s="206"/>
      <c r="AL41" s="206"/>
      <c r="AM41" s="206"/>
      <c r="AN41" s="206"/>
      <c r="AO41" s="206"/>
    </row>
    <row r="42" spans="1:41" x14ac:dyDescent="0.25">
      <c r="A42" s="206"/>
      <c r="B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6"/>
      <c r="AE42" s="206"/>
      <c r="AF42" s="206"/>
      <c r="AG42" s="206"/>
      <c r="AH42" s="206"/>
      <c r="AI42" s="206"/>
      <c r="AJ42" s="206"/>
      <c r="AK42" s="206"/>
      <c r="AL42" s="206"/>
      <c r="AM42" s="206"/>
      <c r="AN42" s="206"/>
      <c r="AO42" s="206"/>
    </row>
    <row r="43" spans="1:41" x14ac:dyDescent="0.25">
      <c r="A43" s="206"/>
      <c r="B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6"/>
      <c r="AE43" s="206"/>
      <c r="AF43" s="206"/>
      <c r="AG43" s="206"/>
      <c r="AH43" s="206"/>
      <c r="AI43" s="206"/>
      <c r="AJ43" s="206"/>
      <c r="AK43" s="206"/>
      <c r="AL43" s="206"/>
      <c r="AM43" s="206"/>
      <c r="AN43" s="206"/>
      <c r="AO43" s="206"/>
    </row>
    <row r="44" spans="1:41" x14ac:dyDescent="0.25">
      <c r="A44" s="206"/>
      <c r="B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6"/>
      <c r="AE44" s="206"/>
      <c r="AF44" s="206"/>
      <c r="AG44" s="206"/>
      <c r="AH44" s="206"/>
      <c r="AI44" s="206"/>
      <c r="AJ44" s="206"/>
      <c r="AK44" s="206"/>
      <c r="AL44" s="206"/>
      <c r="AM44" s="206"/>
      <c r="AN44" s="206"/>
      <c r="AO44" s="206"/>
    </row>
    <row r="45" spans="1:41" x14ac:dyDescent="0.25">
      <c r="A45" s="206"/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6"/>
      <c r="AE45" s="206"/>
      <c r="AF45" s="206"/>
      <c r="AG45" s="206"/>
      <c r="AH45" s="206"/>
      <c r="AI45" s="206"/>
      <c r="AJ45" s="206"/>
      <c r="AK45" s="206"/>
      <c r="AL45" s="206"/>
      <c r="AM45" s="206"/>
      <c r="AN45" s="206"/>
      <c r="AO45" s="206"/>
    </row>
    <row r="46" spans="1:41" ht="15.75" x14ac:dyDescent="0.25">
      <c r="A46" s="206"/>
      <c r="B46" s="206"/>
      <c r="C46" s="206"/>
      <c r="D46" s="206"/>
      <c r="E46" s="206"/>
      <c r="F46" s="195" t="s">
        <v>80</v>
      </c>
      <c r="G46" s="206"/>
      <c r="H46" s="206"/>
      <c r="I46" s="206"/>
      <c r="J46" s="206"/>
      <c r="K46" s="206"/>
      <c r="L46" s="206"/>
      <c r="M46" s="206"/>
      <c r="N46" s="200" t="s">
        <v>82</v>
      </c>
      <c r="O46" s="201"/>
      <c r="P46" s="202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6"/>
      <c r="AE46" s="206"/>
      <c r="AF46" s="206"/>
      <c r="AG46" s="206"/>
      <c r="AH46" s="206"/>
      <c r="AI46" s="206"/>
      <c r="AJ46" s="206"/>
      <c r="AK46" s="206"/>
      <c r="AL46" s="206"/>
      <c r="AM46" s="206"/>
      <c r="AN46" s="206"/>
      <c r="AO46" s="206"/>
    </row>
    <row r="47" spans="1:41" x14ac:dyDescent="0.25">
      <c r="A47" s="206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3"/>
      <c r="O47" s="204"/>
      <c r="P47" s="205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6"/>
      <c r="AE47" s="206"/>
      <c r="AF47" s="206"/>
      <c r="AG47" s="206"/>
      <c r="AH47" s="206"/>
      <c r="AI47" s="206"/>
      <c r="AJ47" s="206"/>
      <c r="AK47" s="206"/>
      <c r="AL47" s="206"/>
      <c r="AM47" s="206"/>
      <c r="AN47" s="206"/>
      <c r="AO47" s="206"/>
    </row>
    <row r="48" spans="1:41" x14ac:dyDescent="0.25">
      <c r="A48" s="206"/>
      <c r="B48" s="206"/>
      <c r="C48" s="206"/>
      <c r="D48" s="206"/>
      <c r="E48" s="206"/>
      <c r="F48" s="206"/>
      <c r="G48" s="206"/>
      <c r="H48" s="206"/>
      <c r="I48" s="206"/>
      <c r="J48" s="183" t="s">
        <v>78</v>
      </c>
      <c r="K48" s="184"/>
      <c r="L48" s="185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6"/>
      <c r="AE48" s="206"/>
      <c r="AF48" s="206"/>
      <c r="AG48" s="206"/>
      <c r="AH48" s="206"/>
      <c r="AI48" s="206"/>
      <c r="AJ48" s="206"/>
      <c r="AK48" s="206"/>
      <c r="AL48" s="206"/>
      <c r="AM48" s="206"/>
      <c r="AN48" s="206"/>
      <c r="AO48" s="206"/>
    </row>
    <row r="49" spans="1:41" x14ac:dyDescent="0.25">
      <c r="A49" s="206"/>
      <c r="B49" s="206"/>
      <c r="C49" s="206"/>
      <c r="D49" s="206"/>
      <c r="E49" s="206"/>
      <c r="F49" s="206"/>
      <c r="G49" s="206"/>
      <c r="H49" s="206"/>
      <c r="I49" s="206"/>
      <c r="J49" s="186"/>
      <c r="K49" s="187"/>
      <c r="L49" s="188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6"/>
      <c r="AE49" s="206"/>
      <c r="AF49" s="206"/>
      <c r="AG49" s="206"/>
      <c r="AH49" s="206"/>
      <c r="AI49" s="206"/>
      <c r="AJ49" s="206"/>
      <c r="AK49" s="206"/>
      <c r="AL49" s="206"/>
      <c r="AM49" s="206"/>
      <c r="AN49" s="206"/>
      <c r="AO49" s="206"/>
    </row>
    <row r="50" spans="1:41" x14ac:dyDescent="0.25">
      <c r="A50" s="206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6"/>
      <c r="AE50" s="206"/>
      <c r="AF50" s="206"/>
      <c r="AG50" s="206"/>
      <c r="AH50" s="206"/>
      <c r="AI50" s="206"/>
      <c r="AJ50" s="206"/>
      <c r="AK50" s="206"/>
      <c r="AL50" s="206"/>
      <c r="AM50" s="206"/>
      <c r="AN50" s="206"/>
      <c r="AO50" s="206"/>
    </row>
    <row r="51" spans="1:41" x14ac:dyDescent="0.25">
      <c r="A51" s="206"/>
      <c r="B51" s="206"/>
      <c r="C51" s="206"/>
      <c r="D51" s="206"/>
      <c r="E51" s="206"/>
      <c r="F51" s="206"/>
      <c r="G51" s="206"/>
      <c r="H51" s="206"/>
      <c r="I51" s="206"/>
      <c r="J51" s="206"/>
      <c r="K51" s="206"/>
      <c r="L51" s="206"/>
      <c r="M51" s="206"/>
      <c r="N51" s="206"/>
      <c r="O51" s="206"/>
      <c r="P51" s="206"/>
      <c r="Q51" s="206"/>
      <c r="R51" s="206"/>
      <c r="S51" s="206"/>
      <c r="T51" s="206"/>
      <c r="U51" s="206"/>
      <c r="V51" s="206"/>
      <c r="W51" s="206"/>
      <c r="X51" s="206"/>
      <c r="Y51" s="206"/>
      <c r="Z51" s="206"/>
      <c r="AA51" s="206"/>
      <c r="AB51" s="206"/>
      <c r="AC51" s="206"/>
      <c r="AD51" s="206"/>
      <c r="AE51" s="206"/>
      <c r="AF51" s="206"/>
      <c r="AG51" s="206"/>
      <c r="AH51" s="206"/>
      <c r="AI51" s="206"/>
      <c r="AJ51" s="206"/>
      <c r="AK51" s="206"/>
      <c r="AL51" s="206"/>
      <c r="AM51" s="206"/>
      <c r="AN51" s="206"/>
      <c r="AO51" s="206"/>
    </row>
    <row r="52" spans="1:41" x14ac:dyDescent="0.25">
      <c r="A52" s="206"/>
      <c r="B52" s="206"/>
      <c r="C52" s="206"/>
      <c r="D52" s="206"/>
      <c r="E52" s="206"/>
      <c r="F52" s="206"/>
      <c r="G52" s="206"/>
      <c r="H52" s="206"/>
      <c r="I52" s="206"/>
      <c r="J52" s="189" t="s">
        <v>79</v>
      </c>
      <c r="K52" s="190"/>
      <c r="L52" s="191"/>
      <c r="M52" s="206"/>
      <c r="N52" s="206"/>
      <c r="O52" s="206"/>
      <c r="P52" s="206"/>
      <c r="Q52" s="206"/>
      <c r="R52" s="206"/>
      <c r="S52" s="206"/>
      <c r="T52" s="206"/>
      <c r="U52" s="206"/>
      <c r="V52" s="206"/>
      <c r="W52" s="206"/>
      <c r="X52" s="206"/>
      <c r="Y52" s="206"/>
      <c r="Z52" s="206"/>
      <c r="AA52" s="206"/>
      <c r="AB52" s="206"/>
      <c r="AC52" s="206"/>
      <c r="AD52" s="206"/>
      <c r="AE52" s="206"/>
      <c r="AF52" s="206"/>
      <c r="AG52" s="206"/>
      <c r="AH52" s="206"/>
      <c r="AI52" s="206"/>
      <c r="AJ52" s="206"/>
      <c r="AK52" s="206"/>
      <c r="AL52" s="206"/>
      <c r="AM52" s="206"/>
      <c r="AN52" s="206"/>
      <c r="AO52" s="206"/>
    </row>
    <row r="53" spans="1:41" x14ac:dyDescent="0.25">
      <c r="A53" s="206"/>
      <c r="B53" s="206"/>
      <c r="C53" s="206"/>
      <c r="D53" s="206"/>
      <c r="E53" s="206"/>
      <c r="F53" s="206"/>
      <c r="G53" s="206"/>
      <c r="H53" s="206"/>
      <c r="I53" s="206"/>
      <c r="J53" s="192"/>
      <c r="K53" s="193"/>
      <c r="L53" s="194"/>
      <c r="M53" s="206"/>
      <c r="N53" s="206"/>
      <c r="O53" s="206"/>
      <c r="P53" s="206"/>
      <c r="Q53" s="206"/>
      <c r="R53" s="206"/>
      <c r="S53" s="206"/>
      <c r="T53" s="206"/>
      <c r="U53" s="206"/>
      <c r="V53" s="206"/>
      <c r="W53" s="206"/>
      <c r="X53" s="206"/>
      <c r="Y53" s="206"/>
      <c r="Z53" s="206"/>
      <c r="AA53" s="206"/>
      <c r="AB53" s="206"/>
      <c r="AC53" s="206"/>
      <c r="AD53" s="206"/>
      <c r="AE53" s="206"/>
      <c r="AF53" s="206"/>
      <c r="AG53" s="206"/>
      <c r="AH53" s="206"/>
      <c r="AI53" s="206"/>
      <c r="AJ53" s="206"/>
      <c r="AK53" s="206"/>
      <c r="AL53" s="206"/>
      <c r="AM53" s="206"/>
      <c r="AN53" s="206"/>
      <c r="AO53" s="206"/>
    </row>
    <row r="54" spans="1:41" x14ac:dyDescent="0.25">
      <c r="A54" s="206"/>
      <c r="B54" s="206"/>
      <c r="C54" s="206"/>
      <c r="D54" s="206"/>
      <c r="E54" s="206"/>
      <c r="F54" s="206"/>
      <c r="G54" s="206"/>
      <c r="H54" s="206"/>
      <c r="I54" s="206"/>
      <c r="J54" s="206"/>
      <c r="K54" s="206"/>
      <c r="L54" s="206"/>
      <c r="M54" s="206"/>
      <c r="N54" s="206"/>
      <c r="O54" s="206"/>
      <c r="P54" s="206"/>
      <c r="Q54" s="206"/>
      <c r="R54" s="206"/>
      <c r="S54" s="206"/>
      <c r="T54" s="206"/>
      <c r="U54" s="206"/>
      <c r="V54" s="206"/>
      <c r="W54" s="206"/>
      <c r="X54" s="206"/>
      <c r="Y54" s="206"/>
      <c r="Z54" s="206"/>
      <c r="AA54" s="206"/>
      <c r="AB54" s="206"/>
      <c r="AC54" s="206"/>
      <c r="AD54" s="206"/>
      <c r="AE54" s="206"/>
      <c r="AF54" s="206"/>
      <c r="AG54" s="206"/>
      <c r="AH54" s="206"/>
      <c r="AI54" s="206"/>
      <c r="AJ54" s="206"/>
      <c r="AK54" s="206"/>
      <c r="AL54" s="206"/>
      <c r="AM54" s="206"/>
      <c r="AN54" s="206"/>
      <c r="AO54" s="206"/>
    </row>
    <row r="55" spans="1:41" x14ac:dyDescent="0.25">
      <c r="A55" s="206"/>
      <c r="B55" s="206"/>
      <c r="C55" s="206"/>
      <c r="D55" s="206"/>
      <c r="E55" s="206"/>
      <c r="F55" s="206"/>
      <c r="G55" s="206"/>
      <c r="H55" s="206"/>
      <c r="I55" s="206"/>
      <c r="J55" s="206"/>
      <c r="K55" s="206"/>
      <c r="L55" s="206"/>
      <c r="M55" s="206"/>
      <c r="N55" s="206"/>
      <c r="O55" s="206"/>
      <c r="P55" s="206"/>
      <c r="Q55" s="206"/>
      <c r="R55" s="206"/>
      <c r="S55" s="206"/>
      <c r="T55" s="206"/>
      <c r="U55" s="206"/>
      <c r="V55" s="206"/>
      <c r="W55" s="206"/>
      <c r="X55" s="206"/>
      <c r="Y55" s="206"/>
      <c r="Z55" s="206"/>
      <c r="AA55" s="206"/>
      <c r="AB55" s="206"/>
      <c r="AC55" s="206"/>
      <c r="AD55" s="206"/>
      <c r="AE55" s="206"/>
      <c r="AF55" s="206"/>
      <c r="AG55" s="206"/>
      <c r="AH55" s="206"/>
      <c r="AI55" s="206"/>
      <c r="AJ55" s="206"/>
      <c r="AK55" s="206"/>
      <c r="AL55" s="206"/>
      <c r="AM55" s="206"/>
      <c r="AN55" s="206"/>
      <c r="AO55" s="206"/>
    </row>
    <row r="56" spans="1:41" x14ac:dyDescent="0.25">
      <c r="A56" s="206"/>
      <c r="B56" s="206"/>
      <c r="C56" s="206"/>
      <c r="D56" s="206"/>
      <c r="E56" s="206"/>
      <c r="F56" s="206"/>
      <c r="G56" s="206"/>
      <c r="H56" s="206"/>
      <c r="I56" s="206"/>
      <c r="J56" s="206"/>
      <c r="K56" s="206"/>
      <c r="L56" s="206"/>
      <c r="M56" s="206"/>
      <c r="N56" s="206"/>
      <c r="O56" s="206"/>
      <c r="P56" s="206"/>
      <c r="Q56" s="206"/>
      <c r="R56" s="206"/>
      <c r="S56" s="206"/>
      <c r="T56" s="206"/>
      <c r="U56" s="206"/>
      <c r="V56" s="206"/>
      <c r="W56" s="206"/>
      <c r="X56" s="206"/>
      <c r="Y56" s="206"/>
      <c r="Z56" s="206"/>
      <c r="AA56" s="206"/>
      <c r="AB56" s="206"/>
      <c r="AC56" s="206"/>
      <c r="AD56" s="206"/>
      <c r="AE56" s="206"/>
      <c r="AF56" s="206"/>
      <c r="AG56" s="206"/>
      <c r="AH56" s="206"/>
      <c r="AI56" s="206"/>
      <c r="AJ56" s="206"/>
      <c r="AK56" s="206"/>
      <c r="AL56" s="206"/>
      <c r="AM56" s="206"/>
      <c r="AN56" s="206"/>
      <c r="AO56" s="206"/>
    </row>
    <row r="57" spans="1:41" x14ac:dyDescent="0.25">
      <c r="A57" s="206"/>
      <c r="B57" s="206"/>
      <c r="C57" s="206"/>
      <c r="D57" s="206"/>
      <c r="E57" s="206"/>
      <c r="F57" s="206"/>
      <c r="G57" s="206"/>
      <c r="H57" s="206"/>
      <c r="I57" s="206"/>
      <c r="J57" s="206"/>
      <c r="K57" s="206"/>
      <c r="L57" s="206"/>
      <c r="M57" s="206"/>
      <c r="N57" s="206"/>
      <c r="O57" s="206"/>
      <c r="P57" s="206"/>
      <c r="Q57" s="206"/>
      <c r="R57" s="206"/>
      <c r="S57" s="206"/>
      <c r="T57" s="206"/>
      <c r="U57" s="206"/>
      <c r="V57" s="206"/>
      <c r="W57" s="206"/>
      <c r="X57" s="206"/>
      <c r="Y57" s="206"/>
      <c r="Z57" s="206"/>
      <c r="AA57" s="206"/>
      <c r="AB57" s="206"/>
      <c r="AC57" s="206"/>
      <c r="AD57" s="206"/>
      <c r="AE57" s="206"/>
      <c r="AF57" s="206"/>
      <c r="AG57" s="206"/>
      <c r="AH57" s="206"/>
      <c r="AI57" s="206"/>
      <c r="AJ57" s="206"/>
      <c r="AK57" s="206"/>
      <c r="AL57" s="206"/>
      <c r="AM57" s="206"/>
      <c r="AN57" s="206"/>
      <c r="AO57" s="206"/>
    </row>
    <row r="58" spans="1:41" x14ac:dyDescent="0.25">
      <c r="A58" s="206"/>
      <c r="B58" s="206"/>
      <c r="C58" s="206"/>
      <c r="D58" s="206"/>
      <c r="E58" s="206"/>
      <c r="F58" s="206"/>
      <c r="G58" s="206"/>
      <c r="H58" s="206"/>
      <c r="I58" s="206"/>
      <c r="J58" s="206"/>
      <c r="K58" s="206"/>
      <c r="L58" s="206"/>
      <c r="M58" s="206"/>
      <c r="N58" s="206"/>
      <c r="O58" s="206"/>
      <c r="P58" s="206"/>
      <c r="Q58" s="206"/>
      <c r="R58" s="206"/>
      <c r="S58" s="206"/>
      <c r="T58" s="206"/>
      <c r="U58" s="206"/>
      <c r="V58" s="206"/>
      <c r="W58" s="206"/>
      <c r="X58" s="206"/>
      <c r="Y58" s="206"/>
      <c r="Z58" s="206"/>
      <c r="AA58" s="206"/>
      <c r="AB58" s="206"/>
      <c r="AC58" s="206"/>
      <c r="AD58" s="206"/>
      <c r="AE58" s="206"/>
      <c r="AF58" s="206"/>
      <c r="AG58" s="206"/>
      <c r="AH58" s="206"/>
      <c r="AI58" s="206"/>
      <c r="AJ58" s="206"/>
      <c r="AK58" s="206"/>
      <c r="AL58" s="206"/>
      <c r="AM58" s="206"/>
      <c r="AN58" s="206"/>
      <c r="AO58" s="206"/>
    </row>
    <row r="59" spans="1:41" x14ac:dyDescent="0.25">
      <c r="A59" s="206"/>
      <c r="B59" s="206"/>
      <c r="C59" s="206"/>
      <c r="D59" s="206"/>
      <c r="E59" s="206"/>
      <c r="F59" s="206"/>
      <c r="G59" s="206"/>
      <c r="H59" s="206"/>
      <c r="I59" s="206"/>
      <c r="J59" s="206"/>
      <c r="K59" s="206"/>
      <c r="L59" s="206"/>
      <c r="M59" s="206"/>
      <c r="N59" s="206"/>
      <c r="O59" s="206"/>
      <c r="P59" s="206"/>
      <c r="Q59" s="206"/>
      <c r="R59" s="206"/>
      <c r="S59" s="206"/>
      <c r="T59" s="206"/>
      <c r="U59" s="206"/>
      <c r="V59" s="206"/>
      <c r="W59" s="206"/>
      <c r="X59" s="206"/>
      <c r="Y59" s="206"/>
      <c r="Z59" s="206"/>
      <c r="AA59" s="206"/>
      <c r="AB59" s="206"/>
      <c r="AC59" s="206"/>
      <c r="AD59" s="206"/>
      <c r="AE59" s="206"/>
      <c r="AF59" s="206"/>
      <c r="AG59" s="206"/>
      <c r="AH59" s="206"/>
      <c r="AI59" s="206"/>
      <c r="AJ59" s="206"/>
      <c r="AK59" s="206"/>
      <c r="AL59" s="206"/>
      <c r="AM59" s="206"/>
      <c r="AN59" s="206"/>
      <c r="AO59" s="206"/>
    </row>
    <row r="60" spans="1:41" x14ac:dyDescent="0.25">
      <c r="A60" s="206"/>
      <c r="B60" s="206"/>
      <c r="C60" s="206"/>
      <c r="D60" s="206"/>
      <c r="E60" s="206"/>
      <c r="F60" s="206"/>
      <c r="G60" s="206"/>
      <c r="H60" s="206"/>
      <c r="I60" s="206"/>
      <c r="J60" s="206"/>
      <c r="K60" s="206"/>
      <c r="L60" s="206"/>
      <c r="M60" s="206"/>
      <c r="N60" s="206"/>
      <c r="O60" s="206"/>
      <c r="P60" s="206"/>
      <c r="Q60" s="206"/>
      <c r="R60" s="206"/>
      <c r="S60" s="206"/>
      <c r="T60" s="206"/>
      <c r="U60" s="206"/>
      <c r="V60" s="206"/>
      <c r="W60" s="206"/>
      <c r="X60" s="206"/>
      <c r="Y60" s="206"/>
      <c r="Z60" s="206"/>
      <c r="AA60" s="206"/>
      <c r="AB60" s="206"/>
      <c r="AC60" s="206"/>
      <c r="AD60" s="206"/>
      <c r="AE60" s="206"/>
      <c r="AF60" s="206"/>
      <c r="AG60" s="206"/>
      <c r="AH60" s="206"/>
      <c r="AI60" s="206"/>
      <c r="AJ60" s="206"/>
      <c r="AK60" s="206"/>
      <c r="AL60" s="206"/>
      <c r="AM60" s="206"/>
      <c r="AN60" s="206"/>
      <c r="AO60" s="206"/>
    </row>
    <row r="61" spans="1:41" x14ac:dyDescent="0.25">
      <c r="A61" s="206"/>
      <c r="B61" s="206"/>
      <c r="C61" s="206"/>
      <c r="D61" s="206"/>
      <c r="E61" s="206"/>
      <c r="F61" s="206"/>
      <c r="G61" s="206"/>
      <c r="H61" s="206"/>
      <c r="I61" s="206"/>
      <c r="J61" s="206"/>
      <c r="K61" s="206"/>
      <c r="L61" s="206"/>
      <c r="M61" s="206"/>
      <c r="N61" s="206"/>
      <c r="O61" s="206"/>
      <c r="P61" s="206"/>
      <c r="Q61" s="206"/>
      <c r="R61" s="206"/>
      <c r="S61" s="206"/>
      <c r="T61" s="206"/>
      <c r="U61" s="206"/>
      <c r="V61" s="206"/>
      <c r="W61" s="206"/>
      <c r="X61" s="206"/>
      <c r="Y61" s="206"/>
      <c r="Z61" s="206"/>
      <c r="AA61" s="206"/>
      <c r="AB61" s="206"/>
      <c r="AC61" s="206"/>
      <c r="AD61" s="206"/>
      <c r="AE61" s="206"/>
      <c r="AF61" s="206"/>
      <c r="AG61" s="206"/>
      <c r="AH61" s="206"/>
      <c r="AI61" s="206"/>
      <c r="AJ61" s="206"/>
      <c r="AK61" s="206"/>
      <c r="AL61" s="206"/>
      <c r="AM61" s="206"/>
      <c r="AN61" s="206"/>
      <c r="AO61" s="206"/>
    </row>
    <row r="62" spans="1:41" x14ac:dyDescent="0.25">
      <c r="A62" s="206"/>
      <c r="B62" s="206"/>
      <c r="C62" s="206"/>
      <c r="D62" s="206"/>
      <c r="E62" s="206"/>
      <c r="F62" s="206"/>
      <c r="G62" s="206"/>
      <c r="H62" s="206"/>
      <c r="I62" s="206"/>
      <c r="J62" s="206"/>
      <c r="K62" s="206"/>
      <c r="L62" s="206"/>
      <c r="M62" s="206"/>
      <c r="N62" s="206"/>
      <c r="O62" s="206"/>
      <c r="P62" s="206"/>
      <c r="Q62" s="206"/>
      <c r="R62" s="206"/>
      <c r="S62" s="206"/>
      <c r="T62" s="206"/>
      <c r="U62" s="206"/>
      <c r="V62" s="206"/>
      <c r="W62" s="206"/>
      <c r="X62" s="206"/>
      <c r="Y62" s="206"/>
      <c r="Z62" s="206"/>
      <c r="AA62" s="206"/>
      <c r="AB62" s="206"/>
      <c r="AC62" s="206"/>
      <c r="AD62" s="206"/>
      <c r="AE62" s="206"/>
      <c r="AF62" s="206"/>
      <c r="AG62" s="206"/>
      <c r="AH62" s="206"/>
      <c r="AI62" s="206"/>
      <c r="AJ62" s="206"/>
      <c r="AK62" s="206"/>
      <c r="AL62" s="206"/>
      <c r="AM62" s="206"/>
      <c r="AN62" s="206"/>
      <c r="AO62" s="206"/>
    </row>
    <row r="63" spans="1:41" x14ac:dyDescent="0.25">
      <c r="A63" s="206"/>
      <c r="B63" s="206"/>
      <c r="C63" s="206"/>
      <c r="D63" s="206"/>
      <c r="E63" s="206"/>
      <c r="F63" s="206"/>
      <c r="G63" s="206"/>
      <c r="H63" s="206"/>
      <c r="I63" s="206"/>
      <c r="J63" s="206"/>
      <c r="K63" s="206"/>
      <c r="L63" s="206"/>
      <c r="M63" s="206"/>
      <c r="N63" s="206"/>
      <c r="O63" s="206"/>
      <c r="P63" s="206"/>
      <c r="Q63" s="206"/>
      <c r="R63" s="206"/>
      <c r="S63" s="206"/>
      <c r="T63" s="206"/>
      <c r="U63" s="206"/>
      <c r="V63" s="206"/>
      <c r="W63" s="206"/>
      <c r="X63" s="206"/>
      <c r="Y63" s="206"/>
      <c r="Z63" s="206"/>
      <c r="AA63" s="206"/>
      <c r="AB63" s="206"/>
      <c r="AC63" s="206"/>
      <c r="AD63" s="206"/>
      <c r="AE63" s="206"/>
      <c r="AF63" s="206"/>
      <c r="AG63" s="206"/>
      <c r="AH63" s="206"/>
      <c r="AI63" s="206"/>
      <c r="AJ63" s="206"/>
      <c r="AK63" s="206"/>
      <c r="AL63" s="206"/>
      <c r="AM63" s="206"/>
      <c r="AN63" s="206"/>
      <c r="AO63" s="206"/>
    </row>
    <row r="64" spans="1:41" x14ac:dyDescent="0.25">
      <c r="A64" s="206"/>
      <c r="B64" s="206"/>
      <c r="C64" s="206"/>
      <c r="D64" s="206"/>
      <c r="E64" s="206"/>
      <c r="F64" s="206"/>
      <c r="G64" s="206"/>
      <c r="H64" s="206"/>
      <c r="I64" s="206"/>
      <c r="J64" s="206"/>
      <c r="K64" s="206"/>
      <c r="L64" s="206"/>
      <c r="M64" s="206"/>
      <c r="N64" s="206"/>
      <c r="O64" s="206"/>
      <c r="P64" s="206"/>
      <c r="Q64" s="206"/>
      <c r="R64" s="206"/>
      <c r="S64" s="206"/>
      <c r="T64" s="206"/>
      <c r="U64" s="206"/>
      <c r="V64" s="206"/>
      <c r="W64" s="206"/>
      <c r="X64" s="206"/>
      <c r="Y64" s="206"/>
      <c r="Z64" s="206"/>
      <c r="AA64" s="206"/>
      <c r="AB64" s="206"/>
      <c r="AC64" s="206"/>
      <c r="AD64" s="206"/>
      <c r="AE64" s="206"/>
      <c r="AF64" s="206"/>
      <c r="AG64" s="206"/>
      <c r="AH64" s="206"/>
      <c r="AI64" s="206"/>
      <c r="AJ64" s="206"/>
      <c r="AK64" s="206"/>
      <c r="AL64" s="206"/>
      <c r="AM64" s="206"/>
      <c r="AN64" s="206"/>
      <c r="AO64" s="206"/>
    </row>
    <row r="65" spans="1:41" x14ac:dyDescent="0.25">
      <c r="A65" s="206"/>
      <c r="B65" s="206"/>
      <c r="C65" s="206"/>
      <c r="D65" s="206"/>
      <c r="E65" s="206"/>
      <c r="F65" s="206"/>
      <c r="G65" s="206"/>
      <c r="H65" s="206"/>
      <c r="I65" s="206"/>
      <c r="J65" s="206"/>
      <c r="K65" s="206"/>
      <c r="L65" s="206"/>
      <c r="M65" s="206"/>
      <c r="N65" s="206"/>
      <c r="O65" s="206"/>
      <c r="P65" s="206"/>
      <c r="Q65" s="206"/>
      <c r="R65" s="206"/>
      <c r="S65" s="206"/>
      <c r="T65" s="206"/>
      <c r="U65" s="206"/>
      <c r="V65" s="206"/>
      <c r="W65" s="206"/>
      <c r="X65" s="206"/>
      <c r="Y65" s="206"/>
      <c r="Z65" s="206"/>
      <c r="AA65" s="206"/>
      <c r="AB65" s="206"/>
      <c r="AC65" s="206"/>
      <c r="AD65" s="206"/>
      <c r="AE65" s="206"/>
      <c r="AF65" s="206"/>
      <c r="AG65" s="206"/>
      <c r="AH65" s="206"/>
      <c r="AI65" s="206"/>
      <c r="AJ65" s="206"/>
      <c r="AK65" s="206"/>
      <c r="AL65" s="206"/>
      <c r="AM65" s="206"/>
      <c r="AN65" s="206"/>
      <c r="AO65" s="206"/>
    </row>
    <row r="66" spans="1:41" x14ac:dyDescent="0.25">
      <c r="A66" s="206"/>
      <c r="B66" s="206"/>
      <c r="C66" s="206"/>
      <c r="D66" s="206"/>
      <c r="E66" s="206"/>
      <c r="F66" s="206"/>
      <c r="G66" s="206"/>
      <c r="H66" s="206"/>
      <c r="I66" s="206"/>
      <c r="J66" s="206"/>
      <c r="K66" s="206"/>
      <c r="L66" s="206"/>
      <c r="M66" s="206"/>
      <c r="N66" s="206"/>
      <c r="O66" s="206"/>
      <c r="P66" s="206"/>
      <c r="Q66" s="206"/>
      <c r="R66" s="206"/>
      <c r="S66" s="206"/>
      <c r="T66" s="206"/>
      <c r="U66" s="206"/>
      <c r="V66" s="206"/>
      <c r="W66" s="206"/>
      <c r="X66" s="206"/>
      <c r="Y66" s="206"/>
      <c r="Z66" s="206"/>
      <c r="AA66" s="206"/>
      <c r="AB66" s="206"/>
      <c r="AC66" s="206"/>
      <c r="AD66" s="206"/>
      <c r="AE66" s="206"/>
      <c r="AF66" s="206"/>
      <c r="AG66" s="206"/>
      <c r="AH66" s="206"/>
      <c r="AI66" s="206"/>
      <c r="AJ66" s="206"/>
      <c r="AK66" s="206"/>
      <c r="AL66" s="206"/>
      <c r="AM66" s="206"/>
      <c r="AN66" s="206"/>
      <c r="AO66" s="206"/>
    </row>
    <row r="67" spans="1:41" x14ac:dyDescent="0.25">
      <c r="A67" s="206"/>
      <c r="B67" s="206"/>
      <c r="C67" s="206"/>
      <c r="D67" s="206"/>
      <c r="E67" s="206"/>
      <c r="F67" s="206"/>
      <c r="G67" s="206"/>
      <c r="H67" s="206"/>
      <c r="I67" s="206"/>
      <c r="J67" s="206"/>
      <c r="K67" s="206"/>
      <c r="L67" s="206"/>
      <c r="M67" s="206"/>
      <c r="N67" s="206"/>
      <c r="O67" s="206"/>
      <c r="P67" s="206"/>
      <c r="Q67" s="206"/>
      <c r="R67" s="206"/>
      <c r="S67" s="206"/>
      <c r="T67" s="206"/>
      <c r="U67" s="206"/>
      <c r="V67" s="206"/>
      <c r="W67" s="206"/>
      <c r="X67" s="206"/>
      <c r="Y67" s="206"/>
      <c r="Z67" s="206"/>
      <c r="AA67" s="206"/>
      <c r="AB67" s="206"/>
      <c r="AC67" s="206"/>
      <c r="AD67" s="206"/>
      <c r="AE67" s="206"/>
      <c r="AF67" s="206"/>
      <c r="AG67" s="206"/>
      <c r="AH67" s="206"/>
      <c r="AI67" s="206"/>
      <c r="AJ67" s="206"/>
      <c r="AK67" s="206"/>
      <c r="AL67" s="206"/>
      <c r="AM67" s="206"/>
      <c r="AN67" s="206"/>
      <c r="AO67" s="206"/>
    </row>
    <row r="68" spans="1:41" x14ac:dyDescent="0.25">
      <c r="A68" s="206"/>
      <c r="B68" s="206"/>
      <c r="C68" s="206"/>
      <c r="D68" s="206"/>
      <c r="E68" s="206"/>
      <c r="F68" s="206"/>
      <c r="G68" s="206"/>
      <c r="H68" s="206"/>
      <c r="I68" s="206"/>
      <c r="J68" s="206"/>
      <c r="K68" s="206"/>
      <c r="L68" s="206"/>
      <c r="M68" s="206"/>
      <c r="N68" s="206"/>
      <c r="O68" s="206"/>
      <c r="P68" s="206"/>
      <c r="Q68" s="206"/>
      <c r="R68" s="206"/>
      <c r="S68" s="206"/>
      <c r="T68" s="206"/>
      <c r="U68" s="206"/>
      <c r="V68" s="206"/>
      <c r="W68" s="206"/>
      <c r="X68" s="206"/>
      <c r="Y68" s="206"/>
      <c r="Z68" s="206"/>
      <c r="AA68" s="206"/>
      <c r="AB68" s="206"/>
      <c r="AC68" s="206"/>
      <c r="AD68" s="206"/>
      <c r="AE68" s="206"/>
      <c r="AF68" s="206"/>
      <c r="AG68" s="206"/>
      <c r="AH68" s="206"/>
      <c r="AI68" s="206"/>
      <c r="AJ68" s="206"/>
      <c r="AK68" s="206"/>
      <c r="AL68" s="206"/>
      <c r="AM68" s="206"/>
      <c r="AN68" s="206"/>
      <c r="AO68" s="206"/>
    </row>
    <row r="69" spans="1:41" x14ac:dyDescent="0.25">
      <c r="A69" s="206"/>
      <c r="B69" s="206"/>
      <c r="C69" s="206"/>
      <c r="D69" s="206"/>
      <c r="E69" s="206"/>
      <c r="F69" s="206"/>
      <c r="G69" s="206"/>
      <c r="H69" s="206"/>
      <c r="I69" s="206"/>
      <c r="J69" s="206"/>
      <c r="K69" s="206"/>
      <c r="L69" s="206"/>
      <c r="M69" s="206"/>
      <c r="N69" s="206"/>
      <c r="O69" s="206"/>
      <c r="P69" s="206"/>
      <c r="Q69" s="206"/>
      <c r="R69" s="206"/>
      <c r="S69" s="206"/>
      <c r="T69" s="206"/>
      <c r="U69" s="206"/>
      <c r="V69" s="206"/>
      <c r="W69" s="206"/>
      <c r="X69" s="206"/>
      <c r="Y69" s="206"/>
      <c r="Z69" s="206"/>
      <c r="AA69" s="206"/>
      <c r="AB69" s="206"/>
      <c r="AC69" s="206"/>
      <c r="AD69" s="206"/>
      <c r="AE69" s="206"/>
      <c r="AF69" s="206"/>
      <c r="AG69" s="206"/>
      <c r="AH69" s="206"/>
      <c r="AI69" s="206"/>
      <c r="AJ69" s="206"/>
      <c r="AK69" s="206"/>
      <c r="AL69" s="206"/>
      <c r="AM69" s="206"/>
      <c r="AN69" s="206"/>
      <c r="AO69" s="206"/>
    </row>
    <row r="70" spans="1:41" x14ac:dyDescent="0.25">
      <c r="A70" s="206"/>
      <c r="B70" s="206"/>
      <c r="C70" s="206"/>
      <c r="D70" s="206"/>
      <c r="E70" s="206"/>
      <c r="F70" s="206"/>
      <c r="G70" s="206"/>
      <c r="H70" s="206"/>
      <c r="I70" s="206"/>
      <c r="J70" s="206"/>
      <c r="K70" s="206"/>
      <c r="L70" s="206"/>
      <c r="M70" s="206"/>
      <c r="N70" s="206"/>
      <c r="O70" s="206"/>
      <c r="P70" s="206"/>
      <c r="Q70" s="206"/>
      <c r="R70" s="206"/>
      <c r="S70" s="206"/>
      <c r="T70" s="206"/>
      <c r="U70" s="206"/>
      <c r="V70" s="206"/>
      <c r="W70" s="206"/>
      <c r="X70" s="206"/>
      <c r="Y70" s="206"/>
      <c r="Z70" s="206"/>
      <c r="AA70" s="206"/>
      <c r="AB70" s="206"/>
      <c r="AC70" s="206"/>
      <c r="AD70" s="206"/>
      <c r="AE70" s="206"/>
      <c r="AF70" s="206"/>
      <c r="AG70" s="206"/>
      <c r="AH70" s="206"/>
      <c r="AI70" s="206"/>
      <c r="AJ70" s="206"/>
      <c r="AK70" s="206"/>
      <c r="AL70" s="206"/>
      <c r="AM70" s="206"/>
      <c r="AN70" s="206"/>
      <c r="AO70" s="206"/>
    </row>
    <row r="71" spans="1:41" x14ac:dyDescent="0.25">
      <c r="A71" s="206"/>
      <c r="B71" s="206"/>
      <c r="C71" s="206"/>
      <c r="D71" s="206"/>
      <c r="E71" s="206"/>
      <c r="F71" s="206"/>
      <c r="G71" s="206"/>
      <c r="H71" s="206"/>
      <c r="I71" s="206"/>
      <c r="J71" s="206"/>
      <c r="K71" s="206"/>
      <c r="L71" s="206"/>
      <c r="M71" s="206"/>
      <c r="N71" s="206"/>
      <c r="O71" s="206"/>
      <c r="P71" s="206"/>
      <c r="Q71" s="206"/>
      <c r="R71" s="206"/>
      <c r="S71" s="206"/>
      <c r="T71" s="206"/>
      <c r="U71" s="206"/>
      <c r="V71" s="206"/>
      <c r="W71" s="206"/>
      <c r="X71" s="206"/>
      <c r="Y71" s="206"/>
      <c r="Z71" s="206"/>
      <c r="AA71" s="206"/>
      <c r="AB71" s="206"/>
      <c r="AC71" s="206"/>
      <c r="AD71" s="206"/>
      <c r="AE71" s="206"/>
      <c r="AF71" s="206"/>
      <c r="AG71" s="206"/>
      <c r="AH71" s="206"/>
      <c r="AI71" s="206"/>
      <c r="AJ71" s="206"/>
      <c r="AK71" s="206"/>
      <c r="AL71" s="206"/>
      <c r="AM71" s="206"/>
      <c r="AN71" s="206"/>
      <c r="AO71" s="206"/>
    </row>
    <row r="72" spans="1:41" x14ac:dyDescent="0.25">
      <c r="A72" s="206"/>
      <c r="B72" s="206"/>
      <c r="C72" s="206"/>
      <c r="D72" s="206"/>
      <c r="E72" s="206"/>
      <c r="F72" s="206"/>
      <c r="G72" s="206"/>
      <c r="H72" s="206"/>
      <c r="I72" s="206"/>
      <c r="J72" s="206"/>
      <c r="K72" s="206"/>
      <c r="L72" s="206"/>
      <c r="M72" s="206"/>
      <c r="N72" s="206"/>
      <c r="O72" s="206"/>
      <c r="P72" s="206"/>
      <c r="Q72" s="206"/>
      <c r="R72" s="206"/>
      <c r="S72" s="206"/>
      <c r="T72" s="206"/>
      <c r="U72" s="206"/>
      <c r="V72" s="206"/>
      <c r="W72" s="206"/>
      <c r="X72" s="206"/>
      <c r="Y72" s="206"/>
      <c r="Z72" s="206"/>
      <c r="AA72" s="206"/>
      <c r="AB72" s="206"/>
      <c r="AC72" s="206"/>
      <c r="AD72" s="206"/>
      <c r="AE72" s="206"/>
      <c r="AF72" s="206"/>
      <c r="AG72" s="206"/>
      <c r="AH72" s="206"/>
      <c r="AI72" s="206"/>
      <c r="AJ72" s="206"/>
      <c r="AK72" s="206"/>
      <c r="AL72" s="206"/>
      <c r="AM72" s="206"/>
      <c r="AN72" s="206"/>
      <c r="AO72" s="206"/>
    </row>
    <row r="73" spans="1:41" x14ac:dyDescent="0.25">
      <c r="A73" s="206"/>
      <c r="B73" s="206"/>
      <c r="C73" s="206"/>
      <c r="D73" s="206"/>
      <c r="E73" s="206"/>
      <c r="F73" s="206"/>
      <c r="G73" s="206"/>
      <c r="H73" s="206"/>
      <c r="I73" s="206"/>
      <c r="J73" s="206"/>
      <c r="K73" s="206"/>
      <c r="L73" s="206"/>
      <c r="M73" s="206"/>
      <c r="N73" s="206"/>
      <c r="O73" s="206"/>
      <c r="P73" s="206"/>
      <c r="Q73" s="206"/>
      <c r="R73" s="206"/>
      <c r="S73" s="206"/>
      <c r="T73" s="206"/>
      <c r="U73" s="206"/>
      <c r="V73" s="206"/>
      <c r="W73" s="206"/>
      <c r="X73" s="206"/>
      <c r="Y73" s="206"/>
      <c r="Z73" s="206"/>
      <c r="AA73" s="206"/>
      <c r="AB73" s="206"/>
      <c r="AC73" s="206"/>
      <c r="AD73" s="206"/>
      <c r="AE73" s="206"/>
      <c r="AF73" s="206"/>
      <c r="AG73" s="206"/>
      <c r="AH73" s="206"/>
      <c r="AI73" s="206"/>
      <c r="AJ73" s="206"/>
      <c r="AK73" s="206"/>
      <c r="AL73" s="206"/>
      <c r="AM73" s="206"/>
      <c r="AN73" s="206"/>
      <c r="AO73" s="206"/>
    </row>
    <row r="74" spans="1:41" x14ac:dyDescent="0.25">
      <c r="A74" s="206"/>
      <c r="B74" s="206"/>
      <c r="C74" s="206"/>
      <c r="D74" s="206"/>
      <c r="E74" s="206"/>
      <c r="F74" s="206"/>
      <c r="G74" s="206"/>
      <c r="H74" s="206"/>
      <c r="I74" s="206"/>
      <c r="J74" s="206"/>
      <c r="K74" s="206"/>
      <c r="L74" s="206"/>
      <c r="M74" s="206"/>
      <c r="N74" s="206"/>
      <c r="O74" s="206"/>
      <c r="P74" s="206"/>
      <c r="Q74" s="206"/>
      <c r="R74" s="206"/>
      <c r="S74" s="206"/>
      <c r="T74" s="206"/>
      <c r="U74" s="206"/>
      <c r="V74" s="206"/>
      <c r="W74" s="206"/>
      <c r="X74" s="206"/>
      <c r="Y74" s="206"/>
      <c r="Z74" s="206"/>
      <c r="AA74" s="206"/>
      <c r="AB74" s="206"/>
      <c r="AC74" s="206"/>
      <c r="AD74" s="206"/>
      <c r="AE74" s="206"/>
      <c r="AF74" s="206"/>
      <c r="AG74" s="206"/>
      <c r="AH74" s="206"/>
      <c r="AI74" s="206"/>
      <c r="AJ74" s="206"/>
      <c r="AK74" s="206"/>
      <c r="AL74" s="206"/>
      <c r="AM74" s="206"/>
      <c r="AN74" s="206"/>
      <c r="AO74" s="206"/>
    </row>
    <row r="75" spans="1:41" x14ac:dyDescent="0.25">
      <c r="A75" s="206"/>
      <c r="B75" s="206"/>
      <c r="C75" s="206"/>
      <c r="D75" s="206"/>
      <c r="E75" s="206"/>
      <c r="F75" s="206"/>
      <c r="G75" s="206"/>
      <c r="H75" s="206"/>
      <c r="I75" s="206"/>
      <c r="J75" s="206"/>
      <c r="K75" s="206"/>
      <c r="L75" s="206"/>
      <c r="M75" s="206"/>
      <c r="N75" s="206"/>
      <c r="O75" s="206"/>
      <c r="P75" s="206"/>
      <c r="Q75" s="206"/>
      <c r="R75" s="206"/>
      <c r="S75" s="206"/>
      <c r="T75" s="206"/>
      <c r="U75" s="206"/>
      <c r="V75" s="206"/>
      <c r="W75" s="206"/>
      <c r="X75" s="206"/>
      <c r="Y75" s="206"/>
      <c r="Z75" s="206"/>
      <c r="AA75" s="206"/>
      <c r="AB75" s="206"/>
      <c r="AC75" s="206"/>
      <c r="AD75" s="206"/>
      <c r="AE75" s="206"/>
      <c r="AF75" s="206"/>
      <c r="AG75" s="206"/>
      <c r="AH75" s="206"/>
      <c r="AI75" s="206"/>
      <c r="AJ75" s="206"/>
      <c r="AK75" s="206"/>
      <c r="AL75" s="206"/>
      <c r="AM75" s="206"/>
      <c r="AN75" s="206"/>
      <c r="AO75" s="206"/>
    </row>
    <row r="76" spans="1:41" x14ac:dyDescent="0.25">
      <c r="A76" s="206"/>
      <c r="B76" s="206"/>
      <c r="C76" s="206"/>
      <c r="D76" s="206"/>
      <c r="E76" s="206"/>
      <c r="F76" s="206"/>
      <c r="G76" s="206"/>
      <c r="H76" s="206"/>
      <c r="I76" s="206"/>
      <c r="J76" s="206"/>
      <c r="K76" s="206"/>
      <c r="L76" s="206"/>
      <c r="M76" s="206"/>
      <c r="N76" s="206"/>
      <c r="O76" s="206"/>
      <c r="P76" s="206"/>
      <c r="Q76" s="206"/>
      <c r="R76" s="206"/>
      <c r="S76" s="206"/>
      <c r="T76" s="206"/>
      <c r="U76" s="206"/>
      <c r="V76" s="206"/>
      <c r="W76" s="206"/>
      <c r="X76" s="206"/>
      <c r="Y76" s="206"/>
      <c r="Z76" s="206"/>
      <c r="AA76" s="206"/>
      <c r="AB76" s="206"/>
      <c r="AC76" s="206"/>
      <c r="AD76" s="206"/>
      <c r="AE76" s="206"/>
      <c r="AF76" s="206"/>
      <c r="AG76" s="206"/>
      <c r="AH76" s="206"/>
      <c r="AI76" s="206"/>
      <c r="AJ76" s="206"/>
      <c r="AK76" s="206"/>
      <c r="AL76" s="206"/>
      <c r="AM76" s="206"/>
      <c r="AN76" s="206"/>
      <c r="AO76" s="206"/>
    </row>
    <row r="77" spans="1:41" x14ac:dyDescent="0.25">
      <c r="A77" s="206"/>
      <c r="B77" s="206"/>
      <c r="C77" s="206"/>
      <c r="D77" s="206"/>
      <c r="E77" s="206"/>
      <c r="F77" s="206"/>
      <c r="G77" s="206"/>
      <c r="H77" s="206"/>
      <c r="I77" s="206"/>
      <c r="J77" s="206"/>
      <c r="K77" s="206"/>
      <c r="L77" s="206"/>
      <c r="M77" s="206"/>
      <c r="N77" s="206"/>
      <c r="O77" s="206"/>
      <c r="P77" s="206"/>
      <c r="Q77" s="206"/>
      <c r="R77" s="206"/>
      <c r="S77" s="206"/>
      <c r="T77" s="206"/>
      <c r="U77" s="206"/>
      <c r="V77" s="206"/>
      <c r="W77" s="206"/>
      <c r="X77" s="206"/>
      <c r="Y77" s="206"/>
      <c r="Z77" s="206"/>
      <c r="AA77" s="206"/>
      <c r="AB77" s="206"/>
      <c r="AC77" s="206"/>
      <c r="AD77" s="206"/>
      <c r="AE77" s="206"/>
      <c r="AF77" s="206"/>
      <c r="AG77" s="206"/>
      <c r="AH77" s="206"/>
      <c r="AI77" s="206"/>
      <c r="AJ77" s="206"/>
      <c r="AK77" s="206"/>
      <c r="AL77" s="206"/>
      <c r="AM77" s="206"/>
      <c r="AN77" s="206"/>
      <c r="AO77" s="206"/>
    </row>
    <row r="78" spans="1:41" x14ac:dyDescent="0.25">
      <c r="A78" s="206"/>
      <c r="B78" s="206"/>
      <c r="C78" s="206"/>
      <c r="D78" s="206"/>
      <c r="E78" s="206"/>
      <c r="F78" s="206"/>
      <c r="G78" s="206"/>
      <c r="H78" s="206"/>
      <c r="I78" s="206"/>
      <c r="J78" s="206"/>
      <c r="K78" s="206"/>
      <c r="L78" s="206"/>
      <c r="M78" s="206"/>
      <c r="N78" s="206"/>
      <c r="O78" s="206"/>
      <c r="P78" s="206"/>
      <c r="Q78" s="206"/>
      <c r="R78" s="206"/>
      <c r="S78" s="206"/>
      <c r="T78" s="206"/>
      <c r="U78" s="206"/>
      <c r="V78" s="206"/>
      <c r="W78" s="206"/>
      <c r="X78" s="206"/>
      <c r="Y78" s="206"/>
      <c r="Z78" s="206"/>
      <c r="AA78" s="206"/>
      <c r="AB78" s="206"/>
      <c r="AC78" s="206"/>
      <c r="AD78" s="206"/>
      <c r="AE78" s="206"/>
      <c r="AF78" s="206"/>
      <c r="AG78" s="206"/>
      <c r="AH78" s="206"/>
      <c r="AI78" s="206"/>
      <c r="AJ78" s="206"/>
      <c r="AK78" s="206"/>
      <c r="AL78" s="206"/>
      <c r="AM78" s="206"/>
      <c r="AN78" s="206"/>
      <c r="AO78" s="206"/>
    </row>
    <row r="79" spans="1:41" x14ac:dyDescent="0.25">
      <c r="A79" s="206"/>
      <c r="B79" s="206"/>
      <c r="C79" s="206"/>
      <c r="D79" s="206"/>
      <c r="E79" s="206"/>
      <c r="F79" s="206"/>
      <c r="G79" s="206"/>
      <c r="H79" s="206"/>
      <c r="I79" s="206"/>
      <c r="J79" s="206"/>
      <c r="K79" s="206"/>
      <c r="L79" s="206"/>
      <c r="M79" s="206"/>
      <c r="N79" s="206"/>
      <c r="O79" s="206"/>
      <c r="P79" s="206"/>
      <c r="Q79" s="206"/>
      <c r="R79" s="206"/>
      <c r="S79" s="206"/>
      <c r="T79" s="206"/>
      <c r="U79" s="206"/>
      <c r="V79" s="206"/>
      <c r="W79" s="206"/>
      <c r="X79" s="206"/>
      <c r="Y79" s="206"/>
      <c r="Z79" s="206"/>
      <c r="AA79" s="206"/>
      <c r="AB79" s="206"/>
      <c r="AC79" s="206"/>
      <c r="AD79" s="206"/>
      <c r="AE79" s="206"/>
      <c r="AF79" s="206"/>
      <c r="AG79" s="206"/>
      <c r="AH79" s="206"/>
      <c r="AI79" s="206"/>
      <c r="AJ79" s="206"/>
      <c r="AK79" s="206"/>
      <c r="AL79" s="206"/>
      <c r="AM79" s="206"/>
      <c r="AN79" s="206"/>
      <c r="AO79" s="206"/>
    </row>
    <row r="80" spans="1:41" x14ac:dyDescent="0.25">
      <c r="A80" s="206"/>
      <c r="B80" s="206"/>
      <c r="C80" s="206"/>
      <c r="D80" s="206"/>
      <c r="E80" s="206"/>
      <c r="F80" s="206"/>
      <c r="G80" s="206"/>
      <c r="H80" s="206"/>
      <c r="I80" s="206"/>
      <c r="J80" s="206"/>
      <c r="K80" s="206"/>
      <c r="L80" s="206"/>
      <c r="M80" s="206"/>
      <c r="N80" s="206"/>
      <c r="O80" s="206"/>
      <c r="P80" s="206"/>
      <c r="Q80" s="206"/>
      <c r="R80" s="206"/>
      <c r="S80" s="206"/>
      <c r="T80" s="206"/>
      <c r="U80" s="206"/>
      <c r="V80" s="206"/>
      <c r="W80" s="206"/>
      <c r="X80" s="206"/>
      <c r="Y80" s="206"/>
      <c r="Z80" s="206"/>
      <c r="AA80" s="206"/>
      <c r="AB80" s="206"/>
      <c r="AC80" s="206"/>
      <c r="AD80" s="206"/>
      <c r="AE80" s="206"/>
      <c r="AF80" s="206"/>
      <c r="AG80" s="206"/>
      <c r="AH80" s="206"/>
      <c r="AI80" s="206"/>
      <c r="AJ80" s="206"/>
      <c r="AK80" s="206"/>
      <c r="AL80" s="206"/>
      <c r="AM80" s="206"/>
      <c r="AN80" s="206"/>
      <c r="AO80" s="206"/>
    </row>
    <row r="81" spans="1:41" x14ac:dyDescent="0.25">
      <c r="A81" s="206"/>
      <c r="B81" s="206"/>
      <c r="C81" s="206"/>
      <c r="D81" s="206"/>
      <c r="E81" s="206"/>
      <c r="F81" s="206"/>
      <c r="G81" s="206"/>
      <c r="H81" s="206"/>
      <c r="I81" s="206"/>
      <c r="J81" s="206"/>
      <c r="K81" s="206"/>
      <c r="L81" s="206"/>
      <c r="M81" s="206"/>
      <c r="N81" s="206"/>
      <c r="O81" s="206"/>
      <c r="P81" s="206"/>
      <c r="Q81" s="206"/>
      <c r="R81" s="206"/>
      <c r="S81" s="206"/>
      <c r="T81" s="206"/>
      <c r="U81" s="206"/>
      <c r="V81" s="206"/>
      <c r="W81" s="206"/>
      <c r="X81" s="206"/>
      <c r="Y81" s="206"/>
      <c r="Z81" s="206"/>
      <c r="AA81" s="206"/>
      <c r="AB81" s="206"/>
      <c r="AC81" s="206"/>
      <c r="AD81" s="206"/>
      <c r="AE81" s="206"/>
      <c r="AF81" s="206"/>
      <c r="AG81" s="206"/>
      <c r="AH81" s="206"/>
      <c r="AI81" s="206"/>
      <c r="AJ81" s="206"/>
      <c r="AK81" s="206"/>
      <c r="AL81" s="206"/>
      <c r="AM81" s="206"/>
      <c r="AN81" s="206"/>
      <c r="AO81" s="206"/>
    </row>
    <row r="82" spans="1:41" x14ac:dyDescent="0.25">
      <c r="A82" s="206"/>
      <c r="B82" s="206"/>
      <c r="C82" s="206"/>
      <c r="D82" s="206"/>
      <c r="E82" s="206"/>
      <c r="F82" s="206"/>
      <c r="G82" s="206"/>
      <c r="H82" s="206"/>
      <c r="I82" s="206"/>
      <c r="J82" s="206"/>
      <c r="K82" s="206"/>
      <c r="L82" s="206"/>
      <c r="M82" s="206"/>
      <c r="N82" s="206"/>
      <c r="O82" s="206"/>
      <c r="P82" s="206"/>
      <c r="Q82" s="206"/>
      <c r="R82" s="206"/>
      <c r="S82" s="206"/>
      <c r="T82" s="206"/>
      <c r="U82" s="206"/>
      <c r="V82" s="206"/>
      <c r="W82" s="206"/>
      <c r="X82" s="206"/>
      <c r="Y82" s="206"/>
      <c r="Z82" s="206"/>
      <c r="AA82" s="206"/>
      <c r="AB82" s="206"/>
      <c r="AC82" s="206"/>
      <c r="AD82" s="206"/>
      <c r="AE82" s="206"/>
      <c r="AF82" s="206"/>
      <c r="AG82" s="206"/>
      <c r="AH82" s="206"/>
      <c r="AI82" s="206"/>
      <c r="AJ82" s="206"/>
      <c r="AK82" s="206"/>
      <c r="AL82" s="206"/>
      <c r="AM82" s="206"/>
      <c r="AN82" s="206"/>
      <c r="AO82" s="206"/>
    </row>
    <row r="83" spans="1:41" x14ac:dyDescent="0.25">
      <c r="A83" s="206"/>
      <c r="B83" s="206"/>
      <c r="C83" s="206"/>
      <c r="D83" s="206"/>
      <c r="E83" s="206"/>
      <c r="F83" s="206"/>
      <c r="G83" s="206"/>
      <c r="H83" s="206"/>
      <c r="I83" s="206"/>
      <c r="J83" s="206"/>
      <c r="K83" s="206"/>
      <c r="L83" s="206"/>
      <c r="M83" s="206"/>
      <c r="N83" s="206"/>
      <c r="O83" s="206"/>
      <c r="P83" s="206"/>
      <c r="Q83" s="206"/>
      <c r="R83" s="206"/>
      <c r="S83" s="206"/>
      <c r="T83" s="206"/>
      <c r="U83" s="206"/>
      <c r="V83" s="206"/>
      <c r="W83" s="206"/>
      <c r="X83" s="206"/>
      <c r="Y83" s="206"/>
      <c r="Z83" s="206"/>
      <c r="AA83" s="206"/>
      <c r="AB83" s="206"/>
      <c r="AC83" s="206"/>
      <c r="AD83" s="206"/>
      <c r="AE83" s="206"/>
      <c r="AF83" s="206"/>
      <c r="AG83" s="206"/>
      <c r="AH83" s="206"/>
      <c r="AI83" s="206"/>
      <c r="AJ83" s="206"/>
      <c r="AK83" s="206"/>
      <c r="AL83" s="206"/>
      <c r="AM83" s="206"/>
      <c r="AN83" s="206"/>
      <c r="AO83" s="206"/>
    </row>
    <row r="84" spans="1:41" x14ac:dyDescent="0.25">
      <c r="A84" s="206"/>
      <c r="B84" s="206"/>
      <c r="C84" s="206"/>
      <c r="D84" s="206"/>
      <c r="E84" s="206"/>
      <c r="F84" s="206"/>
      <c r="G84" s="206"/>
      <c r="H84" s="206"/>
      <c r="I84" s="206"/>
      <c r="J84" s="206"/>
      <c r="K84" s="206"/>
      <c r="L84" s="206"/>
      <c r="M84" s="206"/>
      <c r="N84" s="206"/>
      <c r="O84" s="206"/>
      <c r="P84" s="206"/>
      <c r="Q84" s="206"/>
      <c r="R84" s="206"/>
      <c r="S84" s="206"/>
      <c r="T84" s="206"/>
      <c r="U84" s="206"/>
      <c r="V84" s="206"/>
      <c r="W84" s="206"/>
      <c r="X84" s="206"/>
      <c r="Y84" s="206"/>
      <c r="Z84" s="206"/>
      <c r="AA84" s="206"/>
      <c r="AB84" s="206"/>
      <c r="AC84" s="206"/>
      <c r="AD84" s="206"/>
      <c r="AE84" s="206"/>
      <c r="AF84" s="206"/>
      <c r="AG84" s="206"/>
      <c r="AH84" s="206"/>
      <c r="AI84" s="206"/>
      <c r="AJ84" s="206"/>
      <c r="AK84" s="206"/>
      <c r="AL84" s="206"/>
      <c r="AM84" s="206"/>
      <c r="AN84" s="206"/>
      <c r="AO84" s="206"/>
    </row>
    <row r="85" spans="1:41" x14ac:dyDescent="0.25">
      <c r="A85" s="206"/>
      <c r="B85" s="206"/>
      <c r="C85" s="206"/>
      <c r="D85" s="206"/>
      <c r="E85" s="206"/>
      <c r="F85" s="206"/>
      <c r="G85" s="206"/>
      <c r="H85" s="206"/>
      <c r="I85" s="206"/>
      <c r="J85" s="206"/>
      <c r="K85" s="206"/>
      <c r="L85" s="206"/>
      <c r="M85" s="206"/>
      <c r="N85" s="206"/>
      <c r="O85" s="206"/>
      <c r="P85" s="206"/>
      <c r="Q85" s="206"/>
      <c r="R85" s="206"/>
      <c r="S85" s="206"/>
      <c r="T85" s="206"/>
      <c r="U85" s="206"/>
      <c r="V85" s="206"/>
      <c r="W85" s="206"/>
      <c r="X85" s="206"/>
      <c r="Y85" s="206"/>
      <c r="Z85" s="206"/>
      <c r="AA85" s="206"/>
      <c r="AB85" s="206"/>
      <c r="AC85" s="206"/>
      <c r="AD85" s="206"/>
      <c r="AE85" s="206"/>
      <c r="AF85" s="206"/>
      <c r="AG85" s="206"/>
      <c r="AH85" s="206"/>
      <c r="AI85" s="206"/>
      <c r="AJ85" s="206"/>
      <c r="AK85" s="206"/>
      <c r="AL85" s="206"/>
      <c r="AM85" s="206"/>
      <c r="AN85" s="206"/>
      <c r="AO85" s="206"/>
    </row>
    <row r="86" spans="1:41" x14ac:dyDescent="0.25">
      <c r="A86" s="206"/>
      <c r="B86" s="206"/>
      <c r="C86" s="206"/>
      <c r="D86" s="206"/>
      <c r="E86" s="206"/>
      <c r="F86" s="206"/>
      <c r="G86" s="206"/>
      <c r="H86" s="206"/>
      <c r="I86" s="206"/>
      <c r="J86" s="206"/>
      <c r="K86" s="206"/>
      <c r="L86" s="206"/>
      <c r="M86" s="206"/>
      <c r="N86" s="206"/>
      <c r="O86" s="206"/>
      <c r="P86" s="206"/>
      <c r="Q86" s="206"/>
      <c r="R86" s="206"/>
      <c r="S86" s="206"/>
      <c r="T86" s="206"/>
      <c r="U86" s="206"/>
      <c r="V86" s="206"/>
      <c r="W86" s="206"/>
      <c r="X86" s="206"/>
      <c r="Y86" s="206"/>
      <c r="Z86" s="206"/>
      <c r="AA86" s="206"/>
      <c r="AB86" s="206"/>
      <c r="AC86" s="206"/>
      <c r="AD86" s="206"/>
      <c r="AE86" s="206"/>
      <c r="AF86" s="206"/>
      <c r="AG86" s="206"/>
      <c r="AH86" s="206"/>
      <c r="AI86" s="206"/>
      <c r="AJ86" s="206"/>
      <c r="AK86" s="206"/>
      <c r="AL86" s="206"/>
      <c r="AM86" s="206"/>
      <c r="AN86" s="206"/>
      <c r="AO86" s="206"/>
    </row>
    <row r="87" spans="1:41" x14ac:dyDescent="0.25">
      <c r="A87" s="206"/>
      <c r="B87" s="206"/>
      <c r="C87" s="206"/>
      <c r="D87" s="206"/>
      <c r="E87" s="206"/>
      <c r="F87" s="206"/>
      <c r="G87" s="206"/>
      <c r="H87" s="206"/>
      <c r="I87" s="206"/>
      <c r="J87" s="206"/>
      <c r="K87" s="206"/>
      <c r="L87" s="206"/>
      <c r="M87" s="206"/>
      <c r="N87" s="206"/>
      <c r="O87" s="206"/>
      <c r="P87" s="206"/>
      <c r="Q87" s="206"/>
      <c r="R87" s="206"/>
      <c r="S87" s="206"/>
      <c r="T87" s="206"/>
      <c r="U87" s="206"/>
      <c r="V87" s="206"/>
      <c r="W87" s="206"/>
      <c r="X87" s="206"/>
      <c r="Y87" s="206"/>
      <c r="Z87" s="206"/>
      <c r="AA87" s="206"/>
      <c r="AB87" s="206"/>
      <c r="AC87" s="206"/>
      <c r="AD87" s="206"/>
      <c r="AE87" s="206"/>
      <c r="AF87" s="206"/>
      <c r="AG87" s="206"/>
      <c r="AH87" s="206"/>
      <c r="AI87" s="206"/>
      <c r="AJ87" s="206"/>
      <c r="AK87" s="206"/>
      <c r="AL87" s="206"/>
      <c r="AM87" s="206"/>
      <c r="AN87" s="206"/>
      <c r="AO87" s="206"/>
    </row>
    <row r="88" spans="1:41" x14ac:dyDescent="0.25">
      <c r="A88" s="206"/>
      <c r="B88" s="206"/>
      <c r="C88" s="206"/>
      <c r="D88" s="206"/>
      <c r="E88" s="206"/>
      <c r="F88" s="206"/>
      <c r="G88" s="206"/>
      <c r="H88" s="206"/>
      <c r="I88" s="206"/>
      <c r="J88" s="206"/>
      <c r="K88" s="206"/>
      <c r="L88" s="206"/>
      <c r="M88" s="206"/>
      <c r="N88" s="206"/>
      <c r="O88" s="206"/>
      <c r="P88" s="206"/>
      <c r="Q88" s="206"/>
      <c r="R88" s="206"/>
      <c r="S88" s="206"/>
      <c r="T88" s="206"/>
      <c r="U88" s="206"/>
      <c r="V88" s="206"/>
      <c r="W88" s="206"/>
      <c r="X88" s="206"/>
      <c r="Y88" s="206"/>
      <c r="Z88" s="206"/>
      <c r="AA88" s="206"/>
      <c r="AB88" s="206"/>
      <c r="AC88" s="206"/>
      <c r="AD88" s="206"/>
      <c r="AE88" s="206"/>
      <c r="AF88" s="206"/>
      <c r="AG88" s="206"/>
      <c r="AH88" s="206"/>
      <c r="AI88" s="206"/>
      <c r="AJ88" s="206"/>
      <c r="AK88" s="206"/>
      <c r="AL88" s="206"/>
      <c r="AM88" s="206"/>
      <c r="AN88" s="206"/>
      <c r="AO88" s="206"/>
    </row>
    <row r="89" spans="1:41" x14ac:dyDescent="0.25">
      <c r="A89" s="206"/>
      <c r="B89" s="206"/>
      <c r="C89" s="206"/>
      <c r="D89" s="206"/>
      <c r="E89" s="206"/>
      <c r="F89" s="206"/>
      <c r="G89" s="206"/>
      <c r="H89" s="206"/>
      <c r="I89" s="206"/>
      <c r="J89" s="206"/>
      <c r="K89" s="206"/>
      <c r="L89" s="206"/>
      <c r="M89" s="206"/>
      <c r="N89" s="206"/>
      <c r="O89" s="206"/>
      <c r="P89" s="206"/>
      <c r="Q89" s="206"/>
      <c r="R89" s="206"/>
      <c r="S89" s="206"/>
      <c r="T89" s="206"/>
      <c r="U89" s="206"/>
      <c r="V89" s="206"/>
      <c r="W89" s="206"/>
      <c r="X89" s="206"/>
      <c r="Y89" s="206"/>
      <c r="Z89" s="206"/>
      <c r="AA89" s="206"/>
      <c r="AB89" s="206"/>
      <c r="AC89" s="206"/>
      <c r="AD89" s="206"/>
      <c r="AE89" s="206"/>
      <c r="AF89" s="206"/>
      <c r="AG89" s="206"/>
      <c r="AH89" s="206"/>
      <c r="AI89" s="206"/>
      <c r="AJ89" s="206"/>
      <c r="AK89" s="206"/>
      <c r="AL89" s="206"/>
      <c r="AM89" s="206"/>
      <c r="AN89" s="206"/>
      <c r="AO89" s="206"/>
    </row>
    <row r="90" spans="1:41" x14ac:dyDescent="0.25">
      <c r="A90" s="206"/>
      <c r="B90" s="206"/>
      <c r="C90" s="206"/>
      <c r="D90" s="206"/>
      <c r="E90" s="206"/>
      <c r="F90" s="206"/>
      <c r="G90" s="206"/>
      <c r="H90" s="206"/>
      <c r="I90" s="206"/>
      <c r="J90" s="206"/>
      <c r="K90" s="206"/>
      <c r="L90" s="206"/>
      <c r="M90" s="206"/>
      <c r="N90" s="206"/>
      <c r="O90" s="206"/>
      <c r="P90" s="206"/>
      <c r="Q90" s="206"/>
      <c r="R90" s="206"/>
      <c r="S90" s="206"/>
      <c r="T90" s="206"/>
      <c r="U90" s="206"/>
      <c r="V90" s="206"/>
      <c r="W90" s="206"/>
      <c r="X90" s="206"/>
      <c r="Y90" s="206"/>
      <c r="Z90" s="206"/>
      <c r="AA90" s="206"/>
      <c r="AB90" s="206"/>
      <c r="AC90" s="206"/>
      <c r="AD90" s="206"/>
      <c r="AE90" s="206"/>
      <c r="AF90" s="206"/>
      <c r="AG90" s="206"/>
      <c r="AH90" s="206"/>
      <c r="AI90" s="206"/>
      <c r="AJ90" s="206"/>
      <c r="AK90" s="206"/>
      <c r="AL90" s="206"/>
      <c r="AM90" s="206"/>
      <c r="AN90" s="206"/>
      <c r="AO90" s="206"/>
    </row>
    <row r="91" spans="1:41" x14ac:dyDescent="0.25">
      <c r="A91" s="206"/>
      <c r="B91" s="206"/>
      <c r="C91" s="206"/>
      <c r="D91" s="206"/>
      <c r="E91" s="206"/>
      <c r="F91" s="206"/>
      <c r="G91" s="206"/>
      <c r="H91" s="206"/>
      <c r="I91" s="206"/>
      <c r="J91" s="206"/>
      <c r="K91" s="206"/>
      <c r="L91" s="206"/>
      <c r="M91" s="206"/>
      <c r="N91" s="206"/>
      <c r="O91" s="206"/>
      <c r="P91" s="206"/>
      <c r="Q91" s="206"/>
      <c r="R91" s="206"/>
      <c r="S91" s="206"/>
      <c r="T91" s="206"/>
      <c r="U91" s="206"/>
      <c r="V91" s="206"/>
      <c r="W91" s="206"/>
      <c r="X91" s="206"/>
      <c r="Y91" s="206"/>
      <c r="Z91" s="206"/>
      <c r="AA91" s="206"/>
      <c r="AB91" s="206"/>
      <c r="AC91" s="206"/>
      <c r="AD91" s="206"/>
      <c r="AE91" s="206"/>
      <c r="AF91" s="206"/>
      <c r="AG91" s="206"/>
      <c r="AH91" s="206"/>
      <c r="AI91" s="206"/>
      <c r="AJ91" s="206"/>
      <c r="AK91" s="206"/>
      <c r="AL91" s="206"/>
      <c r="AM91" s="206"/>
      <c r="AN91" s="206"/>
      <c r="AO91" s="206"/>
    </row>
  </sheetData>
  <mergeCells count="8">
    <mergeCell ref="C12:E13"/>
    <mergeCell ref="J3:R4"/>
    <mergeCell ref="C27:F27"/>
    <mergeCell ref="G27:I28"/>
    <mergeCell ref="J48:L49"/>
    <mergeCell ref="J52:L53"/>
    <mergeCell ref="N46:P47"/>
    <mergeCell ref="N40:O4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R36"/>
  <sheetViews>
    <sheetView workbookViewId="0">
      <selection activeCell="U14" sqref="U14"/>
    </sheetView>
  </sheetViews>
  <sheetFormatPr baseColWidth="10" defaultRowHeight="16.5" customHeight="1" x14ac:dyDescent="0.25"/>
  <cols>
    <col min="1" max="14" width="5.42578125" style="2" customWidth="1"/>
    <col min="15" max="18" width="6.7109375" style="2" customWidth="1"/>
    <col min="19" max="43" width="5.42578125" style="2" customWidth="1"/>
    <col min="44" max="45" width="5.42578125" style="3" hidden="1" customWidth="1"/>
    <col min="46" max="68" width="5.42578125" style="2" customWidth="1"/>
    <col min="69" max="70" width="26.28515625" style="3" customWidth="1"/>
    <col min="71" max="94" width="5.42578125" style="3" customWidth="1"/>
    <col min="95" max="95" width="38.85546875" style="3" customWidth="1"/>
    <col min="96" max="96" width="22.28515625" style="3" customWidth="1"/>
    <col min="97" max="97" width="5.42578125" style="3" customWidth="1"/>
    <col min="98" max="98" width="38.85546875" style="3" customWidth="1"/>
    <col min="99" max="210" width="5.42578125" style="3" customWidth="1"/>
    <col min="211" max="215" width="5.42578125" style="2" customWidth="1"/>
    <col min="216" max="378" width="5.42578125" style="1" customWidth="1"/>
    <col min="379" max="382" width="11" style="1"/>
  </cols>
  <sheetData>
    <row r="1" spans="1:153" ht="16.5" customHeight="1" thickTop="1" x14ac:dyDescent="0.25">
      <c r="A1" s="140" t="s">
        <v>59</v>
      </c>
      <c r="B1" s="135"/>
      <c r="C1" s="135"/>
      <c r="D1" s="135"/>
      <c r="E1" s="135"/>
      <c r="F1" s="135"/>
      <c r="G1" s="135"/>
      <c r="H1" s="135"/>
      <c r="I1" s="134" t="s">
        <v>0</v>
      </c>
      <c r="J1" s="135"/>
      <c r="K1" s="135"/>
      <c r="L1" s="135"/>
      <c r="M1" s="135"/>
      <c r="N1" s="136"/>
      <c r="O1" s="130" t="s">
        <v>1</v>
      </c>
      <c r="P1" s="130"/>
      <c r="Q1" s="130"/>
      <c r="R1" s="130"/>
      <c r="S1" s="130"/>
      <c r="T1" s="131"/>
      <c r="U1" s="24"/>
      <c r="V1" s="153" t="s">
        <v>2</v>
      </c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48"/>
      <c r="AS1" s="48"/>
      <c r="AT1" s="129" t="s">
        <v>2</v>
      </c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48"/>
      <c r="BR1" s="48"/>
      <c r="BS1" s="95" t="s">
        <v>13</v>
      </c>
      <c r="BT1" s="95" t="s">
        <v>14</v>
      </c>
      <c r="BU1" s="95" t="s">
        <v>13</v>
      </c>
      <c r="BV1" s="95" t="s">
        <v>14</v>
      </c>
      <c r="BW1" s="95" t="s">
        <v>13</v>
      </c>
      <c r="BX1" s="95" t="s">
        <v>14</v>
      </c>
      <c r="BY1" s="95" t="s">
        <v>13</v>
      </c>
      <c r="BZ1" s="95" t="s">
        <v>14</v>
      </c>
      <c r="CA1" s="95" t="s">
        <v>13</v>
      </c>
      <c r="CB1" s="95" t="s">
        <v>14</v>
      </c>
      <c r="CC1" s="95" t="s">
        <v>13</v>
      </c>
      <c r="CD1" s="95" t="s">
        <v>14</v>
      </c>
      <c r="CE1" s="95" t="s">
        <v>13</v>
      </c>
      <c r="CF1" s="95" t="s">
        <v>14</v>
      </c>
      <c r="CG1" s="95" t="s">
        <v>13</v>
      </c>
      <c r="CH1" s="95" t="s">
        <v>14</v>
      </c>
      <c r="CI1" s="95" t="s">
        <v>13</v>
      </c>
      <c r="CJ1" s="95" t="s">
        <v>14</v>
      </c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  <c r="DO1" s="48"/>
      <c r="DP1" s="48"/>
      <c r="DQ1" s="48"/>
      <c r="DR1" s="48"/>
      <c r="DS1" s="48"/>
      <c r="DT1" s="48"/>
      <c r="DU1" s="48"/>
      <c r="DV1" s="48"/>
      <c r="DW1" s="48"/>
      <c r="DX1" s="48"/>
      <c r="DY1" s="48"/>
      <c r="DZ1" s="48"/>
      <c r="EA1" s="48"/>
      <c r="EB1" s="48"/>
      <c r="EC1" s="48"/>
      <c r="ED1" s="48"/>
      <c r="EE1" s="48"/>
      <c r="EF1" s="48"/>
      <c r="EG1" s="48"/>
      <c r="EH1" s="48"/>
      <c r="EI1" s="48"/>
      <c r="EJ1" s="48"/>
      <c r="EK1" s="48"/>
      <c r="EL1" s="48"/>
      <c r="EM1" s="48"/>
      <c r="EN1" s="48"/>
      <c r="EO1" s="48"/>
      <c r="EP1" s="48"/>
      <c r="EQ1" s="48"/>
      <c r="ER1" s="48"/>
      <c r="ES1" s="48"/>
      <c r="ET1" s="48"/>
      <c r="EU1" s="48"/>
      <c r="EV1" s="48"/>
      <c r="EW1" s="48"/>
    </row>
    <row r="2" spans="1:153" ht="16.5" customHeight="1" thickBot="1" x14ac:dyDescent="0.3">
      <c r="A2" s="141"/>
      <c r="B2" s="138"/>
      <c r="C2" s="138"/>
      <c r="D2" s="138"/>
      <c r="E2" s="138"/>
      <c r="F2" s="138"/>
      <c r="G2" s="138"/>
      <c r="H2" s="138"/>
      <c r="I2" s="137"/>
      <c r="J2" s="138"/>
      <c r="K2" s="138"/>
      <c r="L2" s="138"/>
      <c r="M2" s="138"/>
      <c r="N2" s="139"/>
      <c r="O2" s="132"/>
      <c r="P2" s="132"/>
      <c r="Q2" s="132"/>
      <c r="R2" s="132"/>
      <c r="S2" s="132"/>
      <c r="T2" s="133"/>
      <c r="U2" s="2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48"/>
      <c r="AS2" s="48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48"/>
      <c r="BR2" s="48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  <c r="CH2" s="95"/>
      <c r="CI2" s="95"/>
      <c r="CJ2" s="95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</row>
    <row r="3" spans="1:153" ht="16.5" customHeight="1" thickTop="1" x14ac:dyDescent="0.25">
      <c r="A3" s="119" t="s">
        <v>3</v>
      </c>
      <c r="B3" s="120" t="s">
        <v>4</v>
      </c>
      <c r="C3" s="120"/>
      <c r="D3" s="120"/>
      <c r="E3" s="120"/>
      <c r="F3" s="120"/>
      <c r="G3" s="120" t="s">
        <v>5</v>
      </c>
      <c r="H3" s="120" t="s">
        <v>5</v>
      </c>
      <c r="I3" s="120" t="s">
        <v>4</v>
      </c>
      <c r="J3" s="120"/>
      <c r="K3" s="120"/>
      <c r="L3" s="120"/>
      <c r="M3" s="120"/>
      <c r="N3" s="106" t="s">
        <v>3</v>
      </c>
      <c r="O3" s="116" t="s">
        <v>54</v>
      </c>
      <c r="P3" s="117"/>
      <c r="Q3" s="117"/>
      <c r="R3" s="111"/>
      <c r="S3" s="111" t="s">
        <v>55</v>
      </c>
      <c r="T3" s="112"/>
      <c r="U3" s="24"/>
      <c r="V3" s="102" t="s">
        <v>4</v>
      </c>
      <c r="W3" s="102"/>
      <c r="X3" s="102"/>
      <c r="Y3" s="102"/>
      <c r="Z3" s="107"/>
      <c r="AA3" s="104" t="s">
        <v>6</v>
      </c>
      <c r="AB3" s="109"/>
      <c r="AC3" s="121" t="s">
        <v>32</v>
      </c>
      <c r="AD3" s="104" t="s">
        <v>8</v>
      </c>
      <c r="AE3" s="102" t="s">
        <v>9</v>
      </c>
      <c r="AF3" s="102" t="s">
        <v>10</v>
      </c>
      <c r="AG3" s="102" t="s">
        <v>11</v>
      </c>
      <c r="AH3" s="102" t="s">
        <v>3</v>
      </c>
      <c r="AI3" s="102" t="s">
        <v>15</v>
      </c>
      <c r="AJ3" s="102" t="s">
        <v>16</v>
      </c>
      <c r="AK3" s="109" t="s">
        <v>12</v>
      </c>
      <c r="AL3" s="147" t="s">
        <v>13</v>
      </c>
      <c r="AM3" s="102"/>
      <c r="AN3" s="107"/>
      <c r="AO3" s="104" t="s">
        <v>14</v>
      </c>
      <c r="AP3" s="102"/>
      <c r="AQ3" s="102"/>
      <c r="AR3" s="48"/>
      <c r="AS3" s="48"/>
      <c r="AT3" s="99" t="s">
        <v>4</v>
      </c>
      <c r="AU3" s="99"/>
      <c r="AV3" s="99"/>
      <c r="AW3" s="99"/>
      <c r="AX3" s="99"/>
      <c r="AY3" s="99" t="s">
        <v>7</v>
      </c>
      <c r="AZ3" s="99" t="s">
        <v>6</v>
      </c>
      <c r="BA3" s="99"/>
      <c r="BB3" s="99" t="s">
        <v>7</v>
      </c>
      <c r="BC3" s="99" t="s">
        <v>8</v>
      </c>
      <c r="BD3" s="99" t="s">
        <v>9</v>
      </c>
      <c r="BE3" s="99" t="s">
        <v>10</v>
      </c>
      <c r="BF3" s="99" t="s">
        <v>11</v>
      </c>
      <c r="BG3" s="99" t="s">
        <v>3</v>
      </c>
      <c r="BH3" s="99" t="s">
        <v>15</v>
      </c>
      <c r="BI3" s="99" t="s">
        <v>16</v>
      </c>
      <c r="BJ3" s="99" t="s">
        <v>12</v>
      </c>
      <c r="BK3" s="99" t="s">
        <v>13</v>
      </c>
      <c r="BL3" s="99"/>
      <c r="BM3" s="99"/>
      <c r="BN3" s="99" t="s">
        <v>14</v>
      </c>
      <c r="BO3" s="99"/>
      <c r="BP3" s="99"/>
      <c r="BQ3" s="48"/>
      <c r="BR3" s="48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128" t="s">
        <v>13</v>
      </c>
      <c r="CL3" s="128"/>
      <c r="CM3" s="128"/>
      <c r="CN3" s="128" t="s">
        <v>14</v>
      </c>
      <c r="CO3" s="128"/>
      <c r="CP3" s="12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</row>
    <row r="4" spans="1:153" ht="16.5" customHeight="1" thickBot="1" x14ac:dyDescent="0.3">
      <c r="A4" s="119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06"/>
      <c r="O4" s="116"/>
      <c r="P4" s="117"/>
      <c r="Q4" s="117"/>
      <c r="R4" s="111"/>
      <c r="S4" s="111"/>
      <c r="T4" s="112"/>
      <c r="U4" s="24"/>
      <c r="V4" s="103"/>
      <c r="W4" s="103"/>
      <c r="X4" s="103"/>
      <c r="Y4" s="103"/>
      <c r="Z4" s="108"/>
      <c r="AA4" s="105"/>
      <c r="AB4" s="110"/>
      <c r="AC4" s="122"/>
      <c r="AD4" s="105"/>
      <c r="AE4" s="103"/>
      <c r="AF4" s="103"/>
      <c r="AG4" s="103"/>
      <c r="AH4" s="103"/>
      <c r="AI4" s="103"/>
      <c r="AJ4" s="103"/>
      <c r="AK4" s="110"/>
      <c r="AL4" s="40" t="s">
        <v>10</v>
      </c>
      <c r="AM4" s="41" t="s">
        <v>11</v>
      </c>
      <c r="AN4" s="42" t="s">
        <v>3</v>
      </c>
      <c r="AO4" s="43" t="s">
        <v>10</v>
      </c>
      <c r="AP4" s="41" t="s">
        <v>11</v>
      </c>
      <c r="AQ4" s="41" t="s">
        <v>3</v>
      </c>
      <c r="AR4" s="48"/>
      <c r="AS4" s="48" t="s">
        <v>7</v>
      </c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4" t="s">
        <v>10</v>
      </c>
      <c r="BL4" s="4" t="s">
        <v>11</v>
      </c>
      <c r="BM4" s="4" t="s">
        <v>3</v>
      </c>
      <c r="BN4" s="4" t="s">
        <v>10</v>
      </c>
      <c r="BO4" s="4" t="s">
        <v>11</v>
      </c>
      <c r="BP4" s="46" t="s">
        <v>3</v>
      </c>
      <c r="BQ4" s="44" t="s">
        <v>17</v>
      </c>
      <c r="BR4" s="44" t="s">
        <v>17</v>
      </c>
      <c r="BS4" s="44" t="s">
        <v>3</v>
      </c>
      <c r="BT4" s="44" t="s">
        <v>3</v>
      </c>
      <c r="BU4" s="44" t="s">
        <v>8</v>
      </c>
      <c r="BV4" s="44" t="s">
        <v>8</v>
      </c>
      <c r="BW4" s="44" t="s">
        <v>18</v>
      </c>
      <c r="BX4" s="44" t="s">
        <v>18</v>
      </c>
      <c r="BY4" s="44" t="s">
        <v>9</v>
      </c>
      <c r="BZ4" s="44" t="s">
        <v>9</v>
      </c>
      <c r="CA4" s="44" t="s">
        <v>10</v>
      </c>
      <c r="CB4" s="44" t="s">
        <v>10</v>
      </c>
      <c r="CC4" s="44" t="s">
        <v>11</v>
      </c>
      <c r="CD4" s="44" t="s">
        <v>11</v>
      </c>
      <c r="CE4" s="44" t="s">
        <v>3</v>
      </c>
      <c r="CF4" s="44" t="s">
        <v>3</v>
      </c>
      <c r="CG4" s="44" t="s">
        <v>15</v>
      </c>
      <c r="CH4" s="44" t="s">
        <v>15</v>
      </c>
      <c r="CI4" s="44" t="s">
        <v>16</v>
      </c>
      <c r="CJ4" s="44" t="s">
        <v>16</v>
      </c>
      <c r="CK4" s="44" t="s">
        <v>10</v>
      </c>
      <c r="CL4" s="44" t="s">
        <v>11</v>
      </c>
      <c r="CM4" s="44" t="s">
        <v>3</v>
      </c>
      <c r="CN4" s="44" t="s">
        <v>10</v>
      </c>
      <c r="CO4" s="44" t="s">
        <v>11</v>
      </c>
      <c r="CP4" s="45" t="s">
        <v>3</v>
      </c>
      <c r="CQ4" s="44" t="s">
        <v>4</v>
      </c>
      <c r="CR4" s="44" t="s">
        <v>17</v>
      </c>
      <c r="CS4" s="44" t="s">
        <v>7</v>
      </c>
      <c r="CT4" s="44" t="s">
        <v>4</v>
      </c>
      <c r="CU4" s="7" t="str">
        <f>AT5</f>
        <v>Equipe 01</v>
      </c>
      <c r="CV4" s="7"/>
      <c r="CW4" s="7"/>
      <c r="CX4" s="7"/>
      <c r="CY4" s="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</row>
    <row r="5" spans="1:153" ht="16.5" customHeight="1" thickTop="1" x14ac:dyDescent="0.25">
      <c r="A5" s="72"/>
      <c r="B5" s="118"/>
      <c r="C5" s="118"/>
      <c r="D5" s="118"/>
      <c r="E5" s="118"/>
      <c r="F5" s="118"/>
      <c r="G5" s="20"/>
      <c r="H5" s="20"/>
      <c r="I5" s="118"/>
      <c r="J5" s="118"/>
      <c r="K5" s="118"/>
      <c r="L5" s="118"/>
      <c r="M5" s="118"/>
      <c r="N5" s="71"/>
      <c r="O5" s="113"/>
      <c r="P5" s="114"/>
      <c r="Q5" s="114"/>
      <c r="R5" s="115"/>
      <c r="S5" s="126"/>
      <c r="T5" s="127"/>
      <c r="U5" s="24"/>
      <c r="V5" s="151" t="str">
        <f t="shared" ref="V5:V18" si="0">VLOOKUP(AR5,$AS$5:$AX$18,2,0)</f>
        <v>Equipe 01</v>
      </c>
      <c r="W5" s="151"/>
      <c r="X5" s="151"/>
      <c r="Y5" s="151"/>
      <c r="Z5" s="152"/>
      <c r="AA5" s="76">
        <f t="shared" ref="AA5:AA18" si="1">VLOOKUP(V5,$AT$5:$BP$18,7,0)</f>
        <v>0</v>
      </c>
      <c r="AB5" s="77" t="str">
        <f t="shared" ref="AB5:AB18" si="2">VLOOKUP(V5,$AT$5:$BP$18,8,0)</f>
        <v>u</v>
      </c>
      <c r="AC5" s="78">
        <v>1</v>
      </c>
      <c r="AD5" s="79">
        <f t="shared" ref="AD5:AD18" si="3">VLOOKUP(V5,$AT$5:$BP$18,10,0)</f>
        <v>0</v>
      </c>
      <c r="AE5" s="80">
        <f t="shared" ref="AE5:AE18" si="4">VLOOKUP(V5,$AT$5:$BP$18,11,0)</f>
        <v>0</v>
      </c>
      <c r="AF5" s="80">
        <f t="shared" ref="AF5:AF18" si="5">VLOOKUP(V5,$AT$5:$BP$18,12,0)</f>
        <v>0</v>
      </c>
      <c r="AG5" s="80">
        <f t="shared" ref="AG5:AG18" si="6">VLOOKUP(V5,$AT$5:$BP$18,13,0)</f>
        <v>0</v>
      </c>
      <c r="AH5" s="80">
        <f t="shared" ref="AH5:AH18" si="7">VLOOKUP(V5,$AT$5:$BP$18,14,0)</f>
        <v>0</v>
      </c>
      <c r="AI5" s="80">
        <f t="shared" ref="AI5:AI18" si="8">VLOOKUP(V5,$AT$5:$BP$18,15,0)</f>
        <v>0</v>
      </c>
      <c r="AJ5" s="80">
        <f t="shared" ref="AJ5:AJ18" si="9">VLOOKUP(V5,$AT$5:$BP$18,16,0)</f>
        <v>0</v>
      </c>
      <c r="AK5" s="81">
        <f t="shared" ref="AK5:AK18" si="10">VLOOKUP(V5,$AT$5:$BP$18,17,0)</f>
        <v>0</v>
      </c>
      <c r="AL5" s="82">
        <f t="shared" ref="AL5:AL18" si="11">VLOOKUP(V5,$AT$5:$BP$18,18,0)</f>
        <v>0</v>
      </c>
      <c r="AM5" s="80">
        <f t="shared" ref="AM5:AM18" si="12">VLOOKUP(V5,$AT$5:$BP$18,19,0)</f>
        <v>0</v>
      </c>
      <c r="AN5" s="83">
        <f>VLOOKUP(V5,$AT$5:$BP$18,20,0)</f>
        <v>0</v>
      </c>
      <c r="AO5" s="76">
        <f t="shared" ref="AO5:AO18" si="13">VLOOKUP(V5,$AT$5:$BP$18,21,0)</f>
        <v>0</v>
      </c>
      <c r="AP5" s="80">
        <f>VLOOKUP(V5,$AT$5:$BP$18,22,0)</f>
        <v>0</v>
      </c>
      <c r="AQ5" s="80">
        <f t="shared" ref="AQ5:AQ18" si="14">VLOOKUP(V5,$AT$5:$BP$18,23,0)</f>
        <v>0</v>
      </c>
      <c r="AR5" s="57">
        <v>1</v>
      </c>
      <c r="AS5" s="57">
        <f>BB5</f>
        <v>1</v>
      </c>
      <c r="AT5" s="96" t="s">
        <v>60</v>
      </c>
      <c r="AU5" s="97"/>
      <c r="AV5" s="97"/>
      <c r="AW5" s="97"/>
      <c r="AX5" s="98"/>
      <c r="AY5" s="4">
        <f t="shared" ref="AY5:AY18" si="15">RANK(BQ5,$BQ$5:$BQ$18)</f>
        <v>1</v>
      </c>
      <c r="AZ5" s="4">
        <f>AY5-AY5</f>
        <v>0</v>
      </c>
      <c r="BA5" s="5" t="s">
        <v>20</v>
      </c>
      <c r="BB5" s="4">
        <f>RANK(BR5,$BR$5:$BR$18)</f>
        <v>1</v>
      </c>
      <c r="BC5" s="4">
        <f>SUMPRODUCT(($B$5:$F$14=AT5)*($BW$5:$BW$14))+SUMPRODUCT(($I$5:$M$14=AT5)*($BX$5:$BX$14))</f>
        <v>0</v>
      </c>
      <c r="BD5" s="4">
        <f>SUMPRODUCT(($B$5:$F$14=AT5)*($BY$5:$BY$14))+SUMPRODUCT(($I$5:$M$14=AT5)*($BZ$5:$BZ$14))</f>
        <v>0</v>
      </c>
      <c r="BE5" s="4">
        <f>SUMPRODUCT(($B$5:$F$14=AT5)*($CA$5:$CA$14))+SUMPRODUCT(($I$5:$M$14=AT5)*($CB$5:$CB$14))</f>
        <v>0</v>
      </c>
      <c r="BF5" s="4">
        <f>SUMPRODUCT(($B$5:$F$14=AT5)*($CC$5:$CC$14))+SUMPRODUCT(($I$5:$M$14=AT5)*($CD$5:$CD$14))</f>
        <v>0</v>
      </c>
      <c r="BG5" s="4">
        <f>SUMPRODUCT(($B$5:$F$14=AT5)*($CE$5:$CE$14))+SUMPRODUCT(($I$5:$M$14=AT5)*($CF$5:$CF$14))</f>
        <v>0</v>
      </c>
      <c r="BH5" s="4">
        <f>SUMPRODUCT(($B$5:$F$14=AT5)*($CG$5:$CG$14))+SUMPRODUCT(($I$5:$M$14=AT5)*($CH$5:$CH$14))</f>
        <v>0</v>
      </c>
      <c r="BI5" s="4">
        <f>SUMPRODUCT(($B$5:$F$14=AT5)*($CI$5:$CI$14))+SUMPRODUCT(($I$5:$M$14=AT5)*($CJ$5:$CJ$14))</f>
        <v>0</v>
      </c>
      <c r="BJ5" s="4">
        <f>BH5-BI5</f>
        <v>0</v>
      </c>
      <c r="BK5" s="4">
        <f>SUMPRODUCT(($B$5:$F$14=AT5)*($CK$5:$CK$14))</f>
        <v>0</v>
      </c>
      <c r="BL5" s="4">
        <f>SUMPRODUCT(($B$5:$F$14=AT5)*($CL$5:$CL$14))</f>
        <v>0</v>
      </c>
      <c r="BM5" s="4">
        <f>SUMPRODUCT(($B$5:$F$14=AT5)*($CM$5:$CM$14))</f>
        <v>0</v>
      </c>
      <c r="BN5" s="4">
        <f>SUMPRODUCT(($I$5:$M$14=AT5)*($CN$5:$CN$14))</f>
        <v>0</v>
      </c>
      <c r="BO5" s="4">
        <f>SUMPRODUCT(($I$5:$M$14=AT5)*($CO$5:$CO$14))</f>
        <v>0</v>
      </c>
      <c r="BP5" s="46">
        <f>SUMPRODUCT(($I$5:$M$14=AT5)*($CP$5:$CP$14))</f>
        <v>0</v>
      </c>
      <c r="BQ5" s="44">
        <f>SUM(BC5*1000+(BJ5)/100+(BH5)/1000)</f>
        <v>0</v>
      </c>
      <c r="BR5" s="64">
        <f>BQ5+0.0000014</f>
        <v>1.3999999999999999E-6</v>
      </c>
      <c r="BS5" s="44">
        <f>A5</f>
        <v>0</v>
      </c>
      <c r="BT5" s="44">
        <f>N5</f>
        <v>0</v>
      </c>
      <c r="BU5" s="44">
        <f>IF(G5="",0,IF(G5&gt;H5,3,IF(G5=H5,1,IF(G5&lt;H5,0))))</f>
        <v>0</v>
      </c>
      <c r="BV5" s="44">
        <f>IF(H5="",0,IF(H5&gt;G5,3,IF(H5=G5,1,IF(H5&lt;G5,0))))</f>
        <v>0</v>
      </c>
      <c r="BW5" s="44">
        <f>BU5-BS5</f>
        <v>0</v>
      </c>
      <c r="BX5" s="44">
        <f>BV5-BT5</f>
        <v>0</v>
      </c>
      <c r="BY5" s="44">
        <f>IF(G5="",0,1)</f>
        <v>0</v>
      </c>
      <c r="BZ5" s="44">
        <f>IF(H5="",0,1)</f>
        <v>0</v>
      </c>
      <c r="CA5" s="44" t="b">
        <f>IF(G5&lt;&gt;"",IF(G5&gt;H5,1))</f>
        <v>0</v>
      </c>
      <c r="CB5" s="44" t="b">
        <f>IF(H5&lt;&gt;"",IF(H5&gt;G5,1))</f>
        <v>0</v>
      </c>
      <c r="CC5" s="44" t="b">
        <f>IF(G5&lt;&gt;"",IF(G5=H5,1))</f>
        <v>0</v>
      </c>
      <c r="CD5" s="44" t="b">
        <f>IF(H5&lt;&gt;"",IF(H5=G5,1))</f>
        <v>0</v>
      </c>
      <c r="CE5" s="44" t="b">
        <f>IF(G5&lt;&gt;"",IF(G5&lt;H5,1))</f>
        <v>0</v>
      </c>
      <c r="CF5" s="44" t="b">
        <f>IF(H5&lt;&gt;"",IF(H5&lt;G5,1))</f>
        <v>0</v>
      </c>
      <c r="CG5" s="44">
        <f>G5</f>
        <v>0</v>
      </c>
      <c r="CH5" s="44">
        <f>H5</f>
        <v>0</v>
      </c>
      <c r="CI5" s="44">
        <f>H5</f>
        <v>0</v>
      </c>
      <c r="CJ5" s="44">
        <f>G5</f>
        <v>0</v>
      </c>
      <c r="CK5" s="44" t="b">
        <f>IF(G5&lt;&gt;"",IF(G5&gt;H5,1))</f>
        <v>0</v>
      </c>
      <c r="CL5" s="44" t="b">
        <f>IF(G5&lt;&gt;"",IF(G5=H5,1))</f>
        <v>0</v>
      </c>
      <c r="CM5" s="44" t="b">
        <f>IF(G5&lt;&gt;"",IF(G5&lt;H5,1))</f>
        <v>0</v>
      </c>
      <c r="CN5" s="44" t="b">
        <f>IF(H5&lt;&gt;"",IF(H5&gt;G5,1))</f>
        <v>0</v>
      </c>
      <c r="CO5" s="44" t="b">
        <f>IF(H5&lt;&gt;"",IF(H5=G5,1))</f>
        <v>0</v>
      </c>
      <c r="CP5" s="45" t="b">
        <f>IF(H5&lt;&gt;"",IF(H5&lt;G5,1))</f>
        <v>0</v>
      </c>
      <c r="CQ5" s="44" t="str">
        <f t="shared" ref="CQ5:CQ18" si="16">VLOOKUP(AR5,$AS$5:$AX$18,2,0)</f>
        <v>Equipe 01</v>
      </c>
      <c r="CR5" s="44">
        <f t="shared" ref="CR5:CR18" si="17">VLOOKUP(CQ5,$AT$5:$BQ$18,24,0)</f>
        <v>0</v>
      </c>
      <c r="CS5" s="44">
        <f t="shared" ref="CS5:CS18" si="18">RANK(CR5,$CR$5:$CR$18)</f>
        <v>1</v>
      </c>
      <c r="CT5" s="44" t="str">
        <f>AT5</f>
        <v>Equipe 01</v>
      </c>
      <c r="CU5" s="7" t="str">
        <f t="shared" ref="CU5:CU17" si="19">AT6</f>
        <v>Equipe 02</v>
      </c>
      <c r="CV5" s="7"/>
      <c r="CW5" s="7"/>
      <c r="CX5" s="7"/>
      <c r="CY5" s="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</row>
    <row r="6" spans="1:153" ht="16.5" customHeight="1" x14ac:dyDescent="0.25">
      <c r="A6" s="72"/>
      <c r="B6" s="118"/>
      <c r="C6" s="118"/>
      <c r="D6" s="118"/>
      <c r="E6" s="118"/>
      <c r="F6" s="118"/>
      <c r="G6" s="20"/>
      <c r="H6" s="20"/>
      <c r="I6" s="118"/>
      <c r="J6" s="118"/>
      <c r="K6" s="118"/>
      <c r="L6" s="118"/>
      <c r="M6" s="118"/>
      <c r="N6" s="71"/>
      <c r="O6" s="113"/>
      <c r="P6" s="114"/>
      <c r="Q6" s="114"/>
      <c r="R6" s="115"/>
      <c r="S6" s="126"/>
      <c r="T6" s="127"/>
      <c r="U6" s="24"/>
      <c r="V6" s="93" t="str">
        <f t="shared" si="0"/>
        <v>Equipe 02</v>
      </c>
      <c r="W6" s="93"/>
      <c r="X6" s="93"/>
      <c r="Y6" s="93"/>
      <c r="Z6" s="94"/>
      <c r="AA6" s="84">
        <f t="shared" si="1"/>
        <v>0</v>
      </c>
      <c r="AB6" s="85" t="str">
        <f t="shared" si="2"/>
        <v>u</v>
      </c>
      <c r="AC6" s="86">
        <f>IF(CR6=CR5,CS5,CS6)</f>
        <v>1</v>
      </c>
      <c r="AD6" s="87">
        <f t="shared" si="3"/>
        <v>0</v>
      </c>
      <c r="AE6" s="88">
        <f t="shared" si="4"/>
        <v>0</v>
      </c>
      <c r="AF6" s="88">
        <f t="shared" si="5"/>
        <v>0</v>
      </c>
      <c r="AG6" s="88">
        <f t="shared" si="6"/>
        <v>0</v>
      </c>
      <c r="AH6" s="88">
        <f t="shared" si="7"/>
        <v>0</v>
      </c>
      <c r="AI6" s="88">
        <f t="shared" si="8"/>
        <v>0</v>
      </c>
      <c r="AJ6" s="88">
        <f t="shared" si="9"/>
        <v>0</v>
      </c>
      <c r="AK6" s="89">
        <f t="shared" si="10"/>
        <v>0</v>
      </c>
      <c r="AL6" s="90">
        <f t="shared" si="11"/>
        <v>0</v>
      </c>
      <c r="AM6" s="88">
        <f t="shared" si="12"/>
        <v>0</v>
      </c>
      <c r="AN6" s="91">
        <f t="shared" ref="AN6:AN18" si="20">VLOOKUP(V6,$AT$5:$BP$18,20,0)</f>
        <v>0</v>
      </c>
      <c r="AO6" s="84">
        <f t="shared" si="13"/>
        <v>0</v>
      </c>
      <c r="AP6" s="88">
        <f t="shared" ref="AP6:AP18" si="21">VLOOKUP(V6,$AT$5:$BP$18,22,0)</f>
        <v>0</v>
      </c>
      <c r="AQ6" s="88">
        <f t="shared" si="14"/>
        <v>0</v>
      </c>
      <c r="AR6" s="57">
        <v>2</v>
      </c>
      <c r="AS6" s="57">
        <f t="shared" ref="AS6:AS18" si="22">BB6</f>
        <v>2</v>
      </c>
      <c r="AT6" s="96" t="s">
        <v>61</v>
      </c>
      <c r="AU6" s="97"/>
      <c r="AV6" s="97"/>
      <c r="AW6" s="97"/>
      <c r="AX6" s="98"/>
      <c r="AY6" s="4">
        <f t="shared" si="15"/>
        <v>1</v>
      </c>
      <c r="AZ6" s="4">
        <f t="shared" ref="AZ6:AZ18" si="23">AY6-AY6</f>
        <v>0</v>
      </c>
      <c r="BA6" s="5" t="s">
        <v>20</v>
      </c>
      <c r="BB6" s="22">
        <f t="shared" ref="BB6:BB18" si="24">RANK(BR6,$BR$5:$BR$18)</f>
        <v>2</v>
      </c>
      <c r="BC6" s="6">
        <f t="shared" ref="BC6:BC18" si="25">SUMPRODUCT(($B$5:$F$14=AT6)*($BW$5:$BW$14))+SUMPRODUCT(($I$5:$M$14=AT6)*($BX$5:$BX$14))</f>
        <v>0</v>
      </c>
      <c r="BD6" s="6">
        <f t="shared" ref="BD6:BD18" si="26">SUMPRODUCT(($B$5:$F$14=AT6)*($BY$5:$BY$14))+SUMPRODUCT(($I$5:$M$14=AT6)*($BZ$5:$BZ$14))</f>
        <v>0</v>
      </c>
      <c r="BE6" s="6">
        <f t="shared" ref="BE6:BE18" si="27">SUMPRODUCT(($B$5:$F$14=AT6)*($CA$5:$CA$14))+SUMPRODUCT(($I$5:$M$14=AT6)*($CB$5:$CB$14))</f>
        <v>0</v>
      </c>
      <c r="BF6" s="6">
        <f t="shared" ref="BF6:BF18" si="28">SUMPRODUCT(($B$5:$F$14=AT6)*($CC$5:$CC$14))+SUMPRODUCT(($I$5:$M$14=AT6)*($CD$5:$CD$14))</f>
        <v>0</v>
      </c>
      <c r="BG6" s="6">
        <f t="shared" ref="BG6:BG18" si="29">SUMPRODUCT(($B$5:$F$14=AT6)*($CE$5:$CE$14))+SUMPRODUCT(($I$5:$M$14=AT6)*($CF$5:$CF$14))</f>
        <v>0</v>
      </c>
      <c r="BH6" s="6">
        <f t="shared" ref="BH6:BH18" si="30">SUMPRODUCT(($B$5:$F$14=AT6)*($CG$5:$CG$14))+SUMPRODUCT(($I$5:$M$14=AT6)*($CH$5:$CH$14))</f>
        <v>0</v>
      </c>
      <c r="BI6" s="6">
        <f t="shared" ref="BI6:BI18" si="31">SUMPRODUCT(($B$5:$F$14=AT6)*($CI$5:$CI$14))+SUMPRODUCT(($I$5:$M$14=AT6)*($CJ$5:$CJ$14))</f>
        <v>0</v>
      </c>
      <c r="BJ6" s="6">
        <f t="shared" ref="BJ6:BJ18" si="32">BH6-BI6</f>
        <v>0</v>
      </c>
      <c r="BK6" s="6">
        <f t="shared" ref="BK6:BK18" si="33">SUMPRODUCT(($B$5:$F$14=AT6)*($CK$5:$CK$14))</f>
        <v>0</v>
      </c>
      <c r="BL6" s="6">
        <f t="shared" ref="BL6:BL18" si="34">SUMPRODUCT(($B$5:$F$14=AT6)*($CL$5:$CL$14))</f>
        <v>0</v>
      </c>
      <c r="BM6" s="6">
        <f t="shared" ref="BM6:BM18" si="35">SUMPRODUCT(($B$5:$F$14=AT6)*($CM$5:$CM$14))</f>
        <v>0</v>
      </c>
      <c r="BN6" s="6">
        <f t="shared" ref="BN6:BN18" si="36">SUMPRODUCT(($I$5:$M$14=AT6)*($CN$5:$CN$14))</f>
        <v>0</v>
      </c>
      <c r="BO6" s="6">
        <f t="shared" ref="BO6:BO18" si="37">SUMPRODUCT(($I$5:$M$14=AT6)*($CO$5:$CO$14))</f>
        <v>0</v>
      </c>
      <c r="BP6" s="46">
        <f t="shared" ref="BP6:BP18" si="38">SUMPRODUCT(($I$5:$M$14=AT6)*($CP$5:$CP$14))</f>
        <v>0</v>
      </c>
      <c r="BQ6" s="44">
        <f t="shared" ref="BQ6:BQ18" si="39">SUM(BC6*1000+(BJ6)/100+(BH6)/1000)</f>
        <v>0</v>
      </c>
      <c r="BR6" s="64">
        <f>BQ6+0.0000013</f>
        <v>1.3E-6</v>
      </c>
      <c r="BS6" s="44">
        <f t="shared" ref="BS6:BS14" si="40">A6</f>
        <v>0</v>
      </c>
      <c r="BT6" s="44">
        <f t="shared" ref="BT6:BT14" si="41">N6</f>
        <v>0</v>
      </c>
      <c r="BU6" s="44">
        <f t="shared" ref="BU6:BU14" si="42">IF(G6="",0,IF(G6&gt;H6,3,IF(G6=H6,1,IF(G6&lt;H6,0))))</f>
        <v>0</v>
      </c>
      <c r="BV6" s="44">
        <f t="shared" ref="BV6:BV14" si="43">IF(H6="",0,IF(H6&gt;G6,3,IF(H6=G6,1,IF(H6&lt;G6,0))))</f>
        <v>0</v>
      </c>
      <c r="BW6" s="44">
        <f t="shared" ref="BW6:BW14" si="44">BU6-BS6</f>
        <v>0</v>
      </c>
      <c r="BX6" s="44">
        <f t="shared" ref="BX6:BX14" si="45">BV6-BT6</f>
        <v>0</v>
      </c>
      <c r="BY6" s="44">
        <f t="shared" ref="BY6:BY14" si="46">IF(G6="",0,1)</f>
        <v>0</v>
      </c>
      <c r="BZ6" s="44">
        <f t="shared" ref="BZ6:BZ14" si="47">IF(H6="",0,1)</f>
        <v>0</v>
      </c>
      <c r="CA6" s="44" t="b">
        <f t="shared" ref="CA6:CA14" si="48">IF(G6&lt;&gt;"",IF(G6&gt;H6,1))</f>
        <v>0</v>
      </c>
      <c r="CB6" s="44" t="b">
        <f t="shared" ref="CB6:CB14" si="49">IF(H6&lt;&gt;"",IF(H6&gt;G6,1))</f>
        <v>0</v>
      </c>
      <c r="CC6" s="44" t="b">
        <f t="shared" ref="CC6:CC14" si="50">IF(G6&lt;&gt;"",IF(G6=H6,1))</f>
        <v>0</v>
      </c>
      <c r="CD6" s="44" t="b">
        <f t="shared" ref="CD6:CD14" si="51">IF(H6&lt;&gt;"",IF(H6=G6,1))</f>
        <v>0</v>
      </c>
      <c r="CE6" s="44" t="b">
        <f t="shared" ref="CE6:CE14" si="52">IF(G6&lt;&gt;"",IF(G6&lt;H6,1))</f>
        <v>0</v>
      </c>
      <c r="CF6" s="44" t="b">
        <f t="shared" ref="CF6:CF14" si="53">IF(H6&lt;&gt;"",IF(H6&lt;G6,1))</f>
        <v>0</v>
      </c>
      <c r="CG6" s="44">
        <f t="shared" ref="CG6:CG14" si="54">G6</f>
        <v>0</v>
      </c>
      <c r="CH6" s="44">
        <f t="shared" ref="CH6:CH14" si="55">H6</f>
        <v>0</v>
      </c>
      <c r="CI6" s="44">
        <f t="shared" ref="CI6:CI14" si="56">H6</f>
        <v>0</v>
      </c>
      <c r="CJ6" s="44">
        <f t="shared" ref="CJ6:CJ14" si="57">G6</f>
        <v>0</v>
      </c>
      <c r="CK6" s="44" t="b">
        <f t="shared" ref="CK6:CK14" si="58">IF(G6&lt;&gt;"",IF(G6&gt;H6,1))</f>
        <v>0</v>
      </c>
      <c r="CL6" s="44" t="b">
        <f t="shared" ref="CL6:CL14" si="59">IF(G6&lt;&gt;"",IF(G6=H6,1))</f>
        <v>0</v>
      </c>
      <c r="CM6" s="44" t="b">
        <f t="shared" ref="CM6:CM14" si="60">IF(G6&lt;&gt;"",IF(G6&lt;H6,1))</f>
        <v>0</v>
      </c>
      <c r="CN6" s="44" t="b">
        <f t="shared" ref="CN6:CN14" si="61">IF(H6&lt;&gt;"",IF(H6&gt;G6,1))</f>
        <v>0</v>
      </c>
      <c r="CO6" s="44" t="b">
        <f t="shared" ref="CO6:CO14" si="62">IF(H6&lt;&gt;"",IF(H6=G6,1))</f>
        <v>0</v>
      </c>
      <c r="CP6" s="45" t="b">
        <f t="shared" ref="CP6:CP14" si="63">IF(H6&lt;&gt;"",IF(H6&lt;G6,1))</f>
        <v>0</v>
      </c>
      <c r="CQ6" s="44" t="str">
        <f t="shared" si="16"/>
        <v>Equipe 02</v>
      </c>
      <c r="CR6" s="44">
        <f t="shared" si="17"/>
        <v>0</v>
      </c>
      <c r="CS6" s="44">
        <f t="shared" si="18"/>
        <v>1</v>
      </c>
      <c r="CT6" s="44" t="str">
        <f t="shared" ref="CT6:CT18" si="64">AT6</f>
        <v>Equipe 02</v>
      </c>
      <c r="CU6" s="7" t="str">
        <f t="shared" si="19"/>
        <v>Equipe 03</v>
      </c>
      <c r="CV6" s="7"/>
      <c r="CW6" s="7"/>
      <c r="CX6" s="7"/>
      <c r="CY6" s="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</row>
    <row r="7" spans="1:153" ht="16.5" customHeight="1" x14ac:dyDescent="0.25">
      <c r="A7" s="72"/>
      <c r="B7" s="118"/>
      <c r="C7" s="118"/>
      <c r="D7" s="118"/>
      <c r="E7" s="118"/>
      <c r="F7" s="118"/>
      <c r="G7" s="20"/>
      <c r="H7" s="20"/>
      <c r="I7" s="118"/>
      <c r="J7" s="118"/>
      <c r="K7" s="118"/>
      <c r="L7" s="118"/>
      <c r="M7" s="118"/>
      <c r="N7" s="71"/>
      <c r="O7" s="113"/>
      <c r="P7" s="114"/>
      <c r="Q7" s="114"/>
      <c r="R7" s="115"/>
      <c r="S7" s="126"/>
      <c r="T7" s="127"/>
      <c r="U7" s="24"/>
      <c r="V7" s="93" t="str">
        <f t="shared" si="0"/>
        <v>Equipe 03</v>
      </c>
      <c r="W7" s="93"/>
      <c r="X7" s="93"/>
      <c r="Y7" s="93"/>
      <c r="Z7" s="94"/>
      <c r="AA7" s="84">
        <f t="shared" si="1"/>
        <v>0</v>
      </c>
      <c r="AB7" s="85" t="str">
        <f t="shared" si="2"/>
        <v>u</v>
      </c>
      <c r="AC7" s="86">
        <f t="shared" ref="AC7:AC18" si="65">IF(CR7=CR6,CS6,CS7)</f>
        <v>1</v>
      </c>
      <c r="AD7" s="87">
        <f t="shared" si="3"/>
        <v>0</v>
      </c>
      <c r="AE7" s="88">
        <f t="shared" si="4"/>
        <v>0</v>
      </c>
      <c r="AF7" s="88">
        <f t="shared" si="5"/>
        <v>0</v>
      </c>
      <c r="AG7" s="88">
        <f t="shared" si="6"/>
        <v>0</v>
      </c>
      <c r="AH7" s="88">
        <f t="shared" si="7"/>
        <v>0</v>
      </c>
      <c r="AI7" s="88">
        <f t="shared" si="8"/>
        <v>0</v>
      </c>
      <c r="AJ7" s="88">
        <f t="shared" si="9"/>
        <v>0</v>
      </c>
      <c r="AK7" s="89">
        <f t="shared" si="10"/>
        <v>0</v>
      </c>
      <c r="AL7" s="90">
        <f t="shared" si="11"/>
        <v>0</v>
      </c>
      <c r="AM7" s="88">
        <f t="shared" si="12"/>
        <v>0</v>
      </c>
      <c r="AN7" s="91">
        <f t="shared" si="20"/>
        <v>0</v>
      </c>
      <c r="AO7" s="84">
        <f t="shared" si="13"/>
        <v>0</v>
      </c>
      <c r="AP7" s="88">
        <f t="shared" si="21"/>
        <v>0</v>
      </c>
      <c r="AQ7" s="88">
        <f t="shared" si="14"/>
        <v>0</v>
      </c>
      <c r="AR7" s="57">
        <v>3</v>
      </c>
      <c r="AS7" s="57">
        <f t="shared" si="22"/>
        <v>3</v>
      </c>
      <c r="AT7" s="96" t="s">
        <v>62</v>
      </c>
      <c r="AU7" s="97"/>
      <c r="AV7" s="97"/>
      <c r="AW7" s="97"/>
      <c r="AX7" s="98"/>
      <c r="AY7" s="4">
        <f t="shared" si="15"/>
        <v>1</v>
      </c>
      <c r="AZ7" s="4">
        <f t="shared" si="23"/>
        <v>0</v>
      </c>
      <c r="BA7" s="5" t="s">
        <v>20</v>
      </c>
      <c r="BB7" s="22">
        <f t="shared" si="24"/>
        <v>3</v>
      </c>
      <c r="BC7" s="6">
        <f t="shared" si="25"/>
        <v>0</v>
      </c>
      <c r="BD7" s="6">
        <f t="shared" si="26"/>
        <v>0</v>
      </c>
      <c r="BE7" s="6">
        <f t="shared" si="27"/>
        <v>0</v>
      </c>
      <c r="BF7" s="6">
        <f t="shared" si="28"/>
        <v>0</v>
      </c>
      <c r="BG7" s="6">
        <f t="shared" si="29"/>
        <v>0</v>
      </c>
      <c r="BH7" s="6">
        <f t="shared" si="30"/>
        <v>0</v>
      </c>
      <c r="BI7" s="6">
        <f t="shared" si="31"/>
        <v>0</v>
      </c>
      <c r="BJ7" s="6">
        <f t="shared" si="32"/>
        <v>0</v>
      </c>
      <c r="BK7" s="6">
        <f t="shared" si="33"/>
        <v>0</v>
      </c>
      <c r="BL7" s="6">
        <f t="shared" si="34"/>
        <v>0</v>
      </c>
      <c r="BM7" s="6">
        <f t="shared" si="35"/>
        <v>0</v>
      </c>
      <c r="BN7" s="6">
        <f t="shared" si="36"/>
        <v>0</v>
      </c>
      <c r="BO7" s="6">
        <f t="shared" si="37"/>
        <v>0</v>
      </c>
      <c r="BP7" s="46">
        <f t="shared" si="38"/>
        <v>0</v>
      </c>
      <c r="BQ7" s="44">
        <f t="shared" si="39"/>
        <v>0</v>
      </c>
      <c r="BR7" s="64">
        <f>BQ7+0.0000012</f>
        <v>1.1999999999999999E-6</v>
      </c>
      <c r="BS7" s="44">
        <f t="shared" si="40"/>
        <v>0</v>
      </c>
      <c r="BT7" s="44">
        <f t="shared" si="41"/>
        <v>0</v>
      </c>
      <c r="BU7" s="44">
        <f t="shared" si="42"/>
        <v>0</v>
      </c>
      <c r="BV7" s="44">
        <f t="shared" si="43"/>
        <v>0</v>
      </c>
      <c r="BW7" s="44">
        <f t="shared" si="44"/>
        <v>0</v>
      </c>
      <c r="BX7" s="44">
        <f t="shared" si="45"/>
        <v>0</v>
      </c>
      <c r="BY7" s="44">
        <f t="shared" si="46"/>
        <v>0</v>
      </c>
      <c r="BZ7" s="44">
        <f t="shared" si="47"/>
        <v>0</v>
      </c>
      <c r="CA7" s="44" t="b">
        <f t="shared" si="48"/>
        <v>0</v>
      </c>
      <c r="CB7" s="44" t="b">
        <f t="shared" si="49"/>
        <v>0</v>
      </c>
      <c r="CC7" s="44" t="b">
        <f t="shared" si="50"/>
        <v>0</v>
      </c>
      <c r="CD7" s="44" t="b">
        <f t="shared" si="51"/>
        <v>0</v>
      </c>
      <c r="CE7" s="44" t="b">
        <f t="shared" si="52"/>
        <v>0</v>
      </c>
      <c r="CF7" s="44" t="b">
        <f t="shared" si="53"/>
        <v>0</v>
      </c>
      <c r="CG7" s="44">
        <f t="shared" si="54"/>
        <v>0</v>
      </c>
      <c r="CH7" s="44">
        <f t="shared" si="55"/>
        <v>0</v>
      </c>
      <c r="CI7" s="44">
        <f t="shared" si="56"/>
        <v>0</v>
      </c>
      <c r="CJ7" s="44">
        <f t="shared" si="57"/>
        <v>0</v>
      </c>
      <c r="CK7" s="44" t="b">
        <f t="shared" si="58"/>
        <v>0</v>
      </c>
      <c r="CL7" s="44" t="b">
        <f t="shared" si="59"/>
        <v>0</v>
      </c>
      <c r="CM7" s="44" t="b">
        <f t="shared" si="60"/>
        <v>0</v>
      </c>
      <c r="CN7" s="44" t="b">
        <f t="shared" si="61"/>
        <v>0</v>
      </c>
      <c r="CO7" s="44" t="b">
        <f t="shared" si="62"/>
        <v>0</v>
      </c>
      <c r="CP7" s="45" t="b">
        <f t="shared" si="63"/>
        <v>0</v>
      </c>
      <c r="CQ7" s="44" t="str">
        <f t="shared" si="16"/>
        <v>Equipe 03</v>
      </c>
      <c r="CR7" s="44">
        <f t="shared" si="17"/>
        <v>0</v>
      </c>
      <c r="CS7" s="44">
        <f t="shared" si="18"/>
        <v>1</v>
      </c>
      <c r="CT7" s="44" t="str">
        <f t="shared" si="64"/>
        <v>Equipe 03</v>
      </c>
      <c r="CU7" s="7" t="str">
        <f t="shared" si="19"/>
        <v>Equipe 04</v>
      </c>
      <c r="CV7" s="7"/>
      <c r="CW7" s="7"/>
      <c r="CX7" s="7"/>
      <c r="CY7" s="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</row>
    <row r="8" spans="1:153" ht="16.5" customHeight="1" x14ac:dyDescent="0.25">
      <c r="A8" s="72"/>
      <c r="B8" s="118"/>
      <c r="C8" s="118"/>
      <c r="D8" s="118"/>
      <c r="E8" s="118"/>
      <c r="F8" s="118"/>
      <c r="G8" s="20"/>
      <c r="H8" s="20"/>
      <c r="I8" s="118"/>
      <c r="J8" s="118"/>
      <c r="K8" s="118"/>
      <c r="L8" s="118"/>
      <c r="M8" s="118"/>
      <c r="N8" s="71"/>
      <c r="O8" s="113"/>
      <c r="P8" s="114"/>
      <c r="Q8" s="114"/>
      <c r="R8" s="115"/>
      <c r="S8" s="126"/>
      <c r="T8" s="127"/>
      <c r="U8" s="24"/>
      <c r="V8" s="93" t="str">
        <f t="shared" si="0"/>
        <v>Equipe 04</v>
      </c>
      <c r="W8" s="93"/>
      <c r="X8" s="93"/>
      <c r="Y8" s="93"/>
      <c r="Z8" s="94"/>
      <c r="AA8" s="84">
        <f t="shared" si="1"/>
        <v>0</v>
      </c>
      <c r="AB8" s="85" t="str">
        <f t="shared" si="2"/>
        <v>u</v>
      </c>
      <c r="AC8" s="86">
        <f t="shared" si="65"/>
        <v>1</v>
      </c>
      <c r="AD8" s="87">
        <f t="shared" si="3"/>
        <v>0</v>
      </c>
      <c r="AE8" s="88">
        <f t="shared" si="4"/>
        <v>0</v>
      </c>
      <c r="AF8" s="88">
        <f t="shared" si="5"/>
        <v>0</v>
      </c>
      <c r="AG8" s="88">
        <f t="shared" si="6"/>
        <v>0</v>
      </c>
      <c r="AH8" s="88">
        <f t="shared" si="7"/>
        <v>0</v>
      </c>
      <c r="AI8" s="88">
        <f t="shared" si="8"/>
        <v>0</v>
      </c>
      <c r="AJ8" s="88">
        <f t="shared" si="9"/>
        <v>0</v>
      </c>
      <c r="AK8" s="89">
        <f t="shared" si="10"/>
        <v>0</v>
      </c>
      <c r="AL8" s="90">
        <f t="shared" si="11"/>
        <v>0</v>
      </c>
      <c r="AM8" s="88">
        <f t="shared" si="12"/>
        <v>0</v>
      </c>
      <c r="AN8" s="91">
        <f t="shared" si="20"/>
        <v>0</v>
      </c>
      <c r="AO8" s="84">
        <f t="shared" si="13"/>
        <v>0</v>
      </c>
      <c r="AP8" s="88">
        <f t="shared" si="21"/>
        <v>0</v>
      </c>
      <c r="AQ8" s="88">
        <f t="shared" si="14"/>
        <v>0</v>
      </c>
      <c r="AR8" s="57">
        <v>4</v>
      </c>
      <c r="AS8" s="57">
        <f t="shared" si="22"/>
        <v>4</v>
      </c>
      <c r="AT8" s="96" t="s">
        <v>63</v>
      </c>
      <c r="AU8" s="97"/>
      <c r="AV8" s="97"/>
      <c r="AW8" s="97"/>
      <c r="AX8" s="98"/>
      <c r="AY8" s="4">
        <f t="shared" si="15"/>
        <v>1</v>
      </c>
      <c r="AZ8" s="4">
        <f t="shared" si="23"/>
        <v>0</v>
      </c>
      <c r="BA8" s="5" t="s">
        <v>20</v>
      </c>
      <c r="BB8" s="22">
        <f t="shared" si="24"/>
        <v>4</v>
      </c>
      <c r="BC8" s="6">
        <f t="shared" si="25"/>
        <v>0</v>
      </c>
      <c r="BD8" s="6">
        <f t="shared" si="26"/>
        <v>0</v>
      </c>
      <c r="BE8" s="6">
        <f t="shared" si="27"/>
        <v>0</v>
      </c>
      <c r="BF8" s="6">
        <f t="shared" si="28"/>
        <v>0</v>
      </c>
      <c r="BG8" s="6">
        <f t="shared" si="29"/>
        <v>0</v>
      </c>
      <c r="BH8" s="6">
        <f t="shared" si="30"/>
        <v>0</v>
      </c>
      <c r="BI8" s="6">
        <f t="shared" si="31"/>
        <v>0</v>
      </c>
      <c r="BJ8" s="6">
        <f t="shared" si="32"/>
        <v>0</v>
      </c>
      <c r="BK8" s="6">
        <f t="shared" si="33"/>
        <v>0</v>
      </c>
      <c r="BL8" s="6">
        <f t="shared" si="34"/>
        <v>0</v>
      </c>
      <c r="BM8" s="6">
        <f t="shared" si="35"/>
        <v>0</v>
      </c>
      <c r="BN8" s="6">
        <f t="shared" si="36"/>
        <v>0</v>
      </c>
      <c r="BO8" s="6">
        <f t="shared" si="37"/>
        <v>0</v>
      </c>
      <c r="BP8" s="46">
        <f t="shared" si="38"/>
        <v>0</v>
      </c>
      <c r="BQ8" s="44">
        <f t="shared" si="39"/>
        <v>0</v>
      </c>
      <c r="BR8" s="64">
        <f>BQ8+0.0000011</f>
        <v>1.1000000000000001E-6</v>
      </c>
      <c r="BS8" s="44">
        <f t="shared" si="40"/>
        <v>0</v>
      </c>
      <c r="BT8" s="44">
        <f t="shared" si="41"/>
        <v>0</v>
      </c>
      <c r="BU8" s="44">
        <f t="shared" si="42"/>
        <v>0</v>
      </c>
      <c r="BV8" s="44">
        <f t="shared" si="43"/>
        <v>0</v>
      </c>
      <c r="BW8" s="44">
        <f t="shared" si="44"/>
        <v>0</v>
      </c>
      <c r="BX8" s="44">
        <f t="shared" si="45"/>
        <v>0</v>
      </c>
      <c r="BY8" s="44">
        <f t="shared" si="46"/>
        <v>0</v>
      </c>
      <c r="BZ8" s="44">
        <f t="shared" si="47"/>
        <v>0</v>
      </c>
      <c r="CA8" s="44" t="b">
        <f t="shared" si="48"/>
        <v>0</v>
      </c>
      <c r="CB8" s="44" t="b">
        <f t="shared" si="49"/>
        <v>0</v>
      </c>
      <c r="CC8" s="44" t="b">
        <f t="shared" si="50"/>
        <v>0</v>
      </c>
      <c r="CD8" s="44" t="b">
        <f t="shared" si="51"/>
        <v>0</v>
      </c>
      <c r="CE8" s="44" t="b">
        <f t="shared" si="52"/>
        <v>0</v>
      </c>
      <c r="CF8" s="44" t="b">
        <f t="shared" si="53"/>
        <v>0</v>
      </c>
      <c r="CG8" s="44">
        <f t="shared" si="54"/>
        <v>0</v>
      </c>
      <c r="CH8" s="44">
        <f t="shared" si="55"/>
        <v>0</v>
      </c>
      <c r="CI8" s="44">
        <f t="shared" si="56"/>
        <v>0</v>
      </c>
      <c r="CJ8" s="44">
        <f t="shared" si="57"/>
        <v>0</v>
      </c>
      <c r="CK8" s="44" t="b">
        <f t="shared" si="58"/>
        <v>0</v>
      </c>
      <c r="CL8" s="44" t="b">
        <f t="shared" si="59"/>
        <v>0</v>
      </c>
      <c r="CM8" s="44" t="b">
        <f t="shared" si="60"/>
        <v>0</v>
      </c>
      <c r="CN8" s="44" t="b">
        <f t="shared" si="61"/>
        <v>0</v>
      </c>
      <c r="CO8" s="44" t="b">
        <f t="shared" si="62"/>
        <v>0</v>
      </c>
      <c r="CP8" s="45" t="b">
        <f t="shared" si="63"/>
        <v>0</v>
      </c>
      <c r="CQ8" s="44" t="str">
        <f t="shared" si="16"/>
        <v>Equipe 04</v>
      </c>
      <c r="CR8" s="44">
        <f t="shared" si="17"/>
        <v>0</v>
      </c>
      <c r="CS8" s="44">
        <f t="shared" si="18"/>
        <v>1</v>
      </c>
      <c r="CT8" s="44" t="str">
        <f t="shared" si="64"/>
        <v>Equipe 04</v>
      </c>
      <c r="CU8" s="7" t="str">
        <f t="shared" si="19"/>
        <v>Equipe 05</v>
      </c>
      <c r="CV8" s="7"/>
      <c r="CW8" s="7"/>
      <c r="CX8" s="7"/>
      <c r="CY8" s="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</row>
    <row r="9" spans="1:153" ht="16.5" customHeight="1" x14ac:dyDescent="0.25">
      <c r="A9" s="72"/>
      <c r="B9" s="118"/>
      <c r="C9" s="118"/>
      <c r="D9" s="118"/>
      <c r="E9" s="118"/>
      <c r="F9" s="118"/>
      <c r="G9" s="20"/>
      <c r="H9" s="20"/>
      <c r="I9" s="118"/>
      <c r="J9" s="118"/>
      <c r="K9" s="118"/>
      <c r="L9" s="118"/>
      <c r="M9" s="118"/>
      <c r="N9" s="71"/>
      <c r="O9" s="113"/>
      <c r="P9" s="114"/>
      <c r="Q9" s="114"/>
      <c r="R9" s="115"/>
      <c r="S9" s="126"/>
      <c r="T9" s="127"/>
      <c r="U9" s="24"/>
      <c r="V9" s="93" t="str">
        <f t="shared" si="0"/>
        <v>Equipe 05</v>
      </c>
      <c r="W9" s="93"/>
      <c r="X9" s="93"/>
      <c r="Y9" s="93"/>
      <c r="Z9" s="94"/>
      <c r="AA9" s="84">
        <f t="shared" si="1"/>
        <v>0</v>
      </c>
      <c r="AB9" s="85" t="str">
        <f t="shared" si="2"/>
        <v>u</v>
      </c>
      <c r="AC9" s="86">
        <f t="shared" si="65"/>
        <v>1</v>
      </c>
      <c r="AD9" s="87">
        <f t="shared" si="3"/>
        <v>0</v>
      </c>
      <c r="AE9" s="88">
        <f t="shared" si="4"/>
        <v>0</v>
      </c>
      <c r="AF9" s="88">
        <f t="shared" si="5"/>
        <v>0</v>
      </c>
      <c r="AG9" s="88">
        <f t="shared" si="6"/>
        <v>0</v>
      </c>
      <c r="AH9" s="88">
        <f t="shared" si="7"/>
        <v>0</v>
      </c>
      <c r="AI9" s="88">
        <f t="shared" si="8"/>
        <v>0</v>
      </c>
      <c r="AJ9" s="88">
        <f t="shared" si="9"/>
        <v>0</v>
      </c>
      <c r="AK9" s="89">
        <f t="shared" si="10"/>
        <v>0</v>
      </c>
      <c r="AL9" s="90">
        <f t="shared" si="11"/>
        <v>0</v>
      </c>
      <c r="AM9" s="88">
        <f t="shared" si="12"/>
        <v>0</v>
      </c>
      <c r="AN9" s="91">
        <f t="shared" si="20"/>
        <v>0</v>
      </c>
      <c r="AO9" s="84">
        <f t="shared" si="13"/>
        <v>0</v>
      </c>
      <c r="AP9" s="88">
        <f t="shared" si="21"/>
        <v>0</v>
      </c>
      <c r="AQ9" s="88">
        <f t="shared" si="14"/>
        <v>0</v>
      </c>
      <c r="AR9" s="57">
        <v>5</v>
      </c>
      <c r="AS9" s="57">
        <f t="shared" si="22"/>
        <v>5</v>
      </c>
      <c r="AT9" s="96" t="s">
        <v>64</v>
      </c>
      <c r="AU9" s="97"/>
      <c r="AV9" s="97"/>
      <c r="AW9" s="97"/>
      <c r="AX9" s="98"/>
      <c r="AY9" s="4">
        <f t="shared" si="15"/>
        <v>1</v>
      </c>
      <c r="AZ9" s="4">
        <f t="shared" si="23"/>
        <v>0</v>
      </c>
      <c r="BA9" s="5" t="s">
        <v>20</v>
      </c>
      <c r="BB9" s="22">
        <f t="shared" si="24"/>
        <v>5</v>
      </c>
      <c r="BC9" s="6">
        <f t="shared" si="25"/>
        <v>0</v>
      </c>
      <c r="BD9" s="6">
        <f t="shared" si="26"/>
        <v>0</v>
      </c>
      <c r="BE9" s="6">
        <f t="shared" si="27"/>
        <v>0</v>
      </c>
      <c r="BF9" s="6">
        <f t="shared" si="28"/>
        <v>0</v>
      </c>
      <c r="BG9" s="6">
        <f t="shared" si="29"/>
        <v>0</v>
      </c>
      <c r="BH9" s="6">
        <f t="shared" si="30"/>
        <v>0</v>
      </c>
      <c r="BI9" s="6">
        <f t="shared" si="31"/>
        <v>0</v>
      </c>
      <c r="BJ9" s="6">
        <f t="shared" si="32"/>
        <v>0</v>
      </c>
      <c r="BK9" s="6">
        <f t="shared" si="33"/>
        <v>0</v>
      </c>
      <c r="BL9" s="6">
        <f t="shared" si="34"/>
        <v>0</v>
      </c>
      <c r="BM9" s="6">
        <f t="shared" si="35"/>
        <v>0</v>
      </c>
      <c r="BN9" s="6">
        <f t="shared" si="36"/>
        <v>0</v>
      </c>
      <c r="BO9" s="6">
        <f t="shared" si="37"/>
        <v>0</v>
      </c>
      <c r="BP9" s="46">
        <f t="shared" si="38"/>
        <v>0</v>
      </c>
      <c r="BQ9" s="44">
        <f t="shared" si="39"/>
        <v>0</v>
      </c>
      <c r="BR9" s="64">
        <f>BQ9+0.000001</f>
        <v>9.9999999999999995E-7</v>
      </c>
      <c r="BS9" s="44">
        <f t="shared" si="40"/>
        <v>0</v>
      </c>
      <c r="BT9" s="44">
        <f t="shared" si="41"/>
        <v>0</v>
      </c>
      <c r="BU9" s="44">
        <f t="shared" si="42"/>
        <v>0</v>
      </c>
      <c r="BV9" s="44">
        <f t="shared" si="43"/>
        <v>0</v>
      </c>
      <c r="BW9" s="44">
        <f t="shared" si="44"/>
        <v>0</v>
      </c>
      <c r="BX9" s="44">
        <f t="shared" si="45"/>
        <v>0</v>
      </c>
      <c r="BY9" s="44">
        <f t="shared" si="46"/>
        <v>0</v>
      </c>
      <c r="BZ9" s="44">
        <f t="shared" si="47"/>
        <v>0</v>
      </c>
      <c r="CA9" s="44" t="b">
        <f t="shared" si="48"/>
        <v>0</v>
      </c>
      <c r="CB9" s="44" t="b">
        <f t="shared" si="49"/>
        <v>0</v>
      </c>
      <c r="CC9" s="44" t="b">
        <f t="shared" si="50"/>
        <v>0</v>
      </c>
      <c r="CD9" s="44" t="b">
        <f t="shared" si="51"/>
        <v>0</v>
      </c>
      <c r="CE9" s="44" t="b">
        <f t="shared" si="52"/>
        <v>0</v>
      </c>
      <c r="CF9" s="44" t="b">
        <f t="shared" si="53"/>
        <v>0</v>
      </c>
      <c r="CG9" s="44">
        <f t="shared" si="54"/>
        <v>0</v>
      </c>
      <c r="CH9" s="44">
        <f t="shared" si="55"/>
        <v>0</v>
      </c>
      <c r="CI9" s="44">
        <f t="shared" si="56"/>
        <v>0</v>
      </c>
      <c r="CJ9" s="44">
        <f t="shared" si="57"/>
        <v>0</v>
      </c>
      <c r="CK9" s="44" t="b">
        <f t="shared" si="58"/>
        <v>0</v>
      </c>
      <c r="CL9" s="44" t="b">
        <f t="shared" si="59"/>
        <v>0</v>
      </c>
      <c r="CM9" s="44" t="b">
        <f t="shared" si="60"/>
        <v>0</v>
      </c>
      <c r="CN9" s="44" t="b">
        <f t="shared" si="61"/>
        <v>0</v>
      </c>
      <c r="CO9" s="44" t="b">
        <f t="shared" si="62"/>
        <v>0</v>
      </c>
      <c r="CP9" s="45" t="b">
        <f t="shared" si="63"/>
        <v>0</v>
      </c>
      <c r="CQ9" s="44" t="str">
        <f t="shared" si="16"/>
        <v>Equipe 05</v>
      </c>
      <c r="CR9" s="44">
        <f t="shared" si="17"/>
        <v>0</v>
      </c>
      <c r="CS9" s="44">
        <f t="shared" si="18"/>
        <v>1</v>
      </c>
      <c r="CT9" s="44" t="str">
        <f t="shared" si="64"/>
        <v>Equipe 05</v>
      </c>
      <c r="CU9" s="7" t="str">
        <f t="shared" si="19"/>
        <v>Equipe 06</v>
      </c>
      <c r="CV9" s="7"/>
      <c r="CW9" s="7"/>
      <c r="CX9" s="7"/>
      <c r="CY9" s="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</row>
    <row r="10" spans="1:153" ht="16.5" customHeight="1" x14ac:dyDescent="0.25">
      <c r="A10" s="72"/>
      <c r="B10" s="118"/>
      <c r="C10" s="118"/>
      <c r="D10" s="118"/>
      <c r="E10" s="118"/>
      <c r="F10" s="118"/>
      <c r="G10" s="20"/>
      <c r="H10" s="20"/>
      <c r="I10" s="118"/>
      <c r="J10" s="118"/>
      <c r="K10" s="118"/>
      <c r="L10" s="118"/>
      <c r="M10" s="118"/>
      <c r="N10" s="71"/>
      <c r="O10" s="113"/>
      <c r="P10" s="114"/>
      <c r="Q10" s="114"/>
      <c r="R10" s="115"/>
      <c r="S10" s="126"/>
      <c r="T10" s="127"/>
      <c r="U10" s="24"/>
      <c r="V10" s="93" t="str">
        <f t="shared" si="0"/>
        <v>Equipe 06</v>
      </c>
      <c r="W10" s="93"/>
      <c r="X10" s="93"/>
      <c r="Y10" s="93"/>
      <c r="Z10" s="94"/>
      <c r="AA10" s="84">
        <f t="shared" si="1"/>
        <v>0</v>
      </c>
      <c r="AB10" s="85" t="str">
        <f t="shared" si="2"/>
        <v>u</v>
      </c>
      <c r="AC10" s="86">
        <f t="shared" si="65"/>
        <v>1</v>
      </c>
      <c r="AD10" s="87">
        <f t="shared" si="3"/>
        <v>0</v>
      </c>
      <c r="AE10" s="88">
        <f t="shared" si="4"/>
        <v>0</v>
      </c>
      <c r="AF10" s="88">
        <f t="shared" si="5"/>
        <v>0</v>
      </c>
      <c r="AG10" s="88">
        <f t="shared" si="6"/>
        <v>0</v>
      </c>
      <c r="AH10" s="88">
        <f t="shared" si="7"/>
        <v>0</v>
      </c>
      <c r="AI10" s="88">
        <f t="shared" si="8"/>
        <v>0</v>
      </c>
      <c r="AJ10" s="88">
        <f t="shared" si="9"/>
        <v>0</v>
      </c>
      <c r="AK10" s="89">
        <f t="shared" si="10"/>
        <v>0</v>
      </c>
      <c r="AL10" s="90">
        <f t="shared" si="11"/>
        <v>0</v>
      </c>
      <c r="AM10" s="88">
        <f t="shared" si="12"/>
        <v>0</v>
      </c>
      <c r="AN10" s="91">
        <f t="shared" si="20"/>
        <v>0</v>
      </c>
      <c r="AO10" s="84">
        <f t="shared" si="13"/>
        <v>0</v>
      </c>
      <c r="AP10" s="88">
        <f t="shared" si="21"/>
        <v>0</v>
      </c>
      <c r="AQ10" s="88">
        <f t="shared" si="14"/>
        <v>0</v>
      </c>
      <c r="AR10" s="57">
        <v>6</v>
      </c>
      <c r="AS10" s="57">
        <f t="shared" si="22"/>
        <v>6</v>
      </c>
      <c r="AT10" s="96" t="s">
        <v>65</v>
      </c>
      <c r="AU10" s="97"/>
      <c r="AV10" s="97"/>
      <c r="AW10" s="97"/>
      <c r="AX10" s="98"/>
      <c r="AY10" s="4">
        <f t="shared" si="15"/>
        <v>1</v>
      </c>
      <c r="AZ10" s="4">
        <f t="shared" si="23"/>
        <v>0</v>
      </c>
      <c r="BA10" s="5" t="s">
        <v>20</v>
      </c>
      <c r="BB10" s="22">
        <f t="shared" si="24"/>
        <v>6</v>
      </c>
      <c r="BC10" s="6">
        <f t="shared" si="25"/>
        <v>0</v>
      </c>
      <c r="BD10" s="6">
        <f t="shared" si="26"/>
        <v>0</v>
      </c>
      <c r="BE10" s="6">
        <f t="shared" si="27"/>
        <v>0</v>
      </c>
      <c r="BF10" s="6">
        <f t="shared" si="28"/>
        <v>0</v>
      </c>
      <c r="BG10" s="6">
        <f t="shared" si="29"/>
        <v>0</v>
      </c>
      <c r="BH10" s="6">
        <f t="shared" si="30"/>
        <v>0</v>
      </c>
      <c r="BI10" s="6">
        <f t="shared" si="31"/>
        <v>0</v>
      </c>
      <c r="BJ10" s="6">
        <f t="shared" si="32"/>
        <v>0</v>
      </c>
      <c r="BK10" s="6">
        <f t="shared" si="33"/>
        <v>0</v>
      </c>
      <c r="BL10" s="6">
        <f t="shared" si="34"/>
        <v>0</v>
      </c>
      <c r="BM10" s="6">
        <f t="shared" si="35"/>
        <v>0</v>
      </c>
      <c r="BN10" s="6">
        <f t="shared" si="36"/>
        <v>0</v>
      </c>
      <c r="BO10" s="6">
        <f t="shared" si="37"/>
        <v>0</v>
      </c>
      <c r="BP10" s="46">
        <f t="shared" si="38"/>
        <v>0</v>
      </c>
      <c r="BQ10" s="44">
        <f t="shared" si="39"/>
        <v>0</v>
      </c>
      <c r="BR10" s="64">
        <f>BQ10+0.0000009</f>
        <v>8.9999999999999996E-7</v>
      </c>
      <c r="BS10" s="44">
        <f t="shared" si="40"/>
        <v>0</v>
      </c>
      <c r="BT10" s="44">
        <f t="shared" si="41"/>
        <v>0</v>
      </c>
      <c r="BU10" s="44">
        <f t="shared" si="42"/>
        <v>0</v>
      </c>
      <c r="BV10" s="44">
        <f t="shared" si="43"/>
        <v>0</v>
      </c>
      <c r="BW10" s="44">
        <f t="shared" si="44"/>
        <v>0</v>
      </c>
      <c r="BX10" s="44">
        <f t="shared" si="45"/>
        <v>0</v>
      </c>
      <c r="BY10" s="44">
        <f t="shared" si="46"/>
        <v>0</v>
      </c>
      <c r="BZ10" s="44">
        <f t="shared" si="47"/>
        <v>0</v>
      </c>
      <c r="CA10" s="44" t="b">
        <f t="shared" si="48"/>
        <v>0</v>
      </c>
      <c r="CB10" s="44" t="b">
        <f t="shared" si="49"/>
        <v>0</v>
      </c>
      <c r="CC10" s="44" t="b">
        <f t="shared" si="50"/>
        <v>0</v>
      </c>
      <c r="CD10" s="44" t="b">
        <f t="shared" si="51"/>
        <v>0</v>
      </c>
      <c r="CE10" s="44" t="b">
        <f t="shared" si="52"/>
        <v>0</v>
      </c>
      <c r="CF10" s="44" t="b">
        <f t="shared" si="53"/>
        <v>0</v>
      </c>
      <c r="CG10" s="44">
        <f t="shared" si="54"/>
        <v>0</v>
      </c>
      <c r="CH10" s="44">
        <f t="shared" si="55"/>
        <v>0</v>
      </c>
      <c r="CI10" s="44">
        <f t="shared" si="56"/>
        <v>0</v>
      </c>
      <c r="CJ10" s="44">
        <f t="shared" si="57"/>
        <v>0</v>
      </c>
      <c r="CK10" s="44" t="b">
        <f t="shared" si="58"/>
        <v>0</v>
      </c>
      <c r="CL10" s="44" t="b">
        <f t="shared" si="59"/>
        <v>0</v>
      </c>
      <c r="CM10" s="44" t="b">
        <f t="shared" si="60"/>
        <v>0</v>
      </c>
      <c r="CN10" s="44" t="b">
        <f t="shared" si="61"/>
        <v>0</v>
      </c>
      <c r="CO10" s="44" t="b">
        <f t="shared" si="62"/>
        <v>0</v>
      </c>
      <c r="CP10" s="45" t="b">
        <f t="shared" si="63"/>
        <v>0</v>
      </c>
      <c r="CQ10" s="44" t="str">
        <f t="shared" si="16"/>
        <v>Equipe 06</v>
      </c>
      <c r="CR10" s="44">
        <f t="shared" si="17"/>
        <v>0</v>
      </c>
      <c r="CS10" s="44">
        <f t="shared" si="18"/>
        <v>1</v>
      </c>
      <c r="CT10" s="44" t="str">
        <f t="shared" si="64"/>
        <v>Equipe 06</v>
      </c>
      <c r="CU10" s="7" t="str">
        <f t="shared" si="19"/>
        <v>Equipe 07</v>
      </c>
      <c r="CV10" s="7"/>
      <c r="CW10" s="7"/>
      <c r="CX10" s="7"/>
      <c r="CY10" s="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</row>
    <row r="11" spans="1:153" ht="16.5" customHeight="1" thickBot="1" x14ac:dyDescent="0.3">
      <c r="A11" s="73"/>
      <c r="B11" s="123"/>
      <c r="C11" s="123"/>
      <c r="D11" s="123"/>
      <c r="E11" s="123"/>
      <c r="F11" s="123"/>
      <c r="G11" s="74"/>
      <c r="H11" s="74"/>
      <c r="I11" s="123"/>
      <c r="J11" s="123"/>
      <c r="K11" s="123"/>
      <c r="L11" s="123"/>
      <c r="M11" s="123"/>
      <c r="N11" s="75"/>
      <c r="O11" s="148"/>
      <c r="P11" s="149"/>
      <c r="Q11" s="149"/>
      <c r="R11" s="150"/>
      <c r="S11" s="124"/>
      <c r="T11" s="125"/>
      <c r="U11" s="24"/>
      <c r="V11" s="93" t="str">
        <f t="shared" si="0"/>
        <v>Equipe 07</v>
      </c>
      <c r="W11" s="93"/>
      <c r="X11" s="93"/>
      <c r="Y11" s="93"/>
      <c r="Z11" s="94"/>
      <c r="AA11" s="84">
        <f t="shared" si="1"/>
        <v>0</v>
      </c>
      <c r="AB11" s="85" t="str">
        <f t="shared" si="2"/>
        <v>u</v>
      </c>
      <c r="AC11" s="86">
        <f t="shared" si="65"/>
        <v>1</v>
      </c>
      <c r="AD11" s="87">
        <f t="shared" si="3"/>
        <v>0</v>
      </c>
      <c r="AE11" s="88">
        <f t="shared" si="4"/>
        <v>0</v>
      </c>
      <c r="AF11" s="88">
        <f t="shared" si="5"/>
        <v>0</v>
      </c>
      <c r="AG11" s="88">
        <f t="shared" si="6"/>
        <v>0</v>
      </c>
      <c r="AH11" s="88">
        <f t="shared" si="7"/>
        <v>0</v>
      </c>
      <c r="AI11" s="88">
        <f t="shared" si="8"/>
        <v>0</v>
      </c>
      <c r="AJ11" s="88">
        <f t="shared" si="9"/>
        <v>0</v>
      </c>
      <c r="AK11" s="89">
        <f t="shared" si="10"/>
        <v>0</v>
      </c>
      <c r="AL11" s="90">
        <f t="shared" si="11"/>
        <v>0</v>
      </c>
      <c r="AM11" s="88">
        <f t="shared" si="12"/>
        <v>0</v>
      </c>
      <c r="AN11" s="91">
        <f t="shared" si="20"/>
        <v>0</v>
      </c>
      <c r="AO11" s="84">
        <f t="shared" si="13"/>
        <v>0</v>
      </c>
      <c r="AP11" s="88">
        <f t="shared" si="21"/>
        <v>0</v>
      </c>
      <c r="AQ11" s="88">
        <f t="shared" si="14"/>
        <v>0</v>
      </c>
      <c r="AR11" s="57">
        <v>7</v>
      </c>
      <c r="AS11" s="57">
        <f t="shared" si="22"/>
        <v>7</v>
      </c>
      <c r="AT11" s="96" t="s">
        <v>66</v>
      </c>
      <c r="AU11" s="97"/>
      <c r="AV11" s="97"/>
      <c r="AW11" s="97"/>
      <c r="AX11" s="98"/>
      <c r="AY11" s="4">
        <f t="shared" si="15"/>
        <v>1</v>
      </c>
      <c r="AZ11" s="4">
        <f t="shared" si="23"/>
        <v>0</v>
      </c>
      <c r="BA11" s="5" t="s">
        <v>20</v>
      </c>
      <c r="BB11" s="22">
        <f t="shared" si="24"/>
        <v>7</v>
      </c>
      <c r="BC11" s="6">
        <f t="shared" si="25"/>
        <v>0</v>
      </c>
      <c r="BD11" s="6">
        <f t="shared" si="26"/>
        <v>0</v>
      </c>
      <c r="BE11" s="6">
        <f t="shared" si="27"/>
        <v>0</v>
      </c>
      <c r="BF11" s="6">
        <f t="shared" si="28"/>
        <v>0</v>
      </c>
      <c r="BG11" s="6">
        <f t="shared" si="29"/>
        <v>0</v>
      </c>
      <c r="BH11" s="6">
        <f t="shared" si="30"/>
        <v>0</v>
      </c>
      <c r="BI11" s="6">
        <f t="shared" si="31"/>
        <v>0</v>
      </c>
      <c r="BJ11" s="6">
        <f t="shared" si="32"/>
        <v>0</v>
      </c>
      <c r="BK11" s="6">
        <f t="shared" si="33"/>
        <v>0</v>
      </c>
      <c r="BL11" s="6">
        <f t="shared" si="34"/>
        <v>0</v>
      </c>
      <c r="BM11" s="6">
        <f t="shared" si="35"/>
        <v>0</v>
      </c>
      <c r="BN11" s="6">
        <f t="shared" si="36"/>
        <v>0</v>
      </c>
      <c r="BO11" s="6">
        <f t="shared" si="37"/>
        <v>0</v>
      </c>
      <c r="BP11" s="46">
        <f t="shared" si="38"/>
        <v>0</v>
      </c>
      <c r="BQ11" s="44">
        <f t="shared" si="39"/>
        <v>0</v>
      </c>
      <c r="BR11" s="64">
        <f>BQ11+0.0000008</f>
        <v>7.9999999999999996E-7</v>
      </c>
      <c r="BS11" s="44">
        <f t="shared" si="40"/>
        <v>0</v>
      </c>
      <c r="BT11" s="44">
        <f t="shared" si="41"/>
        <v>0</v>
      </c>
      <c r="BU11" s="44">
        <f t="shared" si="42"/>
        <v>0</v>
      </c>
      <c r="BV11" s="44">
        <f t="shared" si="43"/>
        <v>0</v>
      </c>
      <c r="BW11" s="44">
        <f t="shared" si="44"/>
        <v>0</v>
      </c>
      <c r="BX11" s="44">
        <f t="shared" si="45"/>
        <v>0</v>
      </c>
      <c r="BY11" s="44">
        <f t="shared" si="46"/>
        <v>0</v>
      </c>
      <c r="BZ11" s="44">
        <f t="shared" si="47"/>
        <v>0</v>
      </c>
      <c r="CA11" s="44" t="b">
        <f t="shared" si="48"/>
        <v>0</v>
      </c>
      <c r="CB11" s="44" t="b">
        <f t="shared" si="49"/>
        <v>0</v>
      </c>
      <c r="CC11" s="44" t="b">
        <f t="shared" si="50"/>
        <v>0</v>
      </c>
      <c r="CD11" s="44" t="b">
        <f t="shared" si="51"/>
        <v>0</v>
      </c>
      <c r="CE11" s="44" t="b">
        <f t="shared" si="52"/>
        <v>0</v>
      </c>
      <c r="CF11" s="44" t="b">
        <f t="shared" si="53"/>
        <v>0</v>
      </c>
      <c r="CG11" s="44">
        <f t="shared" si="54"/>
        <v>0</v>
      </c>
      <c r="CH11" s="44">
        <f t="shared" si="55"/>
        <v>0</v>
      </c>
      <c r="CI11" s="44">
        <f t="shared" si="56"/>
        <v>0</v>
      </c>
      <c r="CJ11" s="44">
        <f t="shared" si="57"/>
        <v>0</v>
      </c>
      <c r="CK11" s="44" t="b">
        <f t="shared" si="58"/>
        <v>0</v>
      </c>
      <c r="CL11" s="44" t="b">
        <f t="shared" si="59"/>
        <v>0</v>
      </c>
      <c r="CM11" s="44" t="b">
        <f t="shared" si="60"/>
        <v>0</v>
      </c>
      <c r="CN11" s="44" t="b">
        <f t="shared" si="61"/>
        <v>0</v>
      </c>
      <c r="CO11" s="44" t="b">
        <f t="shared" si="62"/>
        <v>0</v>
      </c>
      <c r="CP11" s="45" t="b">
        <f t="shared" si="63"/>
        <v>0</v>
      </c>
      <c r="CQ11" s="44" t="str">
        <f t="shared" si="16"/>
        <v>Equipe 07</v>
      </c>
      <c r="CR11" s="44">
        <f t="shared" si="17"/>
        <v>0</v>
      </c>
      <c r="CS11" s="44">
        <f t="shared" si="18"/>
        <v>1</v>
      </c>
      <c r="CT11" s="44" t="str">
        <f t="shared" si="64"/>
        <v>Equipe 07</v>
      </c>
      <c r="CU11" s="7" t="str">
        <f t="shared" si="19"/>
        <v>Equipe 08</v>
      </c>
      <c r="CV11" s="7"/>
      <c r="CW11" s="7"/>
      <c r="CX11" s="7"/>
      <c r="CY11" s="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</row>
    <row r="12" spans="1:153" ht="16.5" customHeight="1" thickTop="1" x14ac:dyDescent="0.25">
      <c r="A12" s="38"/>
      <c r="B12" s="101"/>
      <c r="C12" s="101"/>
      <c r="D12" s="101"/>
      <c r="E12" s="101"/>
      <c r="F12" s="101"/>
      <c r="G12" s="39"/>
      <c r="H12" s="39"/>
      <c r="I12" s="101"/>
      <c r="J12" s="101"/>
      <c r="K12" s="101"/>
      <c r="L12" s="101"/>
      <c r="M12" s="101"/>
      <c r="N12" s="38"/>
      <c r="O12" s="24"/>
      <c r="P12" s="24"/>
      <c r="Q12" s="24"/>
      <c r="R12" s="24"/>
      <c r="S12" s="24"/>
      <c r="T12" s="24"/>
      <c r="U12" s="24"/>
      <c r="V12" s="93" t="str">
        <f t="shared" si="0"/>
        <v>Equipe 08</v>
      </c>
      <c r="W12" s="93"/>
      <c r="X12" s="93"/>
      <c r="Y12" s="93"/>
      <c r="Z12" s="94"/>
      <c r="AA12" s="84">
        <f t="shared" si="1"/>
        <v>0</v>
      </c>
      <c r="AB12" s="85" t="str">
        <f t="shared" si="2"/>
        <v>u</v>
      </c>
      <c r="AC12" s="86">
        <f t="shared" si="65"/>
        <v>1</v>
      </c>
      <c r="AD12" s="87">
        <f t="shared" si="3"/>
        <v>0</v>
      </c>
      <c r="AE12" s="88">
        <f t="shared" si="4"/>
        <v>0</v>
      </c>
      <c r="AF12" s="88">
        <f t="shared" si="5"/>
        <v>0</v>
      </c>
      <c r="AG12" s="88">
        <f t="shared" si="6"/>
        <v>0</v>
      </c>
      <c r="AH12" s="88">
        <f t="shared" si="7"/>
        <v>0</v>
      </c>
      <c r="AI12" s="88">
        <f t="shared" si="8"/>
        <v>0</v>
      </c>
      <c r="AJ12" s="88">
        <f t="shared" si="9"/>
        <v>0</v>
      </c>
      <c r="AK12" s="89">
        <f t="shared" si="10"/>
        <v>0</v>
      </c>
      <c r="AL12" s="90">
        <f t="shared" si="11"/>
        <v>0</v>
      </c>
      <c r="AM12" s="88">
        <f t="shared" si="12"/>
        <v>0</v>
      </c>
      <c r="AN12" s="91">
        <f t="shared" si="20"/>
        <v>0</v>
      </c>
      <c r="AO12" s="84">
        <f t="shared" si="13"/>
        <v>0</v>
      </c>
      <c r="AP12" s="88">
        <f t="shared" si="21"/>
        <v>0</v>
      </c>
      <c r="AQ12" s="88">
        <f t="shared" si="14"/>
        <v>0</v>
      </c>
      <c r="AR12" s="57">
        <v>8</v>
      </c>
      <c r="AS12" s="57">
        <f t="shared" si="22"/>
        <v>8</v>
      </c>
      <c r="AT12" s="96" t="s">
        <v>67</v>
      </c>
      <c r="AU12" s="97"/>
      <c r="AV12" s="97"/>
      <c r="AW12" s="97"/>
      <c r="AX12" s="98"/>
      <c r="AY12" s="4">
        <f t="shared" si="15"/>
        <v>1</v>
      </c>
      <c r="AZ12" s="4">
        <f t="shared" si="23"/>
        <v>0</v>
      </c>
      <c r="BA12" s="5" t="s">
        <v>20</v>
      </c>
      <c r="BB12" s="22">
        <f t="shared" si="24"/>
        <v>8</v>
      </c>
      <c r="BC12" s="6">
        <f t="shared" si="25"/>
        <v>0</v>
      </c>
      <c r="BD12" s="6">
        <f t="shared" si="26"/>
        <v>0</v>
      </c>
      <c r="BE12" s="6">
        <f t="shared" si="27"/>
        <v>0</v>
      </c>
      <c r="BF12" s="6">
        <f t="shared" si="28"/>
        <v>0</v>
      </c>
      <c r="BG12" s="6">
        <f t="shared" si="29"/>
        <v>0</v>
      </c>
      <c r="BH12" s="6">
        <f t="shared" si="30"/>
        <v>0</v>
      </c>
      <c r="BI12" s="6">
        <f t="shared" si="31"/>
        <v>0</v>
      </c>
      <c r="BJ12" s="6">
        <f t="shared" si="32"/>
        <v>0</v>
      </c>
      <c r="BK12" s="6">
        <f t="shared" si="33"/>
        <v>0</v>
      </c>
      <c r="BL12" s="6">
        <f t="shared" si="34"/>
        <v>0</v>
      </c>
      <c r="BM12" s="6">
        <f t="shared" si="35"/>
        <v>0</v>
      </c>
      <c r="BN12" s="6">
        <f t="shared" si="36"/>
        <v>0</v>
      </c>
      <c r="BO12" s="6">
        <f t="shared" si="37"/>
        <v>0</v>
      </c>
      <c r="BP12" s="46">
        <f t="shared" si="38"/>
        <v>0</v>
      </c>
      <c r="BQ12" s="44">
        <f t="shared" si="39"/>
        <v>0</v>
      </c>
      <c r="BR12" s="64">
        <f>BQ12+0.0000007</f>
        <v>6.9999999999999997E-7</v>
      </c>
      <c r="BS12" s="44">
        <f t="shared" si="40"/>
        <v>0</v>
      </c>
      <c r="BT12" s="44">
        <f t="shared" si="41"/>
        <v>0</v>
      </c>
      <c r="BU12" s="44">
        <f t="shared" si="42"/>
        <v>0</v>
      </c>
      <c r="BV12" s="44">
        <f t="shared" si="43"/>
        <v>0</v>
      </c>
      <c r="BW12" s="44">
        <f t="shared" si="44"/>
        <v>0</v>
      </c>
      <c r="BX12" s="44">
        <f t="shared" si="45"/>
        <v>0</v>
      </c>
      <c r="BY12" s="44">
        <f t="shared" si="46"/>
        <v>0</v>
      </c>
      <c r="BZ12" s="44">
        <f t="shared" si="47"/>
        <v>0</v>
      </c>
      <c r="CA12" s="44" t="b">
        <f t="shared" si="48"/>
        <v>0</v>
      </c>
      <c r="CB12" s="44" t="b">
        <f t="shared" si="49"/>
        <v>0</v>
      </c>
      <c r="CC12" s="44" t="b">
        <f t="shared" si="50"/>
        <v>0</v>
      </c>
      <c r="CD12" s="44" t="b">
        <f t="shared" si="51"/>
        <v>0</v>
      </c>
      <c r="CE12" s="44" t="b">
        <f t="shared" si="52"/>
        <v>0</v>
      </c>
      <c r="CF12" s="44" t="b">
        <f t="shared" si="53"/>
        <v>0</v>
      </c>
      <c r="CG12" s="44">
        <f t="shared" si="54"/>
        <v>0</v>
      </c>
      <c r="CH12" s="44">
        <f t="shared" si="55"/>
        <v>0</v>
      </c>
      <c r="CI12" s="44">
        <f t="shared" si="56"/>
        <v>0</v>
      </c>
      <c r="CJ12" s="44">
        <f t="shared" si="57"/>
        <v>0</v>
      </c>
      <c r="CK12" s="44" t="b">
        <f t="shared" si="58"/>
        <v>0</v>
      </c>
      <c r="CL12" s="44" t="b">
        <f t="shared" si="59"/>
        <v>0</v>
      </c>
      <c r="CM12" s="44" t="b">
        <f t="shared" si="60"/>
        <v>0</v>
      </c>
      <c r="CN12" s="44" t="b">
        <f t="shared" si="61"/>
        <v>0</v>
      </c>
      <c r="CO12" s="44" t="b">
        <f t="shared" si="62"/>
        <v>0</v>
      </c>
      <c r="CP12" s="45" t="b">
        <f t="shared" si="63"/>
        <v>0</v>
      </c>
      <c r="CQ12" s="44" t="str">
        <f t="shared" si="16"/>
        <v>Equipe 08</v>
      </c>
      <c r="CR12" s="44">
        <f t="shared" si="17"/>
        <v>0</v>
      </c>
      <c r="CS12" s="44">
        <f t="shared" si="18"/>
        <v>1</v>
      </c>
      <c r="CT12" s="44" t="str">
        <f t="shared" si="64"/>
        <v>Equipe 08</v>
      </c>
      <c r="CU12" s="7" t="str">
        <f t="shared" si="19"/>
        <v>Equipe 09</v>
      </c>
      <c r="CV12" s="7"/>
      <c r="CW12" s="7"/>
      <c r="CX12" s="7"/>
      <c r="CY12" s="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48"/>
      <c r="EW12" s="48"/>
    </row>
    <row r="13" spans="1:153" ht="16.5" customHeight="1" x14ac:dyDescent="0.25">
      <c r="A13" s="38"/>
      <c r="B13" s="101"/>
      <c r="C13" s="101"/>
      <c r="D13" s="101"/>
      <c r="E13" s="101"/>
      <c r="F13" s="101"/>
      <c r="G13" s="39"/>
      <c r="H13" s="39"/>
      <c r="I13" s="101"/>
      <c r="J13" s="101"/>
      <c r="K13" s="101"/>
      <c r="L13" s="101"/>
      <c r="M13" s="101"/>
      <c r="N13" s="38"/>
      <c r="O13" s="24"/>
      <c r="P13" s="24"/>
      <c r="Q13" s="24"/>
      <c r="R13" s="24"/>
      <c r="S13" s="24"/>
      <c r="T13" s="24"/>
      <c r="U13" s="24"/>
      <c r="V13" s="93" t="str">
        <f t="shared" si="0"/>
        <v>Equipe 09</v>
      </c>
      <c r="W13" s="93"/>
      <c r="X13" s="93"/>
      <c r="Y13" s="93"/>
      <c r="Z13" s="94"/>
      <c r="AA13" s="84">
        <f t="shared" si="1"/>
        <v>0</v>
      </c>
      <c r="AB13" s="85" t="str">
        <f t="shared" si="2"/>
        <v>u</v>
      </c>
      <c r="AC13" s="86">
        <f t="shared" si="65"/>
        <v>1</v>
      </c>
      <c r="AD13" s="87">
        <f t="shared" si="3"/>
        <v>0</v>
      </c>
      <c r="AE13" s="88">
        <f t="shared" si="4"/>
        <v>0</v>
      </c>
      <c r="AF13" s="88">
        <f t="shared" si="5"/>
        <v>0</v>
      </c>
      <c r="AG13" s="88">
        <f t="shared" si="6"/>
        <v>0</v>
      </c>
      <c r="AH13" s="88">
        <f t="shared" si="7"/>
        <v>0</v>
      </c>
      <c r="AI13" s="88">
        <f t="shared" si="8"/>
        <v>0</v>
      </c>
      <c r="AJ13" s="88">
        <f t="shared" si="9"/>
        <v>0</v>
      </c>
      <c r="AK13" s="89">
        <f t="shared" si="10"/>
        <v>0</v>
      </c>
      <c r="AL13" s="90">
        <f t="shared" si="11"/>
        <v>0</v>
      </c>
      <c r="AM13" s="88">
        <f t="shared" si="12"/>
        <v>0</v>
      </c>
      <c r="AN13" s="91">
        <f t="shared" si="20"/>
        <v>0</v>
      </c>
      <c r="AO13" s="84">
        <f t="shared" si="13"/>
        <v>0</v>
      </c>
      <c r="AP13" s="88">
        <f t="shared" si="21"/>
        <v>0</v>
      </c>
      <c r="AQ13" s="88">
        <f t="shared" si="14"/>
        <v>0</v>
      </c>
      <c r="AR13" s="57">
        <v>9</v>
      </c>
      <c r="AS13" s="57">
        <f t="shared" si="22"/>
        <v>9</v>
      </c>
      <c r="AT13" s="96" t="s">
        <v>68</v>
      </c>
      <c r="AU13" s="97"/>
      <c r="AV13" s="97"/>
      <c r="AW13" s="97"/>
      <c r="AX13" s="98"/>
      <c r="AY13" s="4">
        <f t="shared" si="15"/>
        <v>1</v>
      </c>
      <c r="AZ13" s="4">
        <f t="shared" si="23"/>
        <v>0</v>
      </c>
      <c r="BA13" s="5" t="s">
        <v>20</v>
      </c>
      <c r="BB13" s="22">
        <f t="shared" si="24"/>
        <v>9</v>
      </c>
      <c r="BC13" s="6">
        <f t="shared" si="25"/>
        <v>0</v>
      </c>
      <c r="BD13" s="6">
        <f t="shared" si="26"/>
        <v>0</v>
      </c>
      <c r="BE13" s="6">
        <f t="shared" si="27"/>
        <v>0</v>
      </c>
      <c r="BF13" s="6">
        <f t="shared" si="28"/>
        <v>0</v>
      </c>
      <c r="BG13" s="6">
        <f t="shared" si="29"/>
        <v>0</v>
      </c>
      <c r="BH13" s="6">
        <f t="shared" si="30"/>
        <v>0</v>
      </c>
      <c r="BI13" s="6">
        <f t="shared" si="31"/>
        <v>0</v>
      </c>
      <c r="BJ13" s="6">
        <f t="shared" si="32"/>
        <v>0</v>
      </c>
      <c r="BK13" s="6">
        <f t="shared" si="33"/>
        <v>0</v>
      </c>
      <c r="BL13" s="6">
        <f t="shared" si="34"/>
        <v>0</v>
      </c>
      <c r="BM13" s="6">
        <f t="shared" si="35"/>
        <v>0</v>
      </c>
      <c r="BN13" s="6">
        <f t="shared" si="36"/>
        <v>0</v>
      </c>
      <c r="BO13" s="6">
        <f t="shared" si="37"/>
        <v>0</v>
      </c>
      <c r="BP13" s="46">
        <f t="shared" si="38"/>
        <v>0</v>
      </c>
      <c r="BQ13" s="44">
        <f t="shared" si="39"/>
        <v>0</v>
      </c>
      <c r="BR13" s="64">
        <f>BQ13+0.0000006</f>
        <v>5.9999999999999997E-7</v>
      </c>
      <c r="BS13" s="44">
        <f t="shared" si="40"/>
        <v>0</v>
      </c>
      <c r="BT13" s="44">
        <f t="shared" si="41"/>
        <v>0</v>
      </c>
      <c r="BU13" s="44">
        <f t="shared" si="42"/>
        <v>0</v>
      </c>
      <c r="BV13" s="44">
        <f t="shared" si="43"/>
        <v>0</v>
      </c>
      <c r="BW13" s="44">
        <f t="shared" si="44"/>
        <v>0</v>
      </c>
      <c r="BX13" s="44">
        <f t="shared" si="45"/>
        <v>0</v>
      </c>
      <c r="BY13" s="44">
        <f t="shared" si="46"/>
        <v>0</v>
      </c>
      <c r="BZ13" s="44">
        <f t="shared" si="47"/>
        <v>0</v>
      </c>
      <c r="CA13" s="44" t="b">
        <f t="shared" si="48"/>
        <v>0</v>
      </c>
      <c r="CB13" s="44" t="b">
        <f t="shared" si="49"/>
        <v>0</v>
      </c>
      <c r="CC13" s="44" t="b">
        <f t="shared" si="50"/>
        <v>0</v>
      </c>
      <c r="CD13" s="44" t="b">
        <f t="shared" si="51"/>
        <v>0</v>
      </c>
      <c r="CE13" s="44" t="b">
        <f t="shared" si="52"/>
        <v>0</v>
      </c>
      <c r="CF13" s="44" t="b">
        <f t="shared" si="53"/>
        <v>0</v>
      </c>
      <c r="CG13" s="44">
        <f t="shared" si="54"/>
        <v>0</v>
      </c>
      <c r="CH13" s="44">
        <f t="shared" si="55"/>
        <v>0</v>
      </c>
      <c r="CI13" s="44">
        <f t="shared" si="56"/>
        <v>0</v>
      </c>
      <c r="CJ13" s="44">
        <f t="shared" si="57"/>
        <v>0</v>
      </c>
      <c r="CK13" s="44" t="b">
        <f t="shared" si="58"/>
        <v>0</v>
      </c>
      <c r="CL13" s="44" t="b">
        <f t="shared" si="59"/>
        <v>0</v>
      </c>
      <c r="CM13" s="44" t="b">
        <f t="shared" si="60"/>
        <v>0</v>
      </c>
      <c r="CN13" s="44" t="b">
        <f t="shared" si="61"/>
        <v>0</v>
      </c>
      <c r="CO13" s="44" t="b">
        <f t="shared" si="62"/>
        <v>0</v>
      </c>
      <c r="CP13" s="45" t="b">
        <f t="shared" si="63"/>
        <v>0</v>
      </c>
      <c r="CQ13" s="44" t="str">
        <f t="shared" si="16"/>
        <v>Equipe 09</v>
      </c>
      <c r="CR13" s="44">
        <f t="shared" si="17"/>
        <v>0</v>
      </c>
      <c r="CS13" s="44">
        <f t="shared" si="18"/>
        <v>1</v>
      </c>
      <c r="CT13" s="44" t="str">
        <f t="shared" si="64"/>
        <v>Equipe 09</v>
      </c>
      <c r="CU13" s="7" t="str">
        <f t="shared" si="19"/>
        <v>Equipe 10</v>
      </c>
      <c r="CV13" s="7"/>
      <c r="CW13" s="7"/>
      <c r="CX13" s="7"/>
      <c r="CY13" s="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</row>
    <row r="14" spans="1:153" ht="16.5" customHeight="1" x14ac:dyDescent="0.25">
      <c r="A14" s="38"/>
      <c r="B14" s="101"/>
      <c r="C14" s="101"/>
      <c r="D14" s="101"/>
      <c r="E14" s="101"/>
      <c r="F14" s="101"/>
      <c r="G14" s="39"/>
      <c r="H14" s="39"/>
      <c r="I14" s="101"/>
      <c r="J14" s="101"/>
      <c r="K14" s="101"/>
      <c r="L14" s="101"/>
      <c r="M14" s="101"/>
      <c r="N14" s="38"/>
      <c r="O14" s="24"/>
      <c r="P14" s="24"/>
      <c r="Q14" s="24"/>
      <c r="R14" s="24"/>
      <c r="S14" s="24"/>
      <c r="T14" s="24"/>
      <c r="U14" s="24"/>
      <c r="V14" s="93" t="str">
        <f t="shared" si="0"/>
        <v>Equipe 10</v>
      </c>
      <c r="W14" s="93"/>
      <c r="X14" s="93"/>
      <c r="Y14" s="93"/>
      <c r="Z14" s="94"/>
      <c r="AA14" s="84">
        <f t="shared" si="1"/>
        <v>0</v>
      </c>
      <c r="AB14" s="85" t="str">
        <f t="shared" si="2"/>
        <v>u</v>
      </c>
      <c r="AC14" s="86">
        <f t="shared" si="65"/>
        <v>1</v>
      </c>
      <c r="AD14" s="87">
        <f t="shared" si="3"/>
        <v>0</v>
      </c>
      <c r="AE14" s="88">
        <f t="shared" si="4"/>
        <v>0</v>
      </c>
      <c r="AF14" s="88">
        <f t="shared" si="5"/>
        <v>0</v>
      </c>
      <c r="AG14" s="88">
        <f t="shared" si="6"/>
        <v>0</v>
      </c>
      <c r="AH14" s="88">
        <f t="shared" si="7"/>
        <v>0</v>
      </c>
      <c r="AI14" s="88">
        <f t="shared" si="8"/>
        <v>0</v>
      </c>
      <c r="AJ14" s="88">
        <f t="shared" si="9"/>
        <v>0</v>
      </c>
      <c r="AK14" s="89">
        <f t="shared" si="10"/>
        <v>0</v>
      </c>
      <c r="AL14" s="90">
        <f t="shared" si="11"/>
        <v>0</v>
      </c>
      <c r="AM14" s="88">
        <f t="shared" si="12"/>
        <v>0</v>
      </c>
      <c r="AN14" s="91">
        <f t="shared" si="20"/>
        <v>0</v>
      </c>
      <c r="AO14" s="84">
        <f t="shared" si="13"/>
        <v>0</v>
      </c>
      <c r="AP14" s="88">
        <f t="shared" si="21"/>
        <v>0</v>
      </c>
      <c r="AQ14" s="88">
        <f t="shared" si="14"/>
        <v>0</v>
      </c>
      <c r="AR14" s="57">
        <v>10</v>
      </c>
      <c r="AS14" s="57">
        <f t="shared" si="22"/>
        <v>10</v>
      </c>
      <c r="AT14" s="96" t="s">
        <v>69</v>
      </c>
      <c r="AU14" s="97"/>
      <c r="AV14" s="97"/>
      <c r="AW14" s="97"/>
      <c r="AX14" s="98"/>
      <c r="AY14" s="4">
        <f t="shared" si="15"/>
        <v>1</v>
      </c>
      <c r="AZ14" s="4">
        <f t="shared" si="23"/>
        <v>0</v>
      </c>
      <c r="BA14" s="5" t="s">
        <v>20</v>
      </c>
      <c r="BB14" s="22">
        <f t="shared" si="24"/>
        <v>10</v>
      </c>
      <c r="BC14" s="6">
        <f t="shared" si="25"/>
        <v>0</v>
      </c>
      <c r="BD14" s="6">
        <f t="shared" si="26"/>
        <v>0</v>
      </c>
      <c r="BE14" s="6">
        <f t="shared" si="27"/>
        <v>0</v>
      </c>
      <c r="BF14" s="6">
        <f t="shared" si="28"/>
        <v>0</v>
      </c>
      <c r="BG14" s="6">
        <f t="shared" si="29"/>
        <v>0</v>
      </c>
      <c r="BH14" s="6">
        <f t="shared" si="30"/>
        <v>0</v>
      </c>
      <c r="BI14" s="6">
        <f t="shared" si="31"/>
        <v>0</v>
      </c>
      <c r="BJ14" s="6">
        <f t="shared" si="32"/>
        <v>0</v>
      </c>
      <c r="BK14" s="6">
        <f t="shared" si="33"/>
        <v>0</v>
      </c>
      <c r="BL14" s="6">
        <f t="shared" si="34"/>
        <v>0</v>
      </c>
      <c r="BM14" s="6">
        <f t="shared" si="35"/>
        <v>0</v>
      </c>
      <c r="BN14" s="6">
        <f t="shared" si="36"/>
        <v>0</v>
      </c>
      <c r="BO14" s="6">
        <f t="shared" si="37"/>
        <v>0</v>
      </c>
      <c r="BP14" s="46">
        <f t="shared" si="38"/>
        <v>0</v>
      </c>
      <c r="BQ14" s="44">
        <f t="shared" si="39"/>
        <v>0</v>
      </c>
      <c r="BR14" s="64">
        <f>BQ14+0.0000005</f>
        <v>4.9999999999999998E-7</v>
      </c>
      <c r="BS14" s="44">
        <f t="shared" si="40"/>
        <v>0</v>
      </c>
      <c r="BT14" s="44">
        <f t="shared" si="41"/>
        <v>0</v>
      </c>
      <c r="BU14" s="44">
        <f t="shared" si="42"/>
        <v>0</v>
      </c>
      <c r="BV14" s="44">
        <f t="shared" si="43"/>
        <v>0</v>
      </c>
      <c r="BW14" s="44">
        <f t="shared" si="44"/>
        <v>0</v>
      </c>
      <c r="BX14" s="44">
        <f t="shared" si="45"/>
        <v>0</v>
      </c>
      <c r="BY14" s="44">
        <f t="shared" si="46"/>
        <v>0</v>
      </c>
      <c r="BZ14" s="44">
        <f t="shared" si="47"/>
        <v>0</v>
      </c>
      <c r="CA14" s="44" t="b">
        <f t="shared" si="48"/>
        <v>0</v>
      </c>
      <c r="CB14" s="44" t="b">
        <f t="shared" si="49"/>
        <v>0</v>
      </c>
      <c r="CC14" s="44" t="b">
        <f t="shared" si="50"/>
        <v>0</v>
      </c>
      <c r="CD14" s="44" t="b">
        <f t="shared" si="51"/>
        <v>0</v>
      </c>
      <c r="CE14" s="44" t="b">
        <f t="shared" si="52"/>
        <v>0</v>
      </c>
      <c r="CF14" s="44" t="b">
        <f t="shared" si="53"/>
        <v>0</v>
      </c>
      <c r="CG14" s="44">
        <f t="shared" si="54"/>
        <v>0</v>
      </c>
      <c r="CH14" s="44">
        <f t="shared" si="55"/>
        <v>0</v>
      </c>
      <c r="CI14" s="44">
        <f t="shared" si="56"/>
        <v>0</v>
      </c>
      <c r="CJ14" s="44">
        <f t="shared" si="57"/>
        <v>0</v>
      </c>
      <c r="CK14" s="44" t="b">
        <f t="shared" si="58"/>
        <v>0</v>
      </c>
      <c r="CL14" s="44" t="b">
        <f t="shared" si="59"/>
        <v>0</v>
      </c>
      <c r="CM14" s="44" t="b">
        <f t="shared" si="60"/>
        <v>0</v>
      </c>
      <c r="CN14" s="44" t="b">
        <f t="shared" si="61"/>
        <v>0</v>
      </c>
      <c r="CO14" s="44" t="b">
        <f t="shared" si="62"/>
        <v>0</v>
      </c>
      <c r="CP14" s="45" t="b">
        <f t="shared" si="63"/>
        <v>0</v>
      </c>
      <c r="CQ14" s="44" t="str">
        <f t="shared" si="16"/>
        <v>Equipe 10</v>
      </c>
      <c r="CR14" s="44">
        <f t="shared" si="17"/>
        <v>0</v>
      </c>
      <c r="CS14" s="44">
        <f t="shared" si="18"/>
        <v>1</v>
      </c>
      <c r="CT14" s="44" t="str">
        <f t="shared" si="64"/>
        <v>Equipe 10</v>
      </c>
      <c r="CU14" s="7" t="str">
        <f t="shared" si="19"/>
        <v>Equipe 11</v>
      </c>
      <c r="CV14" s="7"/>
      <c r="CW14" s="7"/>
      <c r="CX14" s="7"/>
      <c r="CY14" s="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</row>
    <row r="15" spans="1:153" ht="16.5" customHeight="1" x14ac:dyDescent="0.25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47"/>
      <c r="Q15" s="47"/>
      <c r="R15" s="47"/>
      <c r="S15" s="47"/>
      <c r="T15" s="47"/>
      <c r="U15" s="47"/>
      <c r="V15" s="93" t="str">
        <f t="shared" si="0"/>
        <v>Equipe 11</v>
      </c>
      <c r="W15" s="93"/>
      <c r="X15" s="93"/>
      <c r="Y15" s="93"/>
      <c r="Z15" s="94"/>
      <c r="AA15" s="84">
        <f t="shared" si="1"/>
        <v>0</v>
      </c>
      <c r="AB15" s="85" t="str">
        <f t="shared" si="2"/>
        <v>u</v>
      </c>
      <c r="AC15" s="86">
        <f t="shared" si="65"/>
        <v>1</v>
      </c>
      <c r="AD15" s="87">
        <f t="shared" si="3"/>
        <v>0</v>
      </c>
      <c r="AE15" s="88">
        <f t="shared" si="4"/>
        <v>0</v>
      </c>
      <c r="AF15" s="88">
        <f t="shared" si="5"/>
        <v>0</v>
      </c>
      <c r="AG15" s="88">
        <f t="shared" si="6"/>
        <v>0</v>
      </c>
      <c r="AH15" s="88">
        <f t="shared" si="7"/>
        <v>0</v>
      </c>
      <c r="AI15" s="88">
        <f t="shared" si="8"/>
        <v>0</v>
      </c>
      <c r="AJ15" s="88">
        <f t="shared" si="9"/>
        <v>0</v>
      </c>
      <c r="AK15" s="89">
        <f t="shared" si="10"/>
        <v>0</v>
      </c>
      <c r="AL15" s="90">
        <f t="shared" si="11"/>
        <v>0</v>
      </c>
      <c r="AM15" s="88">
        <f t="shared" si="12"/>
        <v>0</v>
      </c>
      <c r="AN15" s="91">
        <f t="shared" si="20"/>
        <v>0</v>
      </c>
      <c r="AO15" s="84">
        <f t="shared" si="13"/>
        <v>0</v>
      </c>
      <c r="AP15" s="88">
        <f t="shared" si="21"/>
        <v>0</v>
      </c>
      <c r="AQ15" s="88">
        <f t="shared" si="14"/>
        <v>0</v>
      </c>
      <c r="AR15" s="57">
        <v>11</v>
      </c>
      <c r="AS15" s="57">
        <f t="shared" si="22"/>
        <v>11</v>
      </c>
      <c r="AT15" s="96" t="s">
        <v>70</v>
      </c>
      <c r="AU15" s="97"/>
      <c r="AV15" s="97"/>
      <c r="AW15" s="97"/>
      <c r="AX15" s="98"/>
      <c r="AY15" s="4">
        <f t="shared" si="15"/>
        <v>1</v>
      </c>
      <c r="AZ15" s="4">
        <f t="shared" si="23"/>
        <v>0</v>
      </c>
      <c r="BA15" s="5" t="s">
        <v>20</v>
      </c>
      <c r="BB15" s="22">
        <f t="shared" si="24"/>
        <v>11</v>
      </c>
      <c r="BC15" s="6">
        <f t="shared" si="25"/>
        <v>0</v>
      </c>
      <c r="BD15" s="6">
        <f t="shared" si="26"/>
        <v>0</v>
      </c>
      <c r="BE15" s="6">
        <f t="shared" si="27"/>
        <v>0</v>
      </c>
      <c r="BF15" s="6">
        <f t="shared" si="28"/>
        <v>0</v>
      </c>
      <c r="BG15" s="6">
        <f t="shared" si="29"/>
        <v>0</v>
      </c>
      <c r="BH15" s="6">
        <f t="shared" si="30"/>
        <v>0</v>
      </c>
      <c r="BI15" s="6">
        <f t="shared" si="31"/>
        <v>0</v>
      </c>
      <c r="BJ15" s="6">
        <f t="shared" si="32"/>
        <v>0</v>
      </c>
      <c r="BK15" s="6">
        <f t="shared" si="33"/>
        <v>0</v>
      </c>
      <c r="BL15" s="6">
        <f t="shared" si="34"/>
        <v>0</v>
      </c>
      <c r="BM15" s="6">
        <f t="shared" si="35"/>
        <v>0</v>
      </c>
      <c r="BN15" s="6">
        <f t="shared" si="36"/>
        <v>0</v>
      </c>
      <c r="BO15" s="6">
        <f t="shared" si="37"/>
        <v>0</v>
      </c>
      <c r="BP15" s="46">
        <f t="shared" si="38"/>
        <v>0</v>
      </c>
      <c r="BQ15" s="44">
        <f t="shared" si="39"/>
        <v>0</v>
      </c>
      <c r="BR15" s="64">
        <f>BQ15+0.0000004</f>
        <v>3.9999999999999998E-7</v>
      </c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4" t="str">
        <f t="shared" si="16"/>
        <v>Equipe 11</v>
      </c>
      <c r="CR15" s="44">
        <f t="shared" si="17"/>
        <v>0</v>
      </c>
      <c r="CS15" s="44">
        <f t="shared" si="18"/>
        <v>1</v>
      </c>
      <c r="CT15" s="44" t="str">
        <f t="shared" si="64"/>
        <v>Equipe 11</v>
      </c>
      <c r="CU15" s="7" t="str">
        <f t="shared" si="19"/>
        <v>Equipe 12</v>
      </c>
      <c r="CV15" s="7"/>
      <c r="CW15" s="7"/>
      <c r="CX15" s="7"/>
      <c r="CY15" s="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</row>
    <row r="16" spans="1:153" ht="16.5" customHeight="1" x14ac:dyDescent="0.25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47"/>
      <c r="Q16" s="47"/>
      <c r="R16" s="47"/>
      <c r="S16" s="47"/>
      <c r="T16" s="47"/>
      <c r="U16" s="47"/>
      <c r="V16" s="93" t="str">
        <f t="shared" si="0"/>
        <v>Equipe 12</v>
      </c>
      <c r="W16" s="93"/>
      <c r="X16" s="93"/>
      <c r="Y16" s="93"/>
      <c r="Z16" s="94"/>
      <c r="AA16" s="84">
        <f t="shared" si="1"/>
        <v>0</v>
      </c>
      <c r="AB16" s="85" t="str">
        <f t="shared" si="2"/>
        <v>u</v>
      </c>
      <c r="AC16" s="86">
        <f t="shared" si="65"/>
        <v>1</v>
      </c>
      <c r="AD16" s="87">
        <f t="shared" si="3"/>
        <v>0</v>
      </c>
      <c r="AE16" s="88">
        <f t="shared" si="4"/>
        <v>0</v>
      </c>
      <c r="AF16" s="88">
        <f t="shared" si="5"/>
        <v>0</v>
      </c>
      <c r="AG16" s="88">
        <f t="shared" si="6"/>
        <v>0</v>
      </c>
      <c r="AH16" s="88">
        <f t="shared" si="7"/>
        <v>0</v>
      </c>
      <c r="AI16" s="88">
        <f t="shared" si="8"/>
        <v>0</v>
      </c>
      <c r="AJ16" s="88">
        <f t="shared" si="9"/>
        <v>0</v>
      </c>
      <c r="AK16" s="89">
        <f t="shared" si="10"/>
        <v>0</v>
      </c>
      <c r="AL16" s="90">
        <f t="shared" si="11"/>
        <v>0</v>
      </c>
      <c r="AM16" s="88">
        <f t="shared" si="12"/>
        <v>0</v>
      </c>
      <c r="AN16" s="91">
        <f t="shared" si="20"/>
        <v>0</v>
      </c>
      <c r="AO16" s="84">
        <f t="shared" si="13"/>
        <v>0</v>
      </c>
      <c r="AP16" s="88">
        <f t="shared" si="21"/>
        <v>0</v>
      </c>
      <c r="AQ16" s="88">
        <f t="shared" si="14"/>
        <v>0</v>
      </c>
      <c r="AR16" s="57">
        <v>12</v>
      </c>
      <c r="AS16" s="57">
        <f t="shared" si="22"/>
        <v>12</v>
      </c>
      <c r="AT16" s="96" t="s">
        <v>71</v>
      </c>
      <c r="AU16" s="97"/>
      <c r="AV16" s="97"/>
      <c r="AW16" s="97"/>
      <c r="AX16" s="98"/>
      <c r="AY16" s="4">
        <f t="shared" si="15"/>
        <v>1</v>
      </c>
      <c r="AZ16" s="4">
        <f t="shared" si="23"/>
        <v>0</v>
      </c>
      <c r="BA16" s="5" t="s">
        <v>20</v>
      </c>
      <c r="BB16" s="22">
        <f t="shared" si="24"/>
        <v>12</v>
      </c>
      <c r="BC16" s="6">
        <f t="shared" si="25"/>
        <v>0</v>
      </c>
      <c r="BD16" s="6">
        <f t="shared" si="26"/>
        <v>0</v>
      </c>
      <c r="BE16" s="6">
        <f t="shared" si="27"/>
        <v>0</v>
      </c>
      <c r="BF16" s="6">
        <f t="shared" si="28"/>
        <v>0</v>
      </c>
      <c r="BG16" s="6">
        <f t="shared" si="29"/>
        <v>0</v>
      </c>
      <c r="BH16" s="6">
        <f t="shared" si="30"/>
        <v>0</v>
      </c>
      <c r="BI16" s="6">
        <f t="shared" si="31"/>
        <v>0</v>
      </c>
      <c r="BJ16" s="6">
        <f t="shared" si="32"/>
        <v>0</v>
      </c>
      <c r="BK16" s="6">
        <f t="shared" si="33"/>
        <v>0</v>
      </c>
      <c r="BL16" s="6">
        <f t="shared" si="34"/>
        <v>0</v>
      </c>
      <c r="BM16" s="6">
        <f t="shared" si="35"/>
        <v>0</v>
      </c>
      <c r="BN16" s="6">
        <f t="shared" si="36"/>
        <v>0</v>
      </c>
      <c r="BO16" s="6">
        <f t="shared" si="37"/>
        <v>0</v>
      </c>
      <c r="BP16" s="46">
        <f t="shared" si="38"/>
        <v>0</v>
      </c>
      <c r="BQ16" s="44">
        <f t="shared" si="39"/>
        <v>0</v>
      </c>
      <c r="BR16" s="64">
        <f>BQ16+0.0000003</f>
        <v>2.9999999999999999E-7</v>
      </c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4" t="str">
        <f t="shared" si="16"/>
        <v>Equipe 12</v>
      </c>
      <c r="CR16" s="44">
        <f t="shared" si="17"/>
        <v>0</v>
      </c>
      <c r="CS16" s="44">
        <f t="shared" si="18"/>
        <v>1</v>
      </c>
      <c r="CT16" s="44" t="str">
        <f t="shared" si="64"/>
        <v>Equipe 12</v>
      </c>
      <c r="CU16" s="7" t="str">
        <f t="shared" si="19"/>
        <v>Equipe 13</v>
      </c>
      <c r="CV16" s="7"/>
      <c r="CW16" s="7"/>
      <c r="CX16" s="7"/>
      <c r="CY16" s="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</row>
    <row r="17" spans="1:153" ht="16.5" customHeight="1" x14ac:dyDescent="0.25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47"/>
      <c r="Q17" s="47"/>
      <c r="R17" s="47"/>
      <c r="S17" s="47"/>
      <c r="T17" s="47"/>
      <c r="U17" s="47"/>
      <c r="V17" s="93" t="str">
        <f t="shared" si="0"/>
        <v>Equipe 13</v>
      </c>
      <c r="W17" s="93"/>
      <c r="X17" s="93"/>
      <c r="Y17" s="93"/>
      <c r="Z17" s="94"/>
      <c r="AA17" s="84">
        <f t="shared" si="1"/>
        <v>0</v>
      </c>
      <c r="AB17" s="85" t="str">
        <f t="shared" si="2"/>
        <v>u</v>
      </c>
      <c r="AC17" s="86">
        <f t="shared" si="65"/>
        <v>1</v>
      </c>
      <c r="AD17" s="87">
        <f t="shared" si="3"/>
        <v>0</v>
      </c>
      <c r="AE17" s="88">
        <f t="shared" si="4"/>
        <v>0</v>
      </c>
      <c r="AF17" s="88">
        <f t="shared" si="5"/>
        <v>0</v>
      </c>
      <c r="AG17" s="88">
        <f t="shared" si="6"/>
        <v>0</v>
      </c>
      <c r="AH17" s="88">
        <f t="shared" si="7"/>
        <v>0</v>
      </c>
      <c r="AI17" s="88">
        <f t="shared" si="8"/>
        <v>0</v>
      </c>
      <c r="AJ17" s="88">
        <f t="shared" si="9"/>
        <v>0</v>
      </c>
      <c r="AK17" s="89">
        <f t="shared" si="10"/>
        <v>0</v>
      </c>
      <c r="AL17" s="90">
        <f t="shared" si="11"/>
        <v>0</v>
      </c>
      <c r="AM17" s="88">
        <f t="shared" si="12"/>
        <v>0</v>
      </c>
      <c r="AN17" s="91">
        <f t="shared" si="20"/>
        <v>0</v>
      </c>
      <c r="AO17" s="84">
        <f t="shared" si="13"/>
        <v>0</v>
      </c>
      <c r="AP17" s="88">
        <f t="shared" si="21"/>
        <v>0</v>
      </c>
      <c r="AQ17" s="88">
        <f t="shared" si="14"/>
        <v>0</v>
      </c>
      <c r="AR17" s="57">
        <v>13</v>
      </c>
      <c r="AS17" s="57">
        <f t="shared" si="22"/>
        <v>13</v>
      </c>
      <c r="AT17" s="96" t="s">
        <v>72</v>
      </c>
      <c r="AU17" s="97"/>
      <c r="AV17" s="97"/>
      <c r="AW17" s="97"/>
      <c r="AX17" s="98"/>
      <c r="AY17" s="4">
        <f t="shared" si="15"/>
        <v>1</v>
      </c>
      <c r="AZ17" s="4">
        <f t="shared" si="23"/>
        <v>0</v>
      </c>
      <c r="BA17" s="5" t="s">
        <v>20</v>
      </c>
      <c r="BB17" s="22">
        <f t="shared" si="24"/>
        <v>13</v>
      </c>
      <c r="BC17" s="6">
        <f t="shared" si="25"/>
        <v>0</v>
      </c>
      <c r="BD17" s="6">
        <f t="shared" si="26"/>
        <v>0</v>
      </c>
      <c r="BE17" s="6">
        <f t="shared" si="27"/>
        <v>0</v>
      </c>
      <c r="BF17" s="6">
        <f t="shared" si="28"/>
        <v>0</v>
      </c>
      <c r="BG17" s="6">
        <f t="shared" si="29"/>
        <v>0</v>
      </c>
      <c r="BH17" s="6">
        <f t="shared" si="30"/>
        <v>0</v>
      </c>
      <c r="BI17" s="6">
        <f t="shared" si="31"/>
        <v>0</v>
      </c>
      <c r="BJ17" s="6">
        <f t="shared" si="32"/>
        <v>0</v>
      </c>
      <c r="BK17" s="6">
        <f t="shared" si="33"/>
        <v>0</v>
      </c>
      <c r="BL17" s="6">
        <f t="shared" si="34"/>
        <v>0</v>
      </c>
      <c r="BM17" s="6">
        <f t="shared" si="35"/>
        <v>0</v>
      </c>
      <c r="BN17" s="6">
        <f t="shared" si="36"/>
        <v>0</v>
      </c>
      <c r="BO17" s="6">
        <f t="shared" si="37"/>
        <v>0</v>
      </c>
      <c r="BP17" s="46">
        <f t="shared" si="38"/>
        <v>0</v>
      </c>
      <c r="BQ17" s="44">
        <f t="shared" si="39"/>
        <v>0</v>
      </c>
      <c r="BR17" s="64">
        <f>BQ17+0.0000002</f>
        <v>1.9999999999999999E-7</v>
      </c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4" t="str">
        <f t="shared" si="16"/>
        <v>Equipe 13</v>
      </c>
      <c r="CR17" s="44">
        <f t="shared" si="17"/>
        <v>0</v>
      </c>
      <c r="CS17" s="44">
        <f t="shared" si="18"/>
        <v>1</v>
      </c>
      <c r="CT17" s="44" t="str">
        <f t="shared" si="64"/>
        <v>Equipe 13</v>
      </c>
      <c r="CU17" s="7" t="str">
        <f t="shared" si="19"/>
        <v>Equipe 14</v>
      </c>
      <c r="CV17" s="7"/>
      <c r="CW17" s="7"/>
      <c r="CX17" s="7"/>
      <c r="CY17" s="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</row>
    <row r="18" spans="1:153" ht="16.5" customHeight="1" x14ac:dyDescent="0.25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47"/>
      <c r="Q18" s="47"/>
      <c r="R18" s="47"/>
      <c r="S18" s="47"/>
      <c r="T18" s="47"/>
      <c r="U18" s="47"/>
      <c r="V18" s="93" t="str">
        <f t="shared" si="0"/>
        <v>Equipe 14</v>
      </c>
      <c r="W18" s="93"/>
      <c r="X18" s="93"/>
      <c r="Y18" s="93"/>
      <c r="Z18" s="94"/>
      <c r="AA18" s="84">
        <f t="shared" si="1"/>
        <v>0</v>
      </c>
      <c r="AB18" s="85" t="str">
        <f t="shared" si="2"/>
        <v>u</v>
      </c>
      <c r="AC18" s="86">
        <f t="shared" si="65"/>
        <v>1</v>
      </c>
      <c r="AD18" s="87">
        <f t="shared" si="3"/>
        <v>0</v>
      </c>
      <c r="AE18" s="88">
        <f t="shared" si="4"/>
        <v>0</v>
      </c>
      <c r="AF18" s="88">
        <f t="shared" si="5"/>
        <v>0</v>
      </c>
      <c r="AG18" s="88">
        <f t="shared" si="6"/>
        <v>0</v>
      </c>
      <c r="AH18" s="88">
        <f t="shared" si="7"/>
        <v>0</v>
      </c>
      <c r="AI18" s="88">
        <f t="shared" si="8"/>
        <v>0</v>
      </c>
      <c r="AJ18" s="88">
        <f t="shared" si="9"/>
        <v>0</v>
      </c>
      <c r="AK18" s="89">
        <f t="shared" si="10"/>
        <v>0</v>
      </c>
      <c r="AL18" s="90">
        <f t="shared" si="11"/>
        <v>0</v>
      </c>
      <c r="AM18" s="88">
        <f t="shared" si="12"/>
        <v>0</v>
      </c>
      <c r="AN18" s="91">
        <f t="shared" si="20"/>
        <v>0</v>
      </c>
      <c r="AO18" s="84">
        <f t="shared" si="13"/>
        <v>0</v>
      </c>
      <c r="AP18" s="88">
        <f t="shared" si="21"/>
        <v>0</v>
      </c>
      <c r="AQ18" s="88">
        <f t="shared" si="14"/>
        <v>0</v>
      </c>
      <c r="AR18" s="57">
        <v>14</v>
      </c>
      <c r="AS18" s="57">
        <f t="shared" si="22"/>
        <v>14</v>
      </c>
      <c r="AT18" s="96" t="s">
        <v>73</v>
      </c>
      <c r="AU18" s="97"/>
      <c r="AV18" s="97"/>
      <c r="AW18" s="97"/>
      <c r="AX18" s="98"/>
      <c r="AY18" s="4">
        <f t="shared" si="15"/>
        <v>1</v>
      </c>
      <c r="AZ18" s="4">
        <f t="shared" si="23"/>
        <v>0</v>
      </c>
      <c r="BA18" s="5" t="s">
        <v>20</v>
      </c>
      <c r="BB18" s="22">
        <f t="shared" si="24"/>
        <v>14</v>
      </c>
      <c r="BC18" s="6">
        <f t="shared" si="25"/>
        <v>0</v>
      </c>
      <c r="BD18" s="6">
        <f t="shared" si="26"/>
        <v>0</v>
      </c>
      <c r="BE18" s="6">
        <f t="shared" si="27"/>
        <v>0</v>
      </c>
      <c r="BF18" s="6">
        <f t="shared" si="28"/>
        <v>0</v>
      </c>
      <c r="BG18" s="6">
        <f t="shared" si="29"/>
        <v>0</v>
      </c>
      <c r="BH18" s="6">
        <f t="shared" si="30"/>
        <v>0</v>
      </c>
      <c r="BI18" s="6">
        <f t="shared" si="31"/>
        <v>0</v>
      </c>
      <c r="BJ18" s="6">
        <f t="shared" si="32"/>
        <v>0</v>
      </c>
      <c r="BK18" s="6">
        <f t="shared" si="33"/>
        <v>0</v>
      </c>
      <c r="BL18" s="6">
        <f t="shared" si="34"/>
        <v>0</v>
      </c>
      <c r="BM18" s="6">
        <f t="shared" si="35"/>
        <v>0</v>
      </c>
      <c r="BN18" s="6">
        <f t="shared" si="36"/>
        <v>0</v>
      </c>
      <c r="BO18" s="6">
        <f t="shared" si="37"/>
        <v>0</v>
      </c>
      <c r="BP18" s="46">
        <f t="shared" si="38"/>
        <v>0</v>
      </c>
      <c r="BQ18" s="44">
        <f t="shared" si="39"/>
        <v>0</v>
      </c>
      <c r="BR18" s="64">
        <f>BQ18+0.0000001</f>
        <v>9.9999999999999995E-8</v>
      </c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4" t="str">
        <f t="shared" si="16"/>
        <v>Equipe 14</v>
      </c>
      <c r="CR18" s="44">
        <f t="shared" si="17"/>
        <v>0</v>
      </c>
      <c r="CS18" s="44">
        <f t="shared" si="18"/>
        <v>1</v>
      </c>
      <c r="CT18" s="44" t="str">
        <f t="shared" si="64"/>
        <v>Equipe 14</v>
      </c>
      <c r="CU18" s="21"/>
      <c r="CV18" s="21"/>
      <c r="CW18" s="21"/>
      <c r="CX18" s="21"/>
      <c r="CY18" s="21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</row>
    <row r="19" spans="1:153" ht="16.5" customHeight="1" x14ac:dyDescent="0.25">
      <c r="A19" s="100"/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47"/>
      <c r="Q19" s="47"/>
      <c r="R19" s="47"/>
      <c r="S19" s="47"/>
      <c r="T19" s="47"/>
      <c r="U19" s="47"/>
      <c r="V19" s="49"/>
      <c r="W19" s="49"/>
      <c r="X19" s="49"/>
      <c r="Y19" s="49"/>
      <c r="Z19" s="49"/>
      <c r="AA19" s="50"/>
      <c r="AB19" s="51"/>
      <c r="AC19" s="50"/>
      <c r="AD19" s="52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142" t="s">
        <v>56</v>
      </c>
      <c r="AP19" s="142"/>
      <c r="AQ19" s="142"/>
      <c r="AR19" s="54"/>
      <c r="AS19" s="54"/>
      <c r="AT19" s="59"/>
      <c r="AU19" s="59"/>
      <c r="AV19" s="59"/>
      <c r="AW19" s="59"/>
      <c r="AX19" s="59"/>
      <c r="AY19" s="60" t="s">
        <v>19</v>
      </c>
      <c r="AZ19" s="60" t="s">
        <v>20</v>
      </c>
      <c r="BA19" s="60" t="s">
        <v>21</v>
      </c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5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38"/>
      <c r="CV19" s="38"/>
      <c r="CW19" s="38"/>
      <c r="CX19" s="38"/>
      <c r="CY19" s="3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</row>
    <row r="20" spans="1:153" ht="16.5" customHeight="1" x14ac:dyDescent="0.25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47"/>
      <c r="Q20" s="47"/>
      <c r="R20" s="47"/>
      <c r="S20" s="47"/>
      <c r="T20" s="47"/>
      <c r="U20" s="47"/>
      <c r="V20" s="53"/>
      <c r="W20" s="53"/>
      <c r="X20" s="53"/>
      <c r="Y20" s="53"/>
      <c r="Z20" s="53"/>
      <c r="AA20" s="54"/>
      <c r="AB20" s="55"/>
      <c r="AC20" s="54"/>
      <c r="AD20" s="56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143">
        <f>SUM(G5:H14)</f>
        <v>0</v>
      </c>
      <c r="AP20" s="143"/>
      <c r="AQ20" s="143"/>
      <c r="AR20" s="54"/>
      <c r="AS20" s="54"/>
      <c r="AT20" s="62"/>
      <c r="AU20" s="62"/>
      <c r="AV20" s="62"/>
      <c r="AW20" s="62"/>
      <c r="AX20" s="62"/>
      <c r="AY20" s="48" t="s">
        <v>19</v>
      </c>
      <c r="AZ20" s="48" t="s">
        <v>20</v>
      </c>
      <c r="BA20" s="48" t="s">
        <v>21</v>
      </c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38"/>
      <c r="CV20" s="38"/>
      <c r="CW20" s="38"/>
      <c r="CX20" s="38"/>
      <c r="CY20" s="3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</row>
    <row r="21" spans="1:153" ht="16.5" customHeight="1" x14ac:dyDescent="0.25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47"/>
      <c r="Q21" s="47"/>
      <c r="R21" s="47"/>
      <c r="S21" s="47"/>
      <c r="T21" s="47"/>
      <c r="U21" s="47"/>
      <c r="V21" s="53"/>
      <c r="W21" s="53"/>
      <c r="X21" s="53"/>
      <c r="Y21" s="53"/>
      <c r="Z21" s="53"/>
      <c r="AA21" s="54"/>
      <c r="AB21" s="55"/>
      <c r="AC21" s="54"/>
      <c r="AD21" s="56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143"/>
      <c r="AP21" s="143"/>
      <c r="AQ21" s="143"/>
      <c r="AR21" s="54"/>
      <c r="AS21" s="54"/>
      <c r="AT21" s="62"/>
      <c r="AU21" s="62"/>
      <c r="AV21" s="62"/>
      <c r="AW21" s="62"/>
      <c r="AX21" s="62"/>
      <c r="AY21" s="58"/>
      <c r="AZ21" s="58"/>
      <c r="BA21" s="63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38"/>
      <c r="CV21" s="38"/>
      <c r="CW21" s="38"/>
      <c r="CX21" s="38"/>
      <c r="CY21" s="3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</row>
    <row r="22" spans="1:153" ht="16.5" customHeight="1" x14ac:dyDescent="0.25">
      <c r="A22" s="100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47"/>
      <c r="Q22" s="47"/>
      <c r="R22" s="47"/>
      <c r="S22" s="47"/>
      <c r="T22" s="47"/>
      <c r="U22" s="47"/>
      <c r="V22" s="53"/>
      <c r="W22" s="53"/>
      <c r="X22" s="53"/>
      <c r="Y22" s="53"/>
      <c r="Z22" s="53"/>
      <c r="AA22" s="54"/>
      <c r="AB22" s="55"/>
      <c r="AC22" s="54"/>
      <c r="AD22" s="56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144" t="s">
        <v>57</v>
      </c>
      <c r="AP22" s="144"/>
      <c r="AQ22" s="144"/>
      <c r="AR22" s="54"/>
      <c r="AS22" s="54"/>
      <c r="AT22" s="62"/>
      <c r="AU22" s="62"/>
      <c r="AV22" s="62"/>
      <c r="AW22" s="62"/>
      <c r="AX22" s="62"/>
      <c r="AY22" s="58"/>
      <c r="AZ22" s="58"/>
      <c r="BA22" s="63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38"/>
      <c r="CV22" s="38"/>
      <c r="CW22" s="38"/>
      <c r="CX22" s="38"/>
      <c r="CY22" s="3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</row>
    <row r="23" spans="1:153" ht="16.5" customHeight="1" x14ac:dyDescent="0.25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47"/>
      <c r="Q23" s="47"/>
      <c r="R23" s="47"/>
      <c r="S23" s="47"/>
      <c r="T23" s="47"/>
      <c r="U23" s="47"/>
      <c r="V23" s="53"/>
      <c r="W23" s="53"/>
      <c r="X23" s="53"/>
      <c r="Y23" s="53"/>
      <c r="Z23" s="53"/>
      <c r="AA23" s="54"/>
      <c r="AB23" s="55"/>
      <c r="AC23" s="54"/>
      <c r="AD23" s="56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144"/>
      <c r="AP23" s="144"/>
      <c r="AQ23" s="144"/>
      <c r="AR23" s="54"/>
      <c r="AS23" s="54"/>
      <c r="AT23" s="62"/>
      <c r="AU23" s="62"/>
      <c r="AV23" s="62"/>
      <c r="AW23" s="62"/>
      <c r="AX23" s="62"/>
      <c r="AY23" s="58"/>
      <c r="AZ23" s="58"/>
      <c r="BA23" s="63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38"/>
      <c r="CV23" s="38"/>
      <c r="CW23" s="38"/>
      <c r="CX23" s="38"/>
      <c r="CY23" s="3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</row>
    <row r="24" spans="1:153" ht="16.5" customHeight="1" x14ac:dyDescent="0.25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47"/>
      <c r="Q24" s="47"/>
      <c r="R24" s="47"/>
      <c r="S24" s="47"/>
      <c r="T24" s="47"/>
      <c r="U24" s="47"/>
      <c r="V24" s="53"/>
      <c r="W24" s="53"/>
      <c r="X24" s="53"/>
      <c r="Y24" s="53"/>
      <c r="Z24" s="53"/>
      <c r="AA24" s="54"/>
      <c r="AB24" s="55"/>
      <c r="AC24" s="54"/>
      <c r="AD24" s="56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143">
        <f>AO20</f>
        <v>0</v>
      </c>
      <c r="AP24" s="143"/>
      <c r="AQ24" s="143"/>
      <c r="AR24" s="54"/>
      <c r="AS24" s="54"/>
      <c r="AT24" s="62"/>
      <c r="AU24" s="62"/>
      <c r="AV24" s="62"/>
      <c r="AW24" s="62"/>
      <c r="AX24" s="62"/>
      <c r="AY24" s="58"/>
      <c r="AZ24" s="58"/>
      <c r="BA24" s="63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</row>
    <row r="25" spans="1:153" ht="16.5" customHeight="1" x14ac:dyDescent="0.25">
      <c r="A25" s="100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47"/>
      <c r="Q25" s="47"/>
      <c r="R25" s="47"/>
      <c r="S25" s="47"/>
      <c r="T25" s="47"/>
      <c r="U25" s="47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143"/>
      <c r="AP25" s="143"/>
      <c r="AQ25" s="143"/>
      <c r="AR25" s="48"/>
      <c r="AS25" s="48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48"/>
      <c r="EW25" s="48"/>
    </row>
    <row r="26" spans="1:153" ht="16.5" customHeight="1" x14ac:dyDescent="0.25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47"/>
      <c r="Q26" s="47"/>
      <c r="R26" s="47"/>
      <c r="S26" s="47"/>
      <c r="T26" s="47"/>
      <c r="U26" s="47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145" t="s">
        <v>58</v>
      </c>
      <c r="AP26" s="145"/>
      <c r="AQ26" s="145"/>
      <c r="AR26" s="48"/>
      <c r="AS26" s="48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  <c r="EU26" s="48"/>
      <c r="EV26" s="48"/>
      <c r="EW26" s="48"/>
    </row>
    <row r="27" spans="1:153" ht="16.5" customHeight="1" x14ac:dyDescent="0.25">
      <c r="A27" s="100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47"/>
      <c r="Q27" s="47"/>
      <c r="R27" s="47"/>
      <c r="S27" s="47"/>
      <c r="T27" s="47"/>
      <c r="U27" s="47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145"/>
      <c r="AP27" s="145"/>
      <c r="AQ27" s="145"/>
      <c r="AR27" s="48"/>
      <c r="AS27" s="48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  <c r="EU27" s="48"/>
      <c r="EV27" s="48"/>
      <c r="EW27" s="48"/>
    </row>
    <row r="28" spans="1:153" ht="16.5" customHeight="1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47"/>
      <c r="Q28" s="47"/>
      <c r="R28" s="47"/>
      <c r="S28" s="47"/>
      <c r="T28" s="47"/>
      <c r="U28" s="47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146" t="str">
        <f>IF(AE5=0,"",SUM(AI5:AI24)/SUM(AE5:AE24)*2)</f>
        <v/>
      </c>
      <c r="AP28" s="146"/>
      <c r="AQ28" s="146"/>
      <c r="AR28" s="48"/>
      <c r="AS28" s="48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  <c r="EU28" s="48"/>
      <c r="EV28" s="48"/>
      <c r="EW28" s="48"/>
    </row>
    <row r="29" spans="1:153" ht="16.5" customHeight="1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47"/>
      <c r="Q29" s="47"/>
      <c r="R29" s="47"/>
      <c r="S29" s="47"/>
      <c r="T29" s="47"/>
      <c r="U29" s="47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146"/>
      <c r="AP29" s="146"/>
      <c r="AQ29" s="146"/>
      <c r="AR29" s="48"/>
      <c r="AS29" s="48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  <c r="EU29" s="48"/>
      <c r="EV29" s="48"/>
      <c r="EW29" s="48"/>
    </row>
    <row r="30" spans="1:153" ht="16.5" customHeight="1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47"/>
      <c r="Q30" s="47"/>
      <c r="R30" s="47"/>
      <c r="S30" s="47"/>
      <c r="T30" s="47"/>
      <c r="U30" s="47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48"/>
      <c r="AS30" s="48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  <c r="EU30" s="48"/>
      <c r="EV30" s="48"/>
      <c r="EW30" s="48"/>
    </row>
    <row r="31" spans="1:153" ht="16.5" customHeigh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48"/>
      <c r="AS31" s="48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/>
      <c r="EU31" s="48"/>
      <c r="EV31" s="48"/>
      <c r="EW31" s="48"/>
    </row>
    <row r="32" spans="1:153" ht="16.5" customHeight="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48"/>
      <c r="AS32" s="48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48"/>
      <c r="EW32" s="48"/>
    </row>
    <row r="33" spans="1:153" ht="16.5" customHeight="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48"/>
      <c r="AS33" s="48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</row>
    <row r="34" spans="1:153" ht="16.5" customHeight="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48"/>
      <c r="AS34" s="48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48"/>
      <c r="EW34" s="48"/>
    </row>
    <row r="35" spans="1:153" ht="16.5" customHeight="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48"/>
      <c r="AS35" s="48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</row>
    <row r="36" spans="1:153" ht="16.5" customHeight="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48"/>
      <c r="AS36" s="48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</row>
  </sheetData>
  <sortState ref="AT5:AX22">
    <sortCondition ref="AT5:AT22"/>
  </sortState>
  <mergeCells count="129">
    <mergeCell ref="O1:T2"/>
    <mergeCell ref="I1:N2"/>
    <mergeCell ref="A1:H2"/>
    <mergeCell ref="AO19:AQ19"/>
    <mergeCell ref="AO20:AQ21"/>
    <mergeCell ref="AO22:AQ23"/>
    <mergeCell ref="AO24:AQ25"/>
    <mergeCell ref="AO26:AQ27"/>
    <mergeCell ref="AO28:AQ29"/>
    <mergeCell ref="AK3:AK4"/>
    <mergeCell ref="AO3:AQ3"/>
    <mergeCell ref="AL3:AN3"/>
    <mergeCell ref="AJ3:AJ4"/>
    <mergeCell ref="AI3:AI4"/>
    <mergeCell ref="O11:R11"/>
    <mergeCell ref="O10:R10"/>
    <mergeCell ref="O9:R9"/>
    <mergeCell ref="O8:R8"/>
    <mergeCell ref="O7:R7"/>
    <mergeCell ref="B5:F5"/>
    <mergeCell ref="I6:M6"/>
    <mergeCell ref="I5:M5"/>
    <mergeCell ref="V5:Z5"/>
    <mergeCell ref="V1:AQ2"/>
    <mergeCell ref="BB3:BB4"/>
    <mergeCell ref="BN3:BP3"/>
    <mergeCell ref="BK3:BM3"/>
    <mergeCell ref="BI3:BI4"/>
    <mergeCell ref="BH3:BH4"/>
    <mergeCell ref="BG3:BG4"/>
    <mergeCell ref="BF3:BF4"/>
    <mergeCell ref="BE3:BE4"/>
    <mergeCell ref="BD3:BD4"/>
    <mergeCell ref="CN3:CP3"/>
    <mergeCell ref="CK3:CM3"/>
    <mergeCell ref="AT12:AX12"/>
    <mergeCell ref="AT11:AX11"/>
    <mergeCell ref="AT10:AX10"/>
    <mergeCell ref="AT9:AX9"/>
    <mergeCell ref="AT8:AX8"/>
    <mergeCell ref="AT7:AX7"/>
    <mergeCell ref="CJ1:CJ3"/>
    <mergeCell ref="CI1:CI3"/>
    <mergeCell ref="CH1:CH3"/>
    <mergeCell ref="CG1:CG3"/>
    <mergeCell ref="CF1:CF3"/>
    <mergeCell ref="CE1:CE3"/>
    <mergeCell ref="AT1:BP2"/>
    <mergeCell ref="AT3:AX4"/>
    <mergeCell ref="AZ3:BA4"/>
    <mergeCell ref="AY3:AY4"/>
    <mergeCell ref="BJ3:BJ4"/>
    <mergeCell ref="CD1:CD3"/>
    <mergeCell ref="CC1:CC3"/>
    <mergeCell ref="CB1:CB3"/>
    <mergeCell ref="AT6:AX6"/>
    <mergeCell ref="AT5:AX5"/>
    <mergeCell ref="A3:A4"/>
    <mergeCell ref="B3:F4"/>
    <mergeCell ref="H3:H4"/>
    <mergeCell ref="G3:G4"/>
    <mergeCell ref="I3:M4"/>
    <mergeCell ref="AC3:AC4"/>
    <mergeCell ref="B6:F6"/>
    <mergeCell ref="B12:F12"/>
    <mergeCell ref="B11:F11"/>
    <mergeCell ref="B10:F10"/>
    <mergeCell ref="B9:F9"/>
    <mergeCell ref="B8:F8"/>
    <mergeCell ref="B7:F7"/>
    <mergeCell ref="I12:M12"/>
    <mergeCell ref="I11:M11"/>
    <mergeCell ref="I10:M10"/>
    <mergeCell ref="I9:M9"/>
    <mergeCell ref="S11:T11"/>
    <mergeCell ref="S10:T10"/>
    <mergeCell ref="S9:T9"/>
    <mergeCell ref="S8:T8"/>
    <mergeCell ref="S7:T7"/>
    <mergeCell ref="S6:T6"/>
    <mergeCell ref="S5:T5"/>
    <mergeCell ref="A15:O30"/>
    <mergeCell ref="B14:F14"/>
    <mergeCell ref="B13:F13"/>
    <mergeCell ref="I14:M14"/>
    <mergeCell ref="I13:M13"/>
    <mergeCell ref="AH3:AH4"/>
    <mergeCell ref="AG3:AG4"/>
    <mergeCell ref="AF3:AF4"/>
    <mergeCell ref="AE3:AE4"/>
    <mergeCell ref="AD3:AD4"/>
    <mergeCell ref="V6:Z6"/>
    <mergeCell ref="N3:N4"/>
    <mergeCell ref="V3:Z4"/>
    <mergeCell ref="AA3:AB4"/>
    <mergeCell ref="S3:T4"/>
    <mergeCell ref="O6:R6"/>
    <mergeCell ref="O5:R5"/>
    <mergeCell ref="O3:R4"/>
    <mergeCell ref="I8:M8"/>
    <mergeCell ref="I7:M7"/>
    <mergeCell ref="V12:Z12"/>
    <mergeCell ref="V11:Z11"/>
    <mergeCell ref="V10:Z10"/>
    <mergeCell ref="V9:Z9"/>
    <mergeCell ref="V18:Z18"/>
    <mergeCell ref="V17:Z17"/>
    <mergeCell ref="V16:Z16"/>
    <mergeCell ref="V15:Z15"/>
    <mergeCell ref="V14:Z14"/>
    <mergeCell ref="V13:Z13"/>
    <mergeCell ref="V8:Z8"/>
    <mergeCell ref="V7:Z7"/>
    <mergeCell ref="CA1:CA3"/>
    <mergeCell ref="BZ1:BZ3"/>
    <mergeCell ref="BY1:BY3"/>
    <mergeCell ref="BX1:BX3"/>
    <mergeCell ref="BW1:BW3"/>
    <mergeCell ref="BV1:BV3"/>
    <mergeCell ref="BU1:BU3"/>
    <mergeCell ref="BT1:BT3"/>
    <mergeCell ref="BS1:BS3"/>
    <mergeCell ref="AT18:AX18"/>
    <mergeCell ref="AT17:AX17"/>
    <mergeCell ref="AT16:AX16"/>
    <mergeCell ref="AT15:AX15"/>
    <mergeCell ref="AT14:AX14"/>
    <mergeCell ref="AT13:AX13"/>
    <mergeCell ref="BC3:BC4"/>
  </mergeCells>
  <dataValidations count="3">
    <dataValidation type="list" allowBlank="1" showInputMessage="1" showErrorMessage="1" sqref="I12:M14 B12:F14">
      <formula1>Lesclubs</formula1>
    </dataValidation>
    <dataValidation type="list" allowBlank="1" showInputMessage="1" showErrorMessage="1" sqref="B5:F11 I5:M11">
      <formula1>Lesengagés</formula1>
    </dataValidation>
    <dataValidation type="list" allowBlank="1" showInputMessage="1" showErrorMessage="1" sqref="I1:N2">
      <formula1>Saison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R36"/>
  <sheetViews>
    <sheetView workbookViewId="0">
      <selection sqref="A1:H2"/>
    </sheetView>
  </sheetViews>
  <sheetFormatPr baseColWidth="10" defaultRowHeight="16.5" customHeight="1" x14ac:dyDescent="0.25"/>
  <cols>
    <col min="1" max="14" width="5.42578125" style="2" customWidth="1"/>
    <col min="15" max="18" width="6.7109375" style="2" customWidth="1"/>
    <col min="19" max="43" width="5.42578125" style="2" customWidth="1"/>
    <col min="44" max="45" width="5.42578125" style="3" hidden="1" customWidth="1"/>
    <col min="46" max="68" width="5.42578125" style="2" hidden="1" customWidth="1"/>
    <col min="69" max="70" width="26.28515625" style="3" hidden="1" customWidth="1"/>
    <col min="71" max="94" width="5.42578125" style="3" hidden="1" customWidth="1"/>
    <col min="95" max="95" width="38.85546875" style="3" hidden="1" customWidth="1"/>
    <col min="96" max="96" width="22.28515625" style="3" hidden="1" customWidth="1"/>
    <col min="97" max="97" width="5.42578125" style="3" hidden="1" customWidth="1"/>
    <col min="98" max="98" width="38.85546875" style="3" hidden="1" customWidth="1"/>
    <col min="99" max="210" width="5.42578125" style="3" customWidth="1"/>
    <col min="211" max="215" width="5.42578125" style="2" customWidth="1"/>
    <col min="216" max="378" width="5.42578125" style="1" customWidth="1"/>
    <col min="379" max="382" width="11" style="1"/>
  </cols>
  <sheetData>
    <row r="1" spans="1:153" ht="16.5" customHeight="1" thickTop="1" x14ac:dyDescent="0.25">
      <c r="A1" s="158" t="str">
        <f>'J01'!A1:C2</f>
        <v>Nom du Championnat</v>
      </c>
      <c r="B1" s="159"/>
      <c r="C1" s="159"/>
      <c r="D1" s="159"/>
      <c r="E1" s="159"/>
      <c r="F1" s="159"/>
      <c r="G1" s="159"/>
      <c r="H1" s="159"/>
      <c r="I1" s="134" t="str">
        <f>'J01'!H1:K2</f>
        <v>2016-2017</v>
      </c>
      <c r="J1" s="135"/>
      <c r="K1" s="135"/>
      <c r="L1" s="135"/>
      <c r="M1" s="135"/>
      <c r="N1" s="136"/>
      <c r="O1" s="130" t="s">
        <v>22</v>
      </c>
      <c r="P1" s="130"/>
      <c r="Q1" s="130"/>
      <c r="R1" s="130"/>
      <c r="S1" s="130"/>
      <c r="T1" s="131"/>
      <c r="U1" s="24"/>
      <c r="V1" s="153" t="s">
        <v>2</v>
      </c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48"/>
      <c r="AS1" s="48"/>
      <c r="AT1" s="129" t="s">
        <v>2</v>
      </c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48"/>
      <c r="BR1" s="48"/>
      <c r="BS1" s="95" t="s">
        <v>13</v>
      </c>
      <c r="BT1" s="95" t="s">
        <v>14</v>
      </c>
      <c r="BU1" s="95" t="s">
        <v>13</v>
      </c>
      <c r="BV1" s="95" t="s">
        <v>14</v>
      </c>
      <c r="BW1" s="95" t="s">
        <v>13</v>
      </c>
      <c r="BX1" s="95" t="s">
        <v>14</v>
      </c>
      <c r="BY1" s="95" t="s">
        <v>13</v>
      </c>
      <c r="BZ1" s="95" t="s">
        <v>14</v>
      </c>
      <c r="CA1" s="95" t="s">
        <v>13</v>
      </c>
      <c r="CB1" s="95" t="s">
        <v>14</v>
      </c>
      <c r="CC1" s="95" t="s">
        <v>13</v>
      </c>
      <c r="CD1" s="95" t="s">
        <v>14</v>
      </c>
      <c r="CE1" s="95" t="s">
        <v>13</v>
      </c>
      <c r="CF1" s="95" t="s">
        <v>14</v>
      </c>
      <c r="CG1" s="95" t="s">
        <v>13</v>
      </c>
      <c r="CH1" s="95" t="s">
        <v>14</v>
      </c>
      <c r="CI1" s="95" t="s">
        <v>13</v>
      </c>
      <c r="CJ1" s="95" t="s">
        <v>14</v>
      </c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  <c r="DO1" s="48"/>
      <c r="DP1" s="48"/>
      <c r="DQ1" s="48"/>
      <c r="DR1" s="48"/>
      <c r="DS1" s="48"/>
      <c r="DT1" s="48"/>
      <c r="DU1" s="48"/>
      <c r="DV1" s="48"/>
      <c r="DW1" s="48"/>
      <c r="DX1" s="48"/>
      <c r="DY1" s="48"/>
      <c r="DZ1" s="48"/>
      <c r="EA1" s="48"/>
      <c r="EB1" s="48"/>
      <c r="EC1" s="48"/>
      <c r="ED1" s="48"/>
      <c r="EE1" s="48"/>
      <c r="EF1" s="48"/>
      <c r="EG1" s="48"/>
      <c r="EH1" s="48"/>
      <c r="EI1" s="48"/>
      <c r="EJ1" s="48"/>
      <c r="EK1" s="48"/>
      <c r="EL1" s="48"/>
      <c r="EM1" s="48"/>
      <c r="EN1" s="48"/>
      <c r="EO1" s="48"/>
      <c r="EP1" s="48"/>
      <c r="EQ1" s="48"/>
      <c r="ER1" s="48"/>
      <c r="ES1" s="48"/>
      <c r="ET1" s="48"/>
      <c r="EU1" s="48"/>
      <c r="EV1" s="48"/>
      <c r="EW1" s="48"/>
    </row>
    <row r="2" spans="1:153" ht="16.5" customHeight="1" thickBot="1" x14ac:dyDescent="0.3">
      <c r="A2" s="160"/>
      <c r="B2" s="161"/>
      <c r="C2" s="161"/>
      <c r="D2" s="161"/>
      <c r="E2" s="161"/>
      <c r="F2" s="161"/>
      <c r="G2" s="161"/>
      <c r="H2" s="161"/>
      <c r="I2" s="137"/>
      <c r="J2" s="138"/>
      <c r="K2" s="138"/>
      <c r="L2" s="138"/>
      <c r="M2" s="138"/>
      <c r="N2" s="139"/>
      <c r="O2" s="132"/>
      <c r="P2" s="132"/>
      <c r="Q2" s="132"/>
      <c r="R2" s="132"/>
      <c r="S2" s="132"/>
      <c r="T2" s="133"/>
      <c r="U2" s="2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48"/>
      <c r="AS2" s="48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48"/>
      <c r="BR2" s="48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  <c r="CH2" s="95"/>
      <c r="CI2" s="95"/>
      <c r="CJ2" s="95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</row>
    <row r="3" spans="1:153" ht="16.5" customHeight="1" thickTop="1" x14ac:dyDescent="0.25">
      <c r="A3" s="119" t="s">
        <v>3</v>
      </c>
      <c r="B3" s="120" t="s">
        <v>4</v>
      </c>
      <c r="C3" s="120"/>
      <c r="D3" s="120"/>
      <c r="E3" s="120"/>
      <c r="F3" s="120"/>
      <c r="G3" s="120" t="s">
        <v>5</v>
      </c>
      <c r="H3" s="120" t="s">
        <v>5</v>
      </c>
      <c r="I3" s="120" t="s">
        <v>4</v>
      </c>
      <c r="J3" s="120"/>
      <c r="K3" s="120"/>
      <c r="L3" s="120"/>
      <c r="M3" s="120"/>
      <c r="N3" s="106" t="s">
        <v>3</v>
      </c>
      <c r="O3" s="116" t="s">
        <v>54</v>
      </c>
      <c r="P3" s="117"/>
      <c r="Q3" s="117"/>
      <c r="R3" s="111"/>
      <c r="S3" s="111" t="s">
        <v>55</v>
      </c>
      <c r="T3" s="112"/>
      <c r="U3" s="24"/>
      <c r="V3" s="102" t="s">
        <v>4</v>
      </c>
      <c r="W3" s="102"/>
      <c r="X3" s="102"/>
      <c r="Y3" s="102"/>
      <c r="Z3" s="107"/>
      <c r="AA3" s="104" t="s">
        <v>6</v>
      </c>
      <c r="AB3" s="109"/>
      <c r="AC3" s="121" t="s">
        <v>32</v>
      </c>
      <c r="AD3" s="104" t="s">
        <v>8</v>
      </c>
      <c r="AE3" s="102" t="s">
        <v>9</v>
      </c>
      <c r="AF3" s="102" t="s">
        <v>10</v>
      </c>
      <c r="AG3" s="102" t="s">
        <v>11</v>
      </c>
      <c r="AH3" s="102" t="s">
        <v>3</v>
      </c>
      <c r="AI3" s="102" t="s">
        <v>15</v>
      </c>
      <c r="AJ3" s="102" t="s">
        <v>16</v>
      </c>
      <c r="AK3" s="109" t="s">
        <v>12</v>
      </c>
      <c r="AL3" s="147" t="s">
        <v>13</v>
      </c>
      <c r="AM3" s="102"/>
      <c r="AN3" s="107"/>
      <c r="AO3" s="104" t="s">
        <v>14</v>
      </c>
      <c r="AP3" s="102"/>
      <c r="AQ3" s="102"/>
      <c r="AR3" s="48"/>
      <c r="AS3" s="48"/>
      <c r="AT3" s="99" t="s">
        <v>4</v>
      </c>
      <c r="AU3" s="99"/>
      <c r="AV3" s="99"/>
      <c r="AW3" s="99"/>
      <c r="AX3" s="99"/>
      <c r="AY3" s="99" t="s">
        <v>7</v>
      </c>
      <c r="AZ3" s="99" t="s">
        <v>6</v>
      </c>
      <c r="BA3" s="99"/>
      <c r="BB3" s="99" t="s">
        <v>7</v>
      </c>
      <c r="BC3" s="99" t="s">
        <v>8</v>
      </c>
      <c r="BD3" s="99" t="s">
        <v>9</v>
      </c>
      <c r="BE3" s="99" t="s">
        <v>10</v>
      </c>
      <c r="BF3" s="99" t="s">
        <v>11</v>
      </c>
      <c r="BG3" s="99" t="s">
        <v>3</v>
      </c>
      <c r="BH3" s="99" t="s">
        <v>15</v>
      </c>
      <c r="BI3" s="99" t="s">
        <v>16</v>
      </c>
      <c r="BJ3" s="99" t="s">
        <v>12</v>
      </c>
      <c r="BK3" s="99" t="s">
        <v>13</v>
      </c>
      <c r="BL3" s="99"/>
      <c r="BM3" s="99"/>
      <c r="BN3" s="99" t="s">
        <v>14</v>
      </c>
      <c r="BO3" s="99"/>
      <c r="BP3" s="99"/>
      <c r="BQ3" s="48"/>
      <c r="BR3" s="48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128" t="s">
        <v>13</v>
      </c>
      <c r="CL3" s="128"/>
      <c r="CM3" s="128"/>
      <c r="CN3" s="128" t="s">
        <v>14</v>
      </c>
      <c r="CO3" s="128"/>
      <c r="CP3" s="12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</row>
    <row r="4" spans="1:153" ht="16.5" customHeight="1" thickBot="1" x14ac:dyDescent="0.3">
      <c r="A4" s="119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06"/>
      <c r="O4" s="116"/>
      <c r="P4" s="117"/>
      <c r="Q4" s="117"/>
      <c r="R4" s="111"/>
      <c r="S4" s="111"/>
      <c r="T4" s="112"/>
      <c r="U4" s="24"/>
      <c r="V4" s="103"/>
      <c r="W4" s="103"/>
      <c r="X4" s="103"/>
      <c r="Y4" s="103"/>
      <c r="Z4" s="108"/>
      <c r="AA4" s="105"/>
      <c r="AB4" s="110"/>
      <c r="AC4" s="122"/>
      <c r="AD4" s="105"/>
      <c r="AE4" s="103"/>
      <c r="AF4" s="103"/>
      <c r="AG4" s="103"/>
      <c r="AH4" s="103"/>
      <c r="AI4" s="103"/>
      <c r="AJ4" s="103"/>
      <c r="AK4" s="110"/>
      <c r="AL4" s="40" t="s">
        <v>10</v>
      </c>
      <c r="AM4" s="41" t="s">
        <v>11</v>
      </c>
      <c r="AN4" s="42" t="s">
        <v>3</v>
      </c>
      <c r="AO4" s="43" t="s">
        <v>10</v>
      </c>
      <c r="AP4" s="41" t="s">
        <v>11</v>
      </c>
      <c r="AQ4" s="41" t="s">
        <v>3</v>
      </c>
      <c r="AR4" s="48"/>
      <c r="AS4" s="48" t="s">
        <v>7</v>
      </c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4" t="s">
        <v>10</v>
      </c>
      <c r="BL4" s="4" t="s">
        <v>11</v>
      </c>
      <c r="BM4" s="4" t="s">
        <v>3</v>
      </c>
      <c r="BN4" s="4" t="s">
        <v>10</v>
      </c>
      <c r="BO4" s="4" t="s">
        <v>11</v>
      </c>
      <c r="BP4" s="46" t="s">
        <v>3</v>
      </c>
      <c r="BQ4" s="44" t="s">
        <v>17</v>
      </c>
      <c r="BR4" s="44" t="s">
        <v>17</v>
      </c>
      <c r="BS4" s="44" t="s">
        <v>3</v>
      </c>
      <c r="BT4" s="44" t="s">
        <v>3</v>
      </c>
      <c r="BU4" s="44" t="s">
        <v>8</v>
      </c>
      <c r="BV4" s="44" t="s">
        <v>8</v>
      </c>
      <c r="BW4" s="44" t="s">
        <v>18</v>
      </c>
      <c r="BX4" s="44" t="s">
        <v>18</v>
      </c>
      <c r="BY4" s="44" t="s">
        <v>9</v>
      </c>
      <c r="BZ4" s="44" t="s">
        <v>9</v>
      </c>
      <c r="CA4" s="44" t="s">
        <v>10</v>
      </c>
      <c r="CB4" s="44" t="s">
        <v>10</v>
      </c>
      <c r="CC4" s="44" t="s">
        <v>11</v>
      </c>
      <c r="CD4" s="44" t="s">
        <v>11</v>
      </c>
      <c r="CE4" s="44" t="s">
        <v>3</v>
      </c>
      <c r="CF4" s="44" t="s">
        <v>3</v>
      </c>
      <c r="CG4" s="44" t="s">
        <v>15</v>
      </c>
      <c r="CH4" s="44" t="s">
        <v>15</v>
      </c>
      <c r="CI4" s="44" t="s">
        <v>16</v>
      </c>
      <c r="CJ4" s="44" t="s">
        <v>16</v>
      </c>
      <c r="CK4" s="44" t="s">
        <v>10</v>
      </c>
      <c r="CL4" s="44" t="s">
        <v>11</v>
      </c>
      <c r="CM4" s="44" t="s">
        <v>3</v>
      </c>
      <c r="CN4" s="44" t="s">
        <v>10</v>
      </c>
      <c r="CO4" s="44" t="s">
        <v>11</v>
      </c>
      <c r="CP4" s="45" t="s">
        <v>3</v>
      </c>
      <c r="CQ4" s="44" t="s">
        <v>4</v>
      </c>
      <c r="CR4" s="44" t="s">
        <v>17</v>
      </c>
      <c r="CS4" s="44" t="s">
        <v>7</v>
      </c>
      <c r="CT4" s="44" t="s">
        <v>4</v>
      </c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</row>
    <row r="5" spans="1:153" ht="16.5" customHeight="1" thickTop="1" x14ac:dyDescent="0.25">
      <c r="A5" s="72"/>
      <c r="B5" s="118"/>
      <c r="C5" s="118"/>
      <c r="D5" s="118"/>
      <c r="E5" s="118"/>
      <c r="F5" s="118"/>
      <c r="G5" s="20"/>
      <c r="H5" s="20"/>
      <c r="I5" s="118"/>
      <c r="J5" s="118"/>
      <c r="K5" s="118"/>
      <c r="L5" s="118"/>
      <c r="M5" s="118"/>
      <c r="N5" s="71"/>
      <c r="O5" s="113"/>
      <c r="P5" s="114"/>
      <c r="Q5" s="114"/>
      <c r="R5" s="115"/>
      <c r="S5" s="126"/>
      <c r="T5" s="127"/>
      <c r="U5" s="24"/>
      <c r="V5" s="151" t="str">
        <f t="shared" ref="V5:V18" si="0">VLOOKUP(AR5,$AS$5:$AX$18,2,0)</f>
        <v>Equipe 01</v>
      </c>
      <c r="W5" s="151"/>
      <c r="X5" s="151"/>
      <c r="Y5" s="151"/>
      <c r="Z5" s="152"/>
      <c r="AA5" s="76">
        <f t="shared" ref="AA5:AA18" si="1">VLOOKUP(V5,$AT$5:$BP$18,7,0)</f>
        <v>0</v>
      </c>
      <c r="AB5" s="77" t="str">
        <f t="shared" ref="AB5:AB18" si="2">VLOOKUP(V5,$AT$5:$BP$18,8,0)</f>
        <v>u</v>
      </c>
      <c r="AC5" s="78">
        <v>1</v>
      </c>
      <c r="AD5" s="79">
        <f t="shared" ref="AD5:AD18" si="3">VLOOKUP(V5,$AT$5:$BP$18,10,0)</f>
        <v>0</v>
      </c>
      <c r="AE5" s="80">
        <f t="shared" ref="AE5:AE18" si="4">VLOOKUP(V5,$AT$5:$BP$18,11,0)</f>
        <v>0</v>
      </c>
      <c r="AF5" s="80">
        <f t="shared" ref="AF5:AF18" si="5">VLOOKUP(V5,$AT$5:$BP$18,12,0)</f>
        <v>0</v>
      </c>
      <c r="AG5" s="80">
        <f t="shared" ref="AG5:AG18" si="6">VLOOKUP(V5,$AT$5:$BP$18,13,0)</f>
        <v>0</v>
      </c>
      <c r="AH5" s="80">
        <f t="shared" ref="AH5:AH18" si="7">VLOOKUP(V5,$AT$5:$BP$18,14,0)</f>
        <v>0</v>
      </c>
      <c r="AI5" s="80">
        <f t="shared" ref="AI5:AI18" si="8">VLOOKUP(V5,$AT$5:$BP$18,15,0)</f>
        <v>0</v>
      </c>
      <c r="AJ5" s="80">
        <f t="shared" ref="AJ5:AJ18" si="9">VLOOKUP(V5,$AT$5:$BP$18,16,0)</f>
        <v>0</v>
      </c>
      <c r="AK5" s="81">
        <f t="shared" ref="AK5:AK18" si="10">VLOOKUP(V5,$AT$5:$BP$18,17,0)</f>
        <v>0</v>
      </c>
      <c r="AL5" s="82">
        <f t="shared" ref="AL5:AL18" si="11">VLOOKUP(V5,$AT$5:$BP$18,18,0)</f>
        <v>0</v>
      </c>
      <c r="AM5" s="80">
        <f t="shared" ref="AM5:AM18" si="12">VLOOKUP(V5,$AT$5:$BP$18,19,0)</f>
        <v>0</v>
      </c>
      <c r="AN5" s="83">
        <f>VLOOKUP(V5,$AT$5:$BP$18,20,0)</f>
        <v>0</v>
      </c>
      <c r="AO5" s="76">
        <f t="shared" ref="AO5:AO18" si="13">VLOOKUP(V5,$AT$5:$BP$18,21,0)</f>
        <v>0</v>
      </c>
      <c r="AP5" s="80">
        <f>VLOOKUP(V5,$AT$5:$BP$18,22,0)</f>
        <v>0</v>
      </c>
      <c r="AQ5" s="80">
        <f t="shared" ref="AQ5:AQ18" si="14">VLOOKUP(V5,$AT$5:$BP$18,23,0)</f>
        <v>0</v>
      </c>
      <c r="AR5" s="57">
        <v>1</v>
      </c>
      <c r="AS5" s="57">
        <f>BB5</f>
        <v>1</v>
      </c>
      <c r="AT5" s="155" t="str">
        <f>'J01'!AT5:AX5</f>
        <v>Equipe 01</v>
      </c>
      <c r="AU5" s="156"/>
      <c r="AV5" s="156"/>
      <c r="AW5" s="156"/>
      <c r="AX5" s="157"/>
      <c r="AY5" s="4">
        <f t="shared" ref="AY5:AY18" si="15">RANK(BQ5,$BQ$5:$BQ$18)</f>
        <v>1</v>
      </c>
      <c r="AZ5" s="4">
        <f>'J01'!AY5-AY5</f>
        <v>0</v>
      </c>
      <c r="BA5" s="5" t="str">
        <f>IF(AY5&gt;'J01'!AY5,'J01'!$BA$20,IF(AY5='J01'!AY5,'J01'!$AZ$20,IF(AY5&lt;'J01'!AY5,'J01'!$AY$20)))</f>
        <v>u</v>
      </c>
      <c r="BB5" s="4">
        <f>RANK(BR5,$BR$5:$BR$18)</f>
        <v>1</v>
      </c>
      <c r="BC5" s="4">
        <f>SUMPRODUCT(($B$5:$F$14=AT5)*($BW$5:$BW$14))+SUMPRODUCT(($I$5:$M$14=AT5)*($BX$5:$BX$14))+'J01'!BC5</f>
        <v>0</v>
      </c>
      <c r="BD5" s="4">
        <f>SUMPRODUCT(($B$5:$F$14=AT5)*($BY$5:$BY$14))+SUMPRODUCT(($I$5:$M$14=AT5)*($BZ$5:$BZ$14))+'J01'!BD5</f>
        <v>0</v>
      </c>
      <c r="BE5" s="4">
        <f>SUMPRODUCT(($B$5:$F$14=AT5)*($CA$5:$CA$14))+SUMPRODUCT(($I$5:$M$14=AT5)*($CB$5:$CB$14))+'J01'!BE5</f>
        <v>0</v>
      </c>
      <c r="BF5" s="4">
        <f>SUMPRODUCT(($B$5:$F$14=AT5)*($CC$5:$CC$14))+SUMPRODUCT(($I$5:$M$14=AT5)*($CD$5:$CD$14))+'J01'!BF5</f>
        <v>0</v>
      </c>
      <c r="BG5" s="4">
        <f>SUMPRODUCT(($B$5:$F$14=AT5)*($CE$5:$CE$14))+SUMPRODUCT(($I$5:$M$14=AT5)*($CF$5:$CF$14))+'J01'!BG5</f>
        <v>0</v>
      </c>
      <c r="BH5" s="4">
        <f>SUMPRODUCT(($B$5:$F$14=AT5)*($CG$5:$CG$14))+SUMPRODUCT(($I$5:$M$14=AT5)*($CH$5:$CH$14))+'J01'!BH5</f>
        <v>0</v>
      </c>
      <c r="BI5" s="4">
        <f>SUMPRODUCT(($B$5:$F$14=AT5)*($CI$5:$CI$14))+SUMPRODUCT(($I$5:$M$14=AT5)*($CJ$5:$CJ$14))+'J01'!BI5</f>
        <v>0</v>
      </c>
      <c r="BJ5" s="4">
        <f>BH5-BI5</f>
        <v>0</v>
      </c>
      <c r="BK5" s="4">
        <f>SUMPRODUCT(($B$5:$F$14=AT5)*($CK$5:$CK$14))+'J01'!BK5</f>
        <v>0</v>
      </c>
      <c r="BL5" s="4">
        <f>SUMPRODUCT(($B$5:$F$14=AT5)*($CL$5:$CL$14))+'J01'!BL5</f>
        <v>0</v>
      </c>
      <c r="BM5" s="4">
        <f>SUMPRODUCT(($B$5:$F$14=AT5)*($CM$5:$CM$14))+'J01'!BM5</f>
        <v>0</v>
      </c>
      <c r="BN5" s="4">
        <f>SUMPRODUCT(($I$5:$M$14=AT5)*($CN$5:$CN$14))+'J01'!BN5</f>
        <v>0</v>
      </c>
      <c r="BO5" s="4">
        <f>SUMPRODUCT(($I$5:$M$14=AT5)*($CO$5:$CO$14))+'J01'!BO5</f>
        <v>0</v>
      </c>
      <c r="BP5" s="46">
        <f>SUMPRODUCT(($I$5:$M$14=AT5)*($CP$5:$CP$14))+'J01'!BP5</f>
        <v>0</v>
      </c>
      <c r="BQ5" s="44">
        <f>SUM(BC5*1000+(BJ5)/100+(BH5)/1000)</f>
        <v>0</v>
      </c>
      <c r="BR5" s="64">
        <f>BQ5+0.0000014</f>
        <v>1.3999999999999999E-6</v>
      </c>
      <c r="BS5" s="44">
        <f>A5</f>
        <v>0</v>
      </c>
      <c r="BT5" s="44">
        <f>N5</f>
        <v>0</v>
      </c>
      <c r="BU5" s="44">
        <f>IF(G5="",0,IF(G5&gt;H5,3,IF(G5=H5,1,IF(G5&lt;H5,0))))</f>
        <v>0</v>
      </c>
      <c r="BV5" s="44">
        <f>IF(H5="",0,IF(H5&gt;G5,3,IF(H5=G5,1,IF(H5&lt;G5,0))))</f>
        <v>0</v>
      </c>
      <c r="BW5" s="44">
        <f>BU5-BS5</f>
        <v>0</v>
      </c>
      <c r="BX5" s="44">
        <f>BV5-BT5</f>
        <v>0</v>
      </c>
      <c r="BY5" s="44">
        <f>IF(G5="",0,1)</f>
        <v>0</v>
      </c>
      <c r="BZ5" s="44">
        <f>IF(H5="",0,1)</f>
        <v>0</v>
      </c>
      <c r="CA5" s="44" t="b">
        <f>IF(G5&lt;&gt;"",IF(G5&gt;H5,1))</f>
        <v>0</v>
      </c>
      <c r="CB5" s="44" t="b">
        <f>IF(H5&lt;&gt;"",IF(H5&gt;G5,1))</f>
        <v>0</v>
      </c>
      <c r="CC5" s="44" t="b">
        <f>IF(G5&lt;&gt;"",IF(G5=H5,1))</f>
        <v>0</v>
      </c>
      <c r="CD5" s="44" t="b">
        <f>IF(H5&lt;&gt;"",IF(H5=G5,1))</f>
        <v>0</v>
      </c>
      <c r="CE5" s="44" t="b">
        <f>IF(G5&lt;&gt;"",IF(G5&lt;H5,1))</f>
        <v>0</v>
      </c>
      <c r="CF5" s="44" t="b">
        <f>IF(H5&lt;&gt;"",IF(H5&lt;G5,1))</f>
        <v>0</v>
      </c>
      <c r="CG5" s="44">
        <f>G5</f>
        <v>0</v>
      </c>
      <c r="CH5" s="44">
        <f>H5</f>
        <v>0</v>
      </c>
      <c r="CI5" s="44">
        <f>H5</f>
        <v>0</v>
      </c>
      <c r="CJ5" s="44">
        <f>G5</f>
        <v>0</v>
      </c>
      <c r="CK5" s="44" t="b">
        <f>IF(G5&lt;&gt;"",IF(G5&gt;H5,1))</f>
        <v>0</v>
      </c>
      <c r="CL5" s="44" t="b">
        <f>IF(G5&lt;&gt;"",IF(G5=H5,1))</f>
        <v>0</v>
      </c>
      <c r="CM5" s="44" t="b">
        <f>IF(G5&lt;&gt;"",IF(G5&lt;H5,1))</f>
        <v>0</v>
      </c>
      <c r="CN5" s="44" t="b">
        <f>IF(H5&lt;&gt;"",IF(H5&gt;G5,1))</f>
        <v>0</v>
      </c>
      <c r="CO5" s="44" t="b">
        <f>IF(H5&lt;&gt;"",IF(H5=G5,1))</f>
        <v>0</v>
      </c>
      <c r="CP5" s="45" t="b">
        <f>IF(H5&lt;&gt;"",IF(H5&lt;G5,1))</f>
        <v>0</v>
      </c>
      <c r="CQ5" s="44" t="str">
        <f t="shared" ref="CQ5:CQ18" si="16">VLOOKUP(AR5,$AS$5:$AX$18,2,0)</f>
        <v>Equipe 01</v>
      </c>
      <c r="CR5" s="44">
        <f t="shared" ref="CR5:CR18" si="17">VLOOKUP(CQ5,$AT$5:$BQ$18,24,0)</f>
        <v>0</v>
      </c>
      <c r="CS5" s="44">
        <f t="shared" ref="CS5:CS18" si="18">RANK(CR5,$CR$5:$CR$18)</f>
        <v>1</v>
      </c>
      <c r="CT5" s="44" t="str">
        <f>AT5</f>
        <v>Equipe 01</v>
      </c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</row>
    <row r="6" spans="1:153" ht="16.5" customHeight="1" x14ac:dyDescent="0.25">
      <c r="A6" s="72"/>
      <c r="B6" s="118"/>
      <c r="C6" s="118"/>
      <c r="D6" s="118"/>
      <c r="E6" s="118"/>
      <c r="F6" s="118"/>
      <c r="G6" s="20"/>
      <c r="H6" s="20"/>
      <c r="I6" s="118"/>
      <c r="J6" s="118"/>
      <c r="K6" s="118"/>
      <c r="L6" s="118"/>
      <c r="M6" s="118"/>
      <c r="N6" s="71"/>
      <c r="O6" s="113"/>
      <c r="P6" s="114"/>
      <c r="Q6" s="114"/>
      <c r="R6" s="115"/>
      <c r="S6" s="126"/>
      <c r="T6" s="127"/>
      <c r="U6" s="24"/>
      <c r="V6" s="93" t="str">
        <f t="shared" si="0"/>
        <v>Equipe 02</v>
      </c>
      <c r="W6" s="93"/>
      <c r="X6" s="93"/>
      <c r="Y6" s="93"/>
      <c r="Z6" s="94"/>
      <c r="AA6" s="84">
        <f t="shared" si="1"/>
        <v>0</v>
      </c>
      <c r="AB6" s="85" t="str">
        <f t="shared" si="2"/>
        <v>u</v>
      </c>
      <c r="AC6" s="86">
        <f>IF(CR6=CR5,CS5,CS6)</f>
        <v>1</v>
      </c>
      <c r="AD6" s="87">
        <f t="shared" si="3"/>
        <v>0</v>
      </c>
      <c r="AE6" s="88">
        <f t="shared" si="4"/>
        <v>0</v>
      </c>
      <c r="AF6" s="88">
        <f t="shared" si="5"/>
        <v>0</v>
      </c>
      <c r="AG6" s="88">
        <f t="shared" si="6"/>
        <v>0</v>
      </c>
      <c r="AH6" s="88">
        <f t="shared" si="7"/>
        <v>0</v>
      </c>
      <c r="AI6" s="88">
        <f t="shared" si="8"/>
        <v>0</v>
      </c>
      <c r="AJ6" s="88">
        <f t="shared" si="9"/>
        <v>0</v>
      </c>
      <c r="AK6" s="89">
        <f t="shared" si="10"/>
        <v>0</v>
      </c>
      <c r="AL6" s="90">
        <f t="shared" si="11"/>
        <v>0</v>
      </c>
      <c r="AM6" s="88">
        <f t="shared" si="12"/>
        <v>0</v>
      </c>
      <c r="AN6" s="91">
        <f t="shared" ref="AN6:AN18" si="19">VLOOKUP(V6,$AT$5:$BP$18,20,0)</f>
        <v>0</v>
      </c>
      <c r="AO6" s="84">
        <f t="shared" si="13"/>
        <v>0</v>
      </c>
      <c r="AP6" s="88">
        <f t="shared" ref="AP6:AP18" si="20">VLOOKUP(V6,$AT$5:$BP$18,22,0)</f>
        <v>0</v>
      </c>
      <c r="AQ6" s="88">
        <f t="shared" si="14"/>
        <v>0</v>
      </c>
      <c r="AR6" s="57">
        <v>2</v>
      </c>
      <c r="AS6" s="57">
        <f t="shared" ref="AS6:AS18" si="21">BB6</f>
        <v>2</v>
      </c>
      <c r="AT6" s="155" t="str">
        <f>'J01'!AT6:AX6</f>
        <v>Equipe 02</v>
      </c>
      <c r="AU6" s="156"/>
      <c r="AV6" s="156"/>
      <c r="AW6" s="156"/>
      <c r="AX6" s="157"/>
      <c r="AY6" s="4">
        <f t="shared" si="15"/>
        <v>1</v>
      </c>
      <c r="AZ6" s="6">
        <f>'J01'!AY6-AY6</f>
        <v>0</v>
      </c>
      <c r="BA6" s="5" t="str">
        <f>IF(AY6&gt;'J01'!AY6,'J01'!$BA$20,IF(AY6='J01'!AY6,'J01'!$AZ$20,IF(AY6&lt;'J01'!AY6,'J01'!$AY$20)))</f>
        <v>u</v>
      </c>
      <c r="BB6" s="22">
        <f t="shared" ref="BB6:BB18" si="22">RANK(BR6,$BR$5:$BR$18)</f>
        <v>2</v>
      </c>
      <c r="BC6" s="6">
        <f>SUMPRODUCT(($B$5:$F$14=AT6)*($BW$5:$BW$14))+SUMPRODUCT(($I$5:$M$14=AT6)*($BX$5:$BX$14))+'J01'!BC6</f>
        <v>0</v>
      </c>
      <c r="BD6" s="6">
        <f>SUMPRODUCT(($B$5:$F$14=AT6)*($BY$5:$BY$14))+SUMPRODUCT(($I$5:$M$14=AT6)*($BZ$5:$BZ$14))+'J01'!BD6</f>
        <v>0</v>
      </c>
      <c r="BE6" s="6">
        <f>SUMPRODUCT(($B$5:$F$14=AT6)*($CA$5:$CA$14))+SUMPRODUCT(($I$5:$M$14=AT6)*($CB$5:$CB$14))+'J01'!BE6</f>
        <v>0</v>
      </c>
      <c r="BF6" s="6">
        <f>SUMPRODUCT(($B$5:$F$14=AT6)*($CC$5:$CC$14))+SUMPRODUCT(($I$5:$M$14=AT6)*($CD$5:$CD$14))+'J01'!BF6</f>
        <v>0</v>
      </c>
      <c r="BG6" s="6">
        <f>SUMPRODUCT(($B$5:$F$14=AT6)*($CE$5:$CE$14))+SUMPRODUCT(($I$5:$M$14=AT6)*($CF$5:$CF$14))+'J01'!BG6</f>
        <v>0</v>
      </c>
      <c r="BH6" s="6">
        <f>SUMPRODUCT(($B$5:$F$14=AT6)*($CG$5:$CG$14))+SUMPRODUCT(($I$5:$M$14=AT6)*($CH$5:$CH$14))+'J01'!BH6</f>
        <v>0</v>
      </c>
      <c r="BI6" s="6">
        <f>SUMPRODUCT(($B$5:$F$14=AT6)*($CI$5:$CI$14))+SUMPRODUCT(($I$5:$M$14=AT6)*($CJ$5:$CJ$14))+'J01'!BI6</f>
        <v>0</v>
      </c>
      <c r="BJ6" s="6">
        <f t="shared" ref="BJ6:BJ18" si="23">BH6-BI6</f>
        <v>0</v>
      </c>
      <c r="BK6" s="6">
        <f>SUMPRODUCT(($B$5:$F$14=AT6)*($CK$5:$CK$14))+'J01'!BK6</f>
        <v>0</v>
      </c>
      <c r="BL6" s="6">
        <f>SUMPRODUCT(($B$5:$F$14=AT6)*($CL$5:$CL$14))+'J01'!BL6</f>
        <v>0</v>
      </c>
      <c r="BM6" s="6">
        <f>SUMPRODUCT(($B$5:$F$14=AT6)*($CM$5:$CM$14))+'J01'!BM6</f>
        <v>0</v>
      </c>
      <c r="BN6" s="6">
        <f>SUMPRODUCT(($I$5:$M$14=AT6)*($CN$5:$CN$14))+'J01'!BN6</f>
        <v>0</v>
      </c>
      <c r="BO6" s="6">
        <f>SUMPRODUCT(($I$5:$M$14=AT6)*($CO$5:$CO$14))+'J01'!BO6</f>
        <v>0</v>
      </c>
      <c r="BP6" s="46">
        <f>SUMPRODUCT(($I$5:$M$14=AT6)*($CP$5:$CP$14))+'J01'!BP6</f>
        <v>0</v>
      </c>
      <c r="BQ6" s="44">
        <f t="shared" ref="BQ6:BQ18" si="24">SUM(BC6*1000+(BJ6)/100+(BH6)/1000)</f>
        <v>0</v>
      </c>
      <c r="BR6" s="64">
        <f>BQ6+0.0000013</f>
        <v>1.3E-6</v>
      </c>
      <c r="BS6" s="44">
        <f t="shared" ref="BS6:BS14" si="25">A6</f>
        <v>0</v>
      </c>
      <c r="BT6" s="44">
        <f t="shared" ref="BT6:BT14" si="26">N6</f>
        <v>0</v>
      </c>
      <c r="BU6" s="44">
        <f t="shared" ref="BU6:BU14" si="27">IF(G6="",0,IF(G6&gt;H6,3,IF(G6=H6,1,IF(G6&lt;H6,0))))</f>
        <v>0</v>
      </c>
      <c r="BV6" s="44">
        <f t="shared" ref="BV6:BV14" si="28">IF(H6="",0,IF(H6&gt;G6,3,IF(H6=G6,1,IF(H6&lt;G6,0))))</f>
        <v>0</v>
      </c>
      <c r="BW6" s="44">
        <f t="shared" ref="BW6:BW14" si="29">BU6-BS6</f>
        <v>0</v>
      </c>
      <c r="BX6" s="44">
        <f t="shared" ref="BX6:BX14" si="30">BV6-BT6</f>
        <v>0</v>
      </c>
      <c r="BY6" s="44">
        <f t="shared" ref="BY6:BY14" si="31">IF(G6="",0,1)</f>
        <v>0</v>
      </c>
      <c r="BZ6" s="44">
        <f t="shared" ref="BZ6:BZ14" si="32">IF(H6="",0,1)</f>
        <v>0</v>
      </c>
      <c r="CA6" s="44" t="b">
        <f t="shared" ref="CA6:CA14" si="33">IF(G6&lt;&gt;"",IF(G6&gt;H6,1))</f>
        <v>0</v>
      </c>
      <c r="CB6" s="44" t="b">
        <f t="shared" ref="CB6:CB14" si="34">IF(H6&lt;&gt;"",IF(H6&gt;G6,1))</f>
        <v>0</v>
      </c>
      <c r="CC6" s="44" t="b">
        <f t="shared" ref="CC6:CC14" si="35">IF(G6&lt;&gt;"",IF(G6=H6,1))</f>
        <v>0</v>
      </c>
      <c r="CD6" s="44" t="b">
        <f t="shared" ref="CD6:CD14" si="36">IF(H6&lt;&gt;"",IF(H6=G6,1))</f>
        <v>0</v>
      </c>
      <c r="CE6" s="44" t="b">
        <f t="shared" ref="CE6:CE14" si="37">IF(G6&lt;&gt;"",IF(G6&lt;H6,1))</f>
        <v>0</v>
      </c>
      <c r="CF6" s="44" t="b">
        <f t="shared" ref="CF6:CF14" si="38">IF(H6&lt;&gt;"",IF(H6&lt;G6,1))</f>
        <v>0</v>
      </c>
      <c r="CG6" s="44">
        <f t="shared" ref="CG6:CG14" si="39">G6</f>
        <v>0</v>
      </c>
      <c r="CH6" s="44">
        <f t="shared" ref="CH6:CH14" si="40">H6</f>
        <v>0</v>
      </c>
      <c r="CI6" s="44">
        <f t="shared" ref="CI6:CI14" si="41">H6</f>
        <v>0</v>
      </c>
      <c r="CJ6" s="44">
        <f t="shared" ref="CJ6:CJ14" si="42">G6</f>
        <v>0</v>
      </c>
      <c r="CK6" s="44" t="b">
        <f t="shared" ref="CK6:CK14" si="43">IF(G6&lt;&gt;"",IF(G6&gt;H6,1))</f>
        <v>0</v>
      </c>
      <c r="CL6" s="44" t="b">
        <f t="shared" ref="CL6:CL14" si="44">IF(G6&lt;&gt;"",IF(G6=H6,1))</f>
        <v>0</v>
      </c>
      <c r="CM6" s="44" t="b">
        <f t="shared" ref="CM6:CM14" si="45">IF(G6&lt;&gt;"",IF(G6&lt;H6,1))</f>
        <v>0</v>
      </c>
      <c r="CN6" s="44" t="b">
        <f t="shared" ref="CN6:CN14" si="46">IF(H6&lt;&gt;"",IF(H6&gt;G6,1))</f>
        <v>0</v>
      </c>
      <c r="CO6" s="44" t="b">
        <f t="shared" ref="CO6:CO14" si="47">IF(H6&lt;&gt;"",IF(H6=G6,1))</f>
        <v>0</v>
      </c>
      <c r="CP6" s="45" t="b">
        <f t="shared" ref="CP6:CP14" si="48">IF(H6&lt;&gt;"",IF(H6&lt;G6,1))</f>
        <v>0</v>
      </c>
      <c r="CQ6" s="44" t="str">
        <f t="shared" si="16"/>
        <v>Equipe 02</v>
      </c>
      <c r="CR6" s="44">
        <f t="shared" si="17"/>
        <v>0</v>
      </c>
      <c r="CS6" s="44">
        <f t="shared" si="18"/>
        <v>1</v>
      </c>
      <c r="CT6" s="44" t="str">
        <f t="shared" ref="CT6:CT18" si="49">AT6</f>
        <v>Equipe 02</v>
      </c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</row>
    <row r="7" spans="1:153" ht="16.5" customHeight="1" x14ac:dyDescent="0.25">
      <c r="A7" s="72"/>
      <c r="B7" s="118"/>
      <c r="C7" s="118"/>
      <c r="D7" s="118"/>
      <c r="E7" s="118"/>
      <c r="F7" s="118"/>
      <c r="G7" s="20"/>
      <c r="H7" s="20"/>
      <c r="I7" s="118"/>
      <c r="J7" s="118"/>
      <c r="K7" s="118"/>
      <c r="L7" s="118"/>
      <c r="M7" s="118"/>
      <c r="N7" s="71"/>
      <c r="O7" s="113"/>
      <c r="P7" s="114"/>
      <c r="Q7" s="114"/>
      <c r="R7" s="115"/>
      <c r="S7" s="126"/>
      <c r="T7" s="127"/>
      <c r="U7" s="24"/>
      <c r="V7" s="93" t="str">
        <f t="shared" si="0"/>
        <v>Equipe 03</v>
      </c>
      <c r="W7" s="93"/>
      <c r="X7" s="93"/>
      <c r="Y7" s="93"/>
      <c r="Z7" s="94"/>
      <c r="AA7" s="84">
        <f t="shared" si="1"/>
        <v>0</v>
      </c>
      <c r="AB7" s="85" t="str">
        <f t="shared" si="2"/>
        <v>u</v>
      </c>
      <c r="AC7" s="86">
        <f t="shared" ref="AC7:AC18" si="50">IF(CR7=CR6,CS6,CS7)</f>
        <v>1</v>
      </c>
      <c r="AD7" s="87">
        <f t="shared" si="3"/>
        <v>0</v>
      </c>
      <c r="AE7" s="88">
        <f t="shared" si="4"/>
        <v>0</v>
      </c>
      <c r="AF7" s="88">
        <f t="shared" si="5"/>
        <v>0</v>
      </c>
      <c r="AG7" s="88">
        <f t="shared" si="6"/>
        <v>0</v>
      </c>
      <c r="AH7" s="88">
        <f t="shared" si="7"/>
        <v>0</v>
      </c>
      <c r="AI7" s="88">
        <f t="shared" si="8"/>
        <v>0</v>
      </c>
      <c r="AJ7" s="88">
        <f t="shared" si="9"/>
        <v>0</v>
      </c>
      <c r="AK7" s="89">
        <f t="shared" si="10"/>
        <v>0</v>
      </c>
      <c r="AL7" s="90">
        <f t="shared" si="11"/>
        <v>0</v>
      </c>
      <c r="AM7" s="88">
        <f t="shared" si="12"/>
        <v>0</v>
      </c>
      <c r="AN7" s="91">
        <f t="shared" si="19"/>
        <v>0</v>
      </c>
      <c r="AO7" s="84">
        <f t="shared" si="13"/>
        <v>0</v>
      </c>
      <c r="AP7" s="88">
        <f t="shared" si="20"/>
        <v>0</v>
      </c>
      <c r="AQ7" s="88">
        <f t="shared" si="14"/>
        <v>0</v>
      </c>
      <c r="AR7" s="57">
        <v>3</v>
      </c>
      <c r="AS7" s="57">
        <f t="shared" si="21"/>
        <v>3</v>
      </c>
      <c r="AT7" s="155" t="str">
        <f>'J01'!AT7:AX7</f>
        <v>Equipe 03</v>
      </c>
      <c r="AU7" s="156"/>
      <c r="AV7" s="156"/>
      <c r="AW7" s="156"/>
      <c r="AX7" s="157"/>
      <c r="AY7" s="4">
        <f t="shared" si="15"/>
        <v>1</v>
      </c>
      <c r="AZ7" s="6">
        <f>'J01'!AY7-AY7</f>
        <v>0</v>
      </c>
      <c r="BA7" s="5" t="str">
        <f>IF(AY7&gt;'J01'!AY7,'J01'!$BA$20,IF(AY7='J01'!AY7,'J01'!$AZ$20,IF(AY7&lt;'J01'!AY7,'J01'!$AY$20)))</f>
        <v>u</v>
      </c>
      <c r="BB7" s="22">
        <f t="shared" si="22"/>
        <v>3</v>
      </c>
      <c r="BC7" s="6">
        <f>SUMPRODUCT(($B$5:$F$14=AT7)*($BW$5:$BW$14))+SUMPRODUCT(($I$5:$M$14=AT7)*($BX$5:$BX$14))+'J01'!BC7</f>
        <v>0</v>
      </c>
      <c r="BD7" s="6">
        <f>SUMPRODUCT(($B$5:$F$14=AT7)*($BY$5:$BY$14))+SUMPRODUCT(($I$5:$M$14=AT7)*($BZ$5:$BZ$14))+'J01'!BD7</f>
        <v>0</v>
      </c>
      <c r="BE7" s="6">
        <f>SUMPRODUCT(($B$5:$F$14=AT7)*($CA$5:$CA$14))+SUMPRODUCT(($I$5:$M$14=AT7)*($CB$5:$CB$14))+'J01'!BE7</f>
        <v>0</v>
      </c>
      <c r="BF7" s="6">
        <f>SUMPRODUCT(($B$5:$F$14=AT7)*($CC$5:$CC$14))+SUMPRODUCT(($I$5:$M$14=AT7)*($CD$5:$CD$14))+'J01'!BF7</f>
        <v>0</v>
      </c>
      <c r="BG7" s="6">
        <f>SUMPRODUCT(($B$5:$F$14=AT7)*($CE$5:$CE$14))+SUMPRODUCT(($I$5:$M$14=AT7)*($CF$5:$CF$14))+'J01'!BG7</f>
        <v>0</v>
      </c>
      <c r="BH7" s="6">
        <f>SUMPRODUCT(($B$5:$F$14=AT7)*($CG$5:$CG$14))+SUMPRODUCT(($I$5:$M$14=AT7)*($CH$5:$CH$14))+'J01'!BH7</f>
        <v>0</v>
      </c>
      <c r="BI7" s="6">
        <f>SUMPRODUCT(($B$5:$F$14=AT7)*($CI$5:$CI$14))+SUMPRODUCT(($I$5:$M$14=AT7)*($CJ$5:$CJ$14))+'J01'!BI7</f>
        <v>0</v>
      </c>
      <c r="BJ7" s="6">
        <f t="shared" si="23"/>
        <v>0</v>
      </c>
      <c r="BK7" s="6">
        <f>SUMPRODUCT(($B$5:$F$14=AT7)*($CK$5:$CK$14))+'J01'!BK7</f>
        <v>0</v>
      </c>
      <c r="BL7" s="6">
        <f>SUMPRODUCT(($B$5:$F$14=AT7)*($CL$5:$CL$14))+'J01'!BL7</f>
        <v>0</v>
      </c>
      <c r="BM7" s="6">
        <f>SUMPRODUCT(($B$5:$F$14=AT7)*($CM$5:$CM$14))+'J01'!BM7</f>
        <v>0</v>
      </c>
      <c r="BN7" s="6">
        <f>SUMPRODUCT(($I$5:$M$14=AT7)*($CN$5:$CN$14))+'J01'!BN7</f>
        <v>0</v>
      </c>
      <c r="BO7" s="6">
        <f>SUMPRODUCT(($I$5:$M$14=AT7)*($CO$5:$CO$14))+'J01'!BO7</f>
        <v>0</v>
      </c>
      <c r="BP7" s="46">
        <f>SUMPRODUCT(($I$5:$M$14=AT7)*($CP$5:$CP$14))+'J01'!BP7</f>
        <v>0</v>
      </c>
      <c r="BQ7" s="44">
        <f t="shared" si="24"/>
        <v>0</v>
      </c>
      <c r="BR7" s="64">
        <f>BQ7+0.0000012</f>
        <v>1.1999999999999999E-6</v>
      </c>
      <c r="BS7" s="44">
        <f t="shared" si="25"/>
        <v>0</v>
      </c>
      <c r="BT7" s="44">
        <f t="shared" si="26"/>
        <v>0</v>
      </c>
      <c r="BU7" s="44">
        <f t="shared" si="27"/>
        <v>0</v>
      </c>
      <c r="BV7" s="44">
        <f t="shared" si="28"/>
        <v>0</v>
      </c>
      <c r="BW7" s="44">
        <f t="shared" si="29"/>
        <v>0</v>
      </c>
      <c r="BX7" s="44">
        <f t="shared" si="30"/>
        <v>0</v>
      </c>
      <c r="BY7" s="44">
        <f t="shared" si="31"/>
        <v>0</v>
      </c>
      <c r="BZ7" s="44">
        <f t="shared" si="32"/>
        <v>0</v>
      </c>
      <c r="CA7" s="44" t="b">
        <f t="shared" si="33"/>
        <v>0</v>
      </c>
      <c r="CB7" s="44" t="b">
        <f t="shared" si="34"/>
        <v>0</v>
      </c>
      <c r="CC7" s="44" t="b">
        <f t="shared" si="35"/>
        <v>0</v>
      </c>
      <c r="CD7" s="44" t="b">
        <f t="shared" si="36"/>
        <v>0</v>
      </c>
      <c r="CE7" s="44" t="b">
        <f t="shared" si="37"/>
        <v>0</v>
      </c>
      <c r="CF7" s="44" t="b">
        <f t="shared" si="38"/>
        <v>0</v>
      </c>
      <c r="CG7" s="44">
        <f t="shared" si="39"/>
        <v>0</v>
      </c>
      <c r="CH7" s="44">
        <f t="shared" si="40"/>
        <v>0</v>
      </c>
      <c r="CI7" s="44">
        <f t="shared" si="41"/>
        <v>0</v>
      </c>
      <c r="CJ7" s="44">
        <f t="shared" si="42"/>
        <v>0</v>
      </c>
      <c r="CK7" s="44" t="b">
        <f t="shared" si="43"/>
        <v>0</v>
      </c>
      <c r="CL7" s="44" t="b">
        <f t="shared" si="44"/>
        <v>0</v>
      </c>
      <c r="CM7" s="44" t="b">
        <f t="shared" si="45"/>
        <v>0</v>
      </c>
      <c r="CN7" s="44" t="b">
        <f t="shared" si="46"/>
        <v>0</v>
      </c>
      <c r="CO7" s="44" t="b">
        <f t="shared" si="47"/>
        <v>0</v>
      </c>
      <c r="CP7" s="45" t="b">
        <f t="shared" si="48"/>
        <v>0</v>
      </c>
      <c r="CQ7" s="44" t="str">
        <f t="shared" si="16"/>
        <v>Equipe 03</v>
      </c>
      <c r="CR7" s="44">
        <f t="shared" si="17"/>
        <v>0</v>
      </c>
      <c r="CS7" s="44">
        <f t="shared" si="18"/>
        <v>1</v>
      </c>
      <c r="CT7" s="44" t="str">
        <f t="shared" si="49"/>
        <v>Equipe 03</v>
      </c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</row>
    <row r="8" spans="1:153" ht="16.5" customHeight="1" x14ac:dyDescent="0.25">
      <c r="A8" s="72"/>
      <c r="B8" s="118"/>
      <c r="C8" s="118"/>
      <c r="D8" s="118"/>
      <c r="E8" s="118"/>
      <c r="F8" s="118"/>
      <c r="G8" s="20"/>
      <c r="H8" s="20"/>
      <c r="I8" s="118"/>
      <c r="J8" s="118"/>
      <c r="K8" s="118"/>
      <c r="L8" s="118"/>
      <c r="M8" s="118"/>
      <c r="N8" s="71"/>
      <c r="O8" s="113"/>
      <c r="P8" s="114"/>
      <c r="Q8" s="114"/>
      <c r="R8" s="115"/>
      <c r="S8" s="126"/>
      <c r="T8" s="127"/>
      <c r="U8" s="24"/>
      <c r="V8" s="93" t="str">
        <f t="shared" si="0"/>
        <v>Equipe 04</v>
      </c>
      <c r="W8" s="93"/>
      <c r="X8" s="93"/>
      <c r="Y8" s="93"/>
      <c r="Z8" s="94"/>
      <c r="AA8" s="84">
        <f t="shared" si="1"/>
        <v>0</v>
      </c>
      <c r="AB8" s="85" t="str">
        <f t="shared" si="2"/>
        <v>u</v>
      </c>
      <c r="AC8" s="86">
        <f t="shared" si="50"/>
        <v>1</v>
      </c>
      <c r="AD8" s="87">
        <f t="shared" si="3"/>
        <v>0</v>
      </c>
      <c r="AE8" s="88">
        <f t="shared" si="4"/>
        <v>0</v>
      </c>
      <c r="AF8" s="88">
        <f t="shared" si="5"/>
        <v>0</v>
      </c>
      <c r="AG8" s="88">
        <f t="shared" si="6"/>
        <v>0</v>
      </c>
      <c r="AH8" s="88">
        <f t="shared" si="7"/>
        <v>0</v>
      </c>
      <c r="AI8" s="88">
        <f t="shared" si="8"/>
        <v>0</v>
      </c>
      <c r="AJ8" s="88">
        <f t="shared" si="9"/>
        <v>0</v>
      </c>
      <c r="AK8" s="89">
        <f t="shared" si="10"/>
        <v>0</v>
      </c>
      <c r="AL8" s="90">
        <f t="shared" si="11"/>
        <v>0</v>
      </c>
      <c r="AM8" s="88">
        <f t="shared" si="12"/>
        <v>0</v>
      </c>
      <c r="AN8" s="91">
        <f t="shared" si="19"/>
        <v>0</v>
      </c>
      <c r="AO8" s="84">
        <f t="shared" si="13"/>
        <v>0</v>
      </c>
      <c r="AP8" s="88">
        <f t="shared" si="20"/>
        <v>0</v>
      </c>
      <c r="AQ8" s="88">
        <f t="shared" si="14"/>
        <v>0</v>
      </c>
      <c r="AR8" s="57">
        <v>4</v>
      </c>
      <c r="AS8" s="57">
        <f t="shared" si="21"/>
        <v>4</v>
      </c>
      <c r="AT8" s="155" t="str">
        <f>'J01'!AT8:AX8</f>
        <v>Equipe 04</v>
      </c>
      <c r="AU8" s="156"/>
      <c r="AV8" s="156"/>
      <c r="AW8" s="156"/>
      <c r="AX8" s="157"/>
      <c r="AY8" s="4">
        <f t="shared" si="15"/>
        <v>1</v>
      </c>
      <c r="AZ8" s="6">
        <f>'J01'!AY8-AY8</f>
        <v>0</v>
      </c>
      <c r="BA8" s="5" t="str">
        <f>IF(AY8&gt;'J01'!AY8,'J01'!$BA$20,IF(AY8='J01'!AY8,'J01'!$AZ$20,IF(AY8&lt;'J01'!AY8,'J01'!$AY$20)))</f>
        <v>u</v>
      </c>
      <c r="BB8" s="22">
        <f t="shared" si="22"/>
        <v>4</v>
      </c>
      <c r="BC8" s="6">
        <f>SUMPRODUCT(($B$5:$F$14=AT8)*($BW$5:$BW$14))+SUMPRODUCT(($I$5:$M$14=AT8)*($BX$5:$BX$14))+'J01'!BC8</f>
        <v>0</v>
      </c>
      <c r="BD8" s="6">
        <f>SUMPRODUCT(($B$5:$F$14=AT8)*($BY$5:$BY$14))+SUMPRODUCT(($I$5:$M$14=AT8)*($BZ$5:$BZ$14))+'J01'!BD8</f>
        <v>0</v>
      </c>
      <c r="BE8" s="6">
        <f>SUMPRODUCT(($B$5:$F$14=AT8)*($CA$5:$CA$14))+SUMPRODUCT(($I$5:$M$14=AT8)*($CB$5:$CB$14))+'J01'!BE8</f>
        <v>0</v>
      </c>
      <c r="BF8" s="6">
        <f>SUMPRODUCT(($B$5:$F$14=AT8)*($CC$5:$CC$14))+SUMPRODUCT(($I$5:$M$14=AT8)*($CD$5:$CD$14))+'J01'!BF8</f>
        <v>0</v>
      </c>
      <c r="BG8" s="6">
        <f>SUMPRODUCT(($B$5:$F$14=AT8)*($CE$5:$CE$14))+SUMPRODUCT(($I$5:$M$14=AT8)*($CF$5:$CF$14))+'J01'!BG8</f>
        <v>0</v>
      </c>
      <c r="BH8" s="6">
        <f>SUMPRODUCT(($B$5:$F$14=AT8)*($CG$5:$CG$14))+SUMPRODUCT(($I$5:$M$14=AT8)*($CH$5:$CH$14))+'J01'!BH8</f>
        <v>0</v>
      </c>
      <c r="BI8" s="6">
        <f>SUMPRODUCT(($B$5:$F$14=AT8)*($CI$5:$CI$14))+SUMPRODUCT(($I$5:$M$14=AT8)*($CJ$5:$CJ$14))+'J01'!BI8</f>
        <v>0</v>
      </c>
      <c r="BJ8" s="6">
        <f t="shared" si="23"/>
        <v>0</v>
      </c>
      <c r="BK8" s="6">
        <f>SUMPRODUCT(($B$5:$F$14=AT8)*($CK$5:$CK$14))+'J01'!BK8</f>
        <v>0</v>
      </c>
      <c r="BL8" s="6">
        <f>SUMPRODUCT(($B$5:$F$14=AT8)*($CL$5:$CL$14))+'J01'!BL8</f>
        <v>0</v>
      </c>
      <c r="BM8" s="6">
        <f>SUMPRODUCT(($B$5:$F$14=AT8)*($CM$5:$CM$14))+'J01'!BM8</f>
        <v>0</v>
      </c>
      <c r="BN8" s="6">
        <f>SUMPRODUCT(($I$5:$M$14=AT8)*($CN$5:$CN$14))+'J01'!BN8</f>
        <v>0</v>
      </c>
      <c r="BO8" s="6">
        <f>SUMPRODUCT(($I$5:$M$14=AT8)*($CO$5:$CO$14))+'J01'!BO8</f>
        <v>0</v>
      </c>
      <c r="BP8" s="46">
        <f>SUMPRODUCT(($I$5:$M$14=AT8)*($CP$5:$CP$14))+'J01'!BP8</f>
        <v>0</v>
      </c>
      <c r="BQ8" s="44">
        <f t="shared" si="24"/>
        <v>0</v>
      </c>
      <c r="BR8" s="64">
        <f>BQ8+0.0000011</f>
        <v>1.1000000000000001E-6</v>
      </c>
      <c r="BS8" s="44">
        <f t="shared" si="25"/>
        <v>0</v>
      </c>
      <c r="BT8" s="44">
        <f t="shared" si="26"/>
        <v>0</v>
      </c>
      <c r="BU8" s="44">
        <f t="shared" si="27"/>
        <v>0</v>
      </c>
      <c r="BV8" s="44">
        <f t="shared" si="28"/>
        <v>0</v>
      </c>
      <c r="BW8" s="44">
        <f t="shared" si="29"/>
        <v>0</v>
      </c>
      <c r="BX8" s="44">
        <f t="shared" si="30"/>
        <v>0</v>
      </c>
      <c r="BY8" s="44">
        <f t="shared" si="31"/>
        <v>0</v>
      </c>
      <c r="BZ8" s="44">
        <f t="shared" si="32"/>
        <v>0</v>
      </c>
      <c r="CA8" s="44" t="b">
        <f t="shared" si="33"/>
        <v>0</v>
      </c>
      <c r="CB8" s="44" t="b">
        <f t="shared" si="34"/>
        <v>0</v>
      </c>
      <c r="CC8" s="44" t="b">
        <f t="shared" si="35"/>
        <v>0</v>
      </c>
      <c r="CD8" s="44" t="b">
        <f t="shared" si="36"/>
        <v>0</v>
      </c>
      <c r="CE8" s="44" t="b">
        <f t="shared" si="37"/>
        <v>0</v>
      </c>
      <c r="CF8" s="44" t="b">
        <f t="shared" si="38"/>
        <v>0</v>
      </c>
      <c r="CG8" s="44">
        <f t="shared" si="39"/>
        <v>0</v>
      </c>
      <c r="CH8" s="44">
        <f t="shared" si="40"/>
        <v>0</v>
      </c>
      <c r="CI8" s="44">
        <f t="shared" si="41"/>
        <v>0</v>
      </c>
      <c r="CJ8" s="44">
        <f t="shared" si="42"/>
        <v>0</v>
      </c>
      <c r="CK8" s="44" t="b">
        <f t="shared" si="43"/>
        <v>0</v>
      </c>
      <c r="CL8" s="44" t="b">
        <f t="shared" si="44"/>
        <v>0</v>
      </c>
      <c r="CM8" s="44" t="b">
        <f t="shared" si="45"/>
        <v>0</v>
      </c>
      <c r="CN8" s="44" t="b">
        <f t="shared" si="46"/>
        <v>0</v>
      </c>
      <c r="CO8" s="44" t="b">
        <f t="shared" si="47"/>
        <v>0</v>
      </c>
      <c r="CP8" s="45" t="b">
        <f t="shared" si="48"/>
        <v>0</v>
      </c>
      <c r="CQ8" s="44" t="str">
        <f t="shared" si="16"/>
        <v>Equipe 04</v>
      </c>
      <c r="CR8" s="44">
        <f t="shared" si="17"/>
        <v>0</v>
      </c>
      <c r="CS8" s="44">
        <f t="shared" si="18"/>
        <v>1</v>
      </c>
      <c r="CT8" s="44" t="str">
        <f t="shared" si="49"/>
        <v>Equipe 04</v>
      </c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</row>
    <row r="9" spans="1:153" ht="16.5" customHeight="1" x14ac:dyDescent="0.25">
      <c r="A9" s="72"/>
      <c r="B9" s="118"/>
      <c r="C9" s="118"/>
      <c r="D9" s="118"/>
      <c r="E9" s="118"/>
      <c r="F9" s="118"/>
      <c r="G9" s="20"/>
      <c r="H9" s="20"/>
      <c r="I9" s="118"/>
      <c r="J9" s="118"/>
      <c r="K9" s="118"/>
      <c r="L9" s="118"/>
      <c r="M9" s="118"/>
      <c r="N9" s="71"/>
      <c r="O9" s="113"/>
      <c r="P9" s="114"/>
      <c r="Q9" s="114"/>
      <c r="R9" s="115"/>
      <c r="S9" s="126"/>
      <c r="T9" s="127"/>
      <c r="U9" s="24"/>
      <c r="V9" s="93" t="str">
        <f t="shared" si="0"/>
        <v>Equipe 05</v>
      </c>
      <c r="W9" s="93"/>
      <c r="X9" s="93"/>
      <c r="Y9" s="93"/>
      <c r="Z9" s="94"/>
      <c r="AA9" s="84">
        <f t="shared" si="1"/>
        <v>0</v>
      </c>
      <c r="AB9" s="85" t="str">
        <f t="shared" si="2"/>
        <v>u</v>
      </c>
      <c r="AC9" s="86">
        <f t="shared" si="50"/>
        <v>1</v>
      </c>
      <c r="AD9" s="87">
        <f t="shared" si="3"/>
        <v>0</v>
      </c>
      <c r="AE9" s="88">
        <f t="shared" si="4"/>
        <v>0</v>
      </c>
      <c r="AF9" s="88">
        <f t="shared" si="5"/>
        <v>0</v>
      </c>
      <c r="AG9" s="88">
        <f t="shared" si="6"/>
        <v>0</v>
      </c>
      <c r="AH9" s="88">
        <f t="shared" si="7"/>
        <v>0</v>
      </c>
      <c r="AI9" s="88">
        <f t="shared" si="8"/>
        <v>0</v>
      </c>
      <c r="AJ9" s="88">
        <f t="shared" si="9"/>
        <v>0</v>
      </c>
      <c r="AK9" s="89">
        <f t="shared" si="10"/>
        <v>0</v>
      </c>
      <c r="AL9" s="90">
        <f t="shared" si="11"/>
        <v>0</v>
      </c>
      <c r="AM9" s="88">
        <f t="shared" si="12"/>
        <v>0</v>
      </c>
      <c r="AN9" s="91">
        <f t="shared" si="19"/>
        <v>0</v>
      </c>
      <c r="AO9" s="84">
        <f t="shared" si="13"/>
        <v>0</v>
      </c>
      <c r="AP9" s="88">
        <f t="shared" si="20"/>
        <v>0</v>
      </c>
      <c r="AQ9" s="88">
        <f t="shared" si="14"/>
        <v>0</v>
      </c>
      <c r="AR9" s="57">
        <v>5</v>
      </c>
      <c r="AS9" s="57">
        <f t="shared" si="21"/>
        <v>5</v>
      </c>
      <c r="AT9" s="155" t="str">
        <f>'J01'!AT9:AX9</f>
        <v>Equipe 05</v>
      </c>
      <c r="AU9" s="156"/>
      <c r="AV9" s="156"/>
      <c r="AW9" s="156"/>
      <c r="AX9" s="157"/>
      <c r="AY9" s="4">
        <f t="shared" si="15"/>
        <v>1</v>
      </c>
      <c r="AZ9" s="6">
        <f>'J01'!AY9-AY9</f>
        <v>0</v>
      </c>
      <c r="BA9" s="5" t="str">
        <f>IF(AY9&gt;'J01'!AY9,'J01'!$BA$20,IF(AY9='J01'!AY9,'J01'!$AZ$20,IF(AY9&lt;'J01'!AY9,'J01'!$AY$20)))</f>
        <v>u</v>
      </c>
      <c r="BB9" s="22">
        <f t="shared" si="22"/>
        <v>5</v>
      </c>
      <c r="BC9" s="6">
        <f>SUMPRODUCT(($B$5:$F$14=AT9)*($BW$5:$BW$14))+SUMPRODUCT(($I$5:$M$14=AT9)*($BX$5:$BX$14))+'J01'!BC9</f>
        <v>0</v>
      </c>
      <c r="BD9" s="6">
        <f>SUMPRODUCT(($B$5:$F$14=AT9)*($BY$5:$BY$14))+SUMPRODUCT(($I$5:$M$14=AT9)*($BZ$5:$BZ$14))+'J01'!BD9</f>
        <v>0</v>
      </c>
      <c r="BE9" s="6">
        <f>SUMPRODUCT(($B$5:$F$14=AT9)*($CA$5:$CA$14))+SUMPRODUCT(($I$5:$M$14=AT9)*($CB$5:$CB$14))+'J01'!BE9</f>
        <v>0</v>
      </c>
      <c r="BF9" s="6">
        <f>SUMPRODUCT(($B$5:$F$14=AT9)*($CC$5:$CC$14))+SUMPRODUCT(($I$5:$M$14=AT9)*($CD$5:$CD$14))+'J01'!BF9</f>
        <v>0</v>
      </c>
      <c r="BG9" s="6">
        <f>SUMPRODUCT(($B$5:$F$14=AT9)*($CE$5:$CE$14))+SUMPRODUCT(($I$5:$M$14=AT9)*($CF$5:$CF$14))+'J01'!BG9</f>
        <v>0</v>
      </c>
      <c r="BH9" s="6">
        <f>SUMPRODUCT(($B$5:$F$14=AT9)*($CG$5:$CG$14))+SUMPRODUCT(($I$5:$M$14=AT9)*($CH$5:$CH$14))+'J01'!BH9</f>
        <v>0</v>
      </c>
      <c r="BI9" s="6">
        <f>SUMPRODUCT(($B$5:$F$14=AT9)*($CI$5:$CI$14))+SUMPRODUCT(($I$5:$M$14=AT9)*($CJ$5:$CJ$14))+'J01'!BI9</f>
        <v>0</v>
      </c>
      <c r="BJ9" s="6">
        <f t="shared" si="23"/>
        <v>0</v>
      </c>
      <c r="BK9" s="6">
        <f>SUMPRODUCT(($B$5:$F$14=AT9)*($CK$5:$CK$14))+'J01'!BK9</f>
        <v>0</v>
      </c>
      <c r="BL9" s="6">
        <f>SUMPRODUCT(($B$5:$F$14=AT9)*($CL$5:$CL$14))+'J01'!BL9</f>
        <v>0</v>
      </c>
      <c r="BM9" s="6">
        <f>SUMPRODUCT(($B$5:$F$14=AT9)*($CM$5:$CM$14))+'J01'!BM9</f>
        <v>0</v>
      </c>
      <c r="BN9" s="6">
        <f>SUMPRODUCT(($I$5:$M$14=AT9)*($CN$5:$CN$14))+'J01'!BN9</f>
        <v>0</v>
      </c>
      <c r="BO9" s="6">
        <f>SUMPRODUCT(($I$5:$M$14=AT9)*($CO$5:$CO$14))+'J01'!BO9</f>
        <v>0</v>
      </c>
      <c r="BP9" s="46">
        <f>SUMPRODUCT(($I$5:$M$14=AT9)*($CP$5:$CP$14))+'J01'!BP9</f>
        <v>0</v>
      </c>
      <c r="BQ9" s="44">
        <f t="shared" si="24"/>
        <v>0</v>
      </c>
      <c r="BR9" s="64">
        <f>BQ9+0.000001</f>
        <v>9.9999999999999995E-7</v>
      </c>
      <c r="BS9" s="44">
        <f t="shared" si="25"/>
        <v>0</v>
      </c>
      <c r="BT9" s="44">
        <f t="shared" si="26"/>
        <v>0</v>
      </c>
      <c r="BU9" s="44">
        <f t="shared" si="27"/>
        <v>0</v>
      </c>
      <c r="BV9" s="44">
        <f t="shared" si="28"/>
        <v>0</v>
      </c>
      <c r="BW9" s="44">
        <f t="shared" si="29"/>
        <v>0</v>
      </c>
      <c r="BX9" s="44">
        <f t="shared" si="30"/>
        <v>0</v>
      </c>
      <c r="BY9" s="44">
        <f t="shared" si="31"/>
        <v>0</v>
      </c>
      <c r="BZ9" s="44">
        <f t="shared" si="32"/>
        <v>0</v>
      </c>
      <c r="CA9" s="44" t="b">
        <f t="shared" si="33"/>
        <v>0</v>
      </c>
      <c r="CB9" s="44" t="b">
        <f t="shared" si="34"/>
        <v>0</v>
      </c>
      <c r="CC9" s="44" t="b">
        <f t="shared" si="35"/>
        <v>0</v>
      </c>
      <c r="CD9" s="44" t="b">
        <f t="shared" si="36"/>
        <v>0</v>
      </c>
      <c r="CE9" s="44" t="b">
        <f t="shared" si="37"/>
        <v>0</v>
      </c>
      <c r="CF9" s="44" t="b">
        <f t="shared" si="38"/>
        <v>0</v>
      </c>
      <c r="CG9" s="44">
        <f t="shared" si="39"/>
        <v>0</v>
      </c>
      <c r="CH9" s="44">
        <f t="shared" si="40"/>
        <v>0</v>
      </c>
      <c r="CI9" s="44">
        <f t="shared" si="41"/>
        <v>0</v>
      </c>
      <c r="CJ9" s="44">
        <f t="shared" si="42"/>
        <v>0</v>
      </c>
      <c r="CK9" s="44" t="b">
        <f t="shared" si="43"/>
        <v>0</v>
      </c>
      <c r="CL9" s="44" t="b">
        <f t="shared" si="44"/>
        <v>0</v>
      </c>
      <c r="CM9" s="44" t="b">
        <f t="shared" si="45"/>
        <v>0</v>
      </c>
      <c r="CN9" s="44" t="b">
        <f t="shared" si="46"/>
        <v>0</v>
      </c>
      <c r="CO9" s="44" t="b">
        <f t="shared" si="47"/>
        <v>0</v>
      </c>
      <c r="CP9" s="45" t="b">
        <f t="shared" si="48"/>
        <v>0</v>
      </c>
      <c r="CQ9" s="44" t="str">
        <f t="shared" si="16"/>
        <v>Equipe 05</v>
      </c>
      <c r="CR9" s="44">
        <f t="shared" si="17"/>
        <v>0</v>
      </c>
      <c r="CS9" s="44">
        <f t="shared" si="18"/>
        <v>1</v>
      </c>
      <c r="CT9" s="44" t="str">
        <f t="shared" si="49"/>
        <v>Equipe 05</v>
      </c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</row>
    <row r="10" spans="1:153" ht="16.5" customHeight="1" x14ac:dyDescent="0.25">
      <c r="A10" s="72"/>
      <c r="B10" s="118"/>
      <c r="C10" s="118"/>
      <c r="D10" s="118"/>
      <c r="E10" s="118"/>
      <c r="F10" s="118"/>
      <c r="G10" s="20"/>
      <c r="H10" s="20"/>
      <c r="I10" s="118"/>
      <c r="J10" s="118"/>
      <c r="K10" s="118"/>
      <c r="L10" s="118"/>
      <c r="M10" s="118"/>
      <c r="N10" s="71"/>
      <c r="O10" s="113"/>
      <c r="P10" s="114"/>
      <c r="Q10" s="114"/>
      <c r="R10" s="115"/>
      <c r="S10" s="126"/>
      <c r="T10" s="127"/>
      <c r="U10" s="24"/>
      <c r="V10" s="93" t="str">
        <f t="shared" si="0"/>
        <v>Equipe 06</v>
      </c>
      <c r="W10" s="93"/>
      <c r="X10" s="93"/>
      <c r="Y10" s="93"/>
      <c r="Z10" s="94"/>
      <c r="AA10" s="84">
        <f t="shared" si="1"/>
        <v>0</v>
      </c>
      <c r="AB10" s="85" t="str">
        <f t="shared" si="2"/>
        <v>u</v>
      </c>
      <c r="AC10" s="86">
        <f t="shared" si="50"/>
        <v>1</v>
      </c>
      <c r="AD10" s="87">
        <f t="shared" si="3"/>
        <v>0</v>
      </c>
      <c r="AE10" s="88">
        <f t="shared" si="4"/>
        <v>0</v>
      </c>
      <c r="AF10" s="88">
        <f t="shared" si="5"/>
        <v>0</v>
      </c>
      <c r="AG10" s="88">
        <f t="shared" si="6"/>
        <v>0</v>
      </c>
      <c r="AH10" s="88">
        <f t="shared" si="7"/>
        <v>0</v>
      </c>
      <c r="AI10" s="88">
        <f t="shared" si="8"/>
        <v>0</v>
      </c>
      <c r="AJ10" s="88">
        <f t="shared" si="9"/>
        <v>0</v>
      </c>
      <c r="AK10" s="89">
        <f t="shared" si="10"/>
        <v>0</v>
      </c>
      <c r="AL10" s="90">
        <f t="shared" si="11"/>
        <v>0</v>
      </c>
      <c r="AM10" s="88">
        <f t="shared" si="12"/>
        <v>0</v>
      </c>
      <c r="AN10" s="91">
        <f t="shared" si="19"/>
        <v>0</v>
      </c>
      <c r="AO10" s="84">
        <f t="shared" si="13"/>
        <v>0</v>
      </c>
      <c r="AP10" s="88">
        <f t="shared" si="20"/>
        <v>0</v>
      </c>
      <c r="AQ10" s="88">
        <f t="shared" si="14"/>
        <v>0</v>
      </c>
      <c r="AR10" s="57">
        <v>6</v>
      </c>
      <c r="AS10" s="57">
        <f t="shared" si="21"/>
        <v>6</v>
      </c>
      <c r="AT10" s="155" t="str">
        <f>'J01'!AT10:AX10</f>
        <v>Equipe 06</v>
      </c>
      <c r="AU10" s="156"/>
      <c r="AV10" s="156"/>
      <c r="AW10" s="156"/>
      <c r="AX10" s="157"/>
      <c r="AY10" s="4">
        <f t="shared" si="15"/>
        <v>1</v>
      </c>
      <c r="AZ10" s="6">
        <f>'J01'!AY10-AY10</f>
        <v>0</v>
      </c>
      <c r="BA10" s="5" t="str">
        <f>IF(AY10&gt;'J01'!AY10,'J01'!$BA$20,IF(AY10='J01'!AY10,'J01'!$AZ$20,IF(AY10&lt;'J01'!AY10,'J01'!$AY$20)))</f>
        <v>u</v>
      </c>
      <c r="BB10" s="22">
        <f t="shared" si="22"/>
        <v>6</v>
      </c>
      <c r="BC10" s="6">
        <f>SUMPRODUCT(($B$5:$F$14=AT10)*($BW$5:$BW$14))+SUMPRODUCT(($I$5:$M$14=AT10)*($BX$5:$BX$14))+'J01'!BC10</f>
        <v>0</v>
      </c>
      <c r="BD10" s="6">
        <f>SUMPRODUCT(($B$5:$F$14=AT10)*($BY$5:$BY$14))+SUMPRODUCT(($I$5:$M$14=AT10)*($BZ$5:$BZ$14))+'J01'!BD10</f>
        <v>0</v>
      </c>
      <c r="BE10" s="6">
        <f>SUMPRODUCT(($B$5:$F$14=AT10)*($CA$5:$CA$14))+SUMPRODUCT(($I$5:$M$14=AT10)*($CB$5:$CB$14))+'J01'!BE10</f>
        <v>0</v>
      </c>
      <c r="BF10" s="6">
        <f>SUMPRODUCT(($B$5:$F$14=AT10)*($CC$5:$CC$14))+SUMPRODUCT(($I$5:$M$14=AT10)*($CD$5:$CD$14))+'J01'!BF10</f>
        <v>0</v>
      </c>
      <c r="BG10" s="6">
        <f>SUMPRODUCT(($B$5:$F$14=AT10)*($CE$5:$CE$14))+SUMPRODUCT(($I$5:$M$14=AT10)*($CF$5:$CF$14))+'J01'!BG10</f>
        <v>0</v>
      </c>
      <c r="BH10" s="6">
        <f>SUMPRODUCT(($B$5:$F$14=AT10)*($CG$5:$CG$14))+SUMPRODUCT(($I$5:$M$14=AT10)*($CH$5:$CH$14))+'J01'!BH10</f>
        <v>0</v>
      </c>
      <c r="BI10" s="6">
        <f>SUMPRODUCT(($B$5:$F$14=AT10)*($CI$5:$CI$14))+SUMPRODUCT(($I$5:$M$14=AT10)*($CJ$5:$CJ$14))+'J01'!BI10</f>
        <v>0</v>
      </c>
      <c r="BJ10" s="6">
        <f t="shared" si="23"/>
        <v>0</v>
      </c>
      <c r="BK10" s="6">
        <f>SUMPRODUCT(($B$5:$F$14=AT10)*($CK$5:$CK$14))+'J01'!BK10</f>
        <v>0</v>
      </c>
      <c r="BL10" s="6">
        <f>SUMPRODUCT(($B$5:$F$14=AT10)*($CL$5:$CL$14))+'J01'!BL10</f>
        <v>0</v>
      </c>
      <c r="BM10" s="6">
        <f>SUMPRODUCT(($B$5:$F$14=AT10)*($CM$5:$CM$14))+'J01'!BM10</f>
        <v>0</v>
      </c>
      <c r="BN10" s="6">
        <f>SUMPRODUCT(($I$5:$M$14=AT10)*($CN$5:$CN$14))+'J01'!BN10</f>
        <v>0</v>
      </c>
      <c r="BO10" s="6">
        <f>SUMPRODUCT(($I$5:$M$14=AT10)*($CO$5:$CO$14))+'J01'!BO10</f>
        <v>0</v>
      </c>
      <c r="BP10" s="46">
        <f>SUMPRODUCT(($I$5:$M$14=AT10)*($CP$5:$CP$14))+'J01'!BP10</f>
        <v>0</v>
      </c>
      <c r="BQ10" s="44">
        <f t="shared" si="24"/>
        <v>0</v>
      </c>
      <c r="BR10" s="64">
        <f>BQ10+0.0000009</f>
        <v>8.9999999999999996E-7</v>
      </c>
      <c r="BS10" s="44">
        <f t="shared" si="25"/>
        <v>0</v>
      </c>
      <c r="BT10" s="44">
        <f t="shared" si="26"/>
        <v>0</v>
      </c>
      <c r="BU10" s="44">
        <f t="shared" si="27"/>
        <v>0</v>
      </c>
      <c r="BV10" s="44">
        <f t="shared" si="28"/>
        <v>0</v>
      </c>
      <c r="BW10" s="44">
        <f t="shared" si="29"/>
        <v>0</v>
      </c>
      <c r="BX10" s="44">
        <f t="shared" si="30"/>
        <v>0</v>
      </c>
      <c r="BY10" s="44">
        <f t="shared" si="31"/>
        <v>0</v>
      </c>
      <c r="BZ10" s="44">
        <f t="shared" si="32"/>
        <v>0</v>
      </c>
      <c r="CA10" s="44" t="b">
        <f t="shared" si="33"/>
        <v>0</v>
      </c>
      <c r="CB10" s="44" t="b">
        <f t="shared" si="34"/>
        <v>0</v>
      </c>
      <c r="CC10" s="44" t="b">
        <f t="shared" si="35"/>
        <v>0</v>
      </c>
      <c r="CD10" s="44" t="b">
        <f t="shared" si="36"/>
        <v>0</v>
      </c>
      <c r="CE10" s="44" t="b">
        <f t="shared" si="37"/>
        <v>0</v>
      </c>
      <c r="CF10" s="44" t="b">
        <f t="shared" si="38"/>
        <v>0</v>
      </c>
      <c r="CG10" s="44">
        <f t="shared" si="39"/>
        <v>0</v>
      </c>
      <c r="CH10" s="44">
        <f t="shared" si="40"/>
        <v>0</v>
      </c>
      <c r="CI10" s="44">
        <f t="shared" si="41"/>
        <v>0</v>
      </c>
      <c r="CJ10" s="44">
        <f t="shared" si="42"/>
        <v>0</v>
      </c>
      <c r="CK10" s="44" t="b">
        <f t="shared" si="43"/>
        <v>0</v>
      </c>
      <c r="CL10" s="44" t="b">
        <f t="shared" si="44"/>
        <v>0</v>
      </c>
      <c r="CM10" s="44" t="b">
        <f t="shared" si="45"/>
        <v>0</v>
      </c>
      <c r="CN10" s="44" t="b">
        <f t="shared" si="46"/>
        <v>0</v>
      </c>
      <c r="CO10" s="44" t="b">
        <f t="shared" si="47"/>
        <v>0</v>
      </c>
      <c r="CP10" s="45" t="b">
        <f t="shared" si="48"/>
        <v>0</v>
      </c>
      <c r="CQ10" s="44" t="str">
        <f t="shared" si="16"/>
        <v>Equipe 06</v>
      </c>
      <c r="CR10" s="44">
        <f t="shared" si="17"/>
        <v>0</v>
      </c>
      <c r="CS10" s="44">
        <f t="shared" si="18"/>
        <v>1</v>
      </c>
      <c r="CT10" s="44" t="str">
        <f t="shared" si="49"/>
        <v>Equipe 06</v>
      </c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</row>
    <row r="11" spans="1:153" ht="16.5" customHeight="1" thickBot="1" x14ac:dyDescent="0.3">
      <c r="A11" s="73"/>
      <c r="B11" s="123"/>
      <c r="C11" s="123"/>
      <c r="D11" s="123"/>
      <c r="E11" s="123"/>
      <c r="F11" s="123"/>
      <c r="G11" s="74"/>
      <c r="H11" s="74"/>
      <c r="I11" s="123"/>
      <c r="J11" s="123"/>
      <c r="K11" s="123"/>
      <c r="L11" s="123"/>
      <c r="M11" s="123"/>
      <c r="N11" s="75"/>
      <c r="O11" s="148"/>
      <c r="P11" s="149"/>
      <c r="Q11" s="149"/>
      <c r="R11" s="150"/>
      <c r="S11" s="124"/>
      <c r="T11" s="125"/>
      <c r="U11" s="24"/>
      <c r="V11" s="93" t="str">
        <f t="shared" si="0"/>
        <v>Equipe 07</v>
      </c>
      <c r="W11" s="93"/>
      <c r="X11" s="93"/>
      <c r="Y11" s="93"/>
      <c r="Z11" s="94"/>
      <c r="AA11" s="84">
        <f t="shared" si="1"/>
        <v>0</v>
      </c>
      <c r="AB11" s="85" t="str">
        <f t="shared" si="2"/>
        <v>u</v>
      </c>
      <c r="AC11" s="86">
        <f t="shared" si="50"/>
        <v>1</v>
      </c>
      <c r="AD11" s="87">
        <f t="shared" si="3"/>
        <v>0</v>
      </c>
      <c r="AE11" s="88">
        <f t="shared" si="4"/>
        <v>0</v>
      </c>
      <c r="AF11" s="88">
        <f t="shared" si="5"/>
        <v>0</v>
      </c>
      <c r="AG11" s="88">
        <f t="shared" si="6"/>
        <v>0</v>
      </c>
      <c r="AH11" s="88">
        <f t="shared" si="7"/>
        <v>0</v>
      </c>
      <c r="AI11" s="88">
        <f t="shared" si="8"/>
        <v>0</v>
      </c>
      <c r="AJ11" s="88">
        <f t="shared" si="9"/>
        <v>0</v>
      </c>
      <c r="AK11" s="89">
        <f t="shared" si="10"/>
        <v>0</v>
      </c>
      <c r="AL11" s="90">
        <f t="shared" si="11"/>
        <v>0</v>
      </c>
      <c r="AM11" s="88">
        <f t="shared" si="12"/>
        <v>0</v>
      </c>
      <c r="AN11" s="91">
        <f t="shared" si="19"/>
        <v>0</v>
      </c>
      <c r="AO11" s="84">
        <f t="shared" si="13"/>
        <v>0</v>
      </c>
      <c r="AP11" s="88">
        <f t="shared" si="20"/>
        <v>0</v>
      </c>
      <c r="AQ11" s="88">
        <f t="shared" si="14"/>
        <v>0</v>
      </c>
      <c r="AR11" s="57">
        <v>7</v>
      </c>
      <c r="AS11" s="57">
        <f t="shared" si="21"/>
        <v>7</v>
      </c>
      <c r="AT11" s="155" t="str">
        <f>'J01'!AT11:AX11</f>
        <v>Equipe 07</v>
      </c>
      <c r="AU11" s="156"/>
      <c r="AV11" s="156"/>
      <c r="AW11" s="156"/>
      <c r="AX11" s="157"/>
      <c r="AY11" s="4">
        <f t="shared" si="15"/>
        <v>1</v>
      </c>
      <c r="AZ11" s="6">
        <f>'J01'!AY11-AY11</f>
        <v>0</v>
      </c>
      <c r="BA11" s="5" t="str">
        <f>IF(AY11&gt;'J01'!AY11,'J01'!$BA$20,IF(AY11='J01'!AY11,'J01'!$AZ$20,IF(AY11&lt;'J01'!AY11,'J01'!$AY$20)))</f>
        <v>u</v>
      </c>
      <c r="BB11" s="22">
        <f t="shared" si="22"/>
        <v>7</v>
      </c>
      <c r="BC11" s="6">
        <f>SUMPRODUCT(($B$5:$F$14=AT11)*($BW$5:$BW$14))+SUMPRODUCT(($I$5:$M$14=AT11)*($BX$5:$BX$14))+'J01'!BC11</f>
        <v>0</v>
      </c>
      <c r="BD11" s="6">
        <f>SUMPRODUCT(($B$5:$F$14=AT11)*($BY$5:$BY$14))+SUMPRODUCT(($I$5:$M$14=AT11)*($BZ$5:$BZ$14))+'J01'!BD11</f>
        <v>0</v>
      </c>
      <c r="BE11" s="6">
        <f>SUMPRODUCT(($B$5:$F$14=AT11)*($CA$5:$CA$14))+SUMPRODUCT(($I$5:$M$14=AT11)*($CB$5:$CB$14))+'J01'!BE11</f>
        <v>0</v>
      </c>
      <c r="BF11" s="6">
        <f>SUMPRODUCT(($B$5:$F$14=AT11)*($CC$5:$CC$14))+SUMPRODUCT(($I$5:$M$14=AT11)*($CD$5:$CD$14))+'J01'!BF11</f>
        <v>0</v>
      </c>
      <c r="BG11" s="6">
        <f>SUMPRODUCT(($B$5:$F$14=AT11)*($CE$5:$CE$14))+SUMPRODUCT(($I$5:$M$14=AT11)*($CF$5:$CF$14))+'J01'!BG11</f>
        <v>0</v>
      </c>
      <c r="BH11" s="6">
        <f>SUMPRODUCT(($B$5:$F$14=AT11)*($CG$5:$CG$14))+SUMPRODUCT(($I$5:$M$14=AT11)*($CH$5:$CH$14))+'J01'!BH11</f>
        <v>0</v>
      </c>
      <c r="BI11" s="6">
        <f>SUMPRODUCT(($B$5:$F$14=AT11)*($CI$5:$CI$14))+SUMPRODUCT(($I$5:$M$14=AT11)*($CJ$5:$CJ$14))+'J01'!BI11</f>
        <v>0</v>
      </c>
      <c r="BJ11" s="6">
        <f t="shared" si="23"/>
        <v>0</v>
      </c>
      <c r="BK11" s="6">
        <f>SUMPRODUCT(($B$5:$F$14=AT11)*($CK$5:$CK$14))+'J01'!BK11</f>
        <v>0</v>
      </c>
      <c r="BL11" s="6">
        <f>SUMPRODUCT(($B$5:$F$14=AT11)*($CL$5:$CL$14))+'J01'!BL11</f>
        <v>0</v>
      </c>
      <c r="BM11" s="6">
        <f>SUMPRODUCT(($B$5:$F$14=AT11)*($CM$5:$CM$14))+'J01'!BM11</f>
        <v>0</v>
      </c>
      <c r="BN11" s="6">
        <f>SUMPRODUCT(($I$5:$M$14=AT11)*($CN$5:$CN$14))+'J01'!BN11</f>
        <v>0</v>
      </c>
      <c r="BO11" s="6">
        <f>SUMPRODUCT(($I$5:$M$14=AT11)*($CO$5:$CO$14))+'J01'!BO11</f>
        <v>0</v>
      </c>
      <c r="BP11" s="46">
        <f>SUMPRODUCT(($I$5:$M$14=AT11)*($CP$5:$CP$14))+'J01'!BP11</f>
        <v>0</v>
      </c>
      <c r="BQ11" s="44">
        <f t="shared" si="24"/>
        <v>0</v>
      </c>
      <c r="BR11" s="64">
        <f>BQ11+0.0000008</f>
        <v>7.9999999999999996E-7</v>
      </c>
      <c r="BS11" s="44">
        <f t="shared" si="25"/>
        <v>0</v>
      </c>
      <c r="BT11" s="44">
        <f t="shared" si="26"/>
        <v>0</v>
      </c>
      <c r="BU11" s="44">
        <f t="shared" si="27"/>
        <v>0</v>
      </c>
      <c r="BV11" s="44">
        <f t="shared" si="28"/>
        <v>0</v>
      </c>
      <c r="BW11" s="44">
        <f t="shared" si="29"/>
        <v>0</v>
      </c>
      <c r="BX11" s="44">
        <f t="shared" si="30"/>
        <v>0</v>
      </c>
      <c r="BY11" s="44">
        <f t="shared" si="31"/>
        <v>0</v>
      </c>
      <c r="BZ11" s="44">
        <f t="shared" si="32"/>
        <v>0</v>
      </c>
      <c r="CA11" s="44" t="b">
        <f t="shared" si="33"/>
        <v>0</v>
      </c>
      <c r="CB11" s="44" t="b">
        <f t="shared" si="34"/>
        <v>0</v>
      </c>
      <c r="CC11" s="44" t="b">
        <f t="shared" si="35"/>
        <v>0</v>
      </c>
      <c r="CD11" s="44" t="b">
        <f t="shared" si="36"/>
        <v>0</v>
      </c>
      <c r="CE11" s="44" t="b">
        <f t="shared" si="37"/>
        <v>0</v>
      </c>
      <c r="CF11" s="44" t="b">
        <f t="shared" si="38"/>
        <v>0</v>
      </c>
      <c r="CG11" s="44">
        <f t="shared" si="39"/>
        <v>0</v>
      </c>
      <c r="CH11" s="44">
        <f t="shared" si="40"/>
        <v>0</v>
      </c>
      <c r="CI11" s="44">
        <f t="shared" si="41"/>
        <v>0</v>
      </c>
      <c r="CJ11" s="44">
        <f t="shared" si="42"/>
        <v>0</v>
      </c>
      <c r="CK11" s="44" t="b">
        <f t="shared" si="43"/>
        <v>0</v>
      </c>
      <c r="CL11" s="44" t="b">
        <f t="shared" si="44"/>
        <v>0</v>
      </c>
      <c r="CM11" s="44" t="b">
        <f t="shared" si="45"/>
        <v>0</v>
      </c>
      <c r="CN11" s="44" t="b">
        <f t="shared" si="46"/>
        <v>0</v>
      </c>
      <c r="CO11" s="44" t="b">
        <f t="shared" si="47"/>
        <v>0</v>
      </c>
      <c r="CP11" s="45" t="b">
        <f t="shared" si="48"/>
        <v>0</v>
      </c>
      <c r="CQ11" s="44" t="str">
        <f t="shared" si="16"/>
        <v>Equipe 07</v>
      </c>
      <c r="CR11" s="44">
        <f t="shared" si="17"/>
        <v>0</v>
      </c>
      <c r="CS11" s="44">
        <f t="shared" si="18"/>
        <v>1</v>
      </c>
      <c r="CT11" s="44" t="str">
        <f t="shared" si="49"/>
        <v>Equipe 07</v>
      </c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</row>
    <row r="12" spans="1:153" ht="16.5" customHeight="1" thickTop="1" x14ac:dyDescent="0.25">
      <c r="A12" s="38"/>
      <c r="B12" s="101"/>
      <c r="C12" s="101"/>
      <c r="D12" s="101"/>
      <c r="E12" s="101"/>
      <c r="F12" s="101"/>
      <c r="G12" s="39"/>
      <c r="H12" s="39"/>
      <c r="I12" s="101"/>
      <c r="J12" s="101"/>
      <c r="K12" s="101"/>
      <c r="L12" s="101"/>
      <c r="M12" s="101"/>
      <c r="N12" s="38"/>
      <c r="O12" s="24"/>
      <c r="P12" s="24"/>
      <c r="Q12" s="24"/>
      <c r="R12" s="24"/>
      <c r="S12" s="24"/>
      <c r="T12" s="24"/>
      <c r="U12" s="24"/>
      <c r="V12" s="93" t="str">
        <f t="shared" si="0"/>
        <v>Equipe 08</v>
      </c>
      <c r="W12" s="93"/>
      <c r="X12" s="93"/>
      <c r="Y12" s="93"/>
      <c r="Z12" s="94"/>
      <c r="AA12" s="84">
        <f t="shared" si="1"/>
        <v>0</v>
      </c>
      <c r="AB12" s="85" t="str">
        <f t="shared" si="2"/>
        <v>u</v>
      </c>
      <c r="AC12" s="86">
        <f t="shared" si="50"/>
        <v>1</v>
      </c>
      <c r="AD12" s="87">
        <f t="shared" si="3"/>
        <v>0</v>
      </c>
      <c r="AE12" s="88">
        <f t="shared" si="4"/>
        <v>0</v>
      </c>
      <c r="AF12" s="88">
        <f t="shared" si="5"/>
        <v>0</v>
      </c>
      <c r="AG12" s="88">
        <f t="shared" si="6"/>
        <v>0</v>
      </c>
      <c r="AH12" s="88">
        <f t="shared" si="7"/>
        <v>0</v>
      </c>
      <c r="AI12" s="88">
        <f t="shared" si="8"/>
        <v>0</v>
      </c>
      <c r="AJ12" s="88">
        <f t="shared" si="9"/>
        <v>0</v>
      </c>
      <c r="AK12" s="89">
        <f t="shared" si="10"/>
        <v>0</v>
      </c>
      <c r="AL12" s="90">
        <f t="shared" si="11"/>
        <v>0</v>
      </c>
      <c r="AM12" s="88">
        <f t="shared" si="12"/>
        <v>0</v>
      </c>
      <c r="AN12" s="91">
        <f t="shared" si="19"/>
        <v>0</v>
      </c>
      <c r="AO12" s="84">
        <f t="shared" si="13"/>
        <v>0</v>
      </c>
      <c r="AP12" s="88">
        <f t="shared" si="20"/>
        <v>0</v>
      </c>
      <c r="AQ12" s="88">
        <f t="shared" si="14"/>
        <v>0</v>
      </c>
      <c r="AR12" s="57">
        <v>8</v>
      </c>
      <c r="AS12" s="57">
        <f t="shared" si="21"/>
        <v>8</v>
      </c>
      <c r="AT12" s="155" t="str">
        <f>'J01'!AT12:AX12</f>
        <v>Equipe 08</v>
      </c>
      <c r="AU12" s="156"/>
      <c r="AV12" s="156"/>
      <c r="AW12" s="156"/>
      <c r="AX12" s="157"/>
      <c r="AY12" s="4">
        <f t="shared" si="15"/>
        <v>1</v>
      </c>
      <c r="AZ12" s="6">
        <f>'J01'!AY12-AY12</f>
        <v>0</v>
      </c>
      <c r="BA12" s="5" t="str">
        <f>IF(AY12&gt;'J01'!AY12,'J01'!$BA$20,IF(AY12='J01'!AY12,'J01'!$AZ$20,IF(AY12&lt;'J01'!AY12,'J01'!$AY$20)))</f>
        <v>u</v>
      </c>
      <c r="BB12" s="22">
        <f t="shared" si="22"/>
        <v>8</v>
      </c>
      <c r="BC12" s="6">
        <f>SUMPRODUCT(($B$5:$F$14=AT12)*($BW$5:$BW$14))+SUMPRODUCT(($I$5:$M$14=AT12)*($BX$5:$BX$14))+'J01'!BC12</f>
        <v>0</v>
      </c>
      <c r="BD12" s="6">
        <f>SUMPRODUCT(($B$5:$F$14=AT12)*($BY$5:$BY$14))+SUMPRODUCT(($I$5:$M$14=AT12)*($BZ$5:$BZ$14))+'J01'!BD12</f>
        <v>0</v>
      </c>
      <c r="BE12" s="6">
        <f>SUMPRODUCT(($B$5:$F$14=AT12)*($CA$5:$CA$14))+SUMPRODUCT(($I$5:$M$14=AT12)*($CB$5:$CB$14))+'J01'!BE12</f>
        <v>0</v>
      </c>
      <c r="BF12" s="6">
        <f>SUMPRODUCT(($B$5:$F$14=AT12)*($CC$5:$CC$14))+SUMPRODUCT(($I$5:$M$14=AT12)*($CD$5:$CD$14))+'J01'!BF12</f>
        <v>0</v>
      </c>
      <c r="BG12" s="6">
        <f>SUMPRODUCT(($B$5:$F$14=AT12)*($CE$5:$CE$14))+SUMPRODUCT(($I$5:$M$14=AT12)*($CF$5:$CF$14))+'J01'!BG12</f>
        <v>0</v>
      </c>
      <c r="BH12" s="6">
        <f>SUMPRODUCT(($B$5:$F$14=AT12)*($CG$5:$CG$14))+SUMPRODUCT(($I$5:$M$14=AT12)*($CH$5:$CH$14))+'J01'!BH12</f>
        <v>0</v>
      </c>
      <c r="BI12" s="6">
        <f>SUMPRODUCT(($B$5:$F$14=AT12)*($CI$5:$CI$14))+SUMPRODUCT(($I$5:$M$14=AT12)*($CJ$5:$CJ$14))+'J01'!BI12</f>
        <v>0</v>
      </c>
      <c r="BJ12" s="6">
        <f t="shared" si="23"/>
        <v>0</v>
      </c>
      <c r="BK12" s="6">
        <f>SUMPRODUCT(($B$5:$F$14=AT12)*($CK$5:$CK$14))+'J01'!BK12</f>
        <v>0</v>
      </c>
      <c r="BL12" s="6">
        <f>SUMPRODUCT(($B$5:$F$14=AT12)*($CL$5:$CL$14))+'J01'!BL12</f>
        <v>0</v>
      </c>
      <c r="BM12" s="6">
        <f>SUMPRODUCT(($B$5:$F$14=AT12)*($CM$5:$CM$14))+'J01'!BM12</f>
        <v>0</v>
      </c>
      <c r="BN12" s="6">
        <f>SUMPRODUCT(($I$5:$M$14=AT12)*($CN$5:$CN$14))+'J01'!BN12</f>
        <v>0</v>
      </c>
      <c r="BO12" s="6">
        <f>SUMPRODUCT(($I$5:$M$14=AT12)*($CO$5:$CO$14))+'J01'!BO12</f>
        <v>0</v>
      </c>
      <c r="BP12" s="46">
        <f>SUMPRODUCT(($I$5:$M$14=AT12)*($CP$5:$CP$14))+'J01'!BP12</f>
        <v>0</v>
      </c>
      <c r="BQ12" s="44">
        <f t="shared" si="24"/>
        <v>0</v>
      </c>
      <c r="BR12" s="64">
        <f>BQ12+0.0000007</f>
        <v>6.9999999999999997E-7</v>
      </c>
      <c r="BS12" s="44">
        <f t="shared" si="25"/>
        <v>0</v>
      </c>
      <c r="BT12" s="44">
        <f t="shared" si="26"/>
        <v>0</v>
      </c>
      <c r="BU12" s="44">
        <f t="shared" si="27"/>
        <v>0</v>
      </c>
      <c r="BV12" s="44">
        <f t="shared" si="28"/>
        <v>0</v>
      </c>
      <c r="BW12" s="44">
        <f t="shared" si="29"/>
        <v>0</v>
      </c>
      <c r="BX12" s="44">
        <f t="shared" si="30"/>
        <v>0</v>
      </c>
      <c r="BY12" s="44">
        <f t="shared" si="31"/>
        <v>0</v>
      </c>
      <c r="BZ12" s="44">
        <f t="shared" si="32"/>
        <v>0</v>
      </c>
      <c r="CA12" s="44" t="b">
        <f t="shared" si="33"/>
        <v>0</v>
      </c>
      <c r="CB12" s="44" t="b">
        <f t="shared" si="34"/>
        <v>0</v>
      </c>
      <c r="CC12" s="44" t="b">
        <f t="shared" si="35"/>
        <v>0</v>
      </c>
      <c r="CD12" s="44" t="b">
        <f t="shared" si="36"/>
        <v>0</v>
      </c>
      <c r="CE12" s="44" t="b">
        <f t="shared" si="37"/>
        <v>0</v>
      </c>
      <c r="CF12" s="44" t="b">
        <f t="shared" si="38"/>
        <v>0</v>
      </c>
      <c r="CG12" s="44">
        <f t="shared" si="39"/>
        <v>0</v>
      </c>
      <c r="CH12" s="44">
        <f t="shared" si="40"/>
        <v>0</v>
      </c>
      <c r="CI12" s="44">
        <f t="shared" si="41"/>
        <v>0</v>
      </c>
      <c r="CJ12" s="44">
        <f t="shared" si="42"/>
        <v>0</v>
      </c>
      <c r="CK12" s="44" t="b">
        <f t="shared" si="43"/>
        <v>0</v>
      </c>
      <c r="CL12" s="44" t="b">
        <f t="shared" si="44"/>
        <v>0</v>
      </c>
      <c r="CM12" s="44" t="b">
        <f t="shared" si="45"/>
        <v>0</v>
      </c>
      <c r="CN12" s="44" t="b">
        <f t="shared" si="46"/>
        <v>0</v>
      </c>
      <c r="CO12" s="44" t="b">
        <f t="shared" si="47"/>
        <v>0</v>
      </c>
      <c r="CP12" s="45" t="b">
        <f t="shared" si="48"/>
        <v>0</v>
      </c>
      <c r="CQ12" s="44" t="str">
        <f t="shared" si="16"/>
        <v>Equipe 08</v>
      </c>
      <c r="CR12" s="44">
        <f t="shared" si="17"/>
        <v>0</v>
      </c>
      <c r="CS12" s="44">
        <f t="shared" si="18"/>
        <v>1</v>
      </c>
      <c r="CT12" s="44" t="str">
        <f t="shared" si="49"/>
        <v>Equipe 08</v>
      </c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48"/>
      <c r="EW12" s="48"/>
    </row>
    <row r="13" spans="1:153" ht="16.5" customHeight="1" x14ac:dyDescent="0.25">
      <c r="A13" s="38"/>
      <c r="B13" s="101"/>
      <c r="C13" s="101"/>
      <c r="D13" s="101"/>
      <c r="E13" s="101"/>
      <c r="F13" s="101"/>
      <c r="G13" s="39"/>
      <c r="H13" s="39"/>
      <c r="I13" s="101"/>
      <c r="J13" s="101"/>
      <c r="K13" s="101"/>
      <c r="L13" s="101"/>
      <c r="M13" s="101"/>
      <c r="N13" s="38"/>
      <c r="O13" s="24"/>
      <c r="P13" s="24"/>
      <c r="Q13" s="24"/>
      <c r="R13" s="24"/>
      <c r="S13" s="24"/>
      <c r="T13" s="24"/>
      <c r="U13" s="24"/>
      <c r="V13" s="93" t="str">
        <f t="shared" si="0"/>
        <v>Equipe 09</v>
      </c>
      <c r="W13" s="93"/>
      <c r="X13" s="93"/>
      <c r="Y13" s="93"/>
      <c r="Z13" s="94"/>
      <c r="AA13" s="84">
        <f t="shared" si="1"/>
        <v>0</v>
      </c>
      <c r="AB13" s="85" t="str">
        <f t="shared" si="2"/>
        <v>u</v>
      </c>
      <c r="AC13" s="86">
        <f t="shared" si="50"/>
        <v>1</v>
      </c>
      <c r="AD13" s="87">
        <f t="shared" si="3"/>
        <v>0</v>
      </c>
      <c r="AE13" s="88">
        <f t="shared" si="4"/>
        <v>0</v>
      </c>
      <c r="AF13" s="88">
        <f t="shared" si="5"/>
        <v>0</v>
      </c>
      <c r="AG13" s="88">
        <f t="shared" si="6"/>
        <v>0</v>
      </c>
      <c r="AH13" s="88">
        <f t="shared" si="7"/>
        <v>0</v>
      </c>
      <c r="AI13" s="88">
        <f t="shared" si="8"/>
        <v>0</v>
      </c>
      <c r="AJ13" s="88">
        <f t="shared" si="9"/>
        <v>0</v>
      </c>
      <c r="AK13" s="89">
        <f t="shared" si="10"/>
        <v>0</v>
      </c>
      <c r="AL13" s="90">
        <f t="shared" si="11"/>
        <v>0</v>
      </c>
      <c r="AM13" s="88">
        <f t="shared" si="12"/>
        <v>0</v>
      </c>
      <c r="AN13" s="91">
        <f t="shared" si="19"/>
        <v>0</v>
      </c>
      <c r="AO13" s="84">
        <f t="shared" si="13"/>
        <v>0</v>
      </c>
      <c r="AP13" s="88">
        <f t="shared" si="20"/>
        <v>0</v>
      </c>
      <c r="AQ13" s="88">
        <f t="shared" si="14"/>
        <v>0</v>
      </c>
      <c r="AR13" s="57">
        <v>9</v>
      </c>
      <c r="AS13" s="57">
        <f t="shared" si="21"/>
        <v>9</v>
      </c>
      <c r="AT13" s="155" t="str">
        <f>'J01'!AT13:AX13</f>
        <v>Equipe 09</v>
      </c>
      <c r="AU13" s="156"/>
      <c r="AV13" s="156"/>
      <c r="AW13" s="156"/>
      <c r="AX13" s="157"/>
      <c r="AY13" s="4">
        <f t="shared" si="15"/>
        <v>1</v>
      </c>
      <c r="AZ13" s="6">
        <f>'J01'!AY13-AY13</f>
        <v>0</v>
      </c>
      <c r="BA13" s="5" t="str">
        <f>IF(AY13&gt;'J01'!AY13,'J01'!$BA$20,IF(AY13='J01'!AY13,'J01'!$AZ$20,IF(AY13&lt;'J01'!AY13,'J01'!$AY$20)))</f>
        <v>u</v>
      </c>
      <c r="BB13" s="22">
        <f t="shared" si="22"/>
        <v>9</v>
      </c>
      <c r="BC13" s="6">
        <f>SUMPRODUCT(($B$5:$F$14=AT13)*($BW$5:$BW$14))+SUMPRODUCT(($I$5:$M$14=AT13)*($BX$5:$BX$14))+'J01'!BC13</f>
        <v>0</v>
      </c>
      <c r="BD13" s="6">
        <f>SUMPRODUCT(($B$5:$F$14=AT13)*($BY$5:$BY$14))+SUMPRODUCT(($I$5:$M$14=AT13)*($BZ$5:$BZ$14))+'J01'!BD13</f>
        <v>0</v>
      </c>
      <c r="BE13" s="6">
        <f>SUMPRODUCT(($B$5:$F$14=AT13)*($CA$5:$CA$14))+SUMPRODUCT(($I$5:$M$14=AT13)*($CB$5:$CB$14))+'J01'!BE13</f>
        <v>0</v>
      </c>
      <c r="BF13" s="6">
        <f>SUMPRODUCT(($B$5:$F$14=AT13)*($CC$5:$CC$14))+SUMPRODUCT(($I$5:$M$14=AT13)*($CD$5:$CD$14))+'J01'!BF13</f>
        <v>0</v>
      </c>
      <c r="BG13" s="6">
        <f>SUMPRODUCT(($B$5:$F$14=AT13)*($CE$5:$CE$14))+SUMPRODUCT(($I$5:$M$14=AT13)*($CF$5:$CF$14))+'J01'!BG13</f>
        <v>0</v>
      </c>
      <c r="BH13" s="6">
        <f>SUMPRODUCT(($B$5:$F$14=AT13)*($CG$5:$CG$14))+SUMPRODUCT(($I$5:$M$14=AT13)*($CH$5:$CH$14))+'J01'!BH13</f>
        <v>0</v>
      </c>
      <c r="BI13" s="6">
        <f>SUMPRODUCT(($B$5:$F$14=AT13)*($CI$5:$CI$14))+SUMPRODUCT(($I$5:$M$14=AT13)*($CJ$5:$CJ$14))+'J01'!BI13</f>
        <v>0</v>
      </c>
      <c r="BJ13" s="6">
        <f t="shared" si="23"/>
        <v>0</v>
      </c>
      <c r="BK13" s="6">
        <f>SUMPRODUCT(($B$5:$F$14=AT13)*($CK$5:$CK$14))+'J01'!BK13</f>
        <v>0</v>
      </c>
      <c r="BL13" s="6">
        <f>SUMPRODUCT(($B$5:$F$14=AT13)*($CL$5:$CL$14))+'J01'!BL13</f>
        <v>0</v>
      </c>
      <c r="BM13" s="6">
        <f>SUMPRODUCT(($B$5:$F$14=AT13)*($CM$5:$CM$14))+'J01'!BM13</f>
        <v>0</v>
      </c>
      <c r="BN13" s="6">
        <f>SUMPRODUCT(($I$5:$M$14=AT13)*($CN$5:$CN$14))+'J01'!BN13</f>
        <v>0</v>
      </c>
      <c r="BO13" s="6">
        <f>SUMPRODUCT(($I$5:$M$14=AT13)*($CO$5:$CO$14))+'J01'!BO13</f>
        <v>0</v>
      </c>
      <c r="BP13" s="46">
        <f>SUMPRODUCT(($I$5:$M$14=AT13)*($CP$5:$CP$14))+'J01'!BP13</f>
        <v>0</v>
      </c>
      <c r="BQ13" s="44">
        <f t="shared" si="24"/>
        <v>0</v>
      </c>
      <c r="BR13" s="64">
        <f>BQ13+0.0000006</f>
        <v>5.9999999999999997E-7</v>
      </c>
      <c r="BS13" s="44">
        <f t="shared" si="25"/>
        <v>0</v>
      </c>
      <c r="BT13" s="44">
        <f t="shared" si="26"/>
        <v>0</v>
      </c>
      <c r="BU13" s="44">
        <f t="shared" si="27"/>
        <v>0</v>
      </c>
      <c r="BV13" s="44">
        <f t="shared" si="28"/>
        <v>0</v>
      </c>
      <c r="BW13" s="44">
        <f t="shared" si="29"/>
        <v>0</v>
      </c>
      <c r="BX13" s="44">
        <f t="shared" si="30"/>
        <v>0</v>
      </c>
      <c r="BY13" s="44">
        <f t="shared" si="31"/>
        <v>0</v>
      </c>
      <c r="BZ13" s="44">
        <f t="shared" si="32"/>
        <v>0</v>
      </c>
      <c r="CA13" s="44" t="b">
        <f t="shared" si="33"/>
        <v>0</v>
      </c>
      <c r="CB13" s="44" t="b">
        <f t="shared" si="34"/>
        <v>0</v>
      </c>
      <c r="CC13" s="44" t="b">
        <f t="shared" si="35"/>
        <v>0</v>
      </c>
      <c r="CD13" s="44" t="b">
        <f t="shared" si="36"/>
        <v>0</v>
      </c>
      <c r="CE13" s="44" t="b">
        <f t="shared" si="37"/>
        <v>0</v>
      </c>
      <c r="CF13" s="44" t="b">
        <f t="shared" si="38"/>
        <v>0</v>
      </c>
      <c r="CG13" s="44">
        <f t="shared" si="39"/>
        <v>0</v>
      </c>
      <c r="CH13" s="44">
        <f t="shared" si="40"/>
        <v>0</v>
      </c>
      <c r="CI13" s="44">
        <f t="shared" si="41"/>
        <v>0</v>
      </c>
      <c r="CJ13" s="44">
        <f t="shared" si="42"/>
        <v>0</v>
      </c>
      <c r="CK13" s="44" t="b">
        <f t="shared" si="43"/>
        <v>0</v>
      </c>
      <c r="CL13" s="44" t="b">
        <f t="shared" si="44"/>
        <v>0</v>
      </c>
      <c r="CM13" s="44" t="b">
        <f t="shared" si="45"/>
        <v>0</v>
      </c>
      <c r="CN13" s="44" t="b">
        <f t="shared" si="46"/>
        <v>0</v>
      </c>
      <c r="CO13" s="44" t="b">
        <f t="shared" si="47"/>
        <v>0</v>
      </c>
      <c r="CP13" s="45" t="b">
        <f t="shared" si="48"/>
        <v>0</v>
      </c>
      <c r="CQ13" s="44" t="str">
        <f t="shared" si="16"/>
        <v>Equipe 09</v>
      </c>
      <c r="CR13" s="44">
        <f t="shared" si="17"/>
        <v>0</v>
      </c>
      <c r="CS13" s="44">
        <f t="shared" si="18"/>
        <v>1</v>
      </c>
      <c r="CT13" s="44" t="str">
        <f t="shared" si="49"/>
        <v>Equipe 09</v>
      </c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</row>
    <row r="14" spans="1:153" ht="16.5" customHeight="1" x14ac:dyDescent="0.25">
      <c r="A14" s="38"/>
      <c r="B14" s="101"/>
      <c r="C14" s="101"/>
      <c r="D14" s="101"/>
      <c r="E14" s="101"/>
      <c r="F14" s="101"/>
      <c r="G14" s="39"/>
      <c r="H14" s="39"/>
      <c r="I14" s="101"/>
      <c r="J14" s="101"/>
      <c r="K14" s="101"/>
      <c r="L14" s="101"/>
      <c r="M14" s="101"/>
      <c r="N14" s="38"/>
      <c r="O14" s="24"/>
      <c r="P14" s="24"/>
      <c r="Q14" s="24"/>
      <c r="R14" s="24"/>
      <c r="S14" s="24"/>
      <c r="T14" s="24"/>
      <c r="U14" s="24"/>
      <c r="V14" s="93" t="str">
        <f t="shared" si="0"/>
        <v>Equipe 10</v>
      </c>
      <c r="W14" s="93"/>
      <c r="X14" s="93"/>
      <c r="Y14" s="93"/>
      <c r="Z14" s="94"/>
      <c r="AA14" s="84">
        <f t="shared" si="1"/>
        <v>0</v>
      </c>
      <c r="AB14" s="85" t="str">
        <f t="shared" si="2"/>
        <v>u</v>
      </c>
      <c r="AC14" s="86">
        <f t="shared" si="50"/>
        <v>1</v>
      </c>
      <c r="AD14" s="87">
        <f t="shared" si="3"/>
        <v>0</v>
      </c>
      <c r="AE14" s="88">
        <f t="shared" si="4"/>
        <v>0</v>
      </c>
      <c r="AF14" s="88">
        <f t="shared" si="5"/>
        <v>0</v>
      </c>
      <c r="AG14" s="88">
        <f t="shared" si="6"/>
        <v>0</v>
      </c>
      <c r="AH14" s="88">
        <f t="shared" si="7"/>
        <v>0</v>
      </c>
      <c r="AI14" s="88">
        <f t="shared" si="8"/>
        <v>0</v>
      </c>
      <c r="AJ14" s="88">
        <f t="shared" si="9"/>
        <v>0</v>
      </c>
      <c r="AK14" s="89">
        <f t="shared" si="10"/>
        <v>0</v>
      </c>
      <c r="AL14" s="90">
        <f t="shared" si="11"/>
        <v>0</v>
      </c>
      <c r="AM14" s="88">
        <f t="shared" si="12"/>
        <v>0</v>
      </c>
      <c r="AN14" s="91">
        <f t="shared" si="19"/>
        <v>0</v>
      </c>
      <c r="AO14" s="84">
        <f t="shared" si="13"/>
        <v>0</v>
      </c>
      <c r="AP14" s="88">
        <f t="shared" si="20"/>
        <v>0</v>
      </c>
      <c r="AQ14" s="88">
        <f t="shared" si="14"/>
        <v>0</v>
      </c>
      <c r="AR14" s="57">
        <v>10</v>
      </c>
      <c r="AS14" s="57">
        <f t="shared" si="21"/>
        <v>10</v>
      </c>
      <c r="AT14" s="155" t="str">
        <f>'J01'!AT14:AX14</f>
        <v>Equipe 10</v>
      </c>
      <c r="AU14" s="156"/>
      <c r="AV14" s="156"/>
      <c r="AW14" s="156"/>
      <c r="AX14" s="157"/>
      <c r="AY14" s="4">
        <f t="shared" si="15"/>
        <v>1</v>
      </c>
      <c r="AZ14" s="6">
        <f>'J01'!AY14-AY14</f>
        <v>0</v>
      </c>
      <c r="BA14" s="5" t="str">
        <f>IF(AY14&gt;'J01'!AY14,'J01'!$BA$20,IF(AY14='J01'!AY14,'J01'!$AZ$20,IF(AY14&lt;'J01'!AY14,'J01'!$AY$20)))</f>
        <v>u</v>
      </c>
      <c r="BB14" s="22">
        <f t="shared" si="22"/>
        <v>10</v>
      </c>
      <c r="BC14" s="6">
        <f>SUMPRODUCT(($B$5:$F$14=AT14)*($BW$5:$BW$14))+SUMPRODUCT(($I$5:$M$14=AT14)*($BX$5:$BX$14))+'J01'!BC14</f>
        <v>0</v>
      </c>
      <c r="BD14" s="6">
        <f>SUMPRODUCT(($B$5:$F$14=AT14)*($BY$5:$BY$14))+SUMPRODUCT(($I$5:$M$14=AT14)*($BZ$5:$BZ$14))+'J01'!BD14</f>
        <v>0</v>
      </c>
      <c r="BE14" s="6">
        <f>SUMPRODUCT(($B$5:$F$14=AT14)*($CA$5:$CA$14))+SUMPRODUCT(($I$5:$M$14=AT14)*($CB$5:$CB$14))+'J01'!BE14</f>
        <v>0</v>
      </c>
      <c r="BF14" s="6">
        <f>SUMPRODUCT(($B$5:$F$14=AT14)*($CC$5:$CC$14))+SUMPRODUCT(($I$5:$M$14=AT14)*($CD$5:$CD$14))+'J01'!BF14</f>
        <v>0</v>
      </c>
      <c r="BG14" s="6">
        <f>SUMPRODUCT(($B$5:$F$14=AT14)*($CE$5:$CE$14))+SUMPRODUCT(($I$5:$M$14=AT14)*($CF$5:$CF$14))+'J01'!BG14</f>
        <v>0</v>
      </c>
      <c r="BH14" s="6">
        <f>SUMPRODUCT(($B$5:$F$14=AT14)*($CG$5:$CG$14))+SUMPRODUCT(($I$5:$M$14=AT14)*($CH$5:$CH$14))+'J01'!BH14</f>
        <v>0</v>
      </c>
      <c r="BI14" s="6">
        <f>SUMPRODUCT(($B$5:$F$14=AT14)*($CI$5:$CI$14))+SUMPRODUCT(($I$5:$M$14=AT14)*($CJ$5:$CJ$14))+'J01'!BI14</f>
        <v>0</v>
      </c>
      <c r="BJ14" s="6">
        <f t="shared" si="23"/>
        <v>0</v>
      </c>
      <c r="BK14" s="6">
        <f>SUMPRODUCT(($B$5:$F$14=AT14)*($CK$5:$CK$14))+'J01'!BK14</f>
        <v>0</v>
      </c>
      <c r="BL14" s="6">
        <f>SUMPRODUCT(($B$5:$F$14=AT14)*($CL$5:$CL$14))+'J01'!BL14</f>
        <v>0</v>
      </c>
      <c r="BM14" s="6">
        <f>SUMPRODUCT(($B$5:$F$14=AT14)*($CM$5:$CM$14))+'J01'!BM14</f>
        <v>0</v>
      </c>
      <c r="BN14" s="6">
        <f>SUMPRODUCT(($I$5:$M$14=AT14)*($CN$5:$CN$14))+'J01'!BN14</f>
        <v>0</v>
      </c>
      <c r="BO14" s="6">
        <f>SUMPRODUCT(($I$5:$M$14=AT14)*($CO$5:$CO$14))+'J01'!BO14</f>
        <v>0</v>
      </c>
      <c r="BP14" s="46">
        <f>SUMPRODUCT(($I$5:$M$14=AT14)*($CP$5:$CP$14))+'J01'!BP14</f>
        <v>0</v>
      </c>
      <c r="BQ14" s="44">
        <f t="shared" si="24"/>
        <v>0</v>
      </c>
      <c r="BR14" s="64">
        <f>BQ14+0.0000005</f>
        <v>4.9999999999999998E-7</v>
      </c>
      <c r="BS14" s="44">
        <f t="shared" si="25"/>
        <v>0</v>
      </c>
      <c r="BT14" s="44">
        <f t="shared" si="26"/>
        <v>0</v>
      </c>
      <c r="BU14" s="44">
        <f t="shared" si="27"/>
        <v>0</v>
      </c>
      <c r="BV14" s="44">
        <f t="shared" si="28"/>
        <v>0</v>
      </c>
      <c r="BW14" s="44">
        <f t="shared" si="29"/>
        <v>0</v>
      </c>
      <c r="BX14" s="44">
        <f t="shared" si="30"/>
        <v>0</v>
      </c>
      <c r="BY14" s="44">
        <f t="shared" si="31"/>
        <v>0</v>
      </c>
      <c r="BZ14" s="44">
        <f t="shared" si="32"/>
        <v>0</v>
      </c>
      <c r="CA14" s="44" t="b">
        <f t="shared" si="33"/>
        <v>0</v>
      </c>
      <c r="CB14" s="44" t="b">
        <f t="shared" si="34"/>
        <v>0</v>
      </c>
      <c r="CC14" s="44" t="b">
        <f t="shared" si="35"/>
        <v>0</v>
      </c>
      <c r="CD14" s="44" t="b">
        <f t="shared" si="36"/>
        <v>0</v>
      </c>
      <c r="CE14" s="44" t="b">
        <f t="shared" si="37"/>
        <v>0</v>
      </c>
      <c r="CF14" s="44" t="b">
        <f t="shared" si="38"/>
        <v>0</v>
      </c>
      <c r="CG14" s="44">
        <f t="shared" si="39"/>
        <v>0</v>
      </c>
      <c r="CH14" s="44">
        <f t="shared" si="40"/>
        <v>0</v>
      </c>
      <c r="CI14" s="44">
        <f t="shared" si="41"/>
        <v>0</v>
      </c>
      <c r="CJ14" s="44">
        <f t="shared" si="42"/>
        <v>0</v>
      </c>
      <c r="CK14" s="44" t="b">
        <f t="shared" si="43"/>
        <v>0</v>
      </c>
      <c r="CL14" s="44" t="b">
        <f t="shared" si="44"/>
        <v>0</v>
      </c>
      <c r="CM14" s="44" t="b">
        <f t="shared" si="45"/>
        <v>0</v>
      </c>
      <c r="CN14" s="44" t="b">
        <f t="shared" si="46"/>
        <v>0</v>
      </c>
      <c r="CO14" s="44" t="b">
        <f t="shared" si="47"/>
        <v>0</v>
      </c>
      <c r="CP14" s="45" t="b">
        <f t="shared" si="48"/>
        <v>0</v>
      </c>
      <c r="CQ14" s="44" t="str">
        <f t="shared" si="16"/>
        <v>Equipe 10</v>
      </c>
      <c r="CR14" s="44">
        <f t="shared" si="17"/>
        <v>0</v>
      </c>
      <c r="CS14" s="44">
        <f t="shared" si="18"/>
        <v>1</v>
      </c>
      <c r="CT14" s="44" t="str">
        <f t="shared" si="49"/>
        <v>Equipe 10</v>
      </c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</row>
    <row r="15" spans="1:153" ht="16.5" customHeight="1" x14ac:dyDescent="0.25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47"/>
      <c r="Q15" s="47"/>
      <c r="R15" s="47"/>
      <c r="S15" s="47"/>
      <c r="T15" s="47"/>
      <c r="U15" s="47"/>
      <c r="V15" s="93" t="str">
        <f t="shared" si="0"/>
        <v>Equipe 11</v>
      </c>
      <c r="W15" s="93"/>
      <c r="X15" s="93"/>
      <c r="Y15" s="93"/>
      <c r="Z15" s="94"/>
      <c r="AA15" s="84">
        <f t="shared" si="1"/>
        <v>0</v>
      </c>
      <c r="AB15" s="85" t="str">
        <f t="shared" si="2"/>
        <v>u</v>
      </c>
      <c r="AC15" s="86">
        <f t="shared" si="50"/>
        <v>1</v>
      </c>
      <c r="AD15" s="87">
        <f t="shared" si="3"/>
        <v>0</v>
      </c>
      <c r="AE15" s="88">
        <f t="shared" si="4"/>
        <v>0</v>
      </c>
      <c r="AF15" s="88">
        <f t="shared" si="5"/>
        <v>0</v>
      </c>
      <c r="AG15" s="88">
        <f t="shared" si="6"/>
        <v>0</v>
      </c>
      <c r="AH15" s="88">
        <f t="shared" si="7"/>
        <v>0</v>
      </c>
      <c r="AI15" s="88">
        <f t="shared" si="8"/>
        <v>0</v>
      </c>
      <c r="AJ15" s="88">
        <f t="shared" si="9"/>
        <v>0</v>
      </c>
      <c r="AK15" s="89">
        <f t="shared" si="10"/>
        <v>0</v>
      </c>
      <c r="AL15" s="90">
        <f t="shared" si="11"/>
        <v>0</v>
      </c>
      <c r="AM15" s="88">
        <f t="shared" si="12"/>
        <v>0</v>
      </c>
      <c r="AN15" s="91">
        <f t="shared" si="19"/>
        <v>0</v>
      </c>
      <c r="AO15" s="84">
        <f t="shared" si="13"/>
        <v>0</v>
      </c>
      <c r="AP15" s="88">
        <f t="shared" si="20"/>
        <v>0</v>
      </c>
      <c r="AQ15" s="88">
        <f t="shared" si="14"/>
        <v>0</v>
      </c>
      <c r="AR15" s="57">
        <v>11</v>
      </c>
      <c r="AS15" s="57">
        <f t="shared" si="21"/>
        <v>11</v>
      </c>
      <c r="AT15" s="155" t="str">
        <f>'J01'!AT15:AX15</f>
        <v>Equipe 11</v>
      </c>
      <c r="AU15" s="156"/>
      <c r="AV15" s="156"/>
      <c r="AW15" s="156"/>
      <c r="AX15" s="157"/>
      <c r="AY15" s="4">
        <f t="shared" si="15"/>
        <v>1</v>
      </c>
      <c r="AZ15" s="6">
        <f>'J01'!AY15-AY15</f>
        <v>0</v>
      </c>
      <c r="BA15" s="5" t="str">
        <f>IF(AY15&gt;'J01'!AY15,'J01'!$BA$20,IF(AY15='J01'!AY15,'J01'!$AZ$20,IF(AY15&lt;'J01'!AY15,'J01'!$AY$20)))</f>
        <v>u</v>
      </c>
      <c r="BB15" s="22">
        <f t="shared" si="22"/>
        <v>11</v>
      </c>
      <c r="BC15" s="6">
        <f>SUMPRODUCT(($B$5:$F$14=AT15)*($BW$5:$BW$14))+SUMPRODUCT(($I$5:$M$14=AT15)*($BX$5:$BX$14))+'J01'!BC15</f>
        <v>0</v>
      </c>
      <c r="BD15" s="6">
        <f>SUMPRODUCT(($B$5:$F$14=AT15)*($BY$5:$BY$14))+SUMPRODUCT(($I$5:$M$14=AT15)*($BZ$5:$BZ$14))+'J01'!BD15</f>
        <v>0</v>
      </c>
      <c r="BE15" s="6">
        <f>SUMPRODUCT(($B$5:$F$14=AT15)*($CA$5:$CA$14))+SUMPRODUCT(($I$5:$M$14=AT15)*($CB$5:$CB$14))+'J01'!BE15</f>
        <v>0</v>
      </c>
      <c r="BF15" s="6">
        <f>SUMPRODUCT(($B$5:$F$14=AT15)*($CC$5:$CC$14))+SUMPRODUCT(($I$5:$M$14=AT15)*($CD$5:$CD$14))+'J01'!BF15</f>
        <v>0</v>
      </c>
      <c r="BG15" s="6">
        <f>SUMPRODUCT(($B$5:$F$14=AT15)*($CE$5:$CE$14))+SUMPRODUCT(($I$5:$M$14=AT15)*($CF$5:$CF$14))+'J01'!BG15</f>
        <v>0</v>
      </c>
      <c r="BH15" s="6">
        <f>SUMPRODUCT(($B$5:$F$14=AT15)*($CG$5:$CG$14))+SUMPRODUCT(($I$5:$M$14=AT15)*($CH$5:$CH$14))+'J01'!BH15</f>
        <v>0</v>
      </c>
      <c r="BI15" s="6">
        <f>SUMPRODUCT(($B$5:$F$14=AT15)*($CI$5:$CI$14))+SUMPRODUCT(($I$5:$M$14=AT15)*($CJ$5:$CJ$14))+'J01'!BI15</f>
        <v>0</v>
      </c>
      <c r="BJ15" s="6">
        <f t="shared" si="23"/>
        <v>0</v>
      </c>
      <c r="BK15" s="6">
        <f>SUMPRODUCT(($B$5:$F$14=AT15)*($CK$5:$CK$14))+'J01'!BK15</f>
        <v>0</v>
      </c>
      <c r="BL15" s="6">
        <f>SUMPRODUCT(($B$5:$F$14=AT15)*($CL$5:$CL$14))+'J01'!BL15</f>
        <v>0</v>
      </c>
      <c r="BM15" s="6">
        <f>SUMPRODUCT(($B$5:$F$14=AT15)*($CM$5:$CM$14))+'J01'!BM15</f>
        <v>0</v>
      </c>
      <c r="BN15" s="6">
        <f>SUMPRODUCT(($I$5:$M$14=AT15)*($CN$5:$CN$14))+'J01'!BN15</f>
        <v>0</v>
      </c>
      <c r="BO15" s="6">
        <f>SUMPRODUCT(($I$5:$M$14=AT15)*($CO$5:$CO$14))+'J01'!BO15</f>
        <v>0</v>
      </c>
      <c r="BP15" s="46">
        <f>SUMPRODUCT(($I$5:$M$14=AT15)*($CP$5:$CP$14))+'J01'!BP15</f>
        <v>0</v>
      </c>
      <c r="BQ15" s="44">
        <f t="shared" si="24"/>
        <v>0</v>
      </c>
      <c r="BR15" s="64">
        <f>BQ15+0.0000004</f>
        <v>3.9999999999999998E-7</v>
      </c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4" t="str">
        <f t="shared" si="16"/>
        <v>Equipe 11</v>
      </c>
      <c r="CR15" s="44">
        <f t="shared" si="17"/>
        <v>0</v>
      </c>
      <c r="CS15" s="44">
        <f t="shared" si="18"/>
        <v>1</v>
      </c>
      <c r="CT15" s="44" t="str">
        <f t="shared" si="49"/>
        <v>Equipe 11</v>
      </c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</row>
    <row r="16" spans="1:153" ht="16.5" customHeight="1" x14ac:dyDescent="0.25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47"/>
      <c r="Q16" s="47"/>
      <c r="R16" s="47"/>
      <c r="S16" s="47"/>
      <c r="T16" s="47"/>
      <c r="U16" s="47"/>
      <c r="V16" s="93" t="str">
        <f t="shared" si="0"/>
        <v>Equipe 12</v>
      </c>
      <c r="W16" s="93"/>
      <c r="X16" s="93"/>
      <c r="Y16" s="93"/>
      <c r="Z16" s="94"/>
      <c r="AA16" s="84">
        <f t="shared" si="1"/>
        <v>0</v>
      </c>
      <c r="AB16" s="85" t="str">
        <f t="shared" si="2"/>
        <v>u</v>
      </c>
      <c r="AC16" s="86">
        <f t="shared" si="50"/>
        <v>1</v>
      </c>
      <c r="AD16" s="87">
        <f t="shared" si="3"/>
        <v>0</v>
      </c>
      <c r="AE16" s="88">
        <f t="shared" si="4"/>
        <v>0</v>
      </c>
      <c r="AF16" s="88">
        <f t="shared" si="5"/>
        <v>0</v>
      </c>
      <c r="AG16" s="88">
        <f t="shared" si="6"/>
        <v>0</v>
      </c>
      <c r="AH16" s="88">
        <f t="shared" si="7"/>
        <v>0</v>
      </c>
      <c r="AI16" s="88">
        <f t="shared" si="8"/>
        <v>0</v>
      </c>
      <c r="AJ16" s="88">
        <f t="shared" si="9"/>
        <v>0</v>
      </c>
      <c r="AK16" s="89">
        <f t="shared" si="10"/>
        <v>0</v>
      </c>
      <c r="AL16" s="90">
        <f t="shared" si="11"/>
        <v>0</v>
      </c>
      <c r="AM16" s="88">
        <f t="shared" si="12"/>
        <v>0</v>
      </c>
      <c r="AN16" s="91">
        <f t="shared" si="19"/>
        <v>0</v>
      </c>
      <c r="AO16" s="84">
        <f t="shared" si="13"/>
        <v>0</v>
      </c>
      <c r="AP16" s="88">
        <f t="shared" si="20"/>
        <v>0</v>
      </c>
      <c r="AQ16" s="88">
        <f t="shared" si="14"/>
        <v>0</v>
      </c>
      <c r="AR16" s="57">
        <v>12</v>
      </c>
      <c r="AS16" s="57">
        <f t="shared" si="21"/>
        <v>12</v>
      </c>
      <c r="AT16" s="155" t="str">
        <f>'J01'!AT16:AX16</f>
        <v>Equipe 12</v>
      </c>
      <c r="AU16" s="156"/>
      <c r="AV16" s="156"/>
      <c r="AW16" s="156"/>
      <c r="AX16" s="157"/>
      <c r="AY16" s="4">
        <f t="shared" si="15"/>
        <v>1</v>
      </c>
      <c r="AZ16" s="6">
        <f>'J01'!AY16-AY16</f>
        <v>0</v>
      </c>
      <c r="BA16" s="5" t="str">
        <f>IF(AY16&gt;'J01'!AY16,'J01'!$BA$20,IF(AY16='J01'!AY16,'J01'!$AZ$20,IF(AY16&lt;'J01'!AY16,'J01'!$AY$20)))</f>
        <v>u</v>
      </c>
      <c r="BB16" s="22">
        <f t="shared" si="22"/>
        <v>12</v>
      </c>
      <c r="BC16" s="6">
        <f>SUMPRODUCT(($B$5:$F$14=AT16)*($BW$5:$BW$14))+SUMPRODUCT(($I$5:$M$14=AT16)*($BX$5:$BX$14))+'J01'!BC16</f>
        <v>0</v>
      </c>
      <c r="BD16" s="6">
        <f>SUMPRODUCT(($B$5:$F$14=AT16)*($BY$5:$BY$14))+SUMPRODUCT(($I$5:$M$14=AT16)*($BZ$5:$BZ$14))+'J01'!BD16</f>
        <v>0</v>
      </c>
      <c r="BE16" s="6">
        <f>SUMPRODUCT(($B$5:$F$14=AT16)*($CA$5:$CA$14))+SUMPRODUCT(($I$5:$M$14=AT16)*($CB$5:$CB$14))+'J01'!BE16</f>
        <v>0</v>
      </c>
      <c r="BF16" s="6">
        <f>SUMPRODUCT(($B$5:$F$14=AT16)*($CC$5:$CC$14))+SUMPRODUCT(($I$5:$M$14=AT16)*($CD$5:$CD$14))+'J01'!BF16</f>
        <v>0</v>
      </c>
      <c r="BG16" s="6">
        <f>SUMPRODUCT(($B$5:$F$14=AT16)*($CE$5:$CE$14))+SUMPRODUCT(($I$5:$M$14=AT16)*($CF$5:$CF$14))+'J01'!BG16</f>
        <v>0</v>
      </c>
      <c r="BH16" s="6">
        <f>SUMPRODUCT(($B$5:$F$14=AT16)*($CG$5:$CG$14))+SUMPRODUCT(($I$5:$M$14=AT16)*($CH$5:$CH$14))+'J01'!BH16</f>
        <v>0</v>
      </c>
      <c r="BI16" s="6">
        <f>SUMPRODUCT(($B$5:$F$14=AT16)*($CI$5:$CI$14))+SUMPRODUCT(($I$5:$M$14=AT16)*($CJ$5:$CJ$14))+'J01'!BI16</f>
        <v>0</v>
      </c>
      <c r="BJ16" s="6">
        <f t="shared" si="23"/>
        <v>0</v>
      </c>
      <c r="BK16" s="6">
        <f>SUMPRODUCT(($B$5:$F$14=AT16)*($CK$5:$CK$14))+'J01'!BK16</f>
        <v>0</v>
      </c>
      <c r="BL16" s="6">
        <f>SUMPRODUCT(($B$5:$F$14=AT16)*($CL$5:$CL$14))+'J01'!BL16</f>
        <v>0</v>
      </c>
      <c r="BM16" s="6">
        <f>SUMPRODUCT(($B$5:$F$14=AT16)*($CM$5:$CM$14))+'J01'!BM16</f>
        <v>0</v>
      </c>
      <c r="BN16" s="6">
        <f>SUMPRODUCT(($I$5:$M$14=AT16)*($CN$5:$CN$14))+'J01'!BN16</f>
        <v>0</v>
      </c>
      <c r="BO16" s="6">
        <f>SUMPRODUCT(($I$5:$M$14=AT16)*($CO$5:$CO$14))+'J01'!BO16</f>
        <v>0</v>
      </c>
      <c r="BP16" s="46">
        <f>SUMPRODUCT(($I$5:$M$14=AT16)*($CP$5:$CP$14))+'J01'!BP16</f>
        <v>0</v>
      </c>
      <c r="BQ16" s="44">
        <f t="shared" si="24"/>
        <v>0</v>
      </c>
      <c r="BR16" s="64">
        <f>BQ16+0.0000003</f>
        <v>2.9999999999999999E-7</v>
      </c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4" t="str">
        <f t="shared" si="16"/>
        <v>Equipe 12</v>
      </c>
      <c r="CR16" s="44">
        <f t="shared" si="17"/>
        <v>0</v>
      </c>
      <c r="CS16" s="44">
        <f t="shared" si="18"/>
        <v>1</v>
      </c>
      <c r="CT16" s="44" t="str">
        <f t="shared" si="49"/>
        <v>Equipe 12</v>
      </c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</row>
    <row r="17" spans="1:153" ht="16.5" customHeight="1" x14ac:dyDescent="0.25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47"/>
      <c r="Q17" s="47"/>
      <c r="R17" s="47"/>
      <c r="S17" s="47"/>
      <c r="T17" s="47"/>
      <c r="U17" s="47"/>
      <c r="V17" s="93" t="str">
        <f t="shared" si="0"/>
        <v>Equipe 13</v>
      </c>
      <c r="W17" s="93"/>
      <c r="X17" s="93"/>
      <c r="Y17" s="93"/>
      <c r="Z17" s="94"/>
      <c r="AA17" s="84">
        <f t="shared" si="1"/>
        <v>0</v>
      </c>
      <c r="AB17" s="85" t="str">
        <f t="shared" si="2"/>
        <v>u</v>
      </c>
      <c r="AC17" s="86">
        <f t="shared" si="50"/>
        <v>1</v>
      </c>
      <c r="AD17" s="87">
        <f t="shared" si="3"/>
        <v>0</v>
      </c>
      <c r="AE17" s="88">
        <f t="shared" si="4"/>
        <v>0</v>
      </c>
      <c r="AF17" s="88">
        <f t="shared" si="5"/>
        <v>0</v>
      </c>
      <c r="AG17" s="88">
        <f t="shared" si="6"/>
        <v>0</v>
      </c>
      <c r="AH17" s="88">
        <f t="shared" si="7"/>
        <v>0</v>
      </c>
      <c r="AI17" s="88">
        <f t="shared" si="8"/>
        <v>0</v>
      </c>
      <c r="AJ17" s="88">
        <f t="shared" si="9"/>
        <v>0</v>
      </c>
      <c r="AK17" s="89">
        <f t="shared" si="10"/>
        <v>0</v>
      </c>
      <c r="AL17" s="90">
        <f t="shared" si="11"/>
        <v>0</v>
      </c>
      <c r="AM17" s="88">
        <f t="shared" si="12"/>
        <v>0</v>
      </c>
      <c r="AN17" s="91">
        <f t="shared" si="19"/>
        <v>0</v>
      </c>
      <c r="AO17" s="84">
        <f t="shared" si="13"/>
        <v>0</v>
      </c>
      <c r="AP17" s="88">
        <f t="shared" si="20"/>
        <v>0</v>
      </c>
      <c r="AQ17" s="88">
        <f t="shared" si="14"/>
        <v>0</v>
      </c>
      <c r="AR17" s="57">
        <v>13</v>
      </c>
      <c r="AS17" s="57">
        <f t="shared" si="21"/>
        <v>13</v>
      </c>
      <c r="AT17" s="155" t="str">
        <f>'J01'!AT17:AX17</f>
        <v>Equipe 13</v>
      </c>
      <c r="AU17" s="156"/>
      <c r="AV17" s="156"/>
      <c r="AW17" s="156"/>
      <c r="AX17" s="157"/>
      <c r="AY17" s="4">
        <f t="shared" si="15"/>
        <v>1</v>
      </c>
      <c r="AZ17" s="6">
        <f>'J01'!AY17-AY17</f>
        <v>0</v>
      </c>
      <c r="BA17" s="5" t="str">
        <f>IF(AY17&gt;'J01'!AY17,'J01'!$BA$20,IF(AY17='J01'!AY17,'J01'!$AZ$20,IF(AY17&lt;'J01'!AY17,'J01'!$AY$20)))</f>
        <v>u</v>
      </c>
      <c r="BB17" s="22">
        <f t="shared" si="22"/>
        <v>13</v>
      </c>
      <c r="BC17" s="6">
        <f>SUMPRODUCT(($B$5:$F$14=AT17)*($BW$5:$BW$14))+SUMPRODUCT(($I$5:$M$14=AT17)*($BX$5:$BX$14))+'J01'!BC17</f>
        <v>0</v>
      </c>
      <c r="BD17" s="6">
        <f>SUMPRODUCT(($B$5:$F$14=AT17)*($BY$5:$BY$14))+SUMPRODUCT(($I$5:$M$14=AT17)*($BZ$5:$BZ$14))+'J01'!BD17</f>
        <v>0</v>
      </c>
      <c r="BE17" s="6">
        <f>SUMPRODUCT(($B$5:$F$14=AT17)*($CA$5:$CA$14))+SUMPRODUCT(($I$5:$M$14=AT17)*($CB$5:$CB$14))+'J01'!BE17</f>
        <v>0</v>
      </c>
      <c r="BF17" s="6">
        <f>SUMPRODUCT(($B$5:$F$14=AT17)*($CC$5:$CC$14))+SUMPRODUCT(($I$5:$M$14=AT17)*($CD$5:$CD$14))+'J01'!BF17</f>
        <v>0</v>
      </c>
      <c r="BG17" s="6">
        <f>SUMPRODUCT(($B$5:$F$14=AT17)*($CE$5:$CE$14))+SUMPRODUCT(($I$5:$M$14=AT17)*($CF$5:$CF$14))+'J01'!BG17</f>
        <v>0</v>
      </c>
      <c r="BH17" s="6">
        <f>SUMPRODUCT(($B$5:$F$14=AT17)*($CG$5:$CG$14))+SUMPRODUCT(($I$5:$M$14=AT17)*($CH$5:$CH$14))+'J01'!BH17</f>
        <v>0</v>
      </c>
      <c r="BI17" s="6">
        <f>SUMPRODUCT(($B$5:$F$14=AT17)*($CI$5:$CI$14))+SUMPRODUCT(($I$5:$M$14=AT17)*($CJ$5:$CJ$14))+'J01'!BI17</f>
        <v>0</v>
      </c>
      <c r="BJ17" s="6">
        <f t="shared" si="23"/>
        <v>0</v>
      </c>
      <c r="BK17" s="6">
        <f>SUMPRODUCT(($B$5:$F$14=AT17)*($CK$5:$CK$14))+'J01'!BK17</f>
        <v>0</v>
      </c>
      <c r="BL17" s="6">
        <f>SUMPRODUCT(($B$5:$F$14=AT17)*($CL$5:$CL$14))+'J01'!BL17</f>
        <v>0</v>
      </c>
      <c r="BM17" s="6">
        <f>SUMPRODUCT(($B$5:$F$14=AT17)*($CM$5:$CM$14))+'J01'!BM17</f>
        <v>0</v>
      </c>
      <c r="BN17" s="6">
        <f>SUMPRODUCT(($I$5:$M$14=AT17)*($CN$5:$CN$14))+'J01'!BN17</f>
        <v>0</v>
      </c>
      <c r="BO17" s="6">
        <f>SUMPRODUCT(($I$5:$M$14=AT17)*($CO$5:$CO$14))+'J01'!BO17</f>
        <v>0</v>
      </c>
      <c r="BP17" s="46">
        <f>SUMPRODUCT(($I$5:$M$14=AT17)*($CP$5:$CP$14))+'J01'!BP17</f>
        <v>0</v>
      </c>
      <c r="BQ17" s="44">
        <f t="shared" si="24"/>
        <v>0</v>
      </c>
      <c r="BR17" s="64">
        <f>BQ17+0.0000002</f>
        <v>1.9999999999999999E-7</v>
      </c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4" t="str">
        <f t="shared" si="16"/>
        <v>Equipe 13</v>
      </c>
      <c r="CR17" s="44">
        <f t="shared" si="17"/>
        <v>0</v>
      </c>
      <c r="CS17" s="44">
        <f t="shared" si="18"/>
        <v>1</v>
      </c>
      <c r="CT17" s="44" t="str">
        <f t="shared" si="49"/>
        <v>Equipe 13</v>
      </c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</row>
    <row r="18" spans="1:153" ht="16.5" customHeight="1" x14ac:dyDescent="0.25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47"/>
      <c r="Q18" s="47"/>
      <c r="R18" s="47"/>
      <c r="S18" s="47"/>
      <c r="T18" s="47"/>
      <c r="U18" s="47"/>
      <c r="V18" s="93" t="str">
        <f t="shared" si="0"/>
        <v>Equipe 14</v>
      </c>
      <c r="W18" s="93"/>
      <c r="X18" s="93"/>
      <c r="Y18" s="93"/>
      <c r="Z18" s="94"/>
      <c r="AA18" s="84">
        <f t="shared" si="1"/>
        <v>0</v>
      </c>
      <c r="AB18" s="85" t="str">
        <f t="shared" si="2"/>
        <v>u</v>
      </c>
      <c r="AC18" s="86">
        <f t="shared" si="50"/>
        <v>1</v>
      </c>
      <c r="AD18" s="87">
        <f t="shared" si="3"/>
        <v>0</v>
      </c>
      <c r="AE18" s="88">
        <f t="shared" si="4"/>
        <v>0</v>
      </c>
      <c r="AF18" s="88">
        <f t="shared" si="5"/>
        <v>0</v>
      </c>
      <c r="AG18" s="88">
        <f t="shared" si="6"/>
        <v>0</v>
      </c>
      <c r="AH18" s="88">
        <f t="shared" si="7"/>
        <v>0</v>
      </c>
      <c r="AI18" s="88">
        <f t="shared" si="8"/>
        <v>0</v>
      </c>
      <c r="AJ18" s="88">
        <f t="shared" si="9"/>
        <v>0</v>
      </c>
      <c r="AK18" s="89">
        <f t="shared" si="10"/>
        <v>0</v>
      </c>
      <c r="AL18" s="90">
        <f t="shared" si="11"/>
        <v>0</v>
      </c>
      <c r="AM18" s="88">
        <f t="shared" si="12"/>
        <v>0</v>
      </c>
      <c r="AN18" s="91">
        <f t="shared" si="19"/>
        <v>0</v>
      </c>
      <c r="AO18" s="84">
        <f t="shared" si="13"/>
        <v>0</v>
      </c>
      <c r="AP18" s="88">
        <f t="shared" si="20"/>
        <v>0</v>
      </c>
      <c r="AQ18" s="88">
        <f t="shared" si="14"/>
        <v>0</v>
      </c>
      <c r="AR18" s="57">
        <v>14</v>
      </c>
      <c r="AS18" s="57">
        <f t="shared" si="21"/>
        <v>14</v>
      </c>
      <c r="AT18" s="155" t="str">
        <f>'J01'!AT18:AX18</f>
        <v>Equipe 14</v>
      </c>
      <c r="AU18" s="156"/>
      <c r="AV18" s="156"/>
      <c r="AW18" s="156"/>
      <c r="AX18" s="157"/>
      <c r="AY18" s="4">
        <f t="shared" si="15"/>
        <v>1</v>
      </c>
      <c r="AZ18" s="6">
        <f>'J01'!AY18-AY18</f>
        <v>0</v>
      </c>
      <c r="BA18" s="5" t="str">
        <f>IF(AY18&gt;'J01'!AY18,'J01'!$BA$20,IF(AY18='J01'!AY18,'J01'!$AZ$20,IF(AY18&lt;'J01'!AY18,'J01'!$AY$20)))</f>
        <v>u</v>
      </c>
      <c r="BB18" s="22">
        <f t="shared" si="22"/>
        <v>14</v>
      </c>
      <c r="BC18" s="6">
        <f>SUMPRODUCT(($B$5:$F$14=AT18)*($BW$5:$BW$14))+SUMPRODUCT(($I$5:$M$14=AT18)*($BX$5:$BX$14))+'J01'!BC18</f>
        <v>0</v>
      </c>
      <c r="BD18" s="6">
        <f>SUMPRODUCT(($B$5:$F$14=AT18)*($BY$5:$BY$14))+SUMPRODUCT(($I$5:$M$14=AT18)*($BZ$5:$BZ$14))+'J01'!BD18</f>
        <v>0</v>
      </c>
      <c r="BE18" s="6">
        <f>SUMPRODUCT(($B$5:$F$14=AT18)*($CA$5:$CA$14))+SUMPRODUCT(($I$5:$M$14=AT18)*($CB$5:$CB$14))+'J01'!BE18</f>
        <v>0</v>
      </c>
      <c r="BF18" s="6">
        <f>SUMPRODUCT(($B$5:$F$14=AT18)*($CC$5:$CC$14))+SUMPRODUCT(($I$5:$M$14=AT18)*($CD$5:$CD$14))+'J01'!BF18</f>
        <v>0</v>
      </c>
      <c r="BG18" s="6">
        <f>SUMPRODUCT(($B$5:$F$14=AT18)*($CE$5:$CE$14))+SUMPRODUCT(($I$5:$M$14=AT18)*($CF$5:$CF$14))+'J01'!BG18</f>
        <v>0</v>
      </c>
      <c r="BH18" s="6">
        <f>SUMPRODUCT(($B$5:$F$14=AT18)*($CG$5:$CG$14))+SUMPRODUCT(($I$5:$M$14=AT18)*($CH$5:$CH$14))+'J01'!BH18</f>
        <v>0</v>
      </c>
      <c r="BI18" s="6">
        <f>SUMPRODUCT(($B$5:$F$14=AT18)*($CI$5:$CI$14))+SUMPRODUCT(($I$5:$M$14=AT18)*($CJ$5:$CJ$14))+'J01'!BI18</f>
        <v>0</v>
      </c>
      <c r="BJ18" s="6">
        <f t="shared" si="23"/>
        <v>0</v>
      </c>
      <c r="BK18" s="6">
        <f>SUMPRODUCT(($B$5:$F$14=AT18)*($CK$5:$CK$14))+'J01'!BK18</f>
        <v>0</v>
      </c>
      <c r="BL18" s="6">
        <f>SUMPRODUCT(($B$5:$F$14=AT18)*($CL$5:$CL$14))+'J01'!BL18</f>
        <v>0</v>
      </c>
      <c r="BM18" s="6">
        <f>SUMPRODUCT(($B$5:$F$14=AT18)*($CM$5:$CM$14))+'J01'!BM18</f>
        <v>0</v>
      </c>
      <c r="BN18" s="6">
        <f>SUMPRODUCT(($I$5:$M$14=AT18)*($CN$5:$CN$14))+'J01'!BN18</f>
        <v>0</v>
      </c>
      <c r="BO18" s="6">
        <f>SUMPRODUCT(($I$5:$M$14=AT18)*($CO$5:$CO$14))+'J01'!BO18</f>
        <v>0</v>
      </c>
      <c r="BP18" s="46">
        <f>SUMPRODUCT(($I$5:$M$14=AT18)*($CP$5:$CP$14))+'J01'!BP18</f>
        <v>0</v>
      </c>
      <c r="BQ18" s="44">
        <f t="shared" si="24"/>
        <v>0</v>
      </c>
      <c r="BR18" s="64">
        <f>BQ18+0.0000001</f>
        <v>9.9999999999999995E-8</v>
      </c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4" t="str">
        <f t="shared" si="16"/>
        <v>Equipe 14</v>
      </c>
      <c r="CR18" s="44">
        <f t="shared" si="17"/>
        <v>0</v>
      </c>
      <c r="CS18" s="44">
        <f t="shared" si="18"/>
        <v>1</v>
      </c>
      <c r="CT18" s="44" t="str">
        <f t="shared" si="49"/>
        <v>Equipe 14</v>
      </c>
      <c r="CU18" s="58"/>
      <c r="CV18" s="58"/>
      <c r="CW18" s="58"/>
      <c r="CX18" s="58"/>
      <c r="CY18" s="5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</row>
    <row r="19" spans="1:153" ht="16.5" customHeight="1" x14ac:dyDescent="0.25">
      <c r="A19" s="100"/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47"/>
      <c r="Q19" s="47"/>
      <c r="R19" s="47"/>
      <c r="S19" s="47"/>
      <c r="T19" s="47"/>
      <c r="U19" s="47"/>
      <c r="V19" s="49"/>
      <c r="W19" s="49"/>
      <c r="X19" s="49"/>
      <c r="Y19" s="49"/>
      <c r="Z19" s="49"/>
      <c r="AA19" s="50"/>
      <c r="AB19" s="51"/>
      <c r="AC19" s="50"/>
      <c r="AD19" s="52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142" t="s">
        <v>56</v>
      </c>
      <c r="AP19" s="142"/>
      <c r="AQ19" s="142"/>
      <c r="AR19" s="54"/>
      <c r="AS19" s="54"/>
      <c r="AT19" s="21"/>
      <c r="AU19" s="21"/>
      <c r="AV19" s="21"/>
      <c r="AW19" s="21"/>
      <c r="AX19" s="21"/>
      <c r="AY19" s="60" t="s">
        <v>19</v>
      </c>
      <c r="AZ19" s="60" t="s">
        <v>20</v>
      </c>
      <c r="BA19" s="60" t="s">
        <v>21</v>
      </c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5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58"/>
      <c r="CV19" s="58"/>
      <c r="CW19" s="58"/>
      <c r="CX19" s="58"/>
      <c r="CY19" s="5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</row>
    <row r="20" spans="1:153" ht="16.5" customHeight="1" x14ac:dyDescent="0.25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47"/>
      <c r="Q20" s="47"/>
      <c r="R20" s="47"/>
      <c r="S20" s="47"/>
      <c r="T20" s="47"/>
      <c r="U20" s="47"/>
      <c r="V20" s="53"/>
      <c r="W20" s="53"/>
      <c r="X20" s="53"/>
      <c r="Y20" s="53"/>
      <c r="Z20" s="53"/>
      <c r="AA20" s="54"/>
      <c r="AB20" s="55"/>
      <c r="AC20" s="54"/>
      <c r="AD20" s="56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143">
        <f>SUM(G5:H14)</f>
        <v>0</v>
      </c>
      <c r="AP20" s="143"/>
      <c r="AQ20" s="143"/>
      <c r="AR20" s="54"/>
      <c r="AS20" s="54"/>
      <c r="AT20" s="38"/>
      <c r="AU20" s="38"/>
      <c r="AV20" s="38"/>
      <c r="AW20" s="38"/>
      <c r="AX20" s="38"/>
      <c r="AY20" s="48" t="s">
        <v>19</v>
      </c>
      <c r="AZ20" s="48" t="s">
        <v>20</v>
      </c>
      <c r="BA20" s="48" t="s">
        <v>21</v>
      </c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58"/>
      <c r="CV20" s="58"/>
      <c r="CW20" s="58"/>
      <c r="CX20" s="58"/>
      <c r="CY20" s="5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</row>
    <row r="21" spans="1:153" ht="16.5" customHeight="1" x14ac:dyDescent="0.25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47"/>
      <c r="Q21" s="47"/>
      <c r="R21" s="47"/>
      <c r="S21" s="47"/>
      <c r="T21" s="47"/>
      <c r="U21" s="47"/>
      <c r="V21" s="53"/>
      <c r="W21" s="53"/>
      <c r="X21" s="53"/>
      <c r="Y21" s="53"/>
      <c r="Z21" s="53"/>
      <c r="AA21" s="54"/>
      <c r="AB21" s="55"/>
      <c r="AC21" s="54"/>
      <c r="AD21" s="56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143"/>
      <c r="AP21" s="143"/>
      <c r="AQ21" s="143"/>
      <c r="AR21" s="54"/>
      <c r="AS21" s="54"/>
      <c r="AT21" s="38"/>
      <c r="AU21" s="38"/>
      <c r="AV21" s="38"/>
      <c r="AW21" s="38"/>
      <c r="AX21" s="38"/>
      <c r="AY21" s="58"/>
      <c r="AZ21" s="58"/>
      <c r="BA21" s="63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58"/>
      <c r="CV21" s="58"/>
      <c r="CW21" s="58"/>
      <c r="CX21" s="58"/>
      <c r="CY21" s="5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</row>
    <row r="22" spans="1:153" ht="16.5" customHeight="1" x14ac:dyDescent="0.25">
      <c r="A22" s="100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47"/>
      <c r="Q22" s="47"/>
      <c r="R22" s="47"/>
      <c r="S22" s="47"/>
      <c r="T22" s="47"/>
      <c r="U22" s="47"/>
      <c r="V22" s="53"/>
      <c r="W22" s="53"/>
      <c r="X22" s="53"/>
      <c r="Y22" s="53"/>
      <c r="Z22" s="53"/>
      <c r="AA22" s="54"/>
      <c r="AB22" s="55"/>
      <c r="AC22" s="54"/>
      <c r="AD22" s="56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144" t="s">
        <v>57</v>
      </c>
      <c r="AP22" s="144"/>
      <c r="AQ22" s="144"/>
      <c r="AR22" s="54"/>
      <c r="AS22" s="54"/>
      <c r="AT22" s="38"/>
      <c r="AU22" s="38"/>
      <c r="AV22" s="38"/>
      <c r="AW22" s="38"/>
      <c r="AX22" s="38"/>
      <c r="AY22" s="58"/>
      <c r="AZ22" s="58"/>
      <c r="BA22" s="63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58"/>
      <c r="CV22" s="58"/>
      <c r="CW22" s="58"/>
      <c r="CX22" s="58"/>
      <c r="CY22" s="5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</row>
    <row r="23" spans="1:153" ht="16.5" customHeight="1" x14ac:dyDescent="0.25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47"/>
      <c r="Q23" s="47"/>
      <c r="R23" s="47"/>
      <c r="S23" s="47"/>
      <c r="T23" s="47"/>
      <c r="U23" s="47"/>
      <c r="V23" s="53"/>
      <c r="W23" s="53"/>
      <c r="X23" s="53"/>
      <c r="Y23" s="53"/>
      <c r="Z23" s="53"/>
      <c r="AA23" s="54"/>
      <c r="AB23" s="55"/>
      <c r="AC23" s="54"/>
      <c r="AD23" s="56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144"/>
      <c r="AP23" s="144"/>
      <c r="AQ23" s="144"/>
      <c r="AR23" s="54"/>
      <c r="AS23" s="54"/>
      <c r="AT23" s="38"/>
      <c r="AU23" s="38"/>
      <c r="AV23" s="38"/>
      <c r="AW23" s="38"/>
      <c r="AX23" s="38"/>
      <c r="AY23" s="58"/>
      <c r="AZ23" s="58"/>
      <c r="BA23" s="63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58"/>
      <c r="CV23" s="58"/>
      <c r="CW23" s="58"/>
      <c r="CX23" s="58"/>
      <c r="CY23" s="5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</row>
    <row r="24" spans="1:153" ht="16.5" customHeight="1" x14ac:dyDescent="0.25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47"/>
      <c r="Q24" s="47"/>
      <c r="R24" s="47"/>
      <c r="S24" s="47"/>
      <c r="T24" s="47"/>
      <c r="U24" s="47"/>
      <c r="V24" s="53"/>
      <c r="W24" s="53"/>
      <c r="X24" s="53"/>
      <c r="Y24" s="53"/>
      <c r="Z24" s="53"/>
      <c r="AA24" s="54"/>
      <c r="AB24" s="55"/>
      <c r="AC24" s="54"/>
      <c r="AD24" s="56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143">
        <f>AO20+'J01'!AO24:AP25</f>
        <v>0</v>
      </c>
      <c r="AP24" s="143"/>
      <c r="AQ24" s="143"/>
      <c r="AR24" s="54"/>
      <c r="AS24" s="54"/>
      <c r="AT24" s="38"/>
      <c r="AU24" s="38"/>
      <c r="AV24" s="38"/>
      <c r="AW24" s="38"/>
      <c r="AX24" s="38"/>
      <c r="AY24" s="58"/>
      <c r="AZ24" s="58"/>
      <c r="BA24" s="63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</row>
    <row r="25" spans="1:153" ht="16.5" customHeight="1" x14ac:dyDescent="0.25">
      <c r="A25" s="100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47"/>
      <c r="Q25" s="47"/>
      <c r="R25" s="47"/>
      <c r="S25" s="47"/>
      <c r="T25" s="47"/>
      <c r="U25" s="47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143"/>
      <c r="AP25" s="143"/>
      <c r="AQ25" s="143"/>
      <c r="AR25" s="48"/>
      <c r="AS25" s="48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48"/>
      <c r="EW25" s="48"/>
    </row>
    <row r="26" spans="1:153" ht="16.5" customHeight="1" x14ac:dyDescent="0.25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47"/>
      <c r="Q26" s="47"/>
      <c r="R26" s="47"/>
      <c r="S26" s="47"/>
      <c r="T26" s="47"/>
      <c r="U26" s="47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162" t="s">
        <v>58</v>
      </c>
      <c r="AP26" s="162"/>
      <c r="AQ26" s="162"/>
      <c r="AR26" s="48"/>
      <c r="AS26" s="48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  <c r="EU26" s="48"/>
      <c r="EV26" s="48"/>
      <c r="EW26" s="48"/>
    </row>
    <row r="27" spans="1:153" ht="16.5" customHeight="1" x14ac:dyDescent="0.25">
      <c r="A27" s="100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47"/>
      <c r="Q27" s="47"/>
      <c r="R27" s="47"/>
      <c r="S27" s="47"/>
      <c r="T27" s="47"/>
      <c r="U27" s="47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162"/>
      <c r="AP27" s="162"/>
      <c r="AQ27" s="162"/>
      <c r="AR27" s="48"/>
      <c r="AS27" s="48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  <c r="EU27" s="48"/>
      <c r="EV27" s="48"/>
      <c r="EW27" s="48"/>
    </row>
    <row r="28" spans="1:153" ht="16.5" customHeight="1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47"/>
      <c r="Q28" s="47"/>
      <c r="R28" s="47"/>
      <c r="S28" s="47"/>
      <c r="T28" s="47"/>
      <c r="U28" s="47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146" t="str">
        <f>IF(AE5=0,"",SUM(AI5:AI24)/SUM(AE5:AE24)*2)</f>
        <v/>
      </c>
      <c r="AP28" s="146"/>
      <c r="AQ28" s="146"/>
      <c r="AR28" s="48"/>
      <c r="AS28" s="48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  <c r="EU28" s="48"/>
      <c r="EV28" s="48"/>
      <c r="EW28" s="48"/>
    </row>
    <row r="29" spans="1:153" ht="16.5" customHeight="1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47"/>
      <c r="Q29" s="47"/>
      <c r="R29" s="47"/>
      <c r="S29" s="47"/>
      <c r="T29" s="47"/>
      <c r="U29" s="47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146"/>
      <c r="AP29" s="146"/>
      <c r="AQ29" s="146"/>
      <c r="AR29" s="48"/>
      <c r="AS29" s="48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  <c r="EU29" s="48"/>
      <c r="EV29" s="48"/>
      <c r="EW29" s="48"/>
    </row>
    <row r="30" spans="1:153" ht="16.5" customHeight="1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47"/>
      <c r="Q30" s="47"/>
      <c r="R30" s="47"/>
      <c r="S30" s="47"/>
      <c r="T30" s="47"/>
      <c r="U30" s="47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48"/>
      <c r="AS30" s="48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  <c r="EU30" s="48"/>
      <c r="EV30" s="48"/>
      <c r="EW30" s="48"/>
    </row>
    <row r="31" spans="1:153" ht="16.5" customHeigh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48"/>
      <c r="AS31" s="48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/>
      <c r="EU31" s="48"/>
      <c r="EV31" s="48"/>
      <c r="EW31" s="48"/>
    </row>
    <row r="32" spans="1:153" ht="16.5" customHeight="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48"/>
      <c r="AS32" s="48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48"/>
      <c r="EW32" s="48"/>
    </row>
    <row r="33" spans="1:153" ht="16.5" customHeight="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48"/>
      <c r="AS33" s="48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</row>
    <row r="34" spans="1:153" ht="16.5" customHeight="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48"/>
      <c r="AS34" s="48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48"/>
      <c r="EW34" s="48"/>
    </row>
    <row r="35" spans="1:153" ht="16.5" customHeight="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48"/>
      <c r="AS35" s="48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</row>
    <row r="36" spans="1:153" ht="16.5" customHeight="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48"/>
      <c r="AS36" s="48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</row>
  </sheetData>
  <mergeCells count="129">
    <mergeCell ref="O1:T2"/>
    <mergeCell ref="I1:N2"/>
    <mergeCell ref="A1:H2"/>
    <mergeCell ref="AO19:AQ19"/>
    <mergeCell ref="AO20:AQ21"/>
    <mergeCell ref="AO22:AQ23"/>
    <mergeCell ref="AO24:AQ25"/>
    <mergeCell ref="AO26:AQ27"/>
    <mergeCell ref="AO28:AQ29"/>
    <mergeCell ref="AK3:AK4"/>
    <mergeCell ref="AO3:AQ3"/>
    <mergeCell ref="AL3:AN3"/>
    <mergeCell ref="AJ3:AJ4"/>
    <mergeCell ref="AI3:AI4"/>
    <mergeCell ref="O11:R11"/>
    <mergeCell ref="O10:R10"/>
    <mergeCell ref="O9:R9"/>
    <mergeCell ref="O8:R8"/>
    <mergeCell ref="O7:R7"/>
    <mergeCell ref="B5:F5"/>
    <mergeCell ref="I6:M6"/>
    <mergeCell ref="I5:M5"/>
    <mergeCell ref="V5:Z5"/>
    <mergeCell ref="V1:AQ2"/>
    <mergeCell ref="BB3:BB4"/>
    <mergeCell ref="BN3:BP3"/>
    <mergeCell ref="BK3:BM3"/>
    <mergeCell ref="BI3:BI4"/>
    <mergeCell ref="BH3:BH4"/>
    <mergeCell ref="BG3:BG4"/>
    <mergeCell ref="BF3:BF4"/>
    <mergeCell ref="BE3:BE4"/>
    <mergeCell ref="BD3:BD4"/>
    <mergeCell ref="CN3:CP3"/>
    <mergeCell ref="CK3:CM3"/>
    <mergeCell ref="AT12:AX12"/>
    <mergeCell ref="AT11:AX11"/>
    <mergeCell ref="AT10:AX10"/>
    <mergeCell ref="AT9:AX9"/>
    <mergeCell ref="AT8:AX8"/>
    <mergeCell ref="AT7:AX7"/>
    <mergeCell ref="CJ1:CJ3"/>
    <mergeCell ref="CI1:CI3"/>
    <mergeCell ref="CH1:CH3"/>
    <mergeCell ref="CG1:CG3"/>
    <mergeCell ref="CF1:CF3"/>
    <mergeCell ref="CE1:CE3"/>
    <mergeCell ref="AT1:BP2"/>
    <mergeCell ref="AT3:AX4"/>
    <mergeCell ref="AZ3:BA4"/>
    <mergeCell ref="AY3:AY4"/>
    <mergeCell ref="BJ3:BJ4"/>
    <mergeCell ref="CD1:CD3"/>
    <mergeCell ref="CC1:CC3"/>
    <mergeCell ref="CB1:CB3"/>
    <mergeCell ref="AT6:AX6"/>
    <mergeCell ref="AT5:AX5"/>
    <mergeCell ref="A3:A4"/>
    <mergeCell ref="B3:F4"/>
    <mergeCell ref="H3:H4"/>
    <mergeCell ref="G3:G4"/>
    <mergeCell ref="I3:M4"/>
    <mergeCell ref="AC3:AC4"/>
    <mergeCell ref="B6:F6"/>
    <mergeCell ref="B12:F12"/>
    <mergeCell ref="B11:F11"/>
    <mergeCell ref="B10:F10"/>
    <mergeCell ref="B9:F9"/>
    <mergeCell ref="B8:F8"/>
    <mergeCell ref="B7:F7"/>
    <mergeCell ref="I12:M12"/>
    <mergeCell ref="I11:M11"/>
    <mergeCell ref="I10:M10"/>
    <mergeCell ref="I9:M9"/>
    <mergeCell ref="S11:T11"/>
    <mergeCell ref="S10:T10"/>
    <mergeCell ref="S9:T9"/>
    <mergeCell ref="S8:T8"/>
    <mergeCell ref="S7:T7"/>
    <mergeCell ref="S6:T6"/>
    <mergeCell ref="S5:T5"/>
    <mergeCell ref="A15:O30"/>
    <mergeCell ref="B14:F14"/>
    <mergeCell ref="B13:F13"/>
    <mergeCell ref="I14:M14"/>
    <mergeCell ref="I13:M13"/>
    <mergeCell ref="AH3:AH4"/>
    <mergeCell ref="AG3:AG4"/>
    <mergeCell ref="AF3:AF4"/>
    <mergeCell ref="AE3:AE4"/>
    <mergeCell ref="AD3:AD4"/>
    <mergeCell ref="V6:Z6"/>
    <mergeCell ref="N3:N4"/>
    <mergeCell ref="V3:Z4"/>
    <mergeCell ref="AA3:AB4"/>
    <mergeCell ref="S3:T4"/>
    <mergeCell ref="O6:R6"/>
    <mergeCell ref="O5:R5"/>
    <mergeCell ref="O3:R4"/>
    <mergeCell ref="I8:M8"/>
    <mergeCell ref="I7:M7"/>
    <mergeCell ref="V12:Z12"/>
    <mergeCell ref="V11:Z11"/>
    <mergeCell ref="V10:Z10"/>
    <mergeCell ref="V9:Z9"/>
    <mergeCell ref="V18:Z18"/>
    <mergeCell ref="V17:Z17"/>
    <mergeCell ref="V16:Z16"/>
    <mergeCell ref="V15:Z15"/>
    <mergeCell ref="V14:Z14"/>
    <mergeCell ref="V13:Z13"/>
    <mergeCell ref="V8:Z8"/>
    <mergeCell ref="V7:Z7"/>
    <mergeCell ref="CA1:CA3"/>
    <mergeCell ref="BZ1:BZ3"/>
    <mergeCell ref="BY1:BY3"/>
    <mergeCell ref="BX1:BX3"/>
    <mergeCell ref="BW1:BW3"/>
    <mergeCell ref="BV1:BV3"/>
    <mergeCell ref="BU1:BU3"/>
    <mergeCell ref="BT1:BT3"/>
    <mergeCell ref="BS1:BS3"/>
    <mergeCell ref="AT18:AX18"/>
    <mergeCell ref="AT17:AX17"/>
    <mergeCell ref="AT16:AX16"/>
    <mergeCell ref="AT15:AX15"/>
    <mergeCell ref="AT14:AX14"/>
    <mergeCell ref="AT13:AX13"/>
    <mergeCell ref="BC3:BC4"/>
  </mergeCells>
  <conditionalFormatting sqref="AB5:AB24">
    <cfRule type="cellIs" dxfId="102" priority="3" operator="equal">
      <formula>"q"</formula>
    </cfRule>
    <cfRule type="cellIs" dxfId="101" priority="4" operator="equal">
      <formula>"p"</formula>
    </cfRule>
  </conditionalFormatting>
  <conditionalFormatting sqref="AA5:AA24">
    <cfRule type="cellIs" dxfId="100" priority="1" operator="lessThan">
      <formula>0</formula>
    </cfRule>
    <cfRule type="cellIs" dxfId="99" priority="2" operator="greaterThan">
      <formula>0</formula>
    </cfRule>
  </conditionalFormatting>
  <dataValidations count="2">
    <dataValidation type="list" allowBlank="1" showInputMessage="1" showErrorMessage="1" sqref="I12:M14 B12:F14">
      <formula1>Lesclubs</formula1>
    </dataValidation>
    <dataValidation type="list" allowBlank="1" showInputMessage="1" showErrorMessage="1" sqref="B5:F11 I5:M11">
      <formula1>Lesengagés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R36"/>
  <sheetViews>
    <sheetView workbookViewId="0">
      <selection sqref="A1:H2"/>
    </sheetView>
  </sheetViews>
  <sheetFormatPr baseColWidth="10" defaultRowHeight="16.5" customHeight="1" x14ac:dyDescent="0.25"/>
  <cols>
    <col min="1" max="14" width="5.42578125" style="2" customWidth="1"/>
    <col min="15" max="18" width="6.7109375" style="2" customWidth="1"/>
    <col min="19" max="43" width="5.42578125" style="2" customWidth="1"/>
    <col min="44" max="45" width="5.42578125" style="3" hidden="1" customWidth="1"/>
    <col min="46" max="68" width="5.42578125" style="2" hidden="1" customWidth="1"/>
    <col min="69" max="70" width="26.28515625" style="3" hidden="1" customWidth="1"/>
    <col min="71" max="94" width="5.42578125" style="3" hidden="1" customWidth="1"/>
    <col min="95" max="95" width="38.85546875" style="3" hidden="1" customWidth="1"/>
    <col min="96" max="96" width="22.28515625" style="3" hidden="1" customWidth="1"/>
    <col min="97" max="97" width="5.42578125" style="3" hidden="1" customWidth="1"/>
    <col min="98" max="98" width="38.85546875" style="3" hidden="1" customWidth="1"/>
    <col min="99" max="210" width="5.42578125" style="3" customWidth="1"/>
    <col min="211" max="215" width="5.42578125" style="2" customWidth="1"/>
    <col min="216" max="378" width="5.42578125" style="1" customWidth="1"/>
    <col min="379" max="382" width="11" style="1"/>
  </cols>
  <sheetData>
    <row r="1" spans="1:153" ht="16.5" customHeight="1" thickTop="1" x14ac:dyDescent="0.25">
      <c r="A1" s="158" t="str">
        <f>'J01'!A1:C2</f>
        <v>Nom du Championnat</v>
      </c>
      <c r="B1" s="159"/>
      <c r="C1" s="159"/>
      <c r="D1" s="159"/>
      <c r="E1" s="159"/>
      <c r="F1" s="159"/>
      <c r="G1" s="159"/>
      <c r="H1" s="159"/>
      <c r="I1" s="134" t="str">
        <f>'J01'!H1:K2</f>
        <v>2016-2017</v>
      </c>
      <c r="J1" s="135"/>
      <c r="K1" s="135"/>
      <c r="L1" s="135"/>
      <c r="M1" s="135"/>
      <c r="N1" s="136"/>
      <c r="O1" s="130" t="s">
        <v>23</v>
      </c>
      <c r="P1" s="130"/>
      <c r="Q1" s="130"/>
      <c r="R1" s="130"/>
      <c r="S1" s="130"/>
      <c r="T1" s="131"/>
      <c r="U1" s="24"/>
      <c r="V1" s="153" t="s">
        <v>2</v>
      </c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48"/>
      <c r="AS1" s="48"/>
      <c r="AT1" s="129" t="s">
        <v>2</v>
      </c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48"/>
      <c r="BR1" s="48"/>
      <c r="BS1" s="95" t="s">
        <v>13</v>
      </c>
      <c r="BT1" s="95" t="s">
        <v>14</v>
      </c>
      <c r="BU1" s="95" t="s">
        <v>13</v>
      </c>
      <c r="BV1" s="95" t="s">
        <v>14</v>
      </c>
      <c r="BW1" s="95" t="s">
        <v>13</v>
      </c>
      <c r="BX1" s="95" t="s">
        <v>14</v>
      </c>
      <c r="BY1" s="95" t="s">
        <v>13</v>
      </c>
      <c r="BZ1" s="95" t="s">
        <v>14</v>
      </c>
      <c r="CA1" s="95" t="s">
        <v>13</v>
      </c>
      <c r="CB1" s="95" t="s">
        <v>14</v>
      </c>
      <c r="CC1" s="95" t="s">
        <v>13</v>
      </c>
      <c r="CD1" s="95" t="s">
        <v>14</v>
      </c>
      <c r="CE1" s="95" t="s">
        <v>13</v>
      </c>
      <c r="CF1" s="95" t="s">
        <v>14</v>
      </c>
      <c r="CG1" s="95" t="s">
        <v>13</v>
      </c>
      <c r="CH1" s="95" t="s">
        <v>14</v>
      </c>
      <c r="CI1" s="95" t="s">
        <v>13</v>
      </c>
      <c r="CJ1" s="95" t="s">
        <v>14</v>
      </c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  <c r="DO1" s="48"/>
      <c r="DP1" s="48"/>
      <c r="DQ1" s="48"/>
      <c r="DR1" s="48"/>
      <c r="DS1" s="48"/>
      <c r="DT1" s="48"/>
      <c r="DU1" s="48"/>
      <c r="DV1" s="48"/>
      <c r="DW1" s="48"/>
      <c r="DX1" s="48"/>
      <c r="DY1" s="48"/>
      <c r="DZ1" s="48"/>
      <c r="EA1" s="48"/>
      <c r="EB1" s="48"/>
      <c r="EC1" s="48"/>
      <c r="ED1" s="48"/>
      <c r="EE1" s="48"/>
      <c r="EF1" s="48"/>
      <c r="EG1" s="48"/>
      <c r="EH1" s="48"/>
      <c r="EI1" s="48"/>
      <c r="EJ1" s="48"/>
      <c r="EK1" s="48"/>
      <c r="EL1" s="48"/>
      <c r="EM1" s="48"/>
      <c r="EN1" s="48"/>
      <c r="EO1" s="48"/>
      <c r="EP1" s="48"/>
      <c r="EQ1" s="48"/>
      <c r="ER1" s="48"/>
      <c r="ES1" s="48"/>
      <c r="ET1" s="48"/>
      <c r="EU1" s="48"/>
      <c r="EV1" s="48"/>
      <c r="EW1" s="48"/>
    </row>
    <row r="2" spans="1:153" ht="16.5" customHeight="1" thickBot="1" x14ac:dyDescent="0.3">
      <c r="A2" s="160"/>
      <c r="B2" s="161"/>
      <c r="C2" s="161"/>
      <c r="D2" s="161"/>
      <c r="E2" s="161"/>
      <c r="F2" s="161"/>
      <c r="G2" s="161"/>
      <c r="H2" s="161"/>
      <c r="I2" s="137"/>
      <c r="J2" s="138"/>
      <c r="K2" s="138"/>
      <c r="L2" s="138"/>
      <c r="M2" s="138"/>
      <c r="N2" s="139"/>
      <c r="O2" s="132"/>
      <c r="P2" s="132"/>
      <c r="Q2" s="132"/>
      <c r="R2" s="132"/>
      <c r="S2" s="132"/>
      <c r="T2" s="133"/>
      <c r="U2" s="2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48"/>
      <c r="AS2" s="48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48"/>
      <c r="BR2" s="48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  <c r="CH2" s="95"/>
      <c r="CI2" s="95"/>
      <c r="CJ2" s="95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</row>
    <row r="3" spans="1:153" ht="16.5" customHeight="1" thickTop="1" x14ac:dyDescent="0.25">
      <c r="A3" s="119" t="s">
        <v>3</v>
      </c>
      <c r="B3" s="120" t="s">
        <v>4</v>
      </c>
      <c r="C3" s="120"/>
      <c r="D3" s="120"/>
      <c r="E3" s="120"/>
      <c r="F3" s="120"/>
      <c r="G3" s="120" t="s">
        <v>5</v>
      </c>
      <c r="H3" s="120" t="s">
        <v>5</v>
      </c>
      <c r="I3" s="120" t="s">
        <v>4</v>
      </c>
      <c r="J3" s="120"/>
      <c r="K3" s="120"/>
      <c r="L3" s="120"/>
      <c r="M3" s="120"/>
      <c r="N3" s="106" t="s">
        <v>3</v>
      </c>
      <c r="O3" s="116" t="s">
        <v>54</v>
      </c>
      <c r="P3" s="117"/>
      <c r="Q3" s="117"/>
      <c r="R3" s="111"/>
      <c r="S3" s="111" t="s">
        <v>55</v>
      </c>
      <c r="T3" s="112"/>
      <c r="U3" s="24"/>
      <c r="V3" s="102" t="s">
        <v>4</v>
      </c>
      <c r="W3" s="102"/>
      <c r="X3" s="102"/>
      <c r="Y3" s="102"/>
      <c r="Z3" s="107"/>
      <c r="AA3" s="104" t="s">
        <v>6</v>
      </c>
      <c r="AB3" s="109"/>
      <c r="AC3" s="121" t="s">
        <v>32</v>
      </c>
      <c r="AD3" s="104" t="s">
        <v>8</v>
      </c>
      <c r="AE3" s="102" t="s">
        <v>9</v>
      </c>
      <c r="AF3" s="102" t="s">
        <v>10</v>
      </c>
      <c r="AG3" s="102" t="s">
        <v>11</v>
      </c>
      <c r="AH3" s="102" t="s">
        <v>3</v>
      </c>
      <c r="AI3" s="102" t="s">
        <v>15</v>
      </c>
      <c r="AJ3" s="102" t="s">
        <v>16</v>
      </c>
      <c r="AK3" s="109" t="s">
        <v>12</v>
      </c>
      <c r="AL3" s="147" t="s">
        <v>13</v>
      </c>
      <c r="AM3" s="102"/>
      <c r="AN3" s="107"/>
      <c r="AO3" s="104" t="s">
        <v>14</v>
      </c>
      <c r="AP3" s="102"/>
      <c r="AQ3" s="102"/>
      <c r="AR3" s="48"/>
      <c r="AS3" s="48"/>
      <c r="AT3" s="99" t="s">
        <v>4</v>
      </c>
      <c r="AU3" s="99"/>
      <c r="AV3" s="99"/>
      <c r="AW3" s="99"/>
      <c r="AX3" s="99"/>
      <c r="AY3" s="99" t="s">
        <v>7</v>
      </c>
      <c r="AZ3" s="99" t="s">
        <v>6</v>
      </c>
      <c r="BA3" s="99"/>
      <c r="BB3" s="99" t="s">
        <v>7</v>
      </c>
      <c r="BC3" s="99" t="s">
        <v>8</v>
      </c>
      <c r="BD3" s="99" t="s">
        <v>9</v>
      </c>
      <c r="BE3" s="99" t="s">
        <v>10</v>
      </c>
      <c r="BF3" s="99" t="s">
        <v>11</v>
      </c>
      <c r="BG3" s="99" t="s">
        <v>3</v>
      </c>
      <c r="BH3" s="99" t="s">
        <v>15</v>
      </c>
      <c r="BI3" s="99" t="s">
        <v>16</v>
      </c>
      <c r="BJ3" s="99" t="s">
        <v>12</v>
      </c>
      <c r="BK3" s="99" t="s">
        <v>13</v>
      </c>
      <c r="BL3" s="99"/>
      <c r="BM3" s="99"/>
      <c r="BN3" s="99" t="s">
        <v>14</v>
      </c>
      <c r="BO3" s="99"/>
      <c r="BP3" s="99"/>
      <c r="BQ3" s="48"/>
      <c r="BR3" s="48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128" t="s">
        <v>13</v>
      </c>
      <c r="CL3" s="128"/>
      <c r="CM3" s="128"/>
      <c r="CN3" s="128" t="s">
        <v>14</v>
      </c>
      <c r="CO3" s="128"/>
      <c r="CP3" s="12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</row>
    <row r="4" spans="1:153" ht="16.5" customHeight="1" thickBot="1" x14ac:dyDescent="0.3">
      <c r="A4" s="119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06"/>
      <c r="O4" s="116"/>
      <c r="P4" s="117"/>
      <c r="Q4" s="117"/>
      <c r="R4" s="111"/>
      <c r="S4" s="111"/>
      <c r="T4" s="112"/>
      <c r="U4" s="24"/>
      <c r="V4" s="103"/>
      <c r="W4" s="103"/>
      <c r="X4" s="103"/>
      <c r="Y4" s="103"/>
      <c r="Z4" s="108"/>
      <c r="AA4" s="105"/>
      <c r="AB4" s="110"/>
      <c r="AC4" s="122"/>
      <c r="AD4" s="105"/>
      <c r="AE4" s="103"/>
      <c r="AF4" s="103"/>
      <c r="AG4" s="103"/>
      <c r="AH4" s="103"/>
      <c r="AI4" s="103"/>
      <c r="AJ4" s="103"/>
      <c r="AK4" s="110"/>
      <c r="AL4" s="40" t="s">
        <v>10</v>
      </c>
      <c r="AM4" s="41" t="s">
        <v>11</v>
      </c>
      <c r="AN4" s="42" t="s">
        <v>3</v>
      </c>
      <c r="AO4" s="43" t="s">
        <v>10</v>
      </c>
      <c r="AP4" s="41" t="s">
        <v>11</v>
      </c>
      <c r="AQ4" s="41" t="s">
        <v>3</v>
      </c>
      <c r="AR4" s="48"/>
      <c r="AS4" s="48" t="s">
        <v>7</v>
      </c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4" t="s">
        <v>10</v>
      </c>
      <c r="BL4" s="4" t="s">
        <v>11</v>
      </c>
      <c r="BM4" s="4" t="s">
        <v>3</v>
      </c>
      <c r="BN4" s="4" t="s">
        <v>10</v>
      </c>
      <c r="BO4" s="4" t="s">
        <v>11</v>
      </c>
      <c r="BP4" s="46" t="s">
        <v>3</v>
      </c>
      <c r="BQ4" s="44" t="s">
        <v>17</v>
      </c>
      <c r="BR4" s="44" t="s">
        <v>17</v>
      </c>
      <c r="BS4" s="44" t="s">
        <v>3</v>
      </c>
      <c r="BT4" s="44" t="s">
        <v>3</v>
      </c>
      <c r="BU4" s="44" t="s">
        <v>8</v>
      </c>
      <c r="BV4" s="44" t="s">
        <v>8</v>
      </c>
      <c r="BW4" s="44" t="s">
        <v>18</v>
      </c>
      <c r="BX4" s="44" t="s">
        <v>18</v>
      </c>
      <c r="BY4" s="44" t="s">
        <v>9</v>
      </c>
      <c r="BZ4" s="44" t="s">
        <v>9</v>
      </c>
      <c r="CA4" s="44" t="s">
        <v>10</v>
      </c>
      <c r="CB4" s="44" t="s">
        <v>10</v>
      </c>
      <c r="CC4" s="44" t="s">
        <v>11</v>
      </c>
      <c r="CD4" s="44" t="s">
        <v>11</v>
      </c>
      <c r="CE4" s="44" t="s">
        <v>3</v>
      </c>
      <c r="CF4" s="44" t="s">
        <v>3</v>
      </c>
      <c r="CG4" s="44" t="s">
        <v>15</v>
      </c>
      <c r="CH4" s="44" t="s">
        <v>15</v>
      </c>
      <c r="CI4" s="44" t="s">
        <v>16</v>
      </c>
      <c r="CJ4" s="44" t="s">
        <v>16</v>
      </c>
      <c r="CK4" s="44" t="s">
        <v>10</v>
      </c>
      <c r="CL4" s="44" t="s">
        <v>11</v>
      </c>
      <c r="CM4" s="44" t="s">
        <v>3</v>
      </c>
      <c r="CN4" s="44" t="s">
        <v>10</v>
      </c>
      <c r="CO4" s="44" t="s">
        <v>11</v>
      </c>
      <c r="CP4" s="45" t="s">
        <v>3</v>
      </c>
      <c r="CQ4" s="44" t="s">
        <v>4</v>
      </c>
      <c r="CR4" s="44" t="s">
        <v>17</v>
      </c>
      <c r="CS4" s="44" t="s">
        <v>7</v>
      </c>
      <c r="CT4" s="44" t="s">
        <v>4</v>
      </c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</row>
    <row r="5" spans="1:153" ht="16.5" customHeight="1" thickTop="1" x14ac:dyDescent="0.25">
      <c r="A5" s="72"/>
      <c r="B5" s="118"/>
      <c r="C5" s="118"/>
      <c r="D5" s="118"/>
      <c r="E5" s="118"/>
      <c r="F5" s="118"/>
      <c r="G5" s="20"/>
      <c r="H5" s="20"/>
      <c r="I5" s="118"/>
      <c r="J5" s="118"/>
      <c r="K5" s="118"/>
      <c r="L5" s="118"/>
      <c r="M5" s="118"/>
      <c r="N5" s="71"/>
      <c r="O5" s="113"/>
      <c r="P5" s="114"/>
      <c r="Q5" s="114"/>
      <c r="R5" s="115"/>
      <c r="S5" s="126"/>
      <c r="T5" s="127"/>
      <c r="U5" s="24"/>
      <c r="V5" s="151" t="str">
        <f t="shared" ref="V5:V18" si="0">VLOOKUP(AR5,$AS$5:$AX$18,2,0)</f>
        <v>Equipe 01</v>
      </c>
      <c r="W5" s="151"/>
      <c r="X5" s="151"/>
      <c r="Y5" s="151"/>
      <c r="Z5" s="152"/>
      <c r="AA5" s="76">
        <f t="shared" ref="AA5:AA18" si="1">VLOOKUP(V5,$AT$5:$BP$18,7,0)</f>
        <v>0</v>
      </c>
      <c r="AB5" s="77" t="str">
        <f t="shared" ref="AB5:AB18" si="2">VLOOKUP(V5,$AT$5:$BP$18,8,0)</f>
        <v>u</v>
      </c>
      <c r="AC5" s="78">
        <v>1</v>
      </c>
      <c r="AD5" s="79">
        <f t="shared" ref="AD5:AD18" si="3">VLOOKUP(V5,$AT$5:$BP$18,10,0)</f>
        <v>0</v>
      </c>
      <c r="AE5" s="80">
        <f t="shared" ref="AE5:AE18" si="4">VLOOKUP(V5,$AT$5:$BP$18,11,0)</f>
        <v>0</v>
      </c>
      <c r="AF5" s="80">
        <f t="shared" ref="AF5:AF18" si="5">VLOOKUP(V5,$AT$5:$BP$18,12,0)</f>
        <v>0</v>
      </c>
      <c r="AG5" s="80">
        <f t="shared" ref="AG5:AG18" si="6">VLOOKUP(V5,$AT$5:$BP$18,13,0)</f>
        <v>0</v>
      </c>
      <c r="AH5" s="80">
        <f t="shared" ref="AH5:AH18" si="7">VLOOKUP(V5,$AT$5:$BP$18,14,0)</f>
        <v>0</v>
      </c>
      <c r="AI5" s="80">
        <f t="shared" ref="AI5:AI18" si="8">VLOOKUP(V5,$AT$5:$BP$18,15,0)</f>
        <v>0</v>
      </c>
      <c r="AJ5" s="80">
        <f t="shared" ref="AJ5:AJ18" si="9">VLOOKUP(V5,$AT$5:$BP$18,16,0)</f>
        <v>0</v>
      </c>
      <c r="AK5" s="81">
        <f t="shared" ref="AK5:AK18" si="10">VLOOKUP(V5,$AT$5:$BP$18,17,0)</f>
        <v>0</v>
      </c>
      <c r="AL5" s="82">
        <f t="shared" ref="AL5:AL18" si="11">VLOOKUP(V5,$AT$5:$BP$18,18,0)</f>
        <v>0</v>
      </c>
      <c r="AM5" s="80">
        <f t="shared" ref="AM5:AM18" si="12">VLOOKUP(V5,$AT$5:$BP$18,19,0)</f>
        <v>0</v>
      </c>
      <c r="AN5" s="83">
        <f>VLOOKUP(V5,$AT$5:$BP$18,20,0)</f>
        <v>0</v>
      </c>
      <c r="AO5" s="76">
        <f t="shared" ref="AO5:AO18" si="13">VLOOKUP(V5,$AT$5:$BP$18,21,0)</f>
        <v>0</v>
      </c>
      <c r="AP5" s="80">
        <f>VLOOKUP(V5,$AT$5:$BP$18,22,0)</f>
        <v>0</v>
      </c>
      <c r="AQ5" s="80">
        <f t="shared" ref="AQ5:AQ18" si="14">VLOOKUP(V5,$AT$5:$BP$18,23,0)</f>
        <v>0</v>
      </c>
      <c r="AR5" s="48">
        <v>1</v>
      </c>
      <c r="AS5" s="48">
        <f>BB5</f>
        <v>1</v>
      </c>
      <c r="AT5" s="155" t="str">
        <f>'J01'!AT5:AX5</f>
        <v>Equipe 01</v>
      </c>
      <c r="AU5" s="156"/>
      <c r="AV5" s="156"/>
      <c r="AW5" s="156"/>
      <c r="AX5" s="157"/>
      <c r="AY5" s="4">
        <f t="shared" ref="AY5:AY18" si="15">RANK(BQ5,$BQ$5:$BQ$18)</f>
        <v>1</v>
      </c>
      <c r="AZ5" s="4">
        <f>'J02'!AY5-AY5</f>
        <v>0</v>
      </c>
      <c r="BA5" s="5" t="str">
        <f>IF(AY5&gt;'J02'!AY5,'J02'!$BA$20,IF(AY5='J02'!AY5,'J02'!$AZ$20,IF(AY5&lt;'J02'!AY5,'J02'!$AY$20)))</f>
        <v>u</v>
      </c>
      <c r="BB5" s="4">
        <f>RANK(BR5,$BR$5:$BR$18)</f>
        <v>1</v>
      </c>
      <c r="BC5" s="4">
        <f>SUMPRODUCT(($B$5:$F$14=AT5)*($BW$5:$BW$14))+SUMPRODUCT(($I$5:$M$14=AT5)*($BX$5:$BX$14))+'J02'!BC5</f>
        <v>0</v>
      </c>
      <c r="BD5" s="4">
        <f>SUMPRODUCT(($B$5:$F$14=AT5)*($BY$5:$BY$14))+SUMPRODUCT(($I$5:$M$14=AT5)*($BZ$5:$BZ$14))+'J02'!BD5</f>
        <v>0</v>
      </c>
      <c r="BE5" s="4">
        <f>SUMPRODUCT(($B$5:$F$14=AT5)*($CA$5:$CA$14))+SUMPRODUCT(($I$5:$M$14=AT5)*($CB$5:$CB$14))+'J02'!BE5</f>
        <v>0</v>
      </c>
      <c r="BF5" s="4">
        <f>SUMPRODUCT(($B$5:$F$14=AT5)*($CC$5:$CC$14))+SUMPRODUCT(($I$5:$M$14=AT5)*($CD$5:$CD$14))+'J02'!BF5</f>
        <v>0</v>
      </c>
      <c r="BG5" s="4">
        <f>SUMPRODUCT(($B$5:$F$14=AT5)*($CE$5:$CE$14))+SUMPRODUCT(($I$5:$M$14=AT5)*($CF$5:$CF$14))+'J02'!BG5</f>
        <v>0</v>
      </c>
      <c r="BH5" s="4">
        <f>SUMPRODUCT(($B$5:$F$14=AT5)*($CG$5:$CG$14))+SUMPRODUCT(($I$5:$M$14=AT5)*($CH$5:$CH$14))+'J02'!BH5</f>
        <v>0</v>
      </c>
      <c r="BI5" s="4">
        <f>SUMPRODUCT(($B$5:$F$14=AT5)*($CI$5:$CI$14))+SUMPRODUCT(($I$5:$M$14=AT5)*($CJ$5:$CJ$14))+'J02'!BI5</f>
        <v>0</v>
      </c>
      <c r="BJ5" s="4">
        <f>BH5-BI5</f>
        <v>0</v>
      </c>
      <c r="BK5" s="4">
        <f>SUMPRODUCT(($B$5:$F$14=AT5)*($CK$5:$CK$14))+'J02'!BK5</f>
        <v>0</v>
      </c>
      <c r="BL5" s="4">
        <f>SUMPRODUCT(($B$5:$F$14=AT5)*($CL$5:$CL$14))+'J02'!BL5</f>
        <v>0</v>
      </c>
      <c r="BM5" s="4">
        <f>SUMPRODUCT(($B$5:$F$14=AT5)*($CM$5:$CM$14))+'J02'!BM5</f>
        <v>0</v>
      </c>
      <c r="BN5" s="4">
        <f>SUMPRODUCT(($I$5:$M$14=AT5)*($CN$5:$CN$14))+'J02'!BN5</f>
        <v>0</v>
      </c>
      <c r="BO5" s="4">
        <f>SUMPRODUCT(($I$5:$M$14=AT5)*($CO$5:$CO$14))+'J02'!BO5</f>
        <v>0</v>
      </c>
      <c r="BP5" s="46">
        <f>SUMPRODUCT(($I$5:$M$14=AT5)*($CP$5:$CP$14))+'J02'!BP5</f>
        <v>0</v>
      </c>
      <c r="BQ5" s="44">
        <f>SUM(BC5*1000+(BJ5)/100+(BH5)/1000)</f>
        <v>0</v>
      </c>
      <c r="BR5" s="64">
        <f>BQ5+0.0000014</f>
        <v>1.3999999999999999E-6</v>
      </c>
      <c r="BS5" s="44">
        <f>A5</f>
        <v>0</v>
      </c>
      <c r="BT5" s="44">
        <f>N5</f>
        <v>0</v>
      </c>
      <c r="BU5" s="44">
        <f>IF(G5="",0,IF(G5&gt;H5,3,IF(G5=H5,1,IF(G5&lt;H5,0))))</f>
        <v>0</v>
      </c>
      <c r="BV5" s="44">
        <f>IF(H5="",0,IF(H5&gt;G5,3,IF(H5=G5,1,IF(H5&lt;G5,0))))</f>
        <v>0</v>
      </c>
      <c r="BW5" s="44">
        <f>BU5-BS5</f>
        <v>0</v>
      </c>
      <c r="BX5" s="44">
        <f>BV5-BT5</f>
        <v>0</v>
      </c>
      <c r="BY5" s="44">
        <f>IF(G5="",0,1)</f>
        <v>0</v>
      </c>
      <c r="BZ5" s="44">
        <f>IF(H5="",0,1)</f>
        <v>0</v>
      </c>
      <c r="CA5" s="44" t="b">
        <f>IF(G5&lt;&gt;"",IF(G5&gt;H5,1))</f>
        <v>0</v>
      </c>
      <c r="CB5" s="44" t="b">
        <f>IF(H5&lt;&gt;"",IF(H5&gt;G5,1))</f>
        <v>0</v>
      </c>
      <c r="CC5" s="44" t="b">
        <f>IF(G5&lt;&gt;"",IF(G5=H5,1))</f>
        <v>0</v>
      </c>
      <c r="CD5" s="44" t="b">
        <f>IF(H5&lt;&gt;"",IF(H5=G5,1))</f>
        <v>0</v>
      </c>
      <c r="CE5" s="44" t="b">
        <f>IF(G5&lt;&gt;"",IF(G5&lt;H5,1))</f>
        <v>0</v>
      </c>
      <c r="CF5" s="44" t="b">
        <f>IF(H5&lt;&gt;"",IF(H5&lt;G5,1))</f>
        <v>0</v>
      </c>
      <c r="CG5" s="44">
        <f>G5</f>
        <v>0</v>
      </c>
      <c r="CH5" s="44">
        <f>H5</f>
        <v>0</v>
      </c>
      <c r="CI5" s="44">
        <f>H5</f>
        <v>0</v>
      </c>
      <c r="CJ5" s="44">
        <f>G5</f>
        <v>0</v>
      </c>
      <c r="CK5" s="44" t="b">
        <f>IF(G5&lt;&gt;"",IF(G5&gt;H5,1))</f>
        <v>0</v>
      </c>
      <c r="CL5" s="44" t="b">
        <f>IF(G5&lt;&gt;"",IF(G5=H5,1))</f>
        <v>0</v>
      </c>
      <c r="CM5" s="44" t="b">
        <f>IF(G5&lt;&gt;"",IF(G5&lt;H5,1))</f>
        <v>0</v>
      </c>
      <c r="CN5" s="44" t="b">
        <f>IF(H5&lt;&gt;"",IF(H5&gt;G5,1))</f>
        <v>0</v>
      </c>
      <c r="CO5" s="44" t="b">
        <f>IF(H5&lt;&gt;"",IF(H5=G5,1))</f>
        <v>0</v>
      </c>
      <c r="CP5" s="45" t="b">
        <f>IF(H5&lt;&gt;"",IF(H5&lt;G5,1))</f>
        <v>0</v>
      </c>
      <c r="CQ5" s="44" t="str">
        <f t="shared" ref="CQ5:CQ18" si="16">VLOOKUP(AR5,$AS$5:$AX$18,2,0)</f>
        <v>Equipe 01</v>
      </c>
      <c r="CR5" s="44">
        <f t="shared" ref="CR5:CR18" si="17">VLOOKUP(CQ5,$AT$5:$BQ$18,24,0)</f>
        <v>0</v>
      </c>
      <c r="CS5" s="44">
        <f t="shared" ref="CS5:CS18" si="18">RANK(CR5,$CR$5:$CR$18)</f>
        <v>1</v>
      </c>
      <c r="CT5" s="44" t="str">
        <f>AT5</f>
        <v>Equipe 01</v>
      </c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</row>
    <row r="6" spans="1:153" ht="16.5" customHeight="1" x14ac:dyDescent="0.25">
      <c r="A6" s="72"/>
      <c r="B6" s="118"/>
      <c r="C6" s="118"/>
      <c r="D6" s="118"/>
      <c r="E6" s="118"/>
      <c r="F6" s="118"/>
      <c r="G6" s="20"/>
      <c r="H6" s="20"/>
      <c r="I6" s="118"/>
      <c r="J6" s="118"/>
      <c r="K6" s="118"/>
      <c r="L6" s="118"/>
      <c r="M6" s="118"/>
      <c r="N6" s="71"/>
      <c r="O6" s="113"/>
      <c r="P6" s="114"/>
      <c r="Q6" s="114"/>
      <c r="R6" s="115"/>
      <c r="S6" s="126"/>
      <c r="T6" s="127"/>
      <c r="U6" s="24"/>
      <c r="V6" s="93" t="str">
        <f t="shared" si="0"/>
        <v>Equipe 02</v>
      </c>
      <c r="W6" s="93"/>
      <c r="X6" s="93"/>
      <c r="Y6" s="93"/>
      <c r="Z6" s="94"/>
      <c r="AA6" s="84">
        <f t="shared" si="1"/>
        <v>0</v>
      </c>
      <c r="AB6" s="85" t="str">
        <f t="shared" si="2"/>
        <v>u</v>
      </c>
      <c r="AC6" s="86">
        <f>IF(CR6=CR5,CS5,CS6)</f>
        <v>1</v>
      </c>
      <c r="AD6" s="87">
        <f t="shared" si="3"/>
        <v>0</v>
      </c>
      <c r="AE6" s="88">
        <f t="shared" si="4"/>
        <v>0</v>
      </c>
      <c r="AF6" s="88">
        <f t="shared" si="5"/>
        <v>0</v>
      </c>
      <c r="AG6" s="88">
        <f t="shared" si="6"/>
        <v>0</v>
      </c>
      <c r="AH6" s="88">
        <f t="shared" si="7"/>
        <v>0</v>
      </c>
      <c r="AI6" s="88">
        <f t="shared" si="8"/>
        <v>0</v>
      </c>
      <c r="AJ6" s="88">
        <f t="shared" si="9"/>
        <v>0</v>
      </c>
      <c r="AK6" s="89">
        <f t="shared" si="10"/>
        <v>0</v>
      </c>
      <c r="AL6" s="90">
        <f t="shared" si="11"/>
        <v>0</v>
      </c>
      <c r="AM6" s="88">
        <f t="shared" si="12"/>
        <v>0</v>
      </c>
      <c r="AN6" s="91">
        <f t="shared" ref="AN6:AN18" si="19">VLOOKUP(V6,$AT$5:$BP$18,20,0)</f>
        <v>0</v>
      </c>
      <c r="AO6" s="84">
        <f t="shared" si="13"/>
        <v>0</v>
      </c>
      <c r="AP6" s="88">
        <f t="shared" ref="AP6:AP18" si="20">VLOOKUP(V6,$AT$5:$BP$18,22,0)</f>
        <v>0</v>
      </c>
      <c r="AQ6" s="88">
        <f t="shared" si="14"/>
        <v>0</v>
      </c>
      <c r="AR6" s="48">
        <v>2</v>
      </c>
      <c r="AS6" s="48">
        <f t="shared" ref="AS6:AS18" si="21">BB6</f>
        <v>2</v>
      </c>
      <c r="AT6" s="155" t="str">
        <f>'J01'!AT6:AX6</f>
        <v>Equipe 02</v>
      </c>
      <c r="AU6" s="156"/>
      <c r="AV6" s="156"/>
      <c r="AW6" s="156"/>
      <c r="AX6" s="157"/>
      <c r="AY6" s="4">
        <f t="shared" si="15"/>
        <v>1</v>
      </c>
      <c r="AZ6" s="6">
        <f>'J02'!AY6-AY6</f>
        <v>0</v>
      </c>
      <c r="BA6" s="5" t="str">
        <f>IF(AY6&gt;'J02'!AY6,'J02'!$BA$20,IF(AY6='J02'!AY6,'J02'!$AZ$20,IF(AY6&lt;'J02'!AY6,'J02'!$AY$20)))</f>
        <v>u</v>
      </c>
      <c r="BB6" s="22">
        <f t="shared" ref="BB6:BB18" si="22">RANK(BR6,$BR$5:$BR$18)</f>
        <v>2</v>
      </c>
      <c r="BC6" s="6">
        <f>SUMPRODUCT(($B$5:$F$14=AT6)*($BW$5:$BW$14))+SUMPRODUCT(($I$5:$M$14=AT6)*($BX$5:$BX$14))+'J02'!BC6</f>
        <v>0</v>
      </c>
      <c r="BD6" s="6">
        <f>SUMPRODUCT(($B$5:$F$14=AT6)*($BY$5:$BY$14))+SUMPRODUCT(($I$5:$M$14=AT6)*($BZ$5:$BZ$14))+'J02'!BD6</f>
        <v>0</v>
      </c>
      <c r="BE6" s="6">
        <f>SUMPRODUCT(($B$5:$F$14=AT6)*($CA$5:$CA$14))+SUMPRODUCT(($I$5:$M$14=AT6)*($CB$5:$CB$14))+'J02'!BE6</f>
        <v>0</v>
      </c>
      <c r="BF6" s="6">
        <f>SUMPRODUCT(($B$5:$F$14=AT6)*($CC$5:$CC$14))+SUMPRODUCT(($I$5:$M$14=AT6)*($CD$5:$CD$14))+'J02'!BF6</f>
        <v>0</v>
      </c>
      <c r="BG6" s="6">
        <f>SUMPRODUCT(($B$5:$F$14=AT6)*($CE$5:$CE$14))+SUMPRODUCT(($I$5:$M$14=AT6)*($CF$5:$CF$14))+'J02'!BG6</f>
        <v>0</v>
      </c>
      <c r="BH6" s="6">
        <f>SUMPRODUCT(($B$5:$F$14=AT6)*($CG$5:$CG$14))+SUMPRODUCT(($I$5:$M$14=AT6)*($CH$5:$CH$14))+'J02'!BH6</f>
        <v>0</v>
      </c>
      <c r="BI6" s="6">
        <f>SUMPRODUCT(($B$5:$F$14=AT6)*($CI$5:$CI$14))+SUMPRODUCT(($I$5:$M$14=AT6)*($CJ$5:$CJ$14))+'J02'!BI6</f>
        <v>0</v>
      </c>
      <c r="BJ6" s="6">
        <f t="shared" ref="BJ6:BJ18" si="23">BH6-BI6</f>
        <v>0</v>
      </c>
      <c r="BK6" s="6">
        <f>SUMPRODUCT(($B$5:$F$14=AT6)*($CK$5:$CK$14))+'J02'!BK6</f>
        <v>0</v>
      </c>
      <c r="BL6" s="6">
        <f>SUMPRODUCT(($B$5:$F$14=AT6)*($CL$5:$CL$14))+'J02'!BL6</f>
        <v>0</v>
      </c>
      <c r="BM6" s="6">
        <f>SUMPRODUCT(($B$5:$F$14=AT6)*($CM$5:$CM$14))+'J02'!BM6</f>
        <v>0</v>
      </c>
      <c r="BN6" s="6">
        <f>SUMPRODUCT(($I$5:$M$14=AT6)*($CN$5:$CN$14))+'J02'!BN6</f>
        <v>0</v>
      </c>
      <c r="BO6" s="6">
        <f>SUMPRODUCT(($I$5:$M$14=AT6)*($CO$5:$CO$14))+'J02'!BO6</f>
        <v>0</v>
      </c>
      <c r="BP6" s="46">
        <f>SUMPRODUCT(($I$5:$M$14=AT6)*($CP$5:$CP$14))+'J02'!BP6</f>
        <v>0</v>
      </c>
      <c r="BQ6" s="44">
        <f t="shared" ref="BQ6:BQ18" si="24">SUM(BC6*1000+(BJ6)/100+(BH6)/1000)</f>
        <v>0</v>
      </c>
      <c r="BR6" s="64">
        <f>BQ6+0.0000013</f>
        <v>1.3E-6</v>
      </c>
      <c r="BS6" s="44">
        <f t="shared" ref="BS6:BS14" si="25">A6</f>
        <v>0</v>
      </c>
      <c r="BT6" s="44">
        <f t="shared" ref="BT6:BT14" si="26">N6</f>
        <v>0</v>
      </c>
      <c r="BU6" s="44">
        <f t="shared" ref="BU6:BU14" si="27">IF(G6="",0,IF(G6&gt;H6,3,IF(G6=H6,1,IF(G6&lt;H6,0))))</f>
        <v>0</v>
      </c>
      <c r="BV6" s="44">
        <f t="shared" ref="BV6:BV14" si="28">IF(H6="",0,IF(H6&gt;G6,3,IF(H6=G6,1,IF(H6&lt;G6,0))))</f>
        <v>0</v>
      </c>
      <c r="BW6" s="44">
        <f t="shared" ref="BW6:BW14" si="29">BU6-BS6</f>
        <v>0</v>
      </c>
      <c r="BX6" s="44">
        <f t="shared" ref="BX6:BX14" si="30">BV6-BT6</f>
        <v>0</v>
      </c>
      <c r="BY6" s="44">
        <f t="shared" ref="BY6:BY14" si="31">IF(G6="",0,1)</f>
        <v>0</v>
      </c>
      <c r="BZ6" s="44">
        <f t="shared" ref="BZ6:BZ14" si="32">IF(H6="",0,1)</f>
        <v>0</v>
      </c>
      <c r="CA6" s="44" t="b">
        <f t="shared" ref="CA6:CA14" si="33">IF(G6&lt;&gt;"",IF(G6&gt;H6,1))</f>
        <v>0</v>
      </c>
      <c r="CB6" s="44" t="b">
        <f t="shared" ref="CB6:CB14" si="34">IF(H6&lt;&gt;"",IF(H6&gt;G6,1))</f>
        <v>0</v>
      </c>
      <c r="CC6" s="44" t="b">
        <f t="shared" ref="CC6:CC14" si="35">IF(G6&lt;&gt;"",IF(G6=H6,1))</f>
        <v>0</v>
      </c>
      <c r="CD6" s="44" t="b">
        <f t="shared" ref="CD6:CD14" si="36">IF(H6&lt;&gt;"",IF(H6=G6,1))</f>
        <v>0</v>
      </c>
      <c r="CE6" s="44" t="b">
        <f t="shared" ref="CE6:CE14" si="37">IF(G6&lt;&gt;"",IF(G6&lt;H6,1))</f>
        <v>0</v>
      </c>
      <c r="CF6" s="44" t="b">
        <f t="shared" ref="CF6:CF14" si="38">IF(H6&lt;&gt;"",IF(H6&lt;G6,1))</f>
        <v>0</v>
      </c>
      <c r="CG6" s="44">
        <f t="shared" ref="CG6:CG14" si="39">G6</f>
        <v>0</v>
      </c>
      <c r="CH6" s="44">
        <f t="shared" ref="CH6:CH14" si="40">H6</f>
        <v>0</v>
      </c>
      <c r="CI6" s="44">
        <f t="shared" ref="CI6:CI14" si="41">H6</f>
        <v>0</v>
      </c>
      <c r="CJ6" s="44">
        <f t="shared" ref="CJ6:CJ14" si="42">G6</f>
        <v>0</v>
      </c>
      <c r="CK6" s="44" t="b">
        <f t="shared" ref="CK6:CK14" si="43">IF(G6&lt;&gt;"",IF(G6&gt;H6,1))</f>
        <v>0</v>
      </c>
      <c r="CL6" s="44" t="b">
        <f t="shared" ref="CL6:CL14" si="44">IF(G6&lt;&gt;"",IF(G6=H6,1))</f>
        <v>0</v>
      </c>
      <c r="CM6" s="44" t="b">
        <f t="shared" ref="CM6:CM14" si="45">IF(G6&lt;&gt;"",IF(G6&lt;H6,1))</f>
        <v>0</v>
      </c>
      <c r="CN6" s="44" t="b">
        <f t="shared" ref="CN6:CN14" si="46">IF(H6&lt;&gt;"",IF(H6&gt;G6,1))</f>
        <v>0</v>
      </c>
      <c r="CO6" s="44" t="b">
        <f t="shared" ref="CO6:CO14" si="47">IF(H6&lt;&gt;"",IF(H6=G6,1))</f>
        <v>0</v>
      </c>
      <c r="CP6" s="45" t="b">
        <f t="shared" ref="CP6:CP14" si="48">IF(H6&lt;&gt;"",IF(H6&lt;G6,1))</f>
        <v>0</v>
      </c>
      <c r="CQ6" s="44" t="str">
        <f t="shared" si="16"/>
        <v>Equipe 02</v>
      </c>
      <c r="CR6" s="44">
        <f t="shared" si="17"/>
        <v>0</v>
      </c>
      <c r="CS6" s="44">
        <f t="shared" si="18"/>
        <v>1</v>
      </c>
      <c r="CT6" s="44" t="str">
        <f t="shared" ref="CT6:CT18" si="49">AT6</f>
        <v>Equipe 02</v>
      </c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</row>
    <row r="7" spans="1:153" ht="16.5" customHeight="1" x14ac:dyDescent="0.25">
      <c r="A7" s="72"/>
      <c r="B7" s="118"/>
      <c r="C7" s="118"/>
      <c r="D7" s="118"/>
      <c r="E7" s="118"/>
      <c r="F7" s="118"/>
      <c r="G7" s="20"/>
      <c r="H7" s="20"/>
      <c r="I7" s="118"/>
      <c r="J7" s="118"/>
      <c r="K7" s="118"/>
      <c r="L7" s="118"/>
      <c r="M7" s="118"/>
      <c r="N7" s="71"/>
      <c r="O7" s="113"/>
      <c r="P7" s="114"/>
      <c r="Q7" s="114"/>
      <c r="R7" s="115"/>
      <c r="S7" s="126"/>
      <c r="T7" s="127"/>
      <c r="U7" s="24"/>
      <c r="V7" s="93" t="str">
        <f t="shared" si="0"/>
        <v>Equipe 03</v>
      </c>
      <c r="W7" s="93"/>
      <c r="X7" s="93"/>
      <c r="Y7" s="93"/>
      <c r="Z7" s="94"/>
      <c r="AA7" s="84">
        <f t="shared" si="1"/>
        <v>0</v>
      </c>
      <c r="AB7" s="85" t="str">
        <f t="shared" si="2"/>
        <v>u</v>
      </c>
      <c r="AC7" s="86">
        <f t="shared" ref="AC7:AC18" si="50">IF(CR7=CR6,CS6,CS7)</f>
        <v>1</v>
      </c>
      <c r="AD7" s="87">
        <f t="shared" si="3"/>
        <v>0</v>
      </c>
      <c r="AE7" s="88">
        <f t="shared" si="4"/>
        <v>0</v>
      </c>
      <c r="AF7" s="88">
        <f t="shared" si="5"/>
        <v>0</v>
      </c>
      <c r="AG7" s="88">
        <f t="shared" si="6"/>
        <v>0</v>
      </c>
      <c r="AH7" s="88">
        <f t="shared" si="7"/>
        <v>0</v>
      </c>
      <c r="AI7" s="88">
        <f t="shared" si="8"/>
        <v>0</v>
      </c>
      <c r="AJ7" s="88">
        <f t="shared" si="9"/>
        <v>0</v>
      </c>
      <c r="AK7" s="89">
        <f t="shared" si="10"/>
        <v>0</v>
      </c>
      <c r="AL7" s="90">
        <f t="shared" si="11"/>
        <v>0</v>
      </c>
      <c r="AM7" s="88">
        <f t="shared" si="12"/>
        <v>0</v>
      </c>
      <c r="AN7" s="91">
        <f t="shared" si="19"/>
        <v>0</v>
      </c>
      <c r="AO7" s="84">
        <f t="shared" si="13"/>
        <v>0</v>
      </c>
      <c r="AP7" s="88">
        <f t="shared" si="20"/>
        <v>0</v>
      </c>
      <c r="AQ7" s="88">
        <f t="shared" si="14"/>
        <v>0</v>
      </c>
      <c r="AR7" s="48">
        <v>3</v>
      </c>
      <c r="AS7" s="48">
        <f t="shared" si="21"/>
        <v>3</v>
      </c>
      <c r="AT7" s="155" t="str">
        <f>'J01'!AT7:AX7</f>
        <v>Equipe 03</v>
      </c>
      <c r="AU7" s="156"/>
      <c r="AV7" s="156"/>
      <c r="AW7" s="156"/>
      <c r="AX7" s="157"/>
      <c r="AY7" s="4">
        <f t="shared" si="15"/>
        <v>1</v>
      </c>
      <c r="AZ7" s="6">
        <f>'J02'!AY7-AY7</f>
        <v>0</v>
      </c>
      <c r="BA7" s="5" t="str">
        <f>IF(AY7&gt;'J02'!AY7,'J02'!$BA$20,IF(AY7='J02'!AY7,'J02'!$AZ$20,IF(AY7&lt;'J02'!AY7,'J02'!$AY$20)))</f>
        <v>u</v>
      </c>
      <c r="BB7" s="22">
        <f t="shared" si="22"/>
        <v>3</v>
      </c>
      <c r="BC7" s="6">
        <f>SUMPRODUCT(($B$5:$F$14=AT7)*($BW$5:$BW$14))+SUMPRODUCT(($I$5:$M$14=AT7)*($BX$5:$BX$14))+'J02'!BC7</f>
        <v>0</v>
      </c>
      <c r="BD7" s="6">
        <f>SUMPRODUCT(($B$5:$F$14=AT7)*($BY$5:$BY$14))+SUMPRODUCT(($I$5:$M$14=AT7)*($BZ$5:$BZ$14))+'J02'!BD7</f>
        <v>0</v>
      </c>
      <c r="BE7" s="6">
        <f>SUMPRODUCT(($B$5:$F$14=AT7)*($CA$5:$CA$14))+SUMPRODUCT(($I$5:$M$14=AT7)*($CB$5:$CB$14))+'J02'!BE7</f>
        <v>0</v>
      </c>
      <c r="BF7" s="6">
        <f>SUMPRODUCT(($B$5:$F$14=AT7)*($CC$5:$CC$14))+SUMPRODUCT(($I$5:$M$14=AT7)*($CD$5:$CD$14))+'J02'!BF7</f>
        <v>0</v>
      </c>
      <c r="BG7" s="6">
        <f>SUMPRODUCT(($B$5:$F$14=AT7)*($CE$5:$CE$14))+SUMPRODUCT(($I$5:$M$14=AT7)*($CF$5:$CF$14))+'J02'!BG7</f>
        <v>0</v>
      </c>
      <c r="BH7" s="6">
        <f>SUMPRODUCT(($B$5:$F$14=AT7)*($CG$5:$CG$14))+SUMPRODUCT(($I$5:$M$14=AT7)*($CH$5:$CH$14))+'J02'!BH7</f>
        <v>0</v>
      </c>
      <c r="BI7" s="6">
        <f>SUMPRODUCT(($B$5:$F$14=AT7)*($CI$5:$CI$14))+SUMPRODUCT(($I$5:$M$14=AT7)*($CJ$5:$CJ$14))+'J02'!BI7</f>
        <v>0</v>
      </c>
      <c r="BJ7" s="6">
        <f t="shared" si="23"/>
        <v>0</v>
      </c>
      <c r="BK7" s="6">
        <f>SUMPRODUCT(($B$5:$F$14=AT7)*($CK$5:$CK$14))+'J02'!BK7</f>
        <v>0</v>
      </c>
      <c r="BL7" s="6">
        <f>SUMPRODUCT(($B$5:$F$14=AT7)*($CL$5:$CL$14))+'J02'!BL7</f>
        <v>0</v>
      </c>
      <c r="BM7" s="6">
        <f>SUMPRODUCT(($B$5:$F$14=AT7)*($CM$5:$CM$14))+'J02'!BM7</f>
        <v>0</v>
      </c>
      <c r="BN7" s="6">
        <f>SUMPRODUCT(($I$5:$M$14=AT7)*($CN$5:$CN$14))+'J02'!BN7</f>
        <v>0</v>
      </c>
      <c r="BO7" s="6">
        <f>SUMPRODUCT(($I$5:$M$14=AT7)*($CO$5:$CO$14))+'J02'!BO7</f>
        <v>0</v>
      </c>
      <c r="BP7" s="46">
        <f>SUMPRODUCT(($I$5:$M$14=AT7)*($CP$5:$CP$14))+'J02'!BP7</f>
        <v>0</v>
      </c>
      <c r="BQ7" s="44">
        <f t="shared" si="24"/>
        <v>0</v>
      </c>
      <c r="BR7" s="64">
        <f>BQ7+0.0000012</f>
        <v>1.1999999999999999E-6</v>
      </c>
      <c r="BS7" s="44">
        <f t="shared" si="25"/>
        <v>0</v>
      </c>
      <c r="BT7" s="44">
        <f t="shared" si="26"/>
        <v>0</v>
      </c>
      <c r="BU7" s="44">
        <f t="shared" si="27"/>
        <v>0</v>
      </c>
      <c r="BV7" s="44">
        <f t="shared" si="28"/>
        <v>0</v>
      </c>
      <c r="BW7" s="44">
        <f t="shared" si="29"/>
        <v>0</v>
      </c>
      <c r="BX7" s="44">
        <f t="shared" si="30"/>
        <v>0</v>
      </c>
      <c r="BY7" s="44">
        <f t="shared" si="31"/>
        <v>0</v>
      </c>
      <c r="BZ7" s="44">
        <f t="shared" si="32"/>
        <v>0</v>
      </c>
      <c r="CA7" s="44" t="b">
        <f t="shared" si="33"/>
        <v>0</v>
      </c>
      <c r="CB7" s="44" t="b">
        <f t="shared" si="34"/>
        <v>0</v>
      </c>
      <c r="CC7" s="44" t="b">
        <f t="shared" si="35"/>
        <v>0</v>
      </c>
      <c r="CD7" s="44" t="b">
        <f t="shared" si="36"/>
        <v>0</v>
      </c>
      <c r="CE7" s="44" t="b">
        <f t="shared" si="37"/>
        <v>0</v>
      </c>
      <c r="CF7" s="44" t="b">
        <f t="shared" si="38"/>
        <v>0</v>
      </c>
      <c r="CG7" s="44">
        <f t="shared" si="39"/>
        <v>0</v>
      </c>
      <c r="CH7" s="44">
        <f t="shared" si="40"/>
        <v>0</v>
      </c>
      <c r="CI7" s="44">
        <f t="shared" si="41"/>
        <v>0</v>
      </c>
      <c r="CJ7" s="44">
        <f t="shared" si="42"/>
        <v>0</v>
      </c>
      <c r="CK7" s="44" t="b">
        <f t="shared" si="43"/>
        <v>0</v>
      </c>
      <c r="CL7" s="44" t="b">
        <f t="shared" si="44"/>
        <v>0</v>
      </c>
      <c r="CM7" s="44" t="b">
        <f t="shared" si="45"/>
        <v>0</v>
      </c>
      <c r="CN7" s="44" t="b">
        <f t="shared" si="46"/>
        <v>0</v>
      </c>
      <c r="CO7" s="44" t="b">
        <f t="shared" si="47"/>
        <v>0</v>
      </c>
      <c r="CP7" s="45" t="b">
        <f t="shared" si="48"/>
        <v>0</v>
      </c>
      <c r="CQ7" s="44" t="str">
        <f t="shared" si="16"/>
        <v>Equipe 03</v>
      </c>
      <c r="CR7" s="44">
        <f t="shared" si="17"/>
        <v>0</v>
      </c>
      <c r="CS7" s="44">
        <f t="shared" si="18"/>
        <v>1</v>
      </c>
      <c r="CT7" s="44" t="str">
        <f t="shared" si="49"/>
        <v>Equipe 03</v>
      </c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</row>
    <row r="8" spans="1:153" ht="16.5" customHeight="1" x14ac:dyDescent="0.25">
      <c r="A8" s="72"/>
      <c r="B8" s="118"/>
      <c r="C8" s="118"/>
      <c r="D8" s="118"/>
      <c r="E8" s="118"/>
      <c r="F8" s="118"/>
      <c r="G8" s="20"/>
      <c r="H8" s="20"/>
      <c r="I8" s="118"/>
      <c r="J8" s="118"/>
      <c r="K8" s="118"/>
      <c r="L8" s="118"/>
      <c r="M8" s="118"/>
      <c r="N8" s="71"/>
      <c r="O8" s="113"/>
      <c r="P8" s="114"/>
      <c r="Q8" s="114"/>
      <c r="R8" s="115"/>
      <c r="S8" s="126"/>
      <c r="T8" s="127"/>
      <c r="U8" s="24"/>
      <c r="V8" s="93" t="str">
        <f t="shared" si="0"/>
        <v>Equipe 04</v>
      </c>
      <c r="W8" s="93"/>
      <c r="X8" s="93"/>
      <c r="Y8" s="93"/>
      <c r="Z8" s="94"/>
      <c r="AA8" s="84">
        <f t="shared" si="1"/>
        <v>0</v>
      </c>
      <c r="AB8" s="85" t="str">
        <f t="shared" si="2"/>
        <v>u</v>
      </c>
      <c r="AC8" s="86">
        <f t="shared" si="50"/>
        <v>1</v>
      </c>
      <c r="AD8" s="87">
        <f t="shared" si="3"/>
        <v>0</v>
      </c>
      <c r="AE8" s="88">
        <f t="shared" si="4"/>
        <v>0</v>
      </c>
      <c r="AF8" s="88">
        <f t="shared" si="5"/>
        <v>0</v>
      </c>
      <c r="AG8" s="88">
        <f t="shared" si="6"/>
        <v>0</v>
      </c>
      <c r="AH8" s="88">
        <f t="shared" si="7"/>
        <v>0</v>
      </c>
      <c r="AI8" s="88">
        <f t="shared" si="8"/>
        <v>0</v>
      </c>
      <c r="AJ8" s="88">
        <f t="shared" si="9"/>
        <v>0</v>
      </c>
      <c r="AK8" s="89">
        <f t="shared" si="10"/>
        <v>0</v>
      </c>
      <c r="AL8" s="90">
        <f t="shared" si="11"/>
        <v>0</v>
      </c>
      <c r="AM8" s="88">
        <f t="shared" si="12"/>
        <v>0</v>
      </c>
      <c r="AN8" s="91">
        <f t="shared" si="19"/>
        <v>0</v>
      </c>
      <c r="AO8" s="84">
        <f t="shared" si="13"/>
        <v>0</v>
      </c>
      <c r="AP8" s="88">
        <f t="shared" si="20"/>
        <v>0</v>
      </c>
      <c r="AQ8" s="88">
        <f t="shared" si="14"/>
        <v>0</v>
      </c>
      <c r="AR8" s="48">
        <v>4</v>
      </c>
      <c r="AS8" s="48">
        <f t="shared" si="21"/>
        <v>4</v>
      </c>
      <c r="AT8" s="155" t="str">
        <f>'J01'!AT8:AX8</f>
        <v>Equipe 04</v>
      </c>
      <c r="AU8" s="156"/>
      <c r="AV8" s="156"/>
      <c r="AW8" s="156"/>
      <c r="AX8" s="157"/>
      <c r="AY8" s="4">
        <f t="shared" si="15"/>
        <v>1</v>
      </c>
      <c r="AZ8" s="6">
        <f>'J02'!AY8-AY8</f>
        <v>0</v>
      </c>
      <c r="BA8" s="5" t="str">
        <f>IF(AY8&gt;'J02'!AY8,'J02'!$BA$20,IF(AY8='J02'!AY8,'J02'!$AZ$20,IF(AY8&lt;'J02'!AY8,'J02'!$AY$20)))</f>
        <v>u</v>
      </c>
      <c r="BB8" s="22">
        <f t="shared" si="22"/>
        <v>4</v>
      </c>
      <c r="BC8" s="6">
        <f>SUMPRODUCT(($B$5:$F$14=AT8)*($BW$5:$BW$14))+SUMPRODUCT(($I$5:$M$14=AT8)*($BX$5:$BX$14))+'J02'!BC8</f>
        <v>0</v>
      </c>
      <c r="BD8" s="6">
        <f>SUMPRODUCT(($B$5:$F$14=AT8)*($BY$5:$BY$14))+SUMPRODUCT(($I$5:$M$14=AT8)*($BZ$5:$BZ$14))+'J02'!BD8</f>
        <v>0</v>
      </c>
      <c r="BE8" s="6">
        <f>SUMPRODUCT(($B$5:$F$14=AT8)*($CA$5:$CA$14))+SUMPRODUCT(($I$5:$M$14=AT8)*($CB$5:$CB$14))+'J02'!BE8</f>
        <v>0</v>
      </c>
      <c r="BF8" s="6">
        <f>SUMPRODUCT(($B$5:$F$14=AT8)*($CC$5:$CC$14))+SUMPRODUCT(($I$5:$M$14=AT8)*($CD$5:$CD$14))+'J02'!BF8</f>
        <v>0</v>
      </c>
      <c r="BG8" s="6">
        <f>SUMPRODUCT(($B$5:$F$14=AT8)*($CE$5:$CE$14))+SUMPRODUCT(($I$5:$M$14=AT8)*($CF$5:$CF$14))+'J02'!BG8</f>
        <v>0</v>
      </c>
      <c r="BH8" s="6">
        <f>SUMPRODUCT(($B$5:$F$14=AT8)*($CG$5:$CG$14))+SUMPRODUCT(($I$5:$M$14=AT8)*($CH$5:$CH$14))+'J02'!BH8</f>
        <v>0</v>
      </c>
      <c r="BI8" s="6">
        <f>SUMPRODUCT(($B$5:$F$14=AT8)*($CI$5:$CI$14))+SUMPRODUCT(($I$5:$M$14=AT8)*($CJ$5:$CJ$14))+'J02'!BI8</f>
        <v>0</v>
      </c>
      <c r="BJ8" s="6">
        <f t="shared" si="23"/>
        <v>0</v>
      </c>
      <c r="BK8" s="6">
        <f>SUMPRODUCT(($B$5:$F$14=AT8)*($CK$5:$CK$14))+'J02'!BK8</f>
        <v>0</v>
      </c>
      <c r="BL8" s="6">
        <f>SUMPRODUCT(($B$5:$F$14=AT8)*($CL$5:$CL$14))+'J02'!BL8</f>
        <v>0</v>
      </c>
      <c r="BM8" s="6">
        <f>SUMPRODUCT(($B$5:$F$14=AT8)*($CM$5:$CM$14))+'J02'!BM8</f>
        <v>0</v>
      </c>
      <c r="BN8" s="6">
        <f>SUMPRODUCT(($I$5:$M$14=AT8)*($CN$5:$CN$14))+'J02'!BN8</f>
        <v>0</v>
      </c>
      <c r="BO8" s="6">
        <f>SUMPRODUCT(($I$5:$M$14=AT8)*($CO$5:$CO$14))+'J02'!BO8</f>
        <v>0</v>
      </c>
      <c r="BP8" s="46">
        <f>SUMPRODUCT(($I$5:$M$14=AT8)*($CP$5:$CP$14))+'J02'!BP8</f>
        <v>0</v>
      </c>
      <c r="BQ8" s="44">
        <f t="shared" si="24"/>
        <v>0</v>
      </c>
      <c r="BR8" s="64">
        <f>BQ8+0.0000011</f>
        <v>1.1000000000000001E-6</v>
      </c>
      <c r="BS8" s="44">
        <f t="shared" si="25"/>
        <v>0</v>
      </c>
      <c r="BT8" s="44">
        <f t="shared" si="26"/>
        <v>0</v>
      </c>
      <c r="BU8" s="44">
        <f t="shared" si="27"/>
        <v>0</v>
      </c>
      <c r="BV8" s="44">
        <f t="shared" si="28"/>
        <v>0</v>
      </c>
      <c r="BW8" s="44">
        <f t="shared" si="29"/>
        <v>0</v>
      </c>
      <c r="BX8" s="44">
        <f t="shared" si="30"/>
        <v>0</v>
      </c>
      <c r="BY8" s="44">
        <f t="shared" si="31"/>
        <v>0</v>
      </c>
      <c r="BZ8" s="44">
        <f t="shared" si="32"/>
        <v>0</v>
      </c>
      <c r="CA8" s="44" t="b">
        <f t="shared" si="33"/>
        <v>0</v>
      </c>
      <c r="CB8" s="44" t="b">
        <f t="shared" si="34"/>
        <v>0</v>
      </c>
      <c r="CC8" s="44" t="b">
        <f t="shared" si="35"/>
        <v>0</v>
      </c>
      <c r="CD8" s="44" t="b">
        <f t="shared" si="36"/>
        <v>0</v>
      </c>
      <c r="CE8" s="44" t="b">
        <f t="shared" si="37"/>
        <v>0</v>
      </c>
      <c r="CF8" s="44" t="b">
        <f t="shared" si="38"/>
        <v>0</v>
      </c>
      <c r="CG8" s="44">
        <f t="shared" si="39"/>
        <v>0</v>
      </c>
      <c r="CH8" s="44">
        <f t="shared" si="40"/>
        <v>0</v>
      </c>
      <c r="CI8" s="44">
        <f t="shared" si="41"/>
        <v>0</v>
      </c>
      <c r="CJ8" s="44">
        <f t="shared" si="42"/>
        <v>0</v>
      </c>
      <c r="CK8" s="44" t="b">
        <f t="shared" si="43"/>
        <v>0</v>
      </c>
      <c r="CL8" s="44" t="b">
        <f t="shared" si="44"/>
        <v>0</v>
      </c>
      <c r="CM8" s="44" t="b">
        <f t="shared" si="45"/>
        <v>0</v>
      </c>
      <c r="CN8" s="44" t="b">
        <f t="shared" si="46"/>
        <v>0</v>
      </c>
      <c r="CO8" s="44" t="b">
        <f t="shared" si="47"/>
        <v>0</v>
      </c>
      <c r="CP8" s="45" t="b">
        <f t="shared" si="48"/>
        <v>0</v>
      </c>
      <c r="CQ8" s="44" t="str">
        <f t="shared" si="16"/>
        <v>Equipe 04</v>
      </c>
      <c r="CR8" s="44">
        <f t="shared" si="17"/>
        <v>0</v>
      </c>
      <c r="CS8" s="44">
        <f t="shared" si="18"/>
        <v>1</v>
      </c>
      <c r="CT8" s="44" t="str">
        <f t="shared" si="49"/>
        <v>Equipe 04</v>
      </c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</row>
    <row r="9" spans="1:153" ht="16.5" customHeight="1" x14ac:dyDescent="0.25">
      <c r="A9" s="72"/>
      <c r="B9" s="118"/>
      <c r="C9" s="118"/>
      <c r="D9" s="118"/>
      <c r="E9" s="118"/>
      <c r="F9" s="118"/>
      <c r="G9" s="20"/>
      <c r="H9" s="20"/>
      <c r="I9" s="118"/>
      <c r="J9" s="118"/>
      <c r="K9" s="118"/>
      <c r="L9" s="118"/>
      <c r="M9" s="118"/>
      <c r="N9" s="71"/>
      <c r="O9" s="113"/>
      <c r="P9" s="114"/>
      <c r="Q9" s="114"/>
      <c r="R9" s="115"/>
      <c r="S9" s="126"/>
      <c r="T9" s="127"/>
      <c r="U9" s="24"/>
      <c r="V9" s="93" t="str">
        <f t="shared" si="0"/>
        <v>Equipe 05</v>
      </c>
      <c r="W9" s="93"/>
      <c r="X9" s="93"/>
      <c r="Y9" s="93"/>
      <c r="Z9" s="94"/>
      <c r="AA9" s="84">
        <f t="shared" si="1"/>
        <v>0</v>
      </c>
      <c r="AB9" s="85" t="str">
        <f t="shared" si="2"/>
        <v>u</v>
      </c>
      <c r="AC9" s="86">
        <f t="shared" si="50"/>
        <v>1</v>
      </c>
      <c r="AD9" s="87">
        <f t="shared" si="3"/>
        <v>0</v>
      </c>
      <c r="AE9" s="88">
        <f t="shared" si="4"/>
        <v>0</v>
      </c>
      <c r="AF9" s="88">
        <f t="shared" si="5"/>
        <v>0</v>
      </c>
      <c r="AG9" s="88">
        <f t="shared" si="6"/>
        <v>0</v>
      </c>
      <c r="AH9" s="88">
        <f t="shared" si="7"/>
        <v>0</v>
      </c>
      <c r="AI9" s="88">
        <f t="shared" si="8"/>
        <v>0</v>
      </c>
      <c r="AJ9" s="88">
        <f t="shared" si="9"/>
        <v>0</v>
      </c>
      <c r="AK9" s="89">
        <f t="shared" si="10"/>
        <v>0</v>
      </c>
      <c r="AL9" s="90">
        <f t="shared" si="11"/>
        <v>0</v>
      </c>
      <c r="AM9" s="88">
        <f t="shared" si="12"/>
        <v>0</v>
      </c>
      <c r="AN9" s="91">
        <f t="shared" si="19"/>
        <v>0</v>
      </c>
      <c r="AO9" s="84">
        <f t="shared" si="13"/>
        <v>0</v>
      </c>
      <c r="AP9" s="88">
        <f t="shared" si="20"/>
        <v>0</v>
      </c>
      <c r="AQ9" s="88">
        <f t="shared" si="14"/>
        <v>0</v>
      </c>
      <c r="AR9" s="48">
        <v>5</v>
      </c>
      <c r="AS9" s="48">
        <f t="shared" si="21"/>
        <v>5</v>
      </c>
      <c r="AT9" s="155" t="str">
        <f>'J01'!AT9:AX9</f>
        <v>Equipe 05</v>
      </c>
      <c r="AU9" s="156"/>
      <c r="AV9" s="156"/>
      <c r="AW9" s="156"/>
      <c r="AX9" s="157"/>
      <c r="AY9" s="4">
        <f t="shared" si="15"/>
        <v>1</v>
      </c>
      <c r="AZ9" s="6">
        <f>'J02'!AY9-AY9</f>
        <v>0</v>
      </c>
      <c r="BA9" s="5" t="str">
        <f>IF(AY9&gt;'J02'!AY9,'J02'!$BA$20,IF(AY9='J02'!AY9,'J02'!$AZ$20,IF(AY9&lt;'J02'!AY9,'J02'!$AY$20)))</f>
        <v>u</v>
      </c>
      <c r="BB9" s="22">
        <f t="shared" si="22"/>
        <v>5</v>
      </c>
      <c r="BC9" s="6">
        <f>SUMPRODUCT(($B$5:$F$14=AT9)*($BW$5:$BW$14))+SUMPRODUCT(($I$5:$M$14=AT9)*($BX$5:$BX$14))+'J02'!BC9</f>
        <v>0</v>
      </c>
      <c r="BD9" s="6">
        <f>SUMPRODUCT(($B$5:$F$14=AT9)*($BY$5:$BY$14))+SUMPRODUCT(($I$5:$M$14=AT9)*($BZ$5:$BZ$14))+'J02'!BD9</f>
        <v>0</v>
      </c>
      <c r="BE9" s="6">
        <f>SUMPRODUCT(($B$5:$F$14=AT9)*($CA$5:$CA$14))+SUMPRODUCT(($I$5:$M$14=AT9)*($CB$5:$CB$14))+'J02'!BE9</f>
        <v>0</v>
      </c>
      <c r="BF9" s="6">
        <f>SUMPRODUCT(($B$5:$F$14=AT9)*($CC$5:$CC$14))+SUMPRODUCT(($I$5:$M$14=AT9)*($CD$5:$CD$14))+'J02'!BF9</f>
        <v>0</v>
      </c>
      <c r="BG9" s="6">
        <f>SUMPRODUCT(($B$5:$F$14=AT9)*($CE$5:$CE$14))+SUMPRODUCT(($I$5:$M$14=AT9)*($CF$5:$CF$14))+'J02'!BG9</f>
        <v>0</v>
      </c>
      <c r="BH9" s="6">
        <f>SUMPRODUCT(($B$5:$F$14=AT9)*($CG$5:$CG$14))+SUMPRODUCT(($I$5:$M$14=AT9)*($CH$5:$CH$14))+'J02'!BH9</f>
        <v>0</v>
      </c>
      <c r="BI9" s="6">
        <f>SUMPRODUCT(($B$5:$F$14=AT9)*($CI$5:$CI$14))+SUMPRODUCT(($I$5:$M$14=AT9)*($CJ$5:$CJ$14))+'J02'!BI9</f>
        <v>0</v>
      </c>
      <c r="BJ9" s="6">
        <f t="shared" si="23"/>
        <v>0</v>
      </c>
      <c r="BK9" s="6">
        <f>SUMPRODUCT(($B$5:$F$14=AT9)*($CK$5:$CK$14))+'J02'!BK9</f>
        <v>0</v>
      </c>
      <c r="BL9" s="6">
        <f>SUMPRODUCT(($B$5:$F$14=AT9)*($CL$5:$CL$14))+'J02'!BL9</f>
        <v>0</v>
      </c>
      <c r="BM9" s="6">
        <f>SUMPRODUCT(($B$5:$F$14=AT9)*($CM$5:$CM$14))+'J02'!BM9</f>
        <v>0</v>
      </c>
      <c r="BN9" s="6">
        <f>SUMPRODUCT(($I$5:$M$14=AT9)*($CN$5:$CN$14))+'J02'!BN9</f>
        <v>0</v>
      </c>
      <c r="BO9" s="6">
        <f>SUMPRODUCT(($I$5:$M$14=AT9)*($CO$5:$CO$14))+'J02'!BO9</f>
        <v>0</v>
      </c>
      <c r="BP9" s="46">
        <f>SUMPRODUCT(($I$5:$M$14=AT9)*($CP$5:$CP$14))+'J02'!BP9</f>
        <v>0</v>
      </c>
      <c r="BQ9" s="44">
        <f t="shared" si="24"/>
        <v>0</v>
      </c>
      <c r="BR9" s="64">
        <f>BQ9+0.000001</f>
        <v>9.9999999999999995E-7</v>
      </c>
      <c r="BS9" s="44">
        <f t="shared" si="25"/>
        <v>0</v>
      </c>
      <c r="BT9" s="44">
        <f t="shared" si="26"/>
        <v>0</v>
      </c>
      <c r="BU9" s="44">
        <f t="shared" si="27"/>
        <v>0</v>
      </c>
      <c r="BV9" s="44">
        <f t="shared" si="28"/>
        <v>0</v>
      </c>
      <c r="BW9" s="44">
        <f t="shared" si="29"/>
        <v>0</v>
      </c>
      <c r="BX9" s="44">
        <f t="shared" si="30"/>
        <v>0</v>
      </c>
      <c r="BY9" s="44">
        <f t="shared" si="31"/>
        <v>0</v>
      </c>
      <c r="BZ9" s="44">
        <f t="shared" si="32"/>
        <v>0</v>
      </c>
      <c r="CA9" s="44" t="b">
        <f t="shared" si="33"/>
        <v>0</v>
      </c>
      <c r="CB9" s="44" t="b">
        <f t="shared" si="34"/>
        <v>0</v>
      </c>
      <c r="CC9" s="44" t="b">
        <f t="shared" si="35"/>
        <v>0</v>
      </c>
      <c r="CD9" s="44" t="b">
        <f t="shared" si="36"/>
        <v>0</v>
      </c>
      <c r="CE9" s="44" t="b">
        <f t="shared" si="37"/>
        <v>0</v>
      </c>
      <c r="CF9" s="44" t="b">
        <f t="shared" si="38"/>
        <v>0</v>
      </c>
      <c r="CG9" s="44">
        <f t="shared" si="39"/>
        <v>0</v>
      </c>
      <c r="CH9" s="44">
        <f t="shared" si="40"/>
        <v>0</v>
      </c>
      <c r="CI9" s="44">
        <f t="shared" si="41"/>
        <v>0</v>
      </c>
      <c r="CJ9" s="44">
        <f t="shared" si="42"/>
        <v>0</v>
      </c>
      <c r="CK9" s="44" t="b">
        <f t="shared" si="43"/>
        <v>0</v>
      </c>
      <c r="CL9" s="44" t="b">
        <f t="shared" si="44"/>
        <v>0</v>
      </c>
      <c r="CM9" s="44" t="b">
        <f t="shared" si="45"/>
        <v>0</v>
      </c>
      <c r="CN9" s="44" t="b">
        <f t="shared" si="46"/>
        <v>0</v>
      </c>
      <c r="CO9" s="44" t="b">
        <f t="shared" si="47"/>
        <v>0</v>
      </c>
      <c r="CP9" s="45" t="b">
        <f t="shared" si="48"/>
        <v>0</v>
      </c>
      <c r="CQ9" s="44" t="str">
        <f t="shared" si="16"/>
        <v>Equipe 05</v>
      </c>
      <c r="CR9" s="44">
        <f t="shared" si="17"/>
        <v>0</v>
      </c>
      <c r="CS9" s="44">
        <f t="shared" si="18"/>
        <v>1</v>
      </c>
      <c r="CT9" s="44" t="str">
        <f t="shared" si="49"/>
        <v>Equipe 05</v>
      </c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</row>
    <row r="10" spans="1:153" ht="16.5" customHeight="1" x14ac:dyDescent="0.25">
      <c r="A10" s="72"/>
      <c r="B10" s="118"/>
      <c r="C10" s="118"/>
      <c r="D10" s="118"/>
      <c r="E10" s="118"/>
      <c r="F10" s="118"/>
      <c r="G10" s="20"/>
      <c r="H10" s="20"/>
      <c r="I10" s="118"/>
      <c r="J10" s="118"/>
      <c r="K10" s="118"/>
      <c r="L10" s="118"/>
      <c r="M10" s="118"/>
      <c r="N10" s="71"/>
      <c r="O10" s="113"/>
      <c r="P10" s="114"/>
      <c r="Q10" s="114"/>
      <c r="R10" s="115"/>
      <c r="S10" s="126"/>
      <c r="T10" s="127"/>
      <c r="U10" s="24"/>
      <c r="V10" s="93" t="str">
        <f t="shared" si="0"/>
        <v>Equipe 06</v>
      </c>
      <c r="W10" s="93"/>
      <c r="X10" s="93"/>
      <c r="Y10" s="93"/>
      <c r="Z10" s="94"/>
      <c r="AA10" s="84">
        <f t="shared" si="1"/>
        <v>0</v>
      </c>
      <c r="AB10" s="85" t="str">
        <f t="shared" si="2"/>
        <v>u</v>
      </c>
      <c r="AC10" s="86">
        <f t="shared" si="50"/>
        <v>1</v>
      </c>
      <c r="AD10" s="87">
        <f t="shared" si="3"/>
        <v>0</v>
      </c>
      <c r="AE10" s="88">
        <f t="shared" si="4"/>
        <v>0</v>
      </c>
      <c r="AF10" s="88">
        <f t="shared" si="5"/>
        <v>0</v>
      </c>
      <c r="AG10" s="88">
        <f t="shared" si="6"/>
        <v>0</v>
      </c>
      <c r="AH10" s="88">
        <f t="shared" si="7"/>
        <v>0</v>
      </c>
      <c r="AI10" s="88">
        <f t="shared" si="8"/>
        <v>0</v>
      </c>
      <c r="AJ10" s="88">
        <f t="shared" si="9"/>
        <v>0</v>
      </c>
      <c r="AK10" s="89">
        <f t="shared" si="10"/>
        <v>0</v>
      </c>
      <c r="AL10" s="90">
        <f t="shared" si="11"/>
        <v>0</v>
      </c>
      <c r="AM10" s="88">
        <f t="shared" si="12"/>
        <v>0</v>
      </c>
      <c r="AN10" s="91">
        <f t="shared" si="19"/>
        <v>0</v>
      </c>
      <c r="AO10" s="84">
        <f t="shared" si="13"/>
        <v>0</v>
      </c>
      <c r="AP10" s="88">
        <f t="shared" si="20"/>
        <v>0</v>
      </c>
      <c r="AQ10" s="88">
        <f t="shared" si="14"/>
        <v>0</v>
      </c>
      <c r="AR10" s="48">
        <v>6</v>
      </c>
      <c r="AS10" s="48">
        <f t="shared" si="21"/>
        <v>6</v>
      </c>
      <c r="AT10" s="155" t="str">
        <f>'J01'!AT10:AX10</f>
        <v>Equipe 06</v>
      </c>
      <c r="AU10" s="156"/>
      <c r="AV10" s="156"/>
      <c r="AW10" s="156"/>
      <c r="AX10" s="157"/>
      <c r="AY10" s="4">
        <f t="shared" si="15"/>
        <v>1</v>
      </c>
      <c r="AZ10" s="6">
        <f>'J02'!AY10-AY10</f>
        <v>0</v>
      </c>
      <c r="BA10" s="5" t="str">
        <f>IF(AY10&gt;'J02'!AY10,'J02'!$BA$20,IF(AY10='J02'!AY10,'J02'!$AZ$20,IF(AY10&lt;'J02'!AY10,'J02'!$AY$20)))</f>
        <v>u</v>
      </c>
      <c r="BB10" s="22">
        <f t="shared" si="22"/>
        <v>6</v>
      </c>
      <c r="BC10" s="6">
        <f>SUMPRODUCT(($B$5:$F$14=AT10)*($BW$5:$BW$14))+SUMPRODUCT(($I$5:$M$14=AT10)*($BX$5:$BX$14))+'J02'!BC10</f>
        <v>0</v>
      </c>
      <c r="BD10" s="6">
        <f>SUMPRODUCT(($B$5:$F$14=AT10)*($BY$5:$BY$14))+SUMPRODUCT(($I$5:$M$14=AT10)*($BZ$5:$BZ$14))+'J02'!BD10</f>
        <v>0</v>
      </c>
      <c r="BE10" s="6">
        <f>SUMPRODUCT(($B$5:$F$14=AT10)*($CA$5:$CA$14))+SUMPRODUCT(($I$5:$M$14=AT10)*($CB$5:$CB$14))+'J02'!BE10</f>
        <v>0</v>
      </c>
      <c r="BF10" s="6">
        <f>SUMPRODUCT(($B$5:$F$14=AT10)*($CC$5:$CC$14))+SUMPRODUCT(($I$5:$M$14=AT10)*($CD$5:$CD$14))+'J02'!BF10</f>
        <v>0</v>
      </c>
      <c r="BG10" s="6">
        <f>SUMPRODUCT(($B$5:$F$14=AT10)*($CE$5:$CE$14))+SUMPRODUCT(($I$5:$M$14=AT10)*($CF$5:$CF$14))+'J02'!BG10</f>
        <v>0</v>
      </c>
      <c r="BH10" s="6">
        <f>SUMPRODUCT(($B$5:$F$14=AT10)*($CG$5:$CG$14))+SUMPRODUCT(($I$5:$M$14=AT10)*($CH$5:$CH$14))+'J02'!BH10</f>
        <v>0</v>
      </c>
      <c r="BI10" s="6">
        <f>SUMPRODUCT(($B$5:$F$14=AT10)*($CI$5:$CI$14))+SUMPRODUCT(($I$5:$M$14=AT10)*($CJ$5:$CJ$14))+'J02'!BI10</f>
        <v>0</v>
      </c>
      <c r="BJ10" s="6">
        <f t="shared" si="23"/>
        <v>0</v>
      </c>
      <c r="BK10" s="6">
        <f>SUMPRODUCT(($B$5:$F$14=AT10)*($CK$5:$CK$14))+'J02'!BK10</f>
        <v>0</v>
      </c>
      <c r="BL10" s="6">
        <f>SUMPRODUCT(($B$5:$F$14=AT10)*($CL$5:$CL$14))+'J02'!BL10</f>
        <v>0</v>
      </c>
      <c r="BM10" s="6">
        <f>SUMPRODUCT(($B$5:$F$14=AT10)*($CM$5:$CM$14))+'J02'!BM10</f>
        <v>0</v>
      </c>
      <c r="BN10" s="6">
        <f>SUMPRODUCT(($I$5:$M$14=AT10)*($CN$5:$CN$14))+'J02'!BN10</f>
        <v>0</v>
      </c>
      <c r="BO10" s="6">
        <f>SUMPRODUCT(($I$5:$M$14=AT10)*($CO$5:$CO$14))+'J02'!BO10</f>
        <v>0</v>
      </c>
      <c r="BP10" s="46">
        <f>SUMPRODUCT(($I$5:$M$14=AT10)*($CP$5:$CP$14))+'J02'!BP10</f>
        <v>0</v>
      </c>
      <c r="BQ10" s="44">
        <f t="shared" si="24"/>
        <v>0</v>
      </c>
      <c r="BR10" s="64">
        <f>BQ10+0.0000009</f>
        <v>8.9999999999999996E-7</v>
      </c>
      <c r="BS10" s="44">
        <f t="shared" si="25"/>
        <v>0</v>
      </c>
      <c r="BT10" s="44">
        <f t="shared" si="26"/>
        <v>0</v>
      </c>
      <c r="BU10" s="44">
        <f t="shared" si="27"/>
        <v>0</v>
      </c>
      <c r="BV10" s="44">
        <f t="shared" si="28"/>
        <v>0</v>
      </c>
      <c r="BW10" s="44">
        <f t="shared" si="29"/>
        <v>0</v>
      </c>
      <c r="BX10" s="44">
        <f t="shared" si="30"/>
        <v>0</v>
      </c>
      <c r="BY10" s="44">
        <f t="shared" si="31"/>
        <v>0</v>
      </c>
      <c r="BZ10" s="44">
        <f t="shared" si="32"/>
        <v>0</v>
      </c>
      <c r="CA10" s="44" t="b">
        <f t="shared" si="33"/>
        <v>0</v>
      </c>
      <c r="CB10" s="44" t="b">
        <f t="shared" si="34"/>
        <v>0</v>
      </c>
      <c r="CC10" s="44" t="b">
        <f t="shared" si="35"/>
        <v>0</v>
      </c>
      <c r="CD10" s="44" t="b">
        <f t="shared" si="36"/>
        <v>0</v>
      </c>
      <c r="CE10" s="44" t="b">
        <f t="shared" si="37"/>
        <v>0</v>
      </c>
      <c r="CF10" s="44" t="b">
        <f t="shared" si="38"/>
        <v>0</v>
      </c>
      <c r="CG10" s="44">
        <f t="shared" si="39"/>
        <v>0</v>
      </c>
      <c r="CH10" s="44">
        <f t="shared" si="40"/>
        <v>0</v>
      </c>
      <c r="CI10" s="44">
        <f t="shared" si="41"/>
        <v>0</v>
      </c>
      <c r="CJ10" s="44">
        <f t="shared" si="42"/>
        <v>0</v>
      </c>
      <c r="CK10" s="44" t="b">
        <f t="shared" si="43"/>
        <v>0</v>
      </c>
      <c r="CL10" s="44" t="b">
        <f t="shared" si="44"/>
        <v>0</v>
      </c>
      <c r="CM10" s="44" t="b">
        <f t="shared" si="45"/>
        <v>0</v>
      </c>
      <c r="CN10" s="44" t="b">
        <f t="shared" si="46"/>
        <v>0</v>
      </c>
      <c r="CO10" s="44" t="b">
        <f t="shared" si="47"/>
        <v>0</v>
      </c>
      <c r="CP10" s="45" t="b">
        <f t="shared" si="48"/>
        <v>0</v>
      </c>
      <c r="CQ10" s="44" t="str">
        <f t="shared" si="16"/>
        <v>Equipe 06</v>
      </c>
      <c r="CR10" s="44">
        <f t="shared" si="17"/>
        <v>0</v>
      </c>
      <c r="CS10" s="44">
        <f t="shared" si="18"/>
        <v>1</v>
      </c>
      <c r="CT10" s="44" t="str">
        <f t="shared" si="49"/>
        <v>Equipe 06</v>
      </c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</row>
    <row r="11" spans="1:153" ht="16.5" customHeight="1" thickBot="1" x14ac:dyDescent="0.3">
      <c r="A11" s="73"/>
      <c r="B11" s="123"/>
      <c r="C11" s="123"/>
      <c r="D11" s="123"/>
      <c r="E11" s="123"/>
      <c r="F11" s="123"/>
      <c r="G11" s="74"/>
      <c r="H11" s="74"/>
      <c r="I11" s="123"/>
      <c r="J11" s="123"/>
      <c r="K11" s="123"/>
      <c r="L11" s="123"/>
      <c r="M11" s="123"/>
      <c r="N11" s="75"/>
      <c r="O11" s="148"/>
      <c r="P11" s="149"/>
      <c r="Q11" s="149"/>
      <c r="R11" s="150"/>
      <c r="S11" s="124"/>
      <c r="T11" s="125"/>
      <c r="U11" s="24"/>
      <c r="V11" s="93" t="str">
        <f t="shared" si="0"/>
        <v>Equipe 07</v>
      </c>
      <c r="W11" s="93"/>
      <c r="X11" s="93"/>
      <c r="Y11" s="93"/>
      <c r="Z11" s="94"/>
      <c r="AA11" s="84">
        <f t="shared" si="1"/>
        <v>0</v>
      </c>
      <c r="AB11" s="85" t="str">
        <f t="shared" si="2"/>
        <v>u</v>
      </c>
      <c r="AC11" s="86">
        <f t="shared" si="50"/>
        <v>1</v>
      </c>
      <c r="AD11" s="87">
        <f t="shared" si="3"/>
        <v>0</v>
      </c>
      <c r="AE11" s="88">
        <f t="shared" si="4"/>
        <v>0</v>
      </c>
      <c r="AF11" s="88">
        <f t="shared" si="5"/>
        <v>0</v>
      </c>
      <c r="AG11" s="88">
        <f t="shared" si="6"/>
        <v>0</v>
      </c>
      <c r="AH11" s="88">
        <f t="shared" si="7"/>
        <v>0</v>
      </c>
      <c r="AI11" s="88">
        <f t="shared" si="8"/>
        <v>0</v>
      </c>
      <c r="AJ11" s="88">
        <f t="shared" si="9"/>
        <v>0</v>
      </c>
      <c r="AK11" s="89">
        <f t="shared" si="10"/>
        <v>0</v>
      </c>
      <c r="AL11" s="90">
        <f t="shared" si="11"/>
        <v>0</v>
      </c>
      <c r="AM11" s="88">
        <f t="shared" si="12"/>
        <v>0</v>
      </c>
      <c r="AN11" s="91">
        <f t="shared" si="19"/>
        <v>0</v>
      </c>
      <c r="AO11" s="84">
        <f t="shared" si="13"/>
        <v>0</v>
      </c>
      <c r="AP11" s="88">
        <f t="shared" si="20"/>
        <v>0</v>
      </c>
      <c r="AQ11" s="88">
        <f t="shared" si="14"/>
        <v>0</v>
      </c>
      <c r="AR11" s="48">
        <v>7</v>
      </c>
      <c r="AS11" s="48">
        <f t="shared" si="21"/>
        <v>7</v>
      </c>
      <c r="AT11" s="155" t="str">
        <f>'J01'!AT11:AX11</f>
        <v>Equipe 07</v>
      </c>
      <c r="AU11" s="156"/>
      <c r="AV11" s="156"/>
      <c r="AW11" s="156"/>
      <c r="AX11" s="157"/>
      <c r="AY11" s="4">
        <f t="shared" si="15"/>
        <v>1</v>
      </c>
      <c r="AZ11" s="6">
        <f>'J02'!AY11-AY11</f>
        <v>0</v>
      </c>
      <c r="BA11" s="5" t="str">
        <f>IF(AY11&gt;'J02'!AY11,'J02'!$BA$20,IF(AY11='J02'!AY11,'J02'!$AZ$20,IF(AY11&lt;'J02'!AY11,'J02'!$AY$20)))</f>
        <v>u</v>
      </c>
      <c r="BB11" s="22">
        <f t="shared" si="22"/>
        <v>7</v>
      </c>
      <c r="BC11" s="6">
        <f>SUMPRODUCT(($B$5:$F$14=AT11)*($BW$5:$BW$14))+SUMPRODUCT(($I$5:$M$14=AT11)*($BX$5:$BX$14))+'J02'!BC11</f>
        <v>0</v>
      </c>
      <c r="BD11" s="6">
        <f>SUMPRODUCT(($B$5:$F$14=AT11)*($BY$5:$BY$14))+SUMPRODUCT(($I$5:$M$14=AT11)*($BZ$5:$BZ$14))+'J02'!BD11</f>
        <v>0</v>
      </c>
      <c r="BE11" s="6">
        <f>SUMPRODUCT(($B$5:$F$14=AT11)*($CA$5:$CA$14))+SUMPRODUCT(($I$5:$M$14=AT11)*($CB$5:$CB$14))+'J02'!BE11</f>
        <v>0</v>
      </c>
      <c r="BF11" s="6">
        <f>SUMPRODUCT(($B$5:$F$14=AT11)*($CC$5:$CC$14))+SUMPRODUCT(($I$5:$M$14=AT11)*($CD$5:$CD$14))+'J02'!BF11</f>
        <v>0</v>
      </c>
      <c r="BG11" s="6">
        <f>SUMPRODUCT(($B$5:$F$14=AT11)*($CE$5:$CE$14))+SUMPRODUCT(($I$5:$M$14=AT11)*($CF$5:$CF$14))+'J02'!BG11</f>
        <v>0</v>
      </c>
      <c r="BH11" s="6">
        <f>SUMPRODUCT(($B$5:$F$14=AT11)*($CG$5:$CG$14))+SUMPRODUCT(($I$5:$M$14=AT11)*($CH$5:$CH$14))+'J02'!BH11</f>
        <v>0</v>
      </c>
      <c r="BI11" s="6">
        <f>SUMPRODUCT(($B$5:$F$14=AT11)*($CI$5:$CI$14))+SUMPRODUCT(($I$5:$M$14=AT11)*($CJ$5:$CJ$14))+'J02'!BI11</f>
        <v>0</v>
      </c>
      <c r="BJ11" s="6">
        <f t="shared" si="23"/>
        <v>0</v>
      </c>
      <c r="BK11" s="6">
        <f>SUMPRODUCT(($B$5:$F$14=AT11)*($CK$5:$CK$14))+'J02'!BK11</f>
        <v>0</v>
      </c>
      <c r="BL11" s="6">
        <f>SUMPRODUCT(($B$5:$F$14=AT11)*($CL$5:$CL$14))+'J02'!BL11</f>
        <v>0</v>
      </c>
      <c r="BM11" s="6">
        <f>SUMPRODUCT(($B$5:$F$14=AT11)*($CM$5:$CM$14))+'J02'!BM11</f>
        <v>0</v>
      </c>
      <c r="BN11" s="6">
        <f>SUMPRODUCT(($I$5:$M$14=AT11)*($CN$5:$CN$14))+'J02'!BN11</f>
        <v>0</v>
      </c>
      <c r="BO11" s="6">
        <f>SUMPRODUCT(($I$5:$M$14=AT11)*($CO$5:$CO$14))+'J02'!BO11</f>
        <v>0</v>
      </c>
      <c r="BP11" s="46">
        <f>SUMPRODUCT(($I$5:$M$14=AT11)*($CP$5:$CP$14))+'J02'!BP11</f>
        <v>0</v>
      </c>
      <c r="BQ11" s="44">
        <f t="shared" si="24"/>
        <v>0</v>
      </c>
      <c r="BR11" s="64">
        <f>BQ11+0.0000008</f>
        <v>7.9999999999999996E-7</v>
      </c>
      <c r="BS11" s="44">
        <f t="shared" si="25"/>
        <v>0</v>
      </c>
      <c r="BT11" s="44">
        <f t="shared" si="26"/>
        <v>0</v>
      </c>
      <c r="BU11" s="44">
        <f t="shared" si="27"/>
        <v>0</v>
      </c>
      <c r="BV11" s="44">
        <f t="shared" si="28"/>
        <v>0</v>
      </c>
      <c r="BW11" s="44">
        <f t="shared" si="29"/>
        <v>0</v>
      </c>
      <c r="BX11" s="44">
        <f t="shared" si="30"/>
        <v>0</v>
      </c>
      <c r="BY11" s="44">
        <f t="shared" si="31"/>
        <v>0</v>
      </c>
      <c r="BZ11" s="44">
        <f t="shared" si="32"/>
        <v>0</v>
      </c>
      <c r="CA11" s="44" t="b">
        <f t="shared" si="33"/>
        <v>0</v>
      </c>
      <c r="CB11" s="44" t="b">
        <f t="shared" si="34"/>
        <v>0</v>
      </c>
      <c r="CC11" s="44" t="b">
        <f t="shared" si="35"/>
        <v>0</v>
      </c>
      <c r="CD11" s="44" t="b">
        <f t="shared" si="36"/>
        <v>0</v>
      </c>
      <c r="CE11" s="44" t="b">
        <f t="shared" si="37"/>
        <v>0</v>
      </c>
      <c r="CF11" s="44" t="b">
        <f t="shared" si="38"/>
        <v>0</v>
      </c>
      <c r="CG11" s="44">
        <f t="shared" si="39"/>
        <v>0</v>
      </c>
      <c r="CH11" s="44">
        <f t="shared" si="40"/>
        <v>0</v>
      </c>
      <c r="CI11" s="44">
        <f t="shared" si="41"/>
        <v>0</v>
      </c>
      <c r="CJ11" s="44">
        <f t="shared" si="42"/>
        <v>0</v>
      </c>
      <c r="CK11" s="44" t="b">
        <f t="shared" si="43"/>
        <v>0</v>
      </c>
      <c r="CL11" s="44" t="b">
        <f t="shared" si="44"/>
        <v>0</v>
      </c>
      <c r="CM11" s="44" t="b">
        <f t="shared" si="45"/>
        <v>0</v>
      </c>
      <c r="CN11" s="44" t="b">
        <f t="shared" si="46"/>
        <v>0</v>
      </c>
      <c r="CO11" s="44" t="b">
        <f t="shared" si="47"/>
        <v>0</v>
      </c>
      <c r="CP11" s="45" t="b">
        <f t="shared" si="48"/>
        <v>0</v>
      </c>
      <c r="CQ11" s="44" t="str">
        <f t="shared" si="16"/>
        <v>Equipe 07</v>
      </c>
      <c r="CR11" s="44">
        <f t="shared" si="17"/>
        <v>0</v>
      </c>
      <c r="CS11" s="44">
        <f t="shared" si="18"/>
        <v>1</v>
      </c>
      <c r="CT11" s="44" t="str">
        <f t="shared" si="49"/>
        <v>Equipe 07</v>
      </c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</row>
    <row r="12" spans="1:153" ht="16.5" customHeight="1" thickTop="1" x14ac:dyDescent="0.25">
      <c r="A12" s="38"/>
      <c r="B12" s="101"/>
      <c r="C12" s="101"/>
      <c r="D12" s="101"/>
      <c r="E12" s="101"/>
      <c r="F12" s="101"/>
      <c r="G12" s="39"/>
      <c r="H12" s="39"/>
      <c r="I12" s="101"/>
      <c r="J12" s="101"/>
      <c r="K12" s="101"/>
      <c r="L12" s="101"/>
      <c r="M12" s="101"/>
      <c r="N12" s="38"/>
      <c r="O12" s="24"/>
      <c r="P12" s="24"/>
      <c r="Q12" s="24"/>
      <c r="R12" s="24"/>
      <c r="S12" s="24"/>
      <c r="T12" s="24"/>
      <c r="U12" s="24"/>
      <c r="V12" s="93" t="str">
        <f t="shared" si="0"/>
        <v>Equipe 08</v>
      </c>
      <c r="W12" s="93"/>
      <c r="X12" s="93"/>
      <c r="Y12" s="93"/>
      <c r="Z12" s="94"/>
      <c r="AA12" s="84">
        <f t="shared" si="1"/>
        <v>0</v>
      </c>
      <c r="AB12" s="85" t="str">
        <f t="shared" si="2"/>
        <v>u</v>
      </c>
      <c r="AC12" s="86">
        <f t="shared" si="50"/>
        <v>1</v>
      </c>
      <c r="AD12" s="87">
        <f t="shared" si="3"/>
        <v>0</v>
      </c>
      <c r="AE12" s="88">
        <f t="shared" si="4"/>
        <v>0</v>
      </c>
      <c r="AF12" s="88">
        <f t="shared" si="5"/>
        <v>0</v>
      </c>
      <c r="AG12" s="88">
        <f t="shared" si="6"/>
        <v>0</v>
      </c>
      <c r="AH12" s="88">
        <f t="shared" si="7"/>
        <v>0</v>
      </c>
      <c r="AI12" s="88">
        <f t="shared" si="8"/>
        <v>0</v>
      </c>
      <c r="AJ12" s="88">
        <f t="shared" si="9"/>
        <v>0</v>
      </c>
      <c r="AK12" s="89">
        <f t="shared" si="10"/>
        <v>0</v>
      </c>
      <c r="AL12" s="90">
        <f t="shared" si="11"/>
        <v>0</v>
      </c>
      <c r="AM12" s="88">
        <f t="shared" si="12"/>
        <v>0</v>
      </c>
      <c r="AN12" s="91">
        <f t="shared" si="19"/>
        <v>0</v>
      </c>
      <c r="AO12" s="84">
        <f t="shared" si="13"/>
        <v>0</v>
      </c>
      <c r="AP12" s="88">
        <f t="shared" si="20"/>
        <v>0</v>
      </c>
      <c r="AQ12" s="88">
        <f t="shared" si="14"/>
        <v>0</v>
      </c>
      <c r="AR12" s="48">
        <v>8</v>
      </c>
      <c r="AS12" s="48">
        <f t="shared" si="21"/>
        <v>8</v>
      </c>
      <c r="AT12" s="155" t="str">
        <f>'J01'!AT12:AX12</f>
        <v>Equipe 08</v>
      </c>
      <c r="AU12" s="156"/>
      <c r="AV12" s="156"/>
      <c r="AW12" s="156"/>
      <c r="AX12" s="157"/>
      <c r="AY12" s="4">
        <f t="shared" si="15"/>
        <v>1</v>
      </c>
      <c r="AZ12" s="6">
        <f>'J02'!AY12-AY12</f>
        <v>0</v>
      </c>
      <c r="BA12" s="5" t="str">
        <f>IF(AY12&gt;'J02'!AY12,'J02'!$BA$20,IF(AY12='J02'!AY12,'J02'!$AZ$20,IF(AY12&lt;'J02'!AY12,'J02'!$AY$20)))</f>
        <v>u</v>
      </c>
      <c r="BB12" s="22">
        <f t="shared" si="22"/>
        <v>8</v>
      </c>
      <c r="BC12" s="6">
        <f>SUMPRODUCT(($B$5:$F$14=AT12)*($BW$5:$BW$14))+SUMPRODUCT(($I$5:$M$14=AT12)*($BX$5:$BX$14))+'J02'!BC12</f>
        <v>0</v>
      </c>
      <c r="BD12" s="6">
        <f>SUMPRODUCT(($B$5:$F$14=AT12)*($BY$5:$BY$14))+SUMPRODUCT(($I$5:$M$14=AT12)*($BZ$5:$BZ$14))+'J02'!BD12</f>
        <v>0</v>
      </c>
      <c r="BE12" s="6">
        <f>SUMPRODUCT(($B$5:$F$14=AT12)*($CA$5:$CA$14))+SUMPRODUCT(($I$5:$M$14=AT12)*($CB$5:$CB$14))+'J02'!BE12</f>
        <v>0</v>
      </c>
      <c r="BF12" s="6">
        <f>SUMPRODUCT(($B$5:$F$14=AT12)*($CC$5:$CC$14))+SUMPRODUCT(($I$5:$M$14=AT12)*($CD$5:$CD$14))+'J02'!BF12</f>
        <v>0</v>
      </c>
      <c r="BG12" s="6">
        <f>SUMPRODUCT(($B$5:$F$14=AT12)*($CE$5:$CE$14))+SUMPRODUCT(($I$5:$M$14=AT12)*($CF$5:$CF$14))+'J02'!BG12</f>
        <v>0</v>
      </c>
      <c r="BH12" s="6">
        <f>SUMPRODUCT(($B$5:$F$14=AT12)*($CG$5:$CG$14))+SUMPRODUCT(($I$5:$M$14=AT12)*($CH$5:$CH$14))+'J02'!BH12</f>
        <v>0</v>
      </c>
      <c r="BI12" s="6">
        <f>SUMPRODUCT(($B$5:$F$14=AT12)*($CI$5:$CI$14))+SUMPRODUCT(($I$5:$M$14=AT12)*($CJ$5:$CJ$14))+'J02'!BI12</f>
        <v>0</v>
      </c>
      <c r="BJ12" s="6">
        <f t="shared" si="23"/>
        <v>0</v>
      </c>
      <c r="BK12" s="6">
        <f>SUMPRODUCT(($B$5:$F$14=AT12)*($CK$5:$CK$14))+'J02'!BK12</f>
        <v>0</v>
      </c>
      <c r="BL12" s="6">
        <f>SUMPRODUCT(($B$5:$F$14=AT12)*($CL$5:$CL$14))+'J02'!BL12</f>
        <v>0</v>
      </c>
      <c r="BM12" s="6">
        <f>SUMPRODUCT(($B$5:$F$14=AT12)*($CM$5:$CM$14))+'J02'!BM12</f>
        <v>0</v>
      </c>
      <c r="BN12" s="6">
        <f>SUMPRODUCT(($I$5:$M$14=AT12)*($CN$5:$CN$14))+'J02'!BN12</f>
        <v>0</v>
      </c>
      <c r="BO12" s="6">
        <f>SUMPRODUCT(($I$5:$M$14=AT12)*($CO$5:$CO$14))+'J02'!BO12</f>
        <v>0</v>
      </c>
      <c r="BP12" s="46">
        <f>SUMPRODUCT(($I$5:$M$14=AT12)*($CP$5:$CP$14))+'J02'!BP12</f>
        <v>0</v>
      </c>
      <c r="BQ12" s="44">
        <f t="shared" si="24"/>
        <v>0</v>
      </c>
      <c r="BR12" s="64">
        <f>BQ12+0.0000007</f>
        <v>6.9999999999999997E-7</v>
      </c>
      <c r="BS12" s="44">
        <f t="shared" si="25"/>
        <v>0</v>
      </c>
      <c r="BT12" s="44">
        <f t="shared" si="26"/>
        <v>0</v>
      </c>
      <c r="BU12" s="44">
        <f t="shared" si="27"/>
        <v>0</v>
      </c>
      <c r="BV12" s="44">
        <f t="shared" si="28"/>
        <v>0</v>
      </c>
      <c r="BW12" s="44">
        <f t="shared" si="29"/>
        <v>0</v>
      </c>
      <c r="BX12" s="44">
        <f t="shared" si="30"/>
        <v>0</v>
      </c>
      <c r="BY12" s="44">
        <f t="shared" si="31"/>
        <v>0</v>
      </c>
      <c r="BZ12" s="44">
        <f t="shared" si="32"/>
        <v>0</v>
      </c>
      <c r="CA12" s="44" t="b">
        <f t="shared" si="33"/>
        <v>0</v>
      </c>
      <c r="CB12" s="44" t="b">
        <f t="shared" si="34"/>
        <v>0</v>
      </c>
      <c r="CC12" s="44" t="b">
        <f t="shared" si="35"/>
        <v>0</v>
      </c>
      <c r="CD12" s="44" t="b">
        <f t="shared" si="36"/>
        <v>0</v>
      </c>
      <c r="CE12" s="44" t="b">
        <f t="shared" si="37"/>
        <v>0</v>
      </c>
      <c r="CF12" s="44" t="b">
        <f t="shared" si="38"/>
        <v>0</v>
      </c>
      <c r="CG12" s="44">
        <f t="shared" si="39"/>
        <v>0</v>
      </c>
      <c r="CH12" s="44">
        <f t="shared" si="40"/>
        <v>0</v>
      </c>
      <c r="CI12" s="44">
        <f t="shared" si="41"/>
        <v>0</v>
      </c>
      <c r="CJ12" s="44">
        <f t="shared" si="42"/>
        <v>0</v>
      </c>
      <c r="CK12" s="44" t="b">
        <f t="shared" si="43"/>
        <v>0</v>
      </c>
      <c r="CL12" s="44" t="b">
        <f t="shared" si="44"/>
        <v>0</v>
      </c>
      <c r="CM12" s="44" t="b">
        <f t="shared" si="45"/>
        <v>0</v>
      </c>
      <c r="CN12" s="44" t="b">
        <f t="shared" si="46"/>
        <v>0</v>
      </c>
      <c r="CO12" s="44" t="b">
        <f t="shared" si="47"/>
        <v>0</v>
      </c>
      <c r="CP12" s="45" t="b">
        <f t="shared" si="48"/>
        <v>0</v>
      </c>
      <c r="CQ12" s="44" t="str">
        <f t="shared" si="16"/>
        <v>Equipe 08</v>
      </c>
      <c r="CR12" s="44">
        <f t="shared" si="17"/>
        <v>0</v>
      </c>
      <c r="CS12" s="44">
        <f t="shared" si="18"/>
        <v>1</v>
      </c>
      <c r="CT12" s="44" t="str">
        <f t="shared" si="49"/>
        <v>Equipe 08</v>
      </c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48"/>
      <c r="EW12" s="48"/>
    </row>
    <row r="13" spans="1:153" ht="16.5" customHeight="1" x14ac:dyDescent="0.25">
      <c r="A13" s="38"/>
      <c r="B13" s="101"/>
      <c r="C13" s="101"/>
      <c r="D13" s="101"/>
      <c r="E13" s="101"/>
      <c r="F13" s="101"/>
      <c r="G13" s="39"/>
      <c r="H13" s="39"/>
      <c r="I13" s="101"/>
      <c r="J13" s="101"/>
      <c r="K13" s="101"/>
      <c r="L13" s="101"/>
      <c r="M13" s="101"/>
      <c r="N13" s="38"/>
      <c r="O13" s="24"/>
      <c r="P13" s="24"/>
      <c r="Q13" s="24"/>
      <c r="R13" s="24"/>
      <c r="S13" s="24"/>
      <c r="T13" s="24"/>
      <c r="U13" s="24"/>
      <c r="V13" s="93" t="str">
        <f t="shared" si="0"/>
        <v>Equipe 09</v>
      </c>
      <c r="W13" s="93"/>
      <c r="X13" s="93"/>
      <c r="Y13" s="93"/>
      <c r="Z13" s="94"/>
      <c r="AA13" s="84">
        <f t="shared" si="1"/>
        <v>0</v>
      </c>
      <c r="AB13" s="85" t="str">
        <f t="shared" si="2"/>
        <v>u</v>
      </c>
      <c r="AC13" s="86">
        <f t="shared" si="50"/>
        <v>1</v>
      </c>
      <c r="AD13" s="87">
        <f t="shared" si="3"/>
        <v>0</v>
      </c>
      <c r="AE13" s="88">
        <f t="shared" si="4"/>
        <v>0</v>
      </c>
      <c r="AF13" s="88">
        <f t="shared" si="5"/>
        <v>0</v>
      </c>
      <c r="AG13" s="88">
        <f t="shared" si="6"/>
        <v>0</v>
      </c>
      <c r="AH13" s="88">
        <f t="shared" si="7"/>
        <v>0</v>
      </c>
      <c r="AI13" s="88">
        <f t="shared" si="8"/>
        <v>0</v>
      </c>
      <c r="AJ13" s="88">
        <f t="shared" si="9"/>
        <v>0</v>
      </c>
      <c r="AK13" s="89">
        <f t="shared" si="10"/>
        <v>0</v>
      </c>
      <c r="AL13" s="90">
        <f t="shared" si="11"/>
        <v>0</v>
      </c>
      <c r="AM13" s="88">
        <f t="shared" si="12"/>
        <v>0</v>
      </c>
      <c r="AN13" s="91">
        <f t="shared" si="19"/>
        <v>0</v>
      </c>
      <c r="AO13" s="84">
        <f t="shared" si="13"/>
        <v>0</v>
      </c>
      <c r="AP13" s="88">
        <f t="shared" si="20"/>
        <v>0</v>
      </c>
      <c r="AQ13" s="88">
        <f t="shared" si="14"/>
        <v>0</v>
      </c>
      <c r="AR13" s="48">
        <v>9</v>
      </c>
      <c r="AS13" s="48">
        <f t="shared" si="21"/>
        <v>9</v>
      </c>
      <c r="AT13" s="155" t="str">
        <f>'J01'!AT13:AX13</f>
        <v>Equipe 09</v>
      </c>
      <c r="AU13" s="156"/>
      <c r="AV13" s="156"/>
      <c r="AW13" s="156"/>
      <c r="AX13" s="157"/>
      <c r="AY13" s="4">
        <f t="shared" si="15"/>
        <v>1</v>
      </c>
      <c r="AZ13" s="6">
        <f>'J02'!AY13-AY13</f>
        <v>0</v>
      </c>
      <c r="BA13" s="5" t="str">
        <f>IF(AY13&gt;'J02'!AY13,'J02'!$BA$20,IF(AY13='J02'!AY13,'J02'!$AZ$20,IF(AY13&lt;'J02'!AY13,'J02'!$AY$20)))</f>
        <v>u</v>
      </c>
      <c r="BB13" s="22">
        <f t="shared" si="22"/>
        <v>9</v>
      </c>
      <c r="BC13" s="6">
        <f>SUMPRODUCT(($B$5:$F$14=AT13)*($BW$5:$BW$14))+SUMPRODUCT(($I$5:$M$14=AT13)*($BX$5:$BX$14))+'J02'!BC13</f>
        <v>0</v>
      </c>
      <c r="BD13" s="6">
        <f>SUMPRODUCT(($B$5:$F$14=AT13)*($BY$5:$BY$14))+SUMPRODUCT(($I$5:$M$14=AT13)*($BZ$5:$BZ$14))+'J02'!BD13</f>
        <v>0</v>
      </c>
      <c r="BE13" s="6">
        <f>SUMPRODUCT(($B$5:$F$14=AT13)*($CA$5:$CA$14))+SUMPRODUCT(($I$5:$M$14=AT13)*($CB$5:$CB$14))+'J02'!BE13</f>
        <v>0</v>
      </c>
      <c r="BF13" s="6">
        <f>SUMPRODUCT(($B$5:$F$14=AT13)*($CC$5:$CC$14))+SUMPRODUCT(($I$5:$M$14=AT13)*($CD$5:$CD$14))+'J02'!BF13</f>
        <v>0</v>
      </c>
      <c r="BG13" s="6">
        <f>SUMPRODUCT(($B$5:$F$14=AT13)*($CE$5:$CE$14))+SUMPRODUCT(($I$5:$M$14=AT13)*($CF$5:$CF$14))+'J02'!BG13</f>
        <v>0</v>
      </c>
      <c r="BH13" s="6">
        <f>SUMPRODUCT(($B$5:$F$14=AT13)*($CG$5:$CG$14))+SUMPRODUCT(($I$5:$M$14=AT13)*($CH$5:$CH$14))+'J02'!BH13</f>
        <v>0</v>
      </c>
      <c r="BI13" s="6">
        <f>SUMPRODUCT(($B$5:$F$14=AT13)*($CI$5:$CI$14))+SUMPRODUCT(($I$5:$M$14=AT13)*($CJ$5:$CJ$14))+'J02'!BI13</f>
        <v>0</v>
      </c>
      <c r="BJ13" s="6">
        <f t="shared" si="23"/>
        <v>0</v>
      </c>
      <c r="BK13" s="6">
        <f>SUMPRODUCT(($B$5:$F$14=AT13)*($CK$5:$CK$14))+'J02'!BK13</f>
        <v>0</v>
      </c>
      <c r="BL13" s="6">
        <f>SUMPRODUCT(($B$5:$F$14=AT13)*($CL$5:$CL$14))+'J02'!BL13</f>
        <v>0</v>
      </c>
      <c r="BM13" s="6">
        <f>SUMPRODUCT(($B$5:$F$14=AT13)*($CM$5:$CM$14))+'J02'!BM13</f>
        <v>0</v>
      </c>
      <c r="BN13" s="6">
        <f>SUMPRODUCT(($I$5:$M$14=AT13)*($CN$5:$CN$14))+'J02'!BN13</f>
        <v>0</v>
      </c>
      <c r="BO13" s="6">
        <f>SUMPRODUCT(($I$5:$M$14=AT13)*($CO$5:$CO$14))+'J02'!BO13</f>
        <v>0</v>
      </c>
      <c r="BP13" s="46">
        <f>SUMPRODUCT(($I$5:$M$14=AT13)*($CP$5:$CP$14))+'J02'!BP13</f>
        <v>0</v>
      </c>
      <c r="BQ13" s="44">
        <f t="shared" si="24"/>
        <v>0</v>
      </c>
      <c r="BR13" s="64">
        <f>BQ13+0.0000006</f>
        <v>5.9999999999999997E-7</v>
      </c>
      <c r="BS13" s="44">
        <f t="shared" si="25"/>
        <v>0</v>
      </c>
      <c r="BT13" s="44">
        <f t="shared" si="26"/>
        <v>0</v>
      </c>
      <c r="BU13" s="44">
        <f t="shared" si="27"/>
        <v>0</v>
      </c>
      <c r="BV13" s="44">
        <f t="shared" si="28"/>
        <v>0</v>
      </c>
      <c r="BW13" s="44">
        <f t="shared" si="29"/>
        <v>0</v>
      </c>
      <c r="BX13" s="44">
        <f t="shared" si="30"/>
        <v>0</v>
      </c>
      <c r="BY13" s="44">
        <f t="shared" si="31"/>
        <v>0</v>
      </c>
      <c r="BZ13" s="44">
        <f t="shared" si="32"/>
        <v>0</v>
      </c>
      <c r="CA13" s="44" t="b">
        <f t="shared" si="33"/>
        <v>0</v>
      </c>
      <c r="CB13" s="44" t="b">
        <f t="shared" si="34"/>
        <v>0</v>
      </c>
      <c r="CC13" s="44" t="b">
        <f t="shared" si="35"/>
        <v>0</v>
      </c>
      <c r="CD13" s="44" t="b">
        <f t="shared" si="36"/>
        <v>0</v>
      </c>
      <c r="CE13" s="44" t="b">
        <f t="shared" si="37"/>
        <v>0</v>
      </c>
      <c r="CF13" s="44" t="b">
        <f t="shared" si="38"/>
        <v>0</v>
      </c>
      <c r="CG13" s="44">
        <f t="shared" si="39"/>
        <v>0</v>
      </c>
      <c r="CH13" s="44">
        <f t="shared" si="40"/>
        <v>0</v>
      </c>
      <c r="CI13" s="44">
        <f t="shared" si="41"/>
        <v>0</v>
      </c>
      <c r="CJ13" s="44">
        <f t="shared" si="42"/>
        <v>0</v>
      </c>
      <c r="CK13" s="44" t="b">
        <f t="shared" si="43"/>
        <v>0</v>
      </c>
      <c r="CL13" s="44" t="b">
        <f t="shared" si="44"/>
        <v>0</v>
      </c>
      <c r="CM13" s="44" t="b">
        <f t="shared" si="45"/>
        <v>0</v>
      </c>
      <c r="CN13" s="44" t="b">
        <f t="shared" si="46"/>
        <v>0</v>
      </c>
      <c r="CO13" s="44" t="b">
        <f t="shared" si="47"/>
        <v>0</v>
      </c>
      <c r="CP13" s="45" t="b">
        <f t="shared" si="48"/>
        <v>0</v>
      </c>
      <c r="CQ13" s="44" t="str">
        <f t="shared" si="16"/>
        <v>Equipe 09</v>
      </c>
      <c r="CR13" s="44">
        <f t="shared" si="17"/>
        <v>0</v>
      </c>
      <c r="CS13" s="44">
        <f t="shared" si="18"/>
        <v>1</v>
      </c>
      <c r="CT13" s="44" t="str">
        <f t="shared" si="49"/>
        <v>Equipe 09</v>
      </c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</row>
    <row r="14" spans="1:153" ht="16.5" customHeight="1" x14ac:dyDescent="0.25">
      <c r="A14" s="38"/>
      <c r="B14" s="101"/>
      <c r="C14" s="101"/>
      <c r="D14" s="101"/>
      <c r="E14" s="101"/>
      <c r="F14" s="101"/>
      <c r="G14" s="39"/>
      <c r="H14" s="39"/>
      <c r="I14" s="101"/>
      <c r="J14" s="101"/>
      <c r="K14" s="101"/>
      <c r="L14" s="101"/>
      <c r="M14" s="101"/>
      <c r="N14" s="38"/>
      <c r="O14" s="24"/>
      <c r="P14" s="24"/>
      <c r="Q14" s="24"/>
      <c r="R14" s="24"/>
      <c r="S14" s="24"/>
      <c r="T14" s="24"/>
      <c r="U14" s="24"/>
      <c r="V14" s="93" t="str">
        <f t="shared" si="0"/>
        <v>Equipe 10</v>
      </c>
      <c r="W14" s="93"/>
      <c r="X14" s="93"/>
      <c r="Y14" s="93"/>
      <c r="Z14" s="94"/>
      <c r="AA14" s="84">
        <f t="shared" si="1"/>
        <v>0</v>
      </c>
      <c r="AB14" s="85" t="str">
        <f t="shared" si="2"/>
        <v>u</v>
      </c>
      <c r="AC14" s="86">
        <f t="shared" si="50"/>
        <v>1</v>
      </c>
      <c r="AD14" s="87">
        <f t="shared" si="3"/>
        <v>0</v>
      </c>
      <c r="AE14" s="88">
        <f t="shared" si="4"/>
        <v>0</v>
      </c>
      <c r="AF14" s="88">
        <f t="shared" si="5"/>
        <v>0</v>
      </c>
      <c r="AG14" s="88">
        <f t="shared" si="6"/>
        <v>0</v>
      </c>
      <c r="AH14" s="88">
        <f t="shared" si="7"/>
        <v>0</v>
      </c>
      <c r="AI14" s="88">
        <f t="shared" si="8"/>
        <v>0</v>
      </c>
      <c r="AJ14" s="88">
        <f t="shared" si="9"/>
        <v>0</v>
      </c>
      <c r="AK14" s="89">
        <f t="shared" si="10"/>
        <v>0</v>
      </c>
      <c r="AL14" s="90">
        <f t="shared" si="11"/>
        <v>0</v>
      </c>
      <c r="AM14" s="88">
        <f t="shared" si="12"/>
        <v>0</v>
      </c>
      <c r="AN14" s="91">
        <f t="shared" si="19"/>
        <v>0</v>
      </c>
      <c r="AO14" s="84">
        <f t="shared" si="13"/>
        <v>0</v>
      </c>
      <c r="AP14" s="88">
        <f t="shared" si="20"/>
        <v>0</v>
      </c>
      <c r="AQ14" s="88">
        <f t="shared" si="14"/>
        <v>0</v>
      </c>
      <c r="AR14" s="48">
        <v>10</v>
      </c>
      <c r="AS14" s="48">
        <f t="shared" si="21"/>
        <v>10</v>
      </c>
      <c r="AT14" s="155" t="str">
        <f>'J01'!AT14:AX14</f>
        <v>Equipe 10</v>
      </c>
      <c r="AU14" s="156"/>
      <c r="AV14" s="156"/>
      <c r="AW14" s="156"/>
      <c r="AX14" s="157"/>
      <c r="AY14" s="4">
        <f t="shared" si="15"/>
        <v>1</v>
      </c>
      <c r="AZ14" s="6">
        <f>'J02'!AY14-AY14</f>
        <v>0</v>
      </c>
      <c r="BA14" s="5" t="str">
        <f>IF(AY14&gt;'J02'!AY14,'J02'!$BA$20,IF(AY14='J02'!AY14,'J02'!$AZ$20,IF(AY14&lt;'J02'!AY14,'J02'!$AY$20)))</f>
        <v>u</v>
      </c>
      <c r="BB14" s="22">
        <f t="shared" si="22"/>
        <v>10</v>
      </c>
      <c r="BC14" s="6">
        <f>SUMPRODUCT(($B$5:$F$14=AT14)*($BW$5:$BW$14))+SUMPRODUCT(($I$5:$M$14=AT14)*($BX$5:$BX$14))+'J02'!BC14</f>
        <v>0</v>
      </c>
      <c r="BD14" s="6">
        <f>SUMPRODUCT(($B$5:$F$14=AT14)*($BY$5:$BY$14))+SUMPRODUCT(($I$5:$M$14=AT14)*($BZ$5:$BZ$14))+'J02'!BD14</f>
        <v>0</v>
      </c>
      <c r="BE14" s="6">
        <f>SUMPRODUCT(($B$5:$F$14=AT14)*($CA$5:$CA$14))+SUMPRODUCT(($I$5:$M$14=AT14)*($CB$5:$CB$14))+'J02'!BE14</f>
        <v>0</v>
      </c>
      <c r="BF14" s="6">
        <f>SUMPRODUCT(($B$5:$F$14=AT14)*($CC$5:$CC$14))+SUMPRODUCT(($I$5:$M$14=AT14)*($CD$5:$CD$14))+'J02'!BF14</f>
        <v>0</v>
      </c>
      <c r="BG14" s="6">
        <f>SUMPRODUCT(($B$5:$F$14=AT14)*($CE$5:$CE$14))+SUMPRODUCT(($I$5:$M$14=AT14)*($CF$5:$CF$14))+'J02'!BG14</f>
        <v>0</v>
      </c>
      <c r="BH14" s="6">
        <f>SUMPRODUCT(($B$5:$F$14=AT14)*($CG$5:$CG$14))+SUMPRODUCT(($I$5:$M$14=AT14)*($CH$5:$CH$14))+'J02'!BH14</f>
        <v>0</v>
      </c>
      <c r="BI14" s="6">
        <f>SUMPRODUCT(($B$5:$F$14=AT14)*($CI$5:$CI$14))+SUMPRODUCT(($I$5:$M$14=AT14)*($CJ$5:$CJ$14))+'J02'!BI14</f>
        <v>0</v>
      </c>
      <c r="BJ14" s="6">
        <f t="shared" si="23"/>
        <v>0</v>
      </c>
      <c r="BK14" s="6">
        <f>SUMPRODUCT(($B$5:$F$14=AT14)*($CK$5:$CK$14))+'J02'!BK14</f>
        <v>0</v>
      </c>
      <c r="BL14" s="6">
        <f>SUMPRODUCT(($B$5:$F$14=AT14)*($CL$5:$CL$14))+'J02'!BL14</f>
        <v>0</v>
      </c>
      <c r="BM14" s="6">
        <f>SUMPRODUCT(($B$5:$F$14=AT14)*($CM$5:$CM$14))+'J02'!BM14</f>
        <v>0</v>
      </c>
      <c r="BN14" s="6">
        <f>SUMPRODUCT(($I$5:$M$14=AT14)*($CN$5:$CN$14))+'J02'!BN14</f>
        <v>0</v>
      </c>
      <c r="BO14" s="6">
        <f>SUMPRODUCT(($I$5:$M$14=AT14)*($CO$5:$CO$14))+'J02'!BO14</f>
        <v>0</v>
      </c>
      <c r="BP14" s="46">
        <f>SUMPRODUCT(($I$5:$M$14=AT14)*($CP$5:$CP$14))+'J02'!BP14</f>
        <v>0</v>
      </c>
      <c r="BQ14" s="44">
        <f t="shared" si="24"/>
        <v>0</v>
      </c>
      <c r="BR14" s="64">
        <f>BQ14+0.0000005</f>
        <v>4.9999999999999998E-7</v>
      </c>
      <c r="BS14" s="44">
        <f t="shared" si="25"/>
        <v>0</v>
      </c>
      <c r="BT14" s="44">
        <f t="shared" si="26"/>
        <v>0</v>
      </c>
      <c r="BU14" s="44">
        <f t="shared" si="27"/>
        <v>0</v>
      </c>
      <c r="BV14" s="44">
        <f t="shared" si="28"/>
        <v>0</v>
      </c>
      <c r="BW14" s="44">
        <f t="shared" si="29"/>
        <v>0</v>
      </c>
      <c r="BX14" s="44">
        <f t="shared" si="30"/>
        <v>0</v>
      </c>
      <c r="BY14" s="44">
        <f t="shared" si="31"/>
        <v>0</v>
      </c>
      <c r="BZ14" s="44">
        <f t="shared" si="32"/>
        <v>0</v>
      </c>
      <c r="CA14" s="44" t="b">
        <f t="shared" si="33"/>
        <v>0</v>
      </c>
      <c r="CB14" s="44" t="b">
        <f t="shared" si="34"/>
        <v>0</v>
      </c>
      <c r="CC14" s="44" t="b">
        <f t="shared" si="35"/>
        <v>0</v>
      </c>
      <c r="CD14" s="44" t="b">
        <f t="shared" si="36"/>
        <v>0</v>
      </c>
      <c r="CE14" s="44" t="b">
        <f t="shared" si="37"/>
        <v>0</v>
      </c>
      <c r="CF14" s="44" t="b">
        <f t="shared" si="38"/>
        <v>0</v>
      </c>
      <c r="CG14" s="44">
        <f t="shared" si="39"/>
        <v>0</v>
      </c>
      <c r="CH14" s="44">
        <f t="shared" si="40"/>
        <v>0</v>
      </c>
      <c r="CI14" s="44">
        <f t="shared" si="41"/>
        <v>0</v>
      </c>
      <c r="CJ14" s="44">
        <f t="shared" si="42"/>
        <v>0</v>
      </c>
      <c r="CK14" s="44" t="b">
        <f t="shared" si="43"/>
        <v>0</v>
      </c>
      <c r="CL14" s="44" t="b">
        <f t="shared" si="44"/>
        <v>0</v>
      </c>
      <c r="CM14" s="44" t="b">
        <f t="shared" si="45"/>
        <v>0</v>
      </c>
      <c r="CN14" s="44" t="b">
        <f t="shared" si="46"/>
        <v>0</v>
      </c>
      <c r="CO14" s="44" t="b">
        <f t="shared" si="47"/>
        <v>0</v>
      </c>
      <c r="CP14" s="45" t="b">
        <f t="shared" si="48"/>
        <v>0</v>
      </c>
      <c r="CQ14" s="44" t="str">
        <f t="shared" si="16"/>
        <v>Equipe 10</v>
      </c>
      <c r="CR14" s="44">
        <f t="shared" si="17"/>
        <v>0</v>
      </c>
      <c r="CS14" s="44">
        <f t="shared" si="18"/>
        <v>1</v>
      </c>
      <c r="CT14" s="44" t="str">
        <f t="shared" si="49"/>
        <v>Equipe 10</v>
      </c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</row>
    <row r="15" spans="1:153" ht="16.5" customHeight="1" x14ac:dyDescent="0.25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47"/>
      <c r="Q15" s="47"/>
      <c r="R15" s="47"/>
      <c r="S15" s="47"/>
      <c r="T15" s="47"/>
      <c r="U15" s="47"/>
      <c r="V15" s="93" t="str">
        <f t="shared" si="0"/>
        <v>Equipe 11</v>
      </c>
      <c r="W15" s="93"/>
      <c r="X15" s="93"/>
      <c r="Y15" s="93"/>
      <c r="Z15" s="94"/>
      <c r="AA15" s="84">
        <f t="shared" si="1"/>
        <v>0</v>
      </c>
      <c r="AB15" s="85" t="str">
        <f t="shared" si="2"/>
        <v>u</v>
      </c>
      <c r="AC15" s="86">
        <f t="shared" si="50"/>
        <v>1</v>
      </c>
      <c r="AD15" s="87">
        <f t="shared" si="3"/>
        <v>0</v>
      </c>
      <c r="AE15" s="88">
        <f t="shared" si="4"/>
        <v>0</v>
      </c>
      <c r="AF15" s="88">
        <f t="shared" si="5"/>
        <v>0</v>
      </c>
      <c r="AG15" s="88">
        <f t="shared" si="6"/>
        <v>0</v>
      </c>
      <c r="AH15" s="88">
        <f t="shared" si="7"/>
        <v>0</v>
      </c>
      <c r="AI15" s="88">
        <f t="shared" si="8"/>
        <v>0</v>
      </c>
      <c r="AJ15" s="88">
        <f t="shared" si="9"/>
        <v>0</v>
      </c>
      <c r="AK15" s="89">
        <f t="shared" si="10"/>
        <v>0</v>
      </c>
      <c r="AL15" s="90">
        <f t="shared" si="11"/>
        <v>0</v>
      </c>
      <c r="AM15" s="88">
        <f t="shared" si="12"/>
        <v>0</v>
      </c>
      <c r="AN15" s="91">
        <f t="shared" si="19"/>
        <v>0</v>
      </c>
      <c r="AO15" s="84">
        <f t="shared" si="13"/>
        <v>0</v>
      </c>
      <c r="AP15" s="88">
        <f t="shared" si="20"/>
        <v>0</v>
      </c>
      <c r="AQ15" s="88">
        <f t="shared" si="14"/>
        <v>0</v>
      </c>
      <c r="AR15" s="48">
        <v>11</v>
      </c>
      <c r="AS15" s="48">
        <f t="shared" si="21"/>
        <v>11</v>
      </c>
      <c r="AT15" s="155" t="str">
        <f>'J01'!AT15:AX15</f>
        <v>Equipe 11</v>
      </c>
      <c r="AU15" s="156"/>
      <c r="AV15" s="156"/>
      <c r="AW15" s="156"/>
      <c r="AX15" s="157"/>
      <c r="AY15" s="4">
        <f t="shared" si="15"/>
        <v>1</v>
      </c>
      <c r="AZ15" s="6">
        <f>'J02'!AY15-AY15</f>
        <v>0</v>
      </c>
      <c r="BA15" s="5" t="str">
        <f>IF(AY15&gt;'J02'!AY15,'J02'!$BA$20,IF(AY15='J02'!AY15,'J02'!$AZ$20,IF(AY15&lt;'J02'!AY15,'J02'!$AY$20)))</f>
        <v>u</v>
      </c>
      <c r="BB15" s="22">
        <f t="shared" si="22"/>
        <v>11</v>
      </c>
      <c r="BC15" s="6">
        <f>SUMPRODUCT(($B$5:$F$14=AT15)*($BW$5:$BW$14))+SUMPRODUCT(($I$5:$M$14=AT15)*($BX$5:$BX$14))+'J02'!BC15</f>
        <v>0</v>
      </c>
      <c r="BD15" s="6">
        <f>SUMPRODUCT(($B$5:$F$14=AT15)*($BY$5:$BY$14))+SUMPRODUCT(($I$5:$M$14=AT15)*($BZ$5:$BZ$14))+'J02'!BD15</f>
        <v>0</v>
      </c>
      <c r="BE15" s="6">
        <f>SUMPRODUCT(($B$5:$F$14=AT15)*($CA$5:$CA$14))+SUMPRODUCT(($I$5:$M$14=AT15)*($CB$5:$CB$14))+'J02'!BE15</f>
        <v>0</v>
      </c>
      <c r="BF15" s="6">
        <f>SUMPRODUCT(($B$5:$F$14=AT15)*($CC$5:$CC$14))+SUMPRODUCT(($I$5:$M$14=AT15)*($CD$5:$CD$14))+'J02'!BF15</f>
        <v>0</v>
      </c>
      <c r="BG15" s="6">
        <f>SUMPRODUCT(($B$5:$F$14=AT15)*($CE$5:$CE$14))+SUMPRODUCT(($I$5:$M$14=AT15)*($CF$5:$CF$14))+'J02'!BG15</f>
        <v>0</v>
      </c>
      <c r="BH15" s="6">
        <f>SUMPRODUCT(($B$5:$F$14=AT15)*($CG$5:$CG$14))+SUMPRODUCT(($I$5:$M$14=AT15)*($CH$5:$CH$14))+'J02'!BH15</f>
        <v>0</v>
      </c>
      <c r="BI15" s="6">
        <f>SUMPRODUCT(($B$5:$F$14=AT15)*($CI$5:$CI$14))+SUMPRODUCT(($I$5:$M$14=AT15)*($CJ$5:$CJ$14))+'J02'!BI15</f>
        <v>0</v>
      </c>
      <c r="BJ15" s="6">
        <f t="shared" si="23"/>
        <v>0</v>
      </c>
      <c r="BK15" s="6">
        <f>SUMPRODUCT(($B$5:$F$14=AT15)*($CK$5:$CK$14))+'J02'!BK15</f>
        <v>0</v>
      </c>
      <c r="BL15" s="6">
        <f>SUMPRODUCT(($B$5:$F$14=AT15)*($CL$5:$CL$14))+'J02'!BL15</f>
        <v>0</v>
      </c>
      <c r="BM15" s="6">
        <f>SUMPRODUCT(($B$5:$F$14=AT15)*($CM$5:$CM$14))+'J02'!BM15</f>
        <v>0</v>
      </c>
      <c r="BN15" s="6">
        <f>SUMPRODUCT(($I$5:$M$14=AT15)*($CN$5:$CN$14))+'J02'!BN15</f>
        <v>0</v>
      </c>
      <c r="BO15" s="6">
        <f>SUMPRODUCT(($I$5:$M$14=AT15)*($CO$5:$CO$14))+'J02'!BO15</f>
        <v>0</v>
      </c>
      <c r="BP15" s="46">
        <f>SUMPRODUCT(($I$5:$M$14=AT15)*($CP$5:$CP$14))+'J02'!BP15</f>
        <v>0</v>
      </c>
      <c r="BQ15" s="44">
        <f t="shared" si="24"/>
        <v>0</v>
      </c>
      <c r="BR15" s="64">
        <f>BQ15+0.0000004</f>
        <v>3.9999999999999998E-7</v>
      </c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4" t="str">
        <f t="shared" si="16"/>
        <v>Equipe 11</v>
      </c>
      <c r="CR15" s="44">
        <f t="shared" si="17"/>
        <v>0</v>
      </c>
      <c r="CS15" s="44">
        <f t="shared" si="18"/>
        <v>1</v>
      </c>
      <c r="CT15" s="44" t="str">
        <f t="shared" si="49"/>
        <v>Equipe 11</v>
      </c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</row>
    <row r="16" spans="1:153" ht="16.5" customHeight="1" x14ac:dyDescent="0.25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47"/>
      <c r="Q16" s="47"/>
      <c r="R16" s="47"/>
      <c r="S16" s="47"/>
      <c r="T16" s="47"/>
      <c r="U16" s="47"/>
      <c r="V16" s="93" t="str">
        <f t="shared" si="0"/>
        <v>Equipe 12</v>
      </c>
      <c r="W16" s="93"/>
      <c r="X16" s="93"/>
      <c r="Y16" s="93"/>
      <c r="Z16" s="94"/>
      <c r="AA16" s="84">
        <f t="shared" si="1"/>
        <v>0</v>
      </c>
      <c r="AB16" s="85" t="str">
        <f t="shared" si="2"/>
        <v>u</v>
      </c>
      <c r="AC16" s="86">
        <f t="shared" si="50"/>
        <v>1</v>
      </c>
      <c r="AD16" s="87">
        <f t="shared" si="3"/>
        <v>0</v>
      </c>
      <c r="AE16" s="88">
        <f t="shared" si="4"/>
        <v>0</v>
      </c>
      <c r="AF16" s="88">
        <f t="shared" si="5"/>
        <v>0</v>
      </c>
      <c r="AG16" s="88">
        <f t="shared" si="6"/>
        <v>0</v>
      </c>
      <c r="AH16" s="88">
        <f t="shared" si="7"/>
        <v>0</v>
      </c>
      <c r="AI16" s="88">
        <f t="shared" si="8"/>
        <v>0</v>
      </c>
      <c r="AJ16" s="88">
        <f t="shared" si="9"/>
        <v>0</v>
      </c>
      <c r="AK16" s="89">
        <f t="shared" si="10"/>
        <v>0</v>
      </c>
      <c r="AL16" s="90">
        <f t="shared" si="11"/>
        <v>0</v>
      </c>
      <c r="AM16" s="88">
        <f t="shared" si="12"/>
        <v>0</v>
      </c>
      <c r="AN16" s="91">
        <f t="shared" si="19"/>
        <v>0</v>
      </c>
      <c r="AO16" s="84">
        <f t="shared" si="13"/>
        <v>0</v>
      </c>
      <c r="AP16" s="88">
        <f t="shared" si="20"/>
        <v>0</v>
      </c>
      <c r="AQ16" s="88">
        <f t="shared" si="14"/>
        <v>0</v>
      </c>
      <c r="AR16" s="48">
        <v>12</v>
      </c>
      <c r="AS16" s="48">
        <f t="shared" si="21"/>
        <v>12</v>
      </c>
      <c r="AT16" s="155" t="str">
        <f>'J01'!AT16:AX16</f>
        <v>Equipe 12</v>
      </c>
      <c r="AU16" s="156"/>
      <c r="AV16" s="156"/>
      <c r="AW16" s="156"/>
      <c r="AX16" s="157"/>
      <c r="AY16" s="4">
        <f t="shared" si="15"/>
        <v>1</v>
      </c>
      <c r="AZ16" s="6">
        <f>'J02'!AY16-AY16</f>
        <v>0</v>
      </c>
      <c r="BA16" s="5" t="str">
        <f>IF(AY16&gt;'J02'!AY16,'J02'!$BA$20,IF(AY16='J02'!AY16,'J02'!$AZ$20,IF(AY16&lt;'J02'!AY16,'J02'!$AY$20)))</f>
        <v>u</v>
      </c>
      <c r="BB16" s="22">
        <f t="shared" si="22"/>
        <v>12</v>
      </c>
      <c r="BC16" s="6">
        <f>SUMPRODUCT(($B$5:$F$14=AT16)*($BW$5:$BW$14))+SUMPRODUCT(($I$5:$M$14=AT16)*($BX$5:$BX$14))+'J02'!BC16</f>
        <v>0</v>
      </c>
      <c r="BD16" s="6">
        <f>SUMPRODUCT(($B$5:$F$14=AT16)*($BY$5:$BY$14))+SUMPRODUCT(($I$5:$M$14=AT16)*($BZ$5:$BZ$14))+'J02'!BD16</f>
        <v>0</v>
      </c>
      <c r="BE16" s="6">
        <f>SUMPRODUCT(($B$5:$F$14=AT16)*($CA$5:$CA$14))+SUMPRODUCT(($I$5:$M$14=AT16)*($CB$5:$CB$14))+'J02'!BE16</f>
        <v>0</v>
      </c>
      <c r="BF16" s="6">
        <f>SUMPRODUCT(($B$5:$F$14=AT16)*($CC$5:$CC$14))+SUMPRODUCT(($I$5:$M$14=AT16)*($CD$5:$CD$14))+'J02'!BF16</f>
        <v>0</v>
      </c>
      <c r="BG16" s="6">
        <f>SUMPRODUCT(($B$5:$F$14=AT16)*($CE$5:$CE$14))+SUMPRODUCT(($I$5:$M$14=AT16)*($CF$5:$CF$14))+'J02'!BG16</f>
        <v>0</v>
      </c>
      <c r="BH16" s="6">
        <f>SUMPRODUCT(($B$5:$F$14=AT16)*($CG$5:$CG$14))+SUMPRODUCT(($I$5:$M$14=AT16)*($CH$5:$CH$14))+'J02'!BH16</f>
        <v>0</v>
      </c>
      <c r="BI16" s="6">
        <f>SUMPRODUCT(($B$5:$F$14=AT16)*($CI$5:$CI$14))+SUMPRODUCT(($I$5:$M$14=AT16)*($CJ$5:$CJ$14))+'J02'!BI16</f>
        <v>0</v>
      </c>
      <c r="BJ16" s="6">
        <f t="shared" si="23"/>
        <v>0</v>
      </c>
      <c r="BK16" s="6">
        <f>SUMPRODUCT(($B$5:$F$14=AT16)*($CK$5:$CK$14))+'J02'!BK16</f>
        <v>0</v>
      </c>
      <c r="BL16" s="6">
        <f>SUMPRODUCT(($B$5:$F$14=AT16)*($CL$5:$CL$14))+'J02'!BL16</f>
        <v>0</v>
      </c>
      <c r="BM16" s="6">
        <f>SUMPRODUCT(($B$5:$F$14=AT16)*($CM$5:$CM$14))+'J02'!BM16</f>
        <v>0</v>
      </c>
      <c r="BN16" s="6">
        <f>SUMPRODUCT(($I$5:$M$14=AT16)*($CN$5:$CN$14))+'J02'!BN16</f>
        <v>0</v>
      </c>
      <c r="BO16" s="6">
        <f>SUMPRODUCT(($I$5:$M$14=AT16)*($CO$5:$CO$14))+'J02'!BO16</f>
        <v>0</v>
      </c>
      <c r="BP16" s="46">
        <f>SUMPRODUCT(($I$5:$M$14=AT16)*($CP$5:$CP$14))+'J02'!BP16</f>
        <v>0</v>
      </c>
      <c r="BQ16" s="44">
        <f t="shared" si="24"/>
        <v>0</v>
      </c>
      <c r="BR16" s="64">
        <f>BQ16+0.0000003</f>
        <v>2.9999999999999999E-7</v>
      </c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4" t="str">
        <f t="shared" si="16"/>
        <v>Equipe 12</v>
      </c>
      <c r="CR16" s="44">
        <f t="shared" si="17"/>
        <v>0</v>
      </c>
      <c r="CS16" s="44">
        <f t="shared" si="18"/>
        <v>1</v>
      </c>
      <c r="CT16" s="44" t="str">
        <f t="shared" si="49"/>
        <v>Equipe 12</v>
      </c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</row>
    <row r="17" spans="1:153" ht="16.5" customHeight="1" x14ac:dyDescent="0.25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47"/>
      <c r="Q17" s="47"/>
      <c r="R17" s="47"/>
      <c r="S17" s="47"/>
      <c r="T17" s="47"/>
      <c r="U17" s="47"/>
      <c r="V17" s="93" t="str">
        <f t="shared" si="0"/>
        <v>Equipe 13</v>
      </c>
      <c r="W17" s="93"/>
      <c r="X17" s="93"/>
      <c r="Y17" s="93"/>
      <c r="Z17" s="94"/>
      <c r="AA17" s="84">
        <f t="shared" si="1"/>
        <v>0</v>
      </c>
      <c r="AB17" s="85" t="str">
        <f t="shared" si="2"/>
        <v>u</v>
      </c>
      <c r="AC17" s="86">
        <f t="shared" si="50"/>
        <v>1</v>
      </c>
      <c r="AD17" s="87">
        <f t="shared" si="3"/>
        <v>0</v>
      </c>
      <c r="AE17" s="88">
        <f t="shared" si="4"/>
        <v>0</v>
      </c>
      <c r="AF17" s="88">
        <f t="shared" si="5"/>
        <v>0</v>
      </c>
      <c r="AG17" s="88">
        <f t="shared" si="6"/>
        <v>0</v>
      </c>
      <c r="AH17" s="88">
        <f t="shared" si="7"/>
        <v>0</v>
      </c>
      <c r="AI17" s="88">
        <f t="shared" si="8"/>
        <v>0</v>
      </c>
      <c r="AJ17" s="88">
        <f t="shared" si="9"/>
        <v>0</v>
      </c>
      <c r="AK17" s="89">
        <f t="shared" si="10"/>
        <v>0</v>
      </c>
      <c r="AL17" s="90">
        <f t="shared" si="11"/>
        <v>0</v>
      </c>
      <c r="AM17" s="88">
        <f t="shared" si="12"/>
        <v>0</v>
      </c>
      <c r="AN17" s="91">
        <f t="shared" si="19"/>
        <v>0</v>
      </c>
      <c r="AO17" s="84">
        <f t="shared" si="13"/>
        <v>0</v>
      </c>
      <c r="AP17" s="88">
        <f t="shared" si="20"/>
        <v>0</v>
      </c>
      <c r="AQ17" s="88">
        <f t="shared" si="14"/>
        <v>0</v>
      </c>
      <c r="AR17" s="48">
        <v>13</v>
      </c>
      <c r="AS17" s="48">
        <f t="shared" si="21"/>
        <v>13</v>
      </c>
      <c r="AT17" s="155" t="str">
        <f>'J01'!AT17:AX17</f>
        <v>Equipe 13</v>
      </c>
      <c r="AU17" s="156"/>
      <c r="AV17" s="156"/>
      <c r="AW17" s="156"/>
      <c r="AX17" s="157"/>
      <c r="AY17" s="4">
        <f t="shared" si="15"/>
        <v>1</v>
      </c>
      <c r="AZ17" s="6">
        <f>'J02'!AY17-AY17</f>
        <v>0</v>
      </c>
      <c r="BA17" s="5" t="str">
        <f>IF(AY17&gt;'J02'!AY17,'J02'!$BA$20,IF(AY17='J02'!AY17,'J02'!$AZ$20,IF(AY17&lt;'J02'!AY17,'J02'!$AY$20)))</f>
        <v>u</v>
      </c>
      <c r="BB17" s="22">
        <f t="shared" si="22"/>
        <v>13</v>
      </c>
      <c r="BC17" s="6">
        <f>SUMPRODUCT(($B$5:$F$14=AT17)*($BW$5:$BW$14))+SUMPRODUCT(($I$5:$M$14=AT17)*($BX$5:$BX$14))+'J02'!BC17</f>
        <v>0</v>
      </c>
      <c r="BD17" s="6">
        <f>SUMPRODUCT(($B$5:$F$14=AT17)*($BY$5:$BY$14))+SUMPRODUCT(($I$5:$M$14=AT17)*($BZ$5:$BZ$14))+'J02'!BD17</f>
        <v>0</v>
      </c>
      <c r="BE17" s="6">
        <f>SUMPRODUCT(($B$5:$F$14=AT17)*($CA$5:$CA$14))+SUMPRODUCT(($I$5:$M$14=AT17)*($CB$5:$CB$14))+'J02'!BE17</f>
        <v>0</v>
      </c>
      <c r="BF17" s="6">
        <f>SUMPRODUCT(($B$5:$F$14=AT17)*($CC$5:$CC$14))+SUMPRODUCT(($I$5:$M$14=AT17)*($CD$5:$CD$14))+'J02'!BF17</f>
        <v>0</v>
      </c>
      <c r="BG17" s="6">
        <f>SUMPRODUCT(($B$5:$F$14=AT17)*($CE$5:$CE$14))+SUMPRODUCT(($I$5:$M$14=AT17)*($CF$5:$CF$14))+'J02'!BG17</f>
        <v>0</v>
      </c>
      <c r="BH17" s="6">
        <f>SUMPRODUCT(($B$5:$F$14=AT17)*($CG$5:$CG$14))+SUMPRODUCT(($I$5:$M$14=AT17)*($CH$5:$CH$14))+'J02'!BH17</f>
        <v>0</v>
      </c>
      <c r="BI17" s="6">
        <f>SUMPRODUCT(($B$5:$F$14=AT17)*($CI$5:$CI$14))+SUMPRODUCT(($I$5:$M$14=AT17)*($CJ$5:$CJ$14))+'J02'!BI17</f>
        <v>0</v>
      </c>
      <c r="BJ17" s="6">
        <f t="shared" si="23"/>
        <v>0</v>
      </c>
      <c r="BK17" s="6">
        <f>SUMPRODUCT(($B$5:$F$14=AT17)*($CK$5:$CK$14))+'J02'!BK17</f>
        <v>0</v>
      </c>
      <c r="BL17" s="6">
        <f>SUMPRODUCT(($B$5:$F$14=AT17)*($CL$5:$CL$14))+'J02'!BL17</f>
        <v>0</v>
      </c>
      <c r="BM17" s="6">
        <f>SUMPRODUCT(($B$5:$F$14=AT17)*($CM$5:$CM$14))+'J02'!BM17</f>
        <v>0</v>
      </c>
      <c r="BN17" s="6">
        <f>SUMPRODUCT(($I$5:$M$14=AT17)*($CN$5:$CN$14))+'J02'!BN17</f>
        <v>0</v>
      </c>
      <c r="BO17" s="6">
        <f>SUMPRODUCT(($I$5:$M$14=AT17)*($CO$5:$CO$14))+'J02'!BO17</f>
        <v>0</v>
      </c>
      <c r="BP17" s="46">
        <f>SUMPRODUCT(($I$5:$M$14=AT17)*($CP$5:$CP$14))+'J02'!BP17</f>
        <v>0</v>
      </c>
      <c r="BQ17" s="44">
        <f t="shared" si="24"/>
        <v>0</v>
      </c>
      <c r="BR17" s="64">
        <f>BQ17+0.0000002</f>
        <v>1.9999999999999999E-7</v>
      </c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4" t="str">
        <f t="shared" si="16"/>
        <v>Equipe 13</v>
      </c>
      <c r="CR17" s="44">
        <f t="shared" si="17"/>
        <v>0</v>
      </c>
      <c r="CS17" s="44">
        <f t="shared" si="18"/>
        <v>1</v>
      </c>
      <c r="CT17" s="44" t="str">
        <f t="shared" si="49"/>
        <v>Equipe 13</v>
      </c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</row>
    <row r="18" spans="1:153" ht="16.5" customHeight="1" x14ac:dyDescent="0.25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47"/>
      <c r="Q18" s="47"/>
      <c r="R18" s="47"/>
      <c r="S18" s="47"/>
      <c r="T18" s="47"/>
      <c r="U18" s="47"/>
      <c r="V18" s="93" t="str">
        <f t="shared" si="0"/>
        <v>Equipe 14</v>
      </c>
      <c r="W18" s="93"/>
      <c r="X18" s="93"/>
      <c r="Y18" s="93"/>
      <c r="Z18" s="94"/>
      <c r="AA18" s="84">
        <f t="shared" si="1"/>
        <v>0</v>
      </c>
      <c r="AB18" s="85" t="str">
        <f t="shared" si="2"/>
        <v>u</v>
      </c>
      <c r="AC18" s="86">
        <f t="shared" si="50"/>
        <v>1</v>
      </c>
      <c r="AD18" s="87">
        <f t="shared" si="3"/>
        <v>0</v>
      </c>
      <c r="AE18" s="88">
        <f t="shared" si="4"/>
        <v>0</v>
      </c>
      <c r="AF18" s="88">
        <f t="shared" si="5"/>
        <v>0</v>
      </c>
      <c r="AG18" s="88">
        <f t="shared" si="6"/>
        <v>0</v>
      </c>
      <c r="AH18" s="88">
        <f t="shared" si="7"/>
        <v>0</v>
      </c>
      <c r="AI18" s="88">
        <f t="shared" si="8"/>
        <v>0</v>
      </c>
      <c r="AJ18" s="88">
        <f t="shared" si="9"/>
        <v>0</v>
      </c>
      <c r="AK18" s="89">
        <f t="shared" si="10"/>
        <v>0</v>
      </c>
      <c r="AL18" s="90">
        <f t="shared" si="11"/>
        <v>0</v>
      </c>
      <c r="AM18" s="88">
        <f t="shared" si="12"/>
        <v>0</v>
      </c>
      <c r="AN18" s="91">
        <f t="shared" si="19"/>
        <v>0</v>
      </c>
      <c r="AO18" s="84">
        <f t="shared" si="13"/>
        <v>0</v>
      </c>
      <c r="AP18" s="88">
        <f t="shared" si="20"/>
        <v>0</v>
      </c>
      <c r="AQ18" s="88">
        <f t="shared" si="14"/>
        <v>0</v>
      </c>
      <c r="AR18" s="48">
        <v>14</v>
      </c>
      <c r="AS18" s="48">
        <f t="shared" si="21"/>
        <v>14</v>
      </c>
      <c r="AT18" s="155" t="str">
        <f>'J01'!AT18:AX18</f>
        <v>Equipe 14</v>
      </c>
      <c r="AU18" s="156"/>
      <c r="AV18" s="156"/>
      <c r="AW18" s="156"/>
      <c r="AX18" s="157"/>
      <c r="AY18" s="4">
        <f t="shared" si="15"/>
        <v>1</v>
      </c>
      <c r="AZ18" s="6">
        <f>'J02'!AY18-AY18</f>
        <v>0</v>
      </c>
      <c r="BA18" s="5" t="str">
        <f>IF(AY18&gt;'J02'!AY18,'J02'!$BA$20,IF(AY18='J02'!AY18,'J02'!$AZ$20,IF(AY18&lt;'J02'!AY18,'J02'!$AY$20)))</f>
        <v>u</v>
      </c>
      <c r="BB18" s="22">
        <f t="shared" si="22"/>
        <v>14</v>
      </c>
      <c r="BC18" s="6">
        <f>SUMPRODUCT(($B$5:$F$14=AT18)*($BW$5:$BW$14))+SUMPRODUCT(($I$5:$M$14=AT18)*($BX$5:$BX$14))+'J02'!BC18</f>
        <v>0</v>
      </c>
      <c r="BD18" s="6">
        <f>SUMPRODUCT(($B$5:$F$14=AT18)*($BY$5:$BY$14))+SUMPRODUCT(($I$5:$M$14=AT18)*($BZ$5:$BZ$14))+'J02'!BD18</f>
        <v>0</v>
      </c>
      <c r="BE18" s="6">
        <f>SUMPRODUCT(($B$5:$F$14=AT18)*($CA$5:$CA$14))+SUMPRODUCT(($I$5:$M$14=AT18)*($CB$5:$CB$14))+'J02'!BE18</f>
        <v>0</v>
      </c>
      <c r="BF18" s="6">
        <f>SUMPRODUCT(($B$5:$F$14=AT18)*($CC$5:$CC$14))+SUMPRODUCT(($I$5:$M$14=AT18)*($CD$5:$CD$14))+'J02'!BF18</f>
        <v>0</v>
      </c>
      <c r="BG18" s="6">
        <f>SUMPRODUCT(($B$5:$F$14=AT18)*($CE$5:$CE$14))+SUMPRODUCT(($I$5:$M$14=AT18)*($CF$5:$CF$14))+'J02'!BG18</f>
        <v>0</v>
      </c>
      <c r="BH18" s="6">
        <f>SUMPRODUCT(($B$5:$F$14=AT18)*($CG$5:$CG$14))+SUMPRODUCT(($I$5:$M$14=AT18)*($CH$5:$CH$14))+'J02'!BH18</f>
        <v>0</v>
      </c>
      <c r="BI18" s="6">
        <f>SUMPRODUCT(($B$5:$F$14=AT18)*($CI$5:$CI$14))+SUMPRODUCT(($I$5:$M$14=AT18)*($CJ$5:$CJ$14))+'J02'!BI18</f>
        <v>0</v>
      </c>
      <c r="BJ18" s="6">
        <f t="shared" si="23"/>
        <v>0</v>
      </c>
      <c r="BK18" s="6">
        <f>SUMPRODUCT(($B$5:$F$14=AT18)*($CK$5:$CK$14))+'J02'!BK18</f>
        <v>0</v>
      </c>
      <c r="BL18" s="6">
        <f>SUMPRODUCT(($B$5:$F$14=AT18)*($CL$5:$CL$14))+'J02'!BL18</f>
        <v>0</v>
      </c>
      <c r="BM18" s="6">
        <f>SUMPRODUCT(($B$5:$F$14=AT18)*($CM$5:$CM$14))+'J02'!BM18</f>
        <v>0</v>
      </c>
      <c r="BN18" s="6">
        <f>SUMPRODUCT(($I$5:$M$14=AT18)*($CN$5:$CN$14))+'J02'!BN18</f>
        <v>0</v>
      </c>
      <c r="BO18" s="6">
        <f>SUMPRODUCT(($I$5:$M$14=AT18)*($CO$5:$CO$14))+'J02'!BO18</f>
        <v>0</v>
      </c>
      <c r="BP18" s="46">
        <f>SUMPRODUCT(($I$5:$M$14=AT18)*($CP$5:$CP$14))+'J02'!BP18</f>
        <v>0</v>
      </c>
      <c r="BQ18" s="44">
        <f t="shared" si="24"/>
        <v>0</v>
      </c>
      <c r="BR18" s="64">
        <f>BQ18+0.0000001</f>
        <v>9.9999999999999995E-8</v>
      </c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4" t="str">
        <f t="shared" si="16"/>
        <v>Equipe 14</v>
      </c>
      <c r="CR18" s="44">
        <f t="shared" si="17"/>
        <v>0</v>
      </c>
      <c r="CS18" s="44">
        <f t="shared" si="18"/>
        <v>1</v>
      </c>
      <c r="CT18" s="44" t="str">
        <f t="shared" si="49"/>
        <v>Equipe 14</v>
      </c>
      <c r="CU18" s="58"/>
      <c r="CV18" s="58"/>
      <c r="CW18" s="58"/>
      <c r="CX18" s="58"/>
      <c r="CY18" s="5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</row>
    <row r="19" spans="1:153" ht="16.5" customHeight="1" x14ac:dyDescent="0.25">
      <c r="A19" s="100"/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47"/>
      <c r="Q19" s="47"/>
      <c r="R19" s="47"/>
      <c r="S19" s="47"/>
      <c r="T19" s="47"/>
      <c r="U19" s="47"/>
      <c r="V19" s="49"/>
      <c r="W19" s="49"/>
      <c r="X19" s="49"/>
      <c r="Y19" s="49"/>
      <c r="Z19" s="49"/>
      <c r="AA19" s="50"/>
      <c r="AB19" s="51"/>
      <c r="AC19" s="50"/>
      <c r="AD19" s="52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142" t="s">
        <v>56</v>
      </c>
      <c r="AP19" s="142"/>
      <c r="AQ19" s="142"/>
      <c r="AR19" s="58"/>
      <c r="AS19" s="58"/>
      <c r="AT19" s="21"/>
      <c r="AU19" s="21"/>
      <c r="AV19" s="21"/>
      <c r="AW19" s="21"/>
      <c r="AX19" s="21"/>
      <c r="AY19" s="60" t="s">
        <v>19</v>
      </c>
      <c r="AZ19" s="60" t="s">
        <v>20</v>
      </c>
      <c r="BA19" s="60" t="s">
        <v>21</v>
      </c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5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58"/>
      <c r="CV19" s="58"/>
      <c r="CW19" s="58"/>
      <c r="CX19" s="58"/>
      <c r="CY19" s="5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</row>
    <row r="20" spans="1:153" ht="16.5" customHeight="1" x14ac:dyDescent="0.25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47"/>
      <c r="Q20" s="47"/>
      <c r="R20" s="47"/>
      <c r="S20" s="47"/>
      <c r="T20" s="47"/>
      <c r="U20" s="47"/>
      <c r="V20" s="53"/>
      <c r="W20" s="53"/>
      <c r="X20" s="53"/>
      <c r="Y20" s="53"/>
      <c r="Z20" s="53"/>
      <c r="AA20" s="54"/>
      <c r="AB20" s="55"/>
      <c r="AC20" s="54"/>
      <c r="AD20" s="56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143">
        <f>SUM(G5:H14)</f>
        <v>0</v>
      </c>
      <c r="AP20" s="143"/>
      <c r="AQ20" s="143"/>
      <c r="AR20" s="58"/>
      <c r="AS20" s="58"/>
      <c r="AT20" s="38"/>
      <c r="AU20" s="38"/>
      <c r="AV20" s="38"/>
      <c r="AW20" s="38"/>
      <c r="AX20" s="38"/>
      <c r="AY20" s="48" t="s">
        <v>19</v>
      </c>
      <c r="AZ20" s="48" t="s">
        <v>20</v>
      </c>
      <c r="BA20" s="48" t="s">
        <v>21</v>
      </c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58"/>
      <c r="CV20" s="58"/>
      <c r="CW20" s="58"/>
      <c r="CX20" s="58"/>
      <c r="CY20" s="5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</row>
    <row r="21" spans="1:153" ht="16.5" customHeight="1" x14ac:dyDescent="0.25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47"/>
      <c r="Q21" s="47"/>
      <c r="R21" s="47"/>
      <c r="S21" s="47"/>
      <c r="T21" s="47"/>
      <c r="U21" s="47"/>
      <c r="V21" s="53"/>
      <c r="W21" s="53"/>
      <c r="X21" s="53"/>
      <c r="Y21" s="53"/>
      <c r="Z21" s="53"/>
      <c r="AA21" s="54"/>
      <c r="AB21" s="55"/>
      <c r="AC21" s="54"/>
      <c r="AD21" s="56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143"/>
      <c r="AP21" s="143"/>
      <c r="AQ21" s="143"/>
      <c r="AR21" s="58"/>
      <c r="AS21" s="58"/>
      <c r="AT21" s="38"/>
      <c r="AU21" s="38"/>
      <c r="AV21" s="38"/>
      <c r="AW21" s="38"/>
      <c r="AX21" s="38"/>
      <c r="AY21" s="58"/>
      <c r="AZ21" s="58"/>
      <c r="BA21" s="63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58"/>
      <c r="CV21" s="58"/>
      <c r="CW21" s="58"/>
      <c r="CX21" s="58"/>
      <c r="CY21" s="5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</row>
    <row r="22" spans="1:153" ht="16.5" customHeight="1" x14ac:dyDescent="0.25">
      <c r="A22" s="100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47"/>
      <c r="Q22" s="47"/>
      <c r="R22" s="47"/>
      <c r="S22" s="47"/>
      <c r="T22" s="47"/>
      <c r="U22" s="47"/>
      <c r="V22" s="53"/>
      <c r="W22" s="53"/>
      <c r="X22" s="53"/>
      <c r="Y22" s="53"/>
      <c r="Z22" s="53"/>
      <c r="AA22" s="54"/>
      <c r="AB22" s="55"/>
      <c r="AC22" s="54"/>
      <c r="AD22" s="56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144" t="s">
        <v>57</v>
      </c>
      <c r="AP22" s="144"/>
      <c r="AQ22" s="144"/>
      <c r="AR22" s="58"/>
      <c r="AS22" s="58"/>
      <c r="AT22" s="38"/>
      <c r="AU22" s="38"/>
      <c r="AV22" s="38"/>
      <c r="AW22" s="38"/>
      <c r="AX22" s="38"/>
      <c r="AY22" s="58"/>
      <c r="AZ22" s="58"/>
      <c r="BA22" s="63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58"/>
      <c r="CV22" s="58"/>
      <c r="CW22" s="58"/>
      <c r="CX22" s="58"/>
      <c r="CY22" s="5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</row>
    <row r="23" spans="1:153" ht="16.5" customHeight="1" x14ac:dyDescent="0.25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47"/>
      <c r="Q23" s="47"/>
      <c r="R23" s="47"/>
      <c r="S23" s="47"/>
      <c r="T23" s="47"/>
      <c r="U23" s="47"/>
      <c r="V23" s="53"/>
      <c r="W23" s="53"/>
      <c r="X23" s="53"/>
      <c r="Y23" s="53"/>
      <c r="Z23" s="53"/>
      <c r="AA23" s="54"/>
      <c r="AB23" s="55"/>
      <c r="AC23" s="54"/>
      <c r="AD23" s="56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144"/>
      <c r="AP23" s="144"/>
      <c r="AQ23" s="144"/>
      <c r="AR23" s="58"/>
      <c r="AS23" s="58"/>
      <c r="AT23" s="38"/>
      <c r="AU23" s="38"/>
      <c r="AV23" s="38"/>
      <c r="AW23" s="38"/>
      <c r="AX23" s="38"/>
      <c r="AY23" s="58"/>
      <c r="AZ23" s="58"/>
      <c r="BA23" s="63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58"/>
      <c r="CV23" s="58"/>
      <c r="CW23" s="58"/>
      <c r="CX23" s="58"/>
      <c r="CY23" s="5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</row>
    <row r="24" spans="1:153" ht="16.5" customHeight="1" x14ac:dyDescent="0.25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47"/>
      <c r="Q24" s="47"/>
      <c r="R24" s="47"/>
      <c r="S24" s="47"/>
      <c r="T24" s="47"/>
      <c r="U24" s="47"/>
      <c r="V24" s="53"/>
      <c r="W24" s="53"/>
      <c r="X24" s="53"/>
      <c r="Y24" s="53"/>
      <c r="Z24" s="53"/>
      <c r="AA24" s="54"/>
      <c r="AB24" s="55"/>
      <c r="AC24" s="54"/>
      <c r="AD24" s="56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143">
        <f>AO20+'J02'!AO24:AP25</f>
        <v>0</v>
      </c>
      <c r="AP24" s="143"/>
      <c r="AQ24" s="143"/>
      <c r="AR24" s="58"/>
      <c r="AS24" s="58"/>
      <c r="AT24" s="38"/>
      <c r="AU24" s="38"/>
      <c r="AV24" s="38"/>
      <c r="AW24" s="38"/>
      <c r="AX24" s="38"/>
      <c r="AY24" s="58"/>
      <c r="AZ24" s="58"/>
      <c r="BA24" s="63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</row>
    <row r="25" spans="1:153" ht="16.5" customHeight="1" x14ac:dyDescent="0.25">
      <c r="A25" s="100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47"/>
      <c r="Q25" s="47"/>
      <c r="R25" s="47"/>
      <c r="S25" s="47"/>
      <c r="T25" s="47"/>
      <c r="U25" s="47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143"/>
      <c r="AP25" s="143"/>
      <c r="AQ25" s="143"/>
      <c r="AR25" s="48"/>
      <c r="AS25" s="48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48"/>
      <c r="EW25" s="48"/>
    </row>
    <row r="26" spans="1:153" ht="16.5" customHeight="1" x14ac:dyDescent="0.25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47"/>
      <c r="Q26" s="47"/>
      <c r="R26" s="47"/>
      <c r="S26" s="47"/>
      <c r="T26" s="47"/>
      <c r="U26" s="47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162" t="s">
        <v>58</v>
      </c>
      <c r="AP26" s="162"/>
      <c r="AQ26" s="162"/>
      <c r="AR26" s="48"/>
      <c r="AS26" s="48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  <c r="EU26" s="48"/>
      <c r="EV26" s="48"/>
      <c r="EW26" s="48"/>
    </row>
    <row r="27" spans="1:153" ht="16.5" customHeight="1" x14ac:dyDescent="0.25">
      <c r="A27" s="100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47"/>
      <c r="Q27" s="47"/>
      <c r="R27" s="47"/>
      <c r="S27" s="47"/>
      <c r="T27" s="47"/>
      <c r="U27" s="47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162"/>
      <c r="AP27" s="162"/>
      <c r="AQ27" s="162"/>
      <c r="AR27" s="48"/>
      <c r="AS27" s="48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  <c r="EU27" s="48"/>
      <c r="EV27" s="48"/>
      <c r="EW27" s="48"/>
    </row>
    <row r="28" spans="1:153" ht="16.5" customHeight="1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47"/>
      <c r="Q28" s="47"/>
      <c r="R28" s="47"/>
      <c r="S28" s="47"/>
      <c r="T28" s="47"/>
      <c r="U28" s="47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146" t="str">
        <f>IF(AE5=0,"",SUM(AI5:AI24)/SUM(AE5:AE24)*2)</f>
        <v/>
      </c>
      <c r="AP28" s="146"/>
      <c r="AQ28" s="146"/>
      <c r="AR28" s="48"/>
      <c r="AS28" s="48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  <c r="EU28" s="48"/>
      <c r="EV28" s="48"/>
      <c r="EW28" s="48"/>
    </row>
    <row r="29" spans="1:153" ht="16.5" customHeight="1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47"/>
      <c r="Q29" s="47"/>
      <c r="R29" s="47"/>
      <c r="S29" s="47"/>
      <c r="T29" s="47"/>
      <c r="U29" s="47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146"/>
      <c r="AP29" s="146"/>
      <c r="AQ29" s="146"/>
      <c r="AR29" s="48"/>
      <c r="AS29" s="48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  <c r="EU29" s="48"/>
      <c r="EV29" s="48"/>
      <c r="EW29" s="48"/>
    </row>
    <row r="30" spans="1:153" ht="16.5" customHeight="1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47"/>
      <c r="Q30" s="47"/>
      <c r="R30" s="47"/>
      <c r="S30" s="47"/>
      <c r="T30" s="47"/>
      <c r="U30" s="47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48"/>
      <c r="AS30" s="48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  <c r="EU30" s="48"/>
      <c r="EV30" s="48"/>
      <c r="EW30" s="48"/>
    </row>
    <row r="31" spans="1:153" ht="16.5" customHeigh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48"/>
      <c r="AS31" s="48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/>
      <c r="EU31" s="48"/>
      <c r="EV31" s="48"/>
      <c r="EW31" s="48"/>
    </row>
    <row r="32" spans="1:153" ht="16.5" customHeight="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48"/>
      <c r="AS32" s="48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48"/>
      <c r="EW32" s="48"/>
    </row>
    <row r="33" spans="1:153" ht="16.5" customHeight="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48"/>
      <c r="AS33" s="48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</row>
    <row r="34" spans="1:153" ht="16.5" customHeight="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48"/>
      <c r="AS34" s="48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48"/>
      <c r="EW34" s="48"/>
    </row>
    <row r="35" spans="1:153" ht="16.5" customHeight="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48"/>
      <c r="AS35" s="48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</row>
    <row r="36" spans="1:153" ht="16.5" customHeight="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48"/>
      <c r="AS36" s="48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</row>
  </sheetData>
  <mergeCells count="129">
    <mergeCell ref="O1:T2"/>
    <mergeCell ref="I1:N2"/>
    <mergeCell ref="A1:H2"/>
    <mergeCell ref="AO19:AQ19"/>
    <mergeCell ref="AO20:AQ21"/>
    <mergeCell ref="AO22:AQ23"/>
    <mergeCell ref="AO24:AQ25"/>
    <mergeCell ref="AO26:AQ27"/>
    <mergeCell ref="AO28:AQ29"/>
    <mergeCell ref="AK3:AK4"/>
    <mergeCell ref="AO3:AQ3"/>
    <mergeCell ref="AL3:AN3"/>
    <mergeCell ref="AJ3:AJ4"/>
    <mergeCell ref="AI3:AI4"/>
    <mergeCell ref="O11:R11"/>
    <mergeCell ref="O10:R10"/>
    <mergeCell ref="O9:R9"/>
    <mergeCell ref="O8:R8"/>
    <mergeCell ref="O7:R7"/>
    <mergeCell ref="B5:F5"/>
    <mergeCell ref="I6:M6"/>
    <mergeCell ref="I5:M5"/>
    <mergeCell ref="V5:Z5"/>
    <mergeCell ref="V1:AQ2"/>
    <mergeCell ref="BB3:BB4"/>
    <mergeCell ref="BN3:BP3"/>
    <mergeCell ref="BK3:BM3"/>
    <mergeCell ref="BI3:BI4"/>
    <mergeCell ref="BH3:BH4"/>
    <mergeCell ref="BG3:BG4"/>
    <mergeCell ref="BF3:BF4"/>
    <mergeCell ref="BE3:BE4"/>
    <mergeCell ref="BD3:BD4"/>
    <mergeCell ref="CN3:CP3"/>
    <mergeCell ref="CK3:CM3"/>
    <mergeCell ref="AT12:AX12"/>
    <mergeCell ref="AT11:AX11"/>
    <mergeCell ref="AT10:AX10"/>
    <mergeCell ref="AT9:AX9"/>
    <mergeCell ref="AT8:AX8"/>
    <mergeCell ref="AT7:AX7"/>
    <mergeCell ref="CJ1:CJ3"/>
    <mergeCell ref="CI1:CI3"/>
    <mergeCell ref="CH1:CH3"/>
    <mergeCell ref="CG1:CG3"/>
    <mergeCell ref="CF1:CF3"/>
    <mergeCell ref="CE1:CE3"/>
    <mergeCell ref="AT1:BP2"/>
    <mergeCell ref="AT3:AX4"/>
    <mergeCell ref="AZ3:BA4"/>
    <mergeCell ref="AY3:AY4"/>
    <mergeCell ref="BJ3:BJ4"/>
    <mergeCell ref="CD1:CD3"/>
    <mergeCell ref="CC1:CC3"/>
    <mergeCell ref="CB1:CB3"/>
    <mergeCell ref="AT6:AX6"/>
    <mergeCell ref="AT5:AX5"/>
    <mergeCell ref="A3:A4"/>
    <mergeCell ref="B3:F4"/>
    <mergeCell ref="H3:H4"/>
    <mergeCell ref="G3:G4"/>
    <mergeCell ref="I3:M4"/>
    <mergeCell ref="AC3:AC4"/>
    <mergeCell ref="B6:F6"/>
    <mergeCell ref="B12:F12"/>
    <mergeCell ref="B11:F11"/>
    <mergeCell ref="B10:F10"/>
    <mergeCell ref="B9:F9"/>
    <mergeCell ref="B8:F8"/>
    <mergeCell ref="B7:F7"/>
    <mergeCell ref="I12:M12"/>
    <mergeCell ref="I11:M11"/>
    <mergeCell ref="I10:M10"/>
    <mergeCell ref="I9:M9"/>
    <mergeCell ref="S11:T11"/>
    <mergeCell ref="S10:T10"/>
    <mergeCell ref="S9:T9"/>
    <mergeCell ref="S8:T8"/>
    <mergeCell ref="S7:T7"/>
    <mergeCell ref="S6:T6"/>
    <mergeCell ref="S5:T5"/>
    <mergeCell ref="A15:O30"/>
    <mergeCell ref="B14:F14"/>
    <mergeCell ref="B13:F13"/>
    <mergeCell ref="I14:M14"/>
    <mergeCell ref="I13:M13"/>
    <mergeCell ref="AH3:AH4"/>
    <mergeCell ref="AG3:AG4"/>
    <mergeCell ref="AF3:AF4"/>
    <mergeCell ref="AE3:AE4"/>
    <mergeCell ref="AD3:AD4"/>
    <mergeCell ref="V6:Z6"/>
    <mergeCell ref="N3:N4"/>
    <mergeCell ref="V3:Z4"/>
    <mergeCell ref="AA3:AB4"/>
    <mergeCell ref="S3:T4"/>
    <mergeCell ref="O6:R6"/>
    <mergeCell ref="O5:R5"/>
    <mergeCell ref="O3:R4"/>
    <mergeCell ref="I8:M8"/>
    <mergeCell ref="I7:M7"/>
    <mergeCell ref="V12:Z12"/>
    <mergeCell ref="V11:Z11"/>
    <mergeCell ref="V10:Z10"/>
    <mergeCell ref="V9:Z9"/>
    <mergeCell ref="V18:Z18"/>
    <mergeCell ref="V17:Z17"/>
    <mergeCell ref="V16:Z16"/>
    <mergeCell ref="V15:Z15"/>
    <mergeCell ref="V14:Z14"/>
    <mergeCell ref="V13:Z13"/>
    <mergeCell ref="V8:Z8"/>
    <mergeCell ref="V7:Z7"/>
    <mergeCell ref="CA1:CA3"/>
    <mergeCell ref="BZ1:BZ3"/>
    <mergeCell ref="BY1:BY3"/>
    <mergeCell ref="BX1:BX3"/>
    <mergeCell ref="BW1:BW3"/>
    <mergeCell ref="BV1:BV3"/>
    <mergeCell ref="BU1:BU3"/>
    <mergeCell ref="BT1:BT3"/>
    <mergeCell ref="BS1:BS3"/>
    <mergeCell ref="AT18:AX18"/>
    <mergeCell ref="AT17:AX17"/>
    <mergeCell ref="AT16:AX16"/>
    <mergeCell ref="AT15:AX15"/>
    <mergeCell ref="AT14:AX14"/>
    <mergeCell ref="AT13:AX13"/>
    <mergeCell ref="BC3:BC4"/>
  </mergeCells>
  <conditionalFormatting sqref="AB5:AB24">
    <cfRule type="cellIs" dxfId="98" priority="5" operator="equal">
      <formula>"q"</formula>
    </cfRule>
    <cfRule type="cellIs" dxfId="97" priority="6" operator="equal">
      <formula>"p"</formula>
    </cfRule>
  </conditionalFormatting>
  <conditionalFormatting sqref="BA5:BA18 BA21:BA24">
    <cfRule type="cellIs" dxfId="96" priority="3" operator="equal">
      <formula>"q"</formula>
    </cfRule>
    <cfRule type="cellIs" dxfId="95" priority="4" operator="equal">
      <formula>"p"</formula>
    </cfRule>
  </conditionalFormatting>
  <conditionalFormatting sqref="AA5:AA24">
    <cfRule type="cellIs" dxfId="94" priority="1" operator="lessThan">
      <formula>0</formula>
    </cfRule>
    <cfRule type="cellIs" dxfId="93" priority="2" operator="greaterThan">
      <formula>0</formula>
    </cfRule>
  </conditionalFormatting>
  <dataValidations count="2">
    <dataValidation type="list" allowBlank="1" showInputMessage="1" showErrorMessage="1" sqref="I12:M14 B12:F14">
      <formula1>Lesclubs</formula1>
    </dataValidation>
    <dataValidation type="list" allowBlank="1" showInputMessage="1" showErrorMessage="1" sqref="B5:F11 I5:M11">
      <formula1>Lesengagés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R36"/>
  <sheetViews>
    <sheetView workbookViewId="0">
      <selection sqref="A1:H2"/>
    </sheetView>
  </sheetViews>
  <sheetFormatPr baseColWidth="10" defaultRowHeight="16.5" customHeight="1" x14ac:dyDescent="0.25"/>
  <cols>
    <col min="1" max="14" width="5.42578125" style="2" customWidth="1"/>
    <col min="15" max="18" width="6.7109375" style="2" customWidth="1"/>
    <col min="19" max="43" width="5.42578125" style="2" customWidth="1"/>
    <col min="44" max="45" width="5.42578125" style="3" hidden="1" customWidth="1"/>
    <col min="46" max="68" width="5.42578125" style="2" hidden="1" customWidth="1"/>
    <col min="69" max="70" width="26.28515625" style="3" hidden="1" customWidth="1"/>
    <col min="71" max="94" width="5.42578125" style="3" hidden="1" customWidth="1"/>
    <col min="95" max="95" width="38.85546875" style="3" hidden="1" customWidth="1"/>
    <col min="96" max="96" width="22.28515625" style="3" hidden="1" customWidth="1"/>
    <col min="97" max="97" width="5.42578125" style="3" hidden="1" customWidth="1"/>
    <col min="98" max="98" width="38.85546875" style="3" hidden="1" customWidth="1"/>
    <col min="99" max="210" width="5.42578125" style="3" customWidth="1"/>
    <col min="211" max="215" width="5.42578125" style="2" customWidth="1"/>
    <col min="216" max="378" width="5.42578125" style="1" customWidth="1"/>
    <col min="379" max="382" width="11" style="1"/>
  </cols>
  <sheetData>
    <row r="1" spans="1:153" ht="16.5" customHeight="1" thickTop="1" x14ac:dyDescent="0.25">
      <c r="A1" s="158" t="str">
        <f>'J01'!A1:C2</f>
        <v>Nom du Championnat</v>
      </c>
      <c r="B1" s="159"/>
      <c r="C1" s="159"/>
      <c r="D1" s="159"/>
      <c r="E1" s="159"/>
      <c r="F1" s="159"/>
      <c r="G1" s="159"/>
      <c r="H1" s="159"/>
      <c r="I1" s="134" t="str">
        <f>'J01'!H1:K2</f>
        <v>2016-2017</v>
      </c>
      <c r="J1" s="135"/>
      <c r="K1" s="135"/>
      <c r="L1" s="135"/>
      <c r="M1" s="135"/>
      <c r="N1" s="136"/>
      <c r="O1" s="130" t="s">
        <v>31</v>
      </c>
      <c r="P1" s="130"/>
      <c r="Q1" s="130"/>
      <c r="R1" s="130"/>
      <c r="S1" s="130"/>
      <c r="T1" s="131"/>
      <c r="U1" s="24"/>
      <c r="V1" s="153" t="s">
        <v>2</v>
      </c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48"/>
      <c r="AS1" s="48"/>
      <c r="AT1" s="129" t="s">
        <v>2</v>
      </c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48"/>
      <c r="BR1" s="48"/>
      <c r="BS1" s="95" t="s">
        <v>13</v>
      </c>
      <c r="BT1" s="95" t="s">
        <v>14</v>
      </c>
      <c r="BU1" s="95" t="s">
        <v>13</v>
      </c>
      <c r="BV1" s="95" t="s">
        <v>14</v>
      </c>
      <c r="BW1" s="95" t="s">
        <v>13</v>
      </c>
      <c r="BX1" s="95" t="s">
        <v>14</v>
      </c>
      <c r="BY1" s="95" t="s">
        <v>13</v>
      </c>
      <c r="BZ1" s="95" t="s">
        <v>14</v>
      </c>
      <c r="CA1" s="95" t="s">
        <v>13</v>
      </c>
      <c r="CB1" s="95" t="s">
        <v>14</v>
      </c>
      <c r="CC1" s="95" t="s">
        <v>13</v>
      </c>
      <c r="CD1" s="95" t="s">
        <v>14</v>
      </c>
      <c r="CE1" s="95" t="s">
        <v>13</v>
      </c>
      <c r="CF1" s="95" t="s">
        <v>14</v>
      </c>
      <c r="CG1" s="95" t="s">
        <v>13</v>
      </c>
      <c r="CH1" s="95" t="s">
        <v>14</v>
      </c>
      <c r="CI1" s="95" t="s">
        <v>13</v>
      </c>
      <c r="CJ1" s="95" t="s">
        <v>14</v>
      </c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  <c r="DO1" s="48"/>
      <c r="DP1" s="48"/>
      <c r="DQ1" s="48"/>
      <c r="DR1" s="48"/>
      <c r="DS1" s="48"/>
      <c r="DT1" s="48"/>
      <c r="DU1" s="48"/>
      <c r="DV1" s="48"/>
      <c r="DW1" s="48"/>
      <c r="DX1" s="48"/>
      <c r="DY1" s="48"/>
      <c r="DZ1" s="48"/>
      <c r="EA1" s="48"/>
      <c r="EB1" s="48"/>
      <c r="EC1" s="48"/>
      <c r="ED1" s="48"/>
      <c r="EE1" s="48"/>
      <c r="EF1" s="48"/>
      <c r="EG1" s="48"/>
      <c r="EH1" s="48"/>
      <c r="EI1" s="48"/>
      <c r="EJ1" s="48"/>
      <c r="EK1" s="48"/>
      <c r="EL1" s="48"/>
      <c r="EM1" s="48"/>
      <c r="EN1" s="48"/>
      <c r="EO1" s="48"/>
      <c r="EP1" s="48"/>
      <c r="EQ1" s="48"/>
      <c r="ER1" s="48"/>
      <c r="ES1" s="48"/>
      <c r="ET1" s="48"/>
      <c r="EU1" s="48"/>
      <c r="EV1" s="48"/>
      <c r="EW1" s="48"/>
    </row>
    <row r="2" spans="1:153" ht="16.5" customHeight="1" thickBot="1" x14ac:dyDescent="0.3">
      <c r="A2" s="160"/>
      <c r="B2" s="161"/>
      <c r="C2" s="161"/>
      <c r="D2" s="161"/>
      <c r="E2" s="161"/>
      <c r="F2" s="161"/>
      <c r="G2" s="161"/>
      <c r="H2" s="161"/>
      <c r="I2" s="137"/>
      <c r="J2" s="138"/>
      <c r="K2" s="138"/>
      <c r="L2" s="138"/>
      <c r="M2" s="138"/>
      <c r="N2" s="139"/>
      <c r="O2" s="132"/>
      <c r="P2" s="132"/>
      <c r="Q2" s="132"/>
      <c r="R2" s="132"/>
      <c r="S2" s="132"/>
      <c r="T2" s="133"/>
      <c r="U2" s="2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48"/>
      <c r="AS2" s="48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48"/>
      <c r="BR2" s="48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  <c r="CH2" s="95"/>
      <c r="CI2" s="95"/>
      <c r="CJ2" s="95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</row>
    <row r="3" spans="1:153" ht="16.5" customHeight="1" thickTop="1" x14ac:dyDescent="0.25">
      <c r="A3" s="119" t="s">
        <v>3</v>
      </c>
      <c r="B3" s="120" t="s">
        <v>4</v>
      </c>
      <c r="C3" s="120"/>
      <c r="D3" s="120"/>
      <c r="E3" s="120"/>
      <c r="F3" s="120"/>
      <c r="G3" s="120" t="s">
        <v>5</v>
      </c>
      <c r="H3" s="120" t="s">
        <v>5</v>
      </c>
      <c r="I3" s="120" t="s">
        <v>4</v>
      </c>
      <c r="J3" s="120"/>
      <c r="K3" s="120"/>
      <c r="L3" s="120"/>
      <c r="M3" s="120"/>
      <c r="N3" s="106" t="s">
        <v>3</v>
      </c>
      <c r="O3" s="116" t="s">
        <v>54</v>
      </c>
      <c r="P3" s="117"/>
      <c r="Q3" s="117"/>
      <c r="R3" s="111"/>
      <c r="S3" s="111" t="s">
        <v>55</v>
      </c>
      <c r="T3" s="112"/>
      <c r="U3" s="24"/>
      <c r="V3" s="102" t="s">
        <v>4</v>
      </c>
      <c r="W3" s="102"/>
      <c r="X3" s="102"/>
      <c r="Y3" s="102"/>
      <c r="Z3" s="107"/>
      <c r="AA3" s="104" t="s">
        <v>6</v>
      </c>
      <c r="AB3" s="109"/>
      <c r="AC3" s="121" t="s">
        <v>32</v>
      </c>
      <c r="AD3" s="104" t="s">
        <v>8</v>
      </c>
      <c r="AE3" s="102" t="s">
        <v>9</v>
      </c>
      <c r="AF3" s="102" t="s">
        <v>10</v>
      </c>
      <c r="AG3" s="102" t="s">
        <v>11</v>
      </c>
      <c r="AH3" s="102" t="s">
        <v>3</v>
      </c>
      <c r="AI3" s="102" t="s">
        <v>15</v>
      </c>
      <c r="AJ3" s="102" t="s">
        <v>16</v>
      </c>
      <c r="AK3" s="109" t="s">
        <v>12</v>
      </c>
      <c r="AL3" s="147" t="s">
        <v>13</v>
      </c>
      <c r="AM3" s="102"/>
      <c r="AN3" s="107"/>
      <c r="AO3" s="104" t="s">
        <v>14</v>
      </c>
      <c r="AP3" s="102"/>
      <c r="AQ3" s="102"/>
      <c r="AR3" s="48"/>
      <c r="AS3" s="48"/>
      <c r="AT3" s="99" t="s">
        <v>4</v>
      </c>
      <c r="AU3" s="99"/>
      <c r="AV3" s="99"/>
      <c r="AW3" s="99"/>
      <c r="AX3" s="99"/>
      <c r="AY3" s="99" t="s">
        <v>7</v>
      </c>
      <c r="AZ3" s="99" t="s">
        <v>6</v>
      </c>
      <c r="BA3" s="99"/>
      <c r="BB3" s="99" t="s">
        <v>7</v>
      </c>
      <c r="BC3" s="99" t="s">
        <v>8</v>
      </c>
      <c r="BD3" s="99" t="s">
        <v>9</v>
      </c>
      <c r="BE3" s="99" t="s">
        <v>10</v>
      </c>
      <c r="BF3" s="99" t="s">
        <v>11</v>
      </c>
      <c r="BG3" s="99" t="s">
        <v>3</v>
      </c>
      <c r="BH3" s="99" t="s">
        <v>15</v>
      </c>
      <c r="BI3" s="99" t="s">
        <v>16</v>
      </c>
      <c r="BJ3" s="99" t="s">
        <v>12</v>
      </c>
      <c r="BK3" s="99" t="s">
        <v>13</v>
      </c>
      <c r="BL3" s="99"/>
      <c r="BM3" s="99"/>
      <c r="BN3" s="99" t="s">
        <v>14</v>
      </c>
      <c r="BO3" s="99"/>
      <c r="BP3" s="99"/>
      <c r="BQ3" s="48"/>
      <c r="BR3" s="48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128" t="s">
        <v>13</v>
      </c>
      <c r="CL3" s="128"/>
      <c r="CM3" s="128"/>
      <c r="CN3" s="128" t="s">
        <v>14</v>
      </c>
      <c r="CO3" s="128"/>
      <c r="CP3" s="12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</row>
    <row r="4" spans="1:153" ht="16.5" customHeight="1" thickBot="1" x14ac:dyDescent="0.3">
      <c r="A4" s="119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06"/>
      <c r="O4" s="116"/>
      <c r="P4" s="117"/>
      <c r="Q4" s="117"/>
      <c r="R4" s="111"/>
      <c r="S4" s="111"/>
      <c r="T4" s="112"/>
      <c r="U4" s="24"/>
      <c r="V4" s="103"/>
      <c r="W4" s="103"/>
      <c r="X4" s="103"/>
      <c r="Y4" s="103"/>
      <c r="Z4" s="108"/>
      <c r="AA4" s="105"/>
      <c r="AB4" s="110"/>
      <c r="AC4" s="122"/>
      <c r="AD4" s="105"/>
      <c r="AE4" s="103"/>
      <c r="AF4" s="103"/>
      <c r="AG4" s="103"/>
      <c r="AH4" s="103"/>
      <c r="AI4" s="103"/>
      <c r="AJ4" s="103"/>
      <c r="AK4" s="110"/>
      <c r="AL4" s="40" t="s">
        <v>10</v>
      </c>
      <c r="AM4" s="41" t="s">
        <v>11</v>
      </c>
      <c r="AN4" s="42" t="s">
        <v>3</v>
      </c>
      <c r="AO4" s="43" t="s">
        <v>10</v>
      </c>
      <c r="AP4" s="41" t="s">
        <v>11</v>
      </c>
      <c r="AQ4" s="41" t="s">
        <v>3</v>
      </c>
      <c r="AR4" s="48"/>
      <c r="AS4" s="48" t="s">
        <v>7</v>
      </c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4" t="s">
        <v>10</v>
      </c>
      <c r="BL4" s="4" t="s">
        <v>11</v>
      </c>
      <c r="BM4" s="4" t="s">
        <v>3</v>
      </c>
      <c r="BN4" s="4" t="s">
        <v>10</v>
      </c>
      <c r="BO4" s="4" t="s">
        <v>11</v>
      </c>
      <c r="BP4" s="46" t="s">
        <v>3</v>
      </c>
      <c r="BQ4" s="44" t="s">
        <v>17</v>
      </c>
      <c r="BR4" s="44" t="s">
        <v>17</v>
      </c>
      <c r="BS4" s="44" t="s">
        <v>3</v>
      </c>
      <c r="BT4" s="44" t="s">
        <v>3</v>
      </c>
      <c r="BU4" s="44" t="s">
        <v>8</v>
      </c>
      <c r="BV4" s="44" t="s">
        <v>8</v>
      </c>
      <c r="BW4" s="44" t="s">
        <v>18</v>
      </c>
      <c r="BX4" s="44" t="s">
        <v>18</v>
      </c>
      <c r="BY4" s="44" t="s">
        <v>9</v>
      </c>
      <c r="BZ4" s="44" t="s">
        <v>9</v>
      </c>
      <c r="CA4" s="44" t="s">
        <v>10</v>
      </c>
      <c r="CB4" s="44" t="s">
        <v>10</v>
      </c>
      <c r="CC4" s="44" t="s">
        <v>11</v>
      </c>
      <c r="CD4" s="44" t="s">
        <v>11</v>
      </c>
      <c r="CE4" s="44" t="s">
        <v>3</v>
      </c>
      <c r="CF4" s="44" t="s">
        <v>3</v>
      </c>
      <c r="CG4" s="44" t="s">
        <v>15</v>
      </c>
      <c r="CH4" s="44" t="s">
        <v>15</v>
      </c>
      <c r="CI4" s="44" t="s">
        <v>16</v>
      </c>
      <c r="CJ4" s="44" t="s">
        <v>16</v>
      </c>
      <c r="CK4" s="44" t="s">
        <v>10</v>
      </c>
      <c r="CL4" s="44" t="s">
        <v>11</v>
      </c>
      <c r="CM4" s="44" t="s">
        <v>3</v>
      </c>
      <c r="CN4" s="44" t="s">
        <v>10</v>
      </c>
      <c r="CO4" s="44" t="s">
        <v>11</v>
      </c>
      <c r="CP4" s="45" t="s">
        <v>3</v>
      </c>
      <c r="CQ4" s="44" t="s">
        <v>4</v>
      </c>
      <c r="CR4" s="44" t="s">
        <v>17</v>
      </c>
      <c r="CS4" s="44" t="s">
        <v>7</v>
      </c>
      <c r="CT4" s="44" t="s">
        <v>4</v>
      </c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</row>
    <row r="5" spans="1:153" ht="16.5" customHeight="1" thickTop="1" x14ac:dyDescent="0.25">
      <c r="A5" s="72"/>
      <c r="B5" s="118"/>
      <c r="C5" s="118"/>
      <c r="D5" s="118"/>
      <c r="E5" s="118"/>
      <c r="F5" s="118"/>
      <c r="G5" s="20"/>
      <c r="H5" s="20"/>
      <c r="I5" s="118"/>
      <c r="J5" s="118"/>
      <c r="K5" s="118"/>
      <c r="L5" s="118"/>
      <c r="M5" s="118"/>
      <c r="N5" s="71"/>
      <c r="O5" s="113"/>
      <c r="P5" s="114"/>
      <c r="Q5" s="114"/>
      <c r="R5" s="115"/>
      <c r="S5" s="126"/>
      <c r="T5" s="127"/>
      <c r="U5" s="24"/>
      <c r="V5" s="151" t="str">
        <f t="shared" ref="V5:V18" si="0">VLOOKUP(AR5,$AS$5:$AX$18,2,0)</f>
        <v>Equipe 01</v>
      </c>
      <c r="W5" s="151"/>
      <c r="X5" s="151"/>
      <c r="Y5" s="151"/>
      <c r="Z5" s="152"/>
      <c r="AA5" s="76">
        <f t="shared" ref="AA5:AA18" si="1">VLOOKUP(V5,$AT$5:$BP$18,7,0)</f>
        <v>0</v>
      </c>
      <c r="AB5" s="77" t="str">
        <f t="shared" ref="AB5:AB18" si="2">VLOOKUP(V5,$AT$5:$BP$18,8,0)</f>
        <v>u</v>
      </c>
      <c r="AC5" s="78">
        <v>1</v>
      </c>
      <c r="AD5" s="79">
        <f t="shared" ref="AD5:AD18" si="3">VLOOKUP(V5,$AT$5:$BP$18,10,0)</f>
        <v>0</v>
      </c>
      <c r="AE5" s="80">
        <f t="shared" ref="AE5:AE18" si="4">VLOOKUP(V5,$AT$5:$BP$18,11,0)</f>
        <v>0</v>
      </c>
      <c r="AF5" s="80">
        <f t="shared" ref="AF5:AF18" si="5">VLOOKUP(V5,$AT$5:$BP$18,12,0)</f>
        <v>0</v>
      </c>
      <c r="AG5" s="80">
        <f t="shared" ref="AG5:AG18" si="6">VLOOKUP(V5,$AT$5:$BP$18,13,0)</f>
        <v>0</v>
      </c>
      <c r="AH5" s="80">
        <f t="shared" ref="AH5:AH18" si="7">VLOOKUP(V5,$AT$5:$BP$18,14,0)</f>
        <v>0</v>
      </c>
      <c r="AI5" s="80">
        <f t="shared" ref="AI5:AI18" si="8">VLOOKUP(V5,$AT$5:$BP$18,15,0)</f>
        <v>0</v>
      </c>
      <c r="AJ5" s="80">
        <f t="shared" ref="AJ5:AJ18" si="9">VLOOKUP(V5,$AT$5:$BP$18,16,0)</f>
        <v>0</v>
      </c>
      <c r="AK5" s="81">
        <f t="shared" ref="AK5:AK18" si="10">VLOOKUP(V5,$AT$5:$BP$18,17,0)</f>
        <v>0</v>
      </c>
      <c r="AL5" s="82">
        <f t="shared" ref="AL5:AL18" si="11">VLOOKUP(V5,$AT$5:$BP$18,18,0)</f>
        <v>0</v>
      </c>
      <c r="AM5" s="80">
        <f t="shared" ref="AM5:AM18" si="12">VLOOKUP(V5,$AT$5:$BP$18,19,0)</f>
        <v>0</v>
      </c>
      <c r="AN5" s="83">
        <f>VLOOKUP(V5,$AT$5:$BP$18,20,0)</f>
        <v>0</v>
      </c>
      <c r="AO5" s="76">
        <f t="shared" ref="AO5:AO18" si="13">VLOOKUP(V5,$AT$5:$BP$18,21,0)</f>
        <v>0</v>
      </c>
      <c r="AP5" s="80">
        <f>VLOOKUP(V5,$AT$5:$BP$18,22,0)</f>
        <v>0</v>
      </c>
      <c r="AQ5" s="80">
        <f t="shared" ref="AQ5:AQ18" si="14">VLOOKUP(V5,$AT$5:$BP$18,23,0)</f>
        <v>0</v>
      </c>
      <c r="AR5" s="48">
        <v>1</v>
      </c>
      <c r="AS5" s="48">
        <f>BB5</f>
        <v>1</v>
      </c>
      <c r="AT5" s="155" t="str">
        <f>'J01'!AT5:AX5</f>
        <v>Equipe 01</v>
      </c>
      <c r="AU5" s="156"/>
      <c r="AV5" s="156"/>
      <c r="AW5" s="156"/>
      <c r="AX5" s="157"/>
      <c r="AY5" s="4">
        <f t="shared" ref="AY5:AY18" si="15">RANK(BQ5,$BQ$5:$BQ$18)</f>
        <v>1</v>
      </c>
      <c r="AZ5" s="4">
        <f>'J03'!AY5-AY5</f>
        <v>0</v>
      </c>
      <c r="BA5" s="5" t="str">
        <f>IF(AY5&gt;'J03'!AY5,'J03'!$BA$20,IF(AY5='J03'!AY5,'J03'!$AZ$20,IF(AY5&lt;'J03'!AY5,'J03'!$AY$20)))</f>
        <v>u</v>
      </c>
      <c r="BB5" s="4">
        <f>RANK(BR5,$BR$5:$BR$18)</f>
        <v>1</v>
      </c>
      <c r="BC5" s="4">
        <f>SUMPRODUCT(($B$5:$F$14=AT5)*($BW$5:$BW$14))+SUMPRODUCT(($I$5:$M$14=AT5)*($BX$5:$BX$14))+'J03'!BC5</f>
        <v>0</v>
      </c>
      <c r="BD5" s="4">
        <f>SUMPRODUCT(($B$5:$F$14=AT5)*($BY$5:$BY$14))+SUMPRODUCT(($I$5:$M$14=AT5)*($BZ$5:$BZ$14))+'J03'!BD5</f>
        <v>0</v>
      </c>
      <c r="BE5" s="4">
        <f>SUMPRODUCT(($B$5:$F$14=AT5)*($CA$5:$CA$14))+SUMPRODUCT(($I$5:$M$14=AT5)*($CB$5:$CB$14))+'J03'!BE5</f>
        <v>0</v>
      </c>
      <c r="BF5" s="4">
        <f>SUMPRODUCT(($B$5:$F$14=AT5)*($CC$5:$CC$14))+SUMPRODUCT(($I$5:$M$14=AT5)*($CD$5:$CD$14))+'J03'!BF5</f>
        <v>0</v>
      </c>
      <c r="BG5" s="4">
        <f>SUMPRODUCT(($B$5:$F$14=AT5)*($CE$5:$CE$14))+SUMPRODUCT(($I$5:$M$14=AT5)*($CF$5:$CF$14))+'J03'!BG5</f>
        <v>0</v>
      </c>
      <c r="BH5" s="4">
        <f>SUMPRODUCT(($B$5:$F$14=AT5)*($CG$5:$CG$14))+SUMPRODUCT(($I$5:$M$14=AT5)*($CH$5:$CH$14))+'J03'!BH5</f>
        <v>0</v>
      </c>
      <c r="BI5" s="4">
        <f>SUMPRODUCT(($B$5:$F$14=AT5)*($CI$5:$CI$14))+SUMPRODUCT(($I$5:$M$14=AT5)*($CJ$5:$CJ$14))+'J03'!BI5</f>
        <v>0</v>
      </c>
      <c r="BJ5" s="4">
        <f>BH5-BI5</f>
        <v>0</v>
      </c>
      <c r="BK5" s="4">
        <f>SUMPRODUCT(($B$5:$F$14=AT5)*($CK$5:$CK$14))+'J03'!BK5</f>
        <v>0</v>
      </c>
      <c r="BL5" s="4">
        <f>SUMPRODUCT(($B$5:$F$14=AT5)*($CL$5:$CL$14))+'J03'!BL5</f>
        <v>0</v>
      </c>
      <c r="BM5" s="4">
        <f>SUMPRODUCT(($B$5:$F$14=AT5)*($CM$5:$CM$14))+'J03'!BM5</f>
        <v>0</v>
      </c>
      <c r="BN5" s="4">
        <f>SUMPRODUCT(($I$5:$M$14=AT5)*($CN$5:$CN$14))+'J03'!BN5</f>
        <v>0</v>
      </c>
      <c r="BO5" s="4">
        <f>SUMPRODUCT(($I$5:$M$14=AT5)*($CO$5:$CO$14))+'J03'!BO5</f>
        <v>0</v>
      </c>
      <c r="BP5" s="46">
        <f>SUMPRODUCT(($I$5:$M$14=AT5)*($CP$5:$CP$14))+'J03'!BP5</f>
        <v>0</v>
      </c>
      <c r="BQ5" s="44">
        <f>SUM(BC5*1000+(BJ5)/100+(BH5)/1000)</f>
        <v>0</v>
      </c>
      <c r="BR5" s="64">
        <f>BQ5+0.0000014</f>
        <v>1.3999999999999999E-6</v>
      </c>
      <c r="BS5" s="44">
        <f>A5</f>
        <v>0</v>
      </c>
      <c r="BT5" s="44">
        <f>N5</f>
        <v>0</v>
      </c>
      <c r="BU5" s="44">
        <f>IF(G5="",0,IF(G5&gt;H5,3,IF(G5=H5,1,IF(G5&lt;H5,0))))</f>
        <v>0</v>
      </c>
      <c r="BV5" s="44">
        <f>IF(H5="",0,IF(H5&gt;G5,3,IF(H5=G5,1,IF(H5&lt;G5,0))))</f>
        <v>0</v>
      </c>
      <c r="BW5" s="44">
        <f>BU5-BS5</f>
        <v>0</v>
      </c>
      <c r="BX5" s="44">
        <f>BV5-BT5</f>
        <v>0</v>
      </c>
      <c r="BY5" s="44">
        <f>IF(G5="",0,1)</f>
        <v>0</v>
      </c>
      <c r="BZ5" s="44">
        <f>IF(H5="",0,1)</f>
        <v>0</v>
      </c>
      <c r="CA5" s="44" t="b">
        <f>IF(G5&lt;&gt;"",IF(G5&gt;H5,1))</f>
        <v>0</v>
      </c>
      <c r="CB5" s="44" t="b">
        <f>IF(H5&lt;&gt;"",IF(H5&gt;G5,1))</f>
        <v>0</v>
      </c>
      <c r="CC5" s="44" t="b">
        <f>IF(G5&lt;&gt;"",IF(G5=H5,1))</f>
        <v>0</v>
      </c>
      <c r="CD5" s="44" t="b">
        <f>IF(H5&lt;&gt;"",IF(H5=G5,1))</f>
        <v>0</v>
      </c>
      <c r="CE5" s="44" t="b">
        <f>IF(G5&lt;&gt;"",IF(G5&lt;H5,1))</f>
        <v>0</v>
      </c>
      <c r="CF5" s="44" t="b">
        <f>IF(H5&lt;&gt;"",IF(H5&lt;G5,1))</f>
        <v>0</v>
      </c>
      <c r="CG5" s="44">
        <f>G5</f>
        <v>0</v>
      </c>
      <c r="CH5" s="44">
        <f>H5</f>
        <v>0</v>
      </c>
      <c r="CI5" s="44">
        <f>H5</f>
        <v>0</v>
      </c>
      <c r="CJ5" s="44">
        <f>G5</f>
        <v>0</v>
      </c>
      <c r="CK5" s="44" t="b">
        <f>IF(G5&lt;&gt;"",IF(G5&gt;H5,1))</f>
        <v>0</v>
      </c>
      <c r="CL5" s="44" t="b">
        <f>IF(G5&lt;&gt;"",IF(G5=H5,1))</f>
        <v>0</v>
      </c>
      <c r="CM5" s="44" t="b">
        <f>IF(G5&lt;&gt;"",IF(G5&lt;H5,1))</f>
        <v>0</v>
      </c>
      <c r="CN5" s="44" t="b">
        <f>IF(H5&lt;&gt;"",IF(H5&gt;G5,1))</f>
        <v>0</v>
      </c>
      <c r="CO5" s="44" t="b">
        <f>IF(H5&lt;&gt;"",IF(H5=G5,1))</f>
        <v>0</v>
      </c>
      <c r="CP5" s="45" t="b">
        <f>IF(H5&lt;&gt;"",IF(H5&lt;G5,1))</f>
        <v>0</v>
      </c>
      <c r="CQ5" s="44" t="str">
        <f t="shared" ref="CQ5:CQ18" si="16">VLOOKUP(AR5,$AS$5:$AX$18,2,0)</f>
        <v>Equipe 01</v>
      </c>
      <c r="CR5" s="44">
        <f t="shared" ref="CR5:CR18" si="17">VLOOKUP(CQ5,$AT$5:$BQ$18,24,0)</f>
        <v>0</v>
      </c>
      <c r="CS5" s="44">
        <f t="shared" ref="CS5:CS18" si="18">RANK(CR5,$CR$5:$CR$18)</f>
        <v>1</v>
      </c>
      <c r="CT5" s="44" t="str">
        <f>AT5</f>
        <v>Equipe 01</v>
      </c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</row>
    <row r="6" spans="1:153" ht="16.5" customHeight="1" x14ac:dyDescent="0.25">
      <c r="A6" s="72"/>
      <c r="B6" s="118"/>
      <c r="C6" s="118"/>
      <c r="D6" s="118"/>
      <c r="E6" s="118"/>
      <c r="F6" s="118"/>
      <c r="G6" s="20"/>
      <c r="H6" s="20"/>
      <c r="I6" s="118"/>
      <c r="J6" s="118"/>
      <c r="K6" s="118"/>
      <c r="L6" s="118"/>
      <c r="M6" s="118"/>
      <c r="N6" s="71"/>
      <c r="O6" s="113"/>
      <c r="P6" s="114"/>
      <c r="Q6" s="114"/>
      <c r="R6" s="115"/>
      <c r="S6" s="126"/>
      <c r="T6" s="127"/>
      <c r="U6" s="24"/>
      <c r="V6" s="93" t="str">
        <f t="shared" si="0"/>
        <v>Equipe 02</v>
      </c>
      <c r="W6" s="93"/>
      <c r="X6" s="93"/>
      <c r="Y6" s="93"/>
      <c r="Z6" s="94"/>
      <c r="AA6" s="84">
        <f t="shared" si="1"/>
        <v>0</v>
      </c>
      <c r="AB6" s="85" t="str">
        <f t="shared" si="2"/>
        <v>u</v>
      </c>
      <c r="AC6" s="86">
        <f>IF(CR6=CR5,CS5,CS6)</f>
        <v>1</v>
      </c>
      <c r="AD6" s="87">
        <f t="shared" si="3"/>
        <v>0</v>
      </c>
      <c r="AE6" s="88">
        <f t="shared" si="4"/>
        <v>0</v>
      </c>
      <c r="AF6" s="88">
        <f t="shared" si="5"/>
        <v>0</v>
      </c>
      <c r="AG6" s="88">
        <f t="shared" si="6"/>
        <v>0</v>
      </c>
      <c r="AH6" s="88">
        <f t="shared" si="7"/>
        <v>0</v>
      </c>
      <c r="AI6" s="88">
        <f t="shared" si="8"/>
        <v>0</v>
      </c>
      <c r="AJ6" s="88">
        <f t="shared" si="9"/>
        <v>0</v>
      </c>
      <c r="AK6" s="89">
        <f t="shared" si="10"/>
        <v>0</v>
      </c>
      <c r="AL6" s="90">
        <f t="shared" si="11"/>
        <v>0</v>
      </c>
      <c r="AM6" s="88">
        <f t="shared" si="12"/>
        <v>0</v>
      </c>
      <c r="AN6" s="91">
        <f t="shared" ref="AN6:AN18" si="19">VLOOKUP(V6,$AT$5:$BP$18,20,0)</f>
        <v>0</v>
      </c>
      <c r="AO6" s="84">
        <f t="shared" si="13"/>
        <v>0</v>
      </c>
      <c r="AP6" s="88">
        <f t="shared" ref="AP6:AP18" si="20">VLOOKUP(V6,$AT$5:$BP$18,22,0)</f>
        <v>0</v>
      </c>
      <c r="AQ6" s="88">
        <f t="shared" si="14"/>
        <v>0</v>
      </c>
      <c r="AR6" s="48">
        <v>2</v>
      </c>
      <c r="AS6" s="48">
        <f t="shared" ref="AS6:AS18" si="21">BB6</f>
        <v>2</v>
      </c>
      <c r="AT6" s="155" t="str">
        <f>'J01'!AT6:AX6</f>
        <v>Equipe 02</v>
      </c>
      <c r="AU6" s="156"/>
      <c r="AV6" s="156"/>
      <c r="AW6" s="156"/>
      <c r="AX6" s="157"/>
      <c r="AY6" s="4">
        <f t="shared" si="15"/>
        <v>1</v>
      </c>
      <c r="AZ6" s="6">
        <f>'J03'!AY6-AY6</f>
        <v>0</v>
      </c>
      <c r="BA6" s="5" t="str">
        <f>IF(AY6&gt;'J03'!AY6,'J03'!$BA$20,IF(AY6='J03'!AY6,'J03'!$AZ$20,IF(AY6&lt;'J03'!AY6,'J03'!$AY$20)))</f>
        <v>u</v>
      </c>
      <c r="BB6" s="22">
        <f t="shared" ref="BB6:BB18" si="22">RANK(BR6,$BR$5:$BR$18)</f>
        <v>2</v>
      </c>
      <c r="BC6" s="6">
        <f>SUMPRODUCT(($B$5:$F$14=AT6)*($BW$5:$BW$14))+SUMPRODUCT(($I$5:$M$14=AT6)*($BX$5:$BX$14))+'J03'!BC6</f>
        <v>0</v>
      </c>
      <c r="BD6" s="6">
        <f>SUMPRODUCT(($B$5:$F$14=AT6)*($BY$5:$BY$14))+SUMPRODUCT(($I$5:$M$14=AT6)*($BZ$5:$BZ$14))+'J03'!BD6</f>
        <v>0</v>
      </c>
      <c r="BE6" s="6">
        <f>SUMPRODUCT(($B$5:$F$14=AT6)*($CA$5:$CA$14))+SUMPRODUCT(($I$5:$M$14=AT6)*($CB$5:$CB$14))+'J03'!BE6</f>
        <v>0</v>
      </c>
      <c r="BF6" s="6">
        <f>SUMPRODUCT(($B$5:$F$14=AT6)*($CC$5:$CC$14))+SUMPRODUCT(($I$5:$M$14=AT6)*($CD$5:$CD$14))+'J03'!BF6</f>
        <v>0</v>
      </c>
      <c r="BG6" s="6">
        <f>SUMPRODUCT(($B$5:$F$14=AT6)*($CE$5:$CE$14))+SUMPRODUCT(($I$5:$M$14=AT6)*($CF$5:$CF$14))+'J03'!BG6</f>
        <v>0</v>
      </c>
      <c r="BH6" s="6">
        <f>SUMPRODUCT(($B$5:$F$14=AT6)*($CG$5:$CG$14))+SUMPRODUCT(($I$5:$M$14=AT6)*($CH$5:$CH$14))+'J03'!BH6</f>
        <v>0</v>
      </c>
      <c r="BI6" s="6">
        <f>SUMPRODUCT(($B$5:$F$14=AT6)*($CI$5:$CI$14))+SUMPRODUCT(($I$5:$M$14=AT6)*($CJ$5:$CJ$14))+'J03'!BI6</f>
        <v>0</v>
      </c>
      <c r="BJ6" s="6">
        <f t="shared" ref="BJ6:BJ18" si="23">BH6-BI6</f>
        <v>0</v>
      </c>
      <c r="BK6" s="6">
        <f>SUMPRODUCT(($B$5:$F$14=AT6)*($CK$5:$CK$14))+'J03'!BK6</f>
        <v>0</v>
      </c>
      <c r="BL6" s="6">
        <f>SUMPRODUCT(($B$5:$F$14=AT6)*($CL$5:$CL$14))+'J03'!BL6</f>
        <v>0</v>
      </c>
      <c r="BM6" s="6">
        <f>SUMPRODUCT(($B$5:$F$14=AT6)*($CM$5:$CM$14))+'J03'!BM6</f>
        <v>0</v>
      </c>
      <c r="BN6" s="6">
        <f>SUMPRODUCT(($I$5:$M$14=AT6)*($CN$5:$CN$14))+'J03'!BN6</f>
        <v>0</v>
      </c>
      <c r="BO6" s="6">
        <f>SUMPRODUCT(($I$5:$M$14=AT6)*($CO$5:$CO$14))+'J03'!BO6</f>
        <v>0</v>
      </c>
      <c r="BP6" s="46">
        <f>SUMPRODUCT(($I$5:$M$14=AT6)*($CP$5:$CP$14))+'J03'!BP6</f>
        <v>0</v>
      </c>
      <c r="BQ6" s="44">
        <f t="shared" ref="BQ6:BQ18" si="24">SUM(BC6*1000+(BJ6)/100+(BH6)/1000)</f>
        <v>0</v>
      </c>
      <c r="BR6" s="64">
        <f>BQ6+0.0000013</f>
        <v>1.3E-6</v>
      </c>
      <c r="BS6" s="44">
        <f t="shared" ref="BS6:BS14" si="25">A6</f>
        <v>0</v>
      </c>
      <c r="BT6" s="44">
        <f t="shared" ref="BT6:BT14" si="26">N6</f>
        <v>0</v>
      </c>
      <c r="BU6" s="44">
        <f t="shared" ref="BU6:BU14" si="27">IF(G6="",0,IF(G6&gt;H6,3,IF(G6=H6,1,IF(G6&lt;H6,0))))</f>
        <v>0</v>
      </c>
      <c r="BV6" s="44">
        <f t="shared" ref="BV6:BV14" si="28">IF(H6="",0,IF(H6&gt;G6,3,IF(H6=G6,1,IF(H6&lt;G6,0))))</f>
        <v>0</v>
      </c>
      <c r="BW6" s="44">
        <f t="shared" ref="BW6:BW14" si="29">BU6-BS6</f>
        <v>0</v>
      </c>
      <c r="BX6" s="44">
        <f t="shared" ref="BX6:BX14" si="30">BV6-BT6</f>
        <v>0</v>
      </c>
      <c r="BY6" s="44">
        <f t="shared" ref="BY6:BY14" si="31">IF(G6="",0,1)</f>
        <v>0</v>
      </c>
      <c r="BZ6" s="44">
        <f t="shared" ref="BZ6:BZ14" si="32">IF(H6="",0,1)</f>
        <v>0</v>
      </c>
      <c r="CA6" s="44" t="b">
        <f t="shared" ref="CA6:CA14" si="33">IF(G6&lt;&gt;"",IF(G6&gt;H6,1))</f>
        <v>0</v>
      </c>
      <c r="CB6" s="44" t="b">
        <f t="shared" ref="CB6:CB14" si="34">IF(H6&lt;&gt;"",IF(H6&gt;G6,1))</f>
        <v>0</v>
      </c>
      <c r="CC6" s="44" t="b">
        <f t="shared" ref="CC6:CC14" si="35">IF(G6&lt;&gt;"",IF(G6=H6,1))</f>
        <v>0</v>
      </c>
      <c r="CD6" s="44" t="b">
        <f t="shared" ref="CD6:CD14" si="36">IF(H6&lt;&gt;"",IF(H6=G6,1))</f>
        <v>0</v>
      </c>
      <c r="CE6" s="44" t="b">
        <f t="shared" ref="CE6:CE14" si="37">IF(G6&lt;&gt;"",IF(G6&lt;H6,1))</f>
        <v>0</v>
      </c>
      <c r="CF6" s="44" t="b">
        <f t="shared" ref="CF6:CF14" si="38">IF(H6&lt;&gt;"",IF(H6&lt;G6,1))</f>
        <v>0</v>
      </c>
      <c r="CG6" s="44">
        <f t="shared" ref="CG6:CG14" si="39">G6</f>
        <v>0</v>
      </c>
      <c r="CH6" s="44">
        <f t="shared" ref="CH6:CH14" si="40">H6</f>
        <v>0</v>
      </c>
      <c r="CI6" s="44">
        <f t="shared" ref="CI6:CI14" si="41">H6</f>
        <v>0</v>
      </c>
      <c r="CJ6" s="44">
        <f t="shared" ref="CJ6:CJ14" si="42">G6</f>
        <v>0</v>
      </c>
      <c r="CK6" s="44" t="b">
        <f t="shared" ref="CK6:CK14" si="43">IF(G6&lt;&gt;"",IF(G6&gt;H6,1))</f>
        <v>0</v>
      </c>
      <c r="CL6" s="44" t="b">
        <f t="shared" ref="CL6:CL14" si="44">IF(G6&lt;&gt;"",IF(G6=H6,1))</f>
        <v>0</v>
      </c>
      <c r="CM6" s="44" t="b">
        <f t="shared" ref="CM6:CM14" si="45">IF(G6&lt;&gt;"",IF(G6&lt;H6,1))</f>
        <v>0</v>
      </c>
      <c r="CN6" s="44" t="b">
        <f t="shared" ref="CN6:CN14" si="46">IF(H6&lt;&gt;"",IF(H6&gt;G6,1))</f>
        <v>0</v>
      </c>
      <c r="CO6" s="44" t="b">
        <f t="shared" ref="CO6:CO14" si="47">IF(H6&lt;&gt;"",IF(H6=G6,1))</f>
        <v>0</v>
      </c>
      <c r="CP6" s="45" t="b">
        <f t="shared" ref="CP6:CP14" si="48">IF(H6&lt;&gt;"",IF(H6&lt;G6,1))</f>
        <v>0</v>
      </c>
      <c r="CQ6" s="44" t="str">
        <f t="shared" si="16"/>
        <v>Equipe 02</v>
      </c>
      <c r="CR6" s="44">
        <f t="shared" si="17"/>
        <v>0</v>
      </c>
      <c r="CS6" s="44">
        <f t="shared" si="18"/>
        <v>1</v>
      </c>
      <c r="CT6" s="44" t="str">
        <f t="shared" ref="CT6:CT18" si="49">AT6</f>
        <v>Equipe 02</v>
      </c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</row>
    <row r="7" spans="1:153" ht="16.5" customHeight="1" x14ac:dyDescent="0.25">
      <c r="A7" s="72"/>
      <c r="B7" s="118"/>
      <c r="C7" s="118"/>
      <c r="D7" s="118"/>
      <c r="E7" s="118"/>
      <c r="F7" s="118"/>
      <c r="G7" s="20"/>
      <c r="H7" s="20"/>
      <c r="I7" s="118"/>
      <c r="J7" s="118"/>
      <c r="K7" s="118"/>
      <c r="L7" s="118"/>
      <c r="M7" s="118"/>
      <c r="N7" s="71"/>
      <c r="O7" s="113"/>
      <c r="P7" s="114"/>
      <c r="Q7" s="114"/>
      <c r="R7" s="115"/>
      <c r="S7" s="126"/>
      <c r="T7" s="127"/>
      <c r="U7" s="24"/>
      <c r="V7" s="93" t="str">
        <f t="shared" si="0"/>
        <v>Equipe 03</v>
      </c>
      <c r="W7" s="93"/>
      <c r="X7" s="93"/>
      <c r="Y7" s="93"/>
      <c r="Z7" s="94"/>
      <c r="AA7" s="84">
        <f t="shared" si="1"/>
        <v>0</v>
      </c>
      <c r="AB7" s="85" t="str">
        <f t="shared" si="2"/>
        <v>u</v>
      </c>
      <c r="AC7" s="86">
        <f t="shared" ref="AC7:AC18" si="50">IF(CR7=CR6,CS6,CS7)</f>
        <v>1</v>
      </c>
      <c r="AD7" s="87">
        <f t="shared" si="3"/>
        <v>0</v>
      </c>
      <c r="AE7" s="88">
        <f t="shared" si="4"/>
        <v>0</v>
      </c>
      <c r="AF7" s="88">
        <f t="shared" si="5"/>
        <v>0</v>
      </c>
      <c r="AG7" s="88">
        <f t="shared" si="6"/>
        <v>0</v>
      </c>
      <c r="AH7" s="88">
        <f t="shared" si="7"/>
        <v>0</v>
      </c>
      <c r="AI7" s="88">
        <f t="shared" si="8"/>
        <v>0</v>
      </c>
      <c r="AJ7" s="88">
        <f t="shared" si="9"/>
        <v>0</v>
      </c>
      <c r="AK7" s="89">
        <f t="shared" si="10"/>
        <v>0</v>
      </c>
      <c r="AL7" s="90">
        <f t="shared" si="11"/>
        <v>0</v>
      </c>
      <c r="AM7" s="88">
        <f t="shared" si="12"/>
        <v>0</v>
      </c>
      <c r="AN7" s="91">
        <f t="shared" si="19"/>
        <v>0</v>
      </c>
      <c r="AO7" s="84">
        <f t="shared" si="13"/>
        <v>0</v>
      </c>
      <c r="AP7" s="88">
        <f t="shared" si="20"/>
        <v>0</v>
      </c>
      <c r="AQ7" s="88">
        <f t="shared" si="14"/>
        <v>0</v>
      </c>
      <c r="AR7" s="48">
        <v>3</v>
      </c>
      <c r="AS7" s="48">
        <f t="shared" si="21"/>
        <v>3</v>
      </c>
      <c r="AT7" s="155" t="str">
        <f>'J01'!AT7:AX7</f>
        <v>Equipe 03</v>
      </c>
      <c r="AU7" s="156"/>
      <c r="AV7" s="156"/>
      <c r="AW7" s="156"/>
      <c r="AX7" s="157"/>
      <c r="AY7" s="4">
        <f t="shared" si="15"/>
        <v>1</v>
      </c>
      <c r="AZ7" s="6">
        <f>'J03'!AY7-AY7</f>
        <v>0</v>
      </c>
      <c r="BA7" s="5" t="str">
        <f>IF(AY7&gt;'J03'!AY7,'J03'!$BA$20,IF(AY7='J03'!AY7,'J03'!$AZ$20,IF(AY7&lt;'J03'!AY7,'J03'!$AY$20)))</f>
        <v>u</v>
      </c>
      <c r="BB7" s="22">
        <f t="shared" si="22"/>
        <v>3</v>
      </c>
      <c r="BC7" s="6">
        <f>SUMPRODUCT(($B$5:$F$14=AT7)*($BW$5:$BW$14))+SUMPRODUCT(($I$5:$M$14=AT7)*($BX$5:$BX$14))+'J03'!BC7</f>
        <v>0</v>
      </c>
      <c r="BD7" s="6">
        <f>SUMPRODUCT(($B$5:$F$14=AT7)*($BY$5:$BY$14))+SUMPRODUCT(($I$5:$M$14=AT7)*($BZ$5:$BZ$14))+'J03'!BD7</f>
        <v>0</v>
      </c>
      <c r="BE7" s="6">
        <f>SUMPRODUCT(($B$5:$F$14=AT7)*($CA$5:$CA$14))+SUMPRODUCT(($I$5:$M$14=AT7)*($CB$5:$CB$14))+'J03'!BE7</f>
        <v>0</v>
      </c>
      <c r="BF7" s="6">
        <f>SUMPRODUCT(($B$5:$F$14=AT7)*($CC$5:$CC$14))+SUMPRODUCT(($I$5:$M$14=AT7)*($CD$5:$CD$14))+'J03'!BF7</f>
        <v>0</v>
      </c>
      <c r="BG7" s="6">
        <f>SUMPRODUCT(($B$5:$F$14=AT7)*($CE$5:$CE$14))+SUMPRODUCT(($I$5:$M$14=AT7)*($CF$5:$CF$14))+'J03'!BG7</f>
        <v>0</v>
      </c>
      <c r="BH7" s="6">
        <f>SUMPRODUCT(($B$5:$F$14=AT7)*($CG$5:$CG$14))+SUMPRODUCT(($I$5:$M$14=AT7)*($CH$5:$CH$14))+'J03'!BH7</f>
        <v>0</v>
      </c>
      <c r="BI7" s="6">
        <f>SUMPRODUCT(($B$5:$F$14=AT7)*($CI$5:$CI$14))+SUMPRODUCT(($I$5:$M$14=AT7)*($CJ$5:$CJ$14))+'J03'!BI7</f>
        <v>0</v>
      </c>
      <c r="BJ7" s="6">
        <f t="shared" si="23"/>
        <v>0</v>
      </c>
      <c r="BK7" s="6">
        <f>SUMPRODUCT(($B$5:$F$14=AT7)*($CK$5:$CK$14))+'J03'!BK7</f>
        <v>0</v>
      </c>
      <c r="BL7" s="6">
        <f>SUMPRODUCT(($B$5:$F$14=AT7)*($CL$5:$CL$14))+'J03'!BL7</f>
        <v>0</v>
      </c>
      <c r="BM7" s="6">
        <f>SUMPRODUCT(($B$5:$F$14=AT7)*($CM$5:$CM$14))+'J03'!BM7</f>
        <v>0</v>
      </c>
      <c r="BN7" s="6">
        <f>SUMPRODUCT(($I$5:$M$14=AT7)*($CN$5:$CN$14))+'J03'!BN7</f>
        <v>0</v>
      </c>
      <c r="BO7" s="6">
        <f>SUMPRODUCT(($I$5:$M$14=AT7)*($CO$5:$CO$14))+'J03'!BO7</f>
        <v>0</v>
      </c>
      <c r="BP7" s="46">
        <f>SUMPRODUCT(($I$5:$M$14=AT7)*($CP$5:$CP$14))+'J03'!BP7</f>
        <v>0</v>
      </c>
      <c r="BQ7" s="44">
        <f t="shared" si="24"/>
        <v>0</v>
      </c>
      <c r="BR7" s="64">
        <f>BQ7+0.0000012</f>
        <v>1.1999999999999999E-6</v>
      </c>
      <c r="BS7" s="44">
        <f t="shared" si="25"/>
        <v>0</v>
      </c>
      <c r="BT7" s="44">
        <f t="shared" si="26"/>
        <v>0</v>
      </c>
      <c r="BU7" s="44">
        <f t="shared" si="27"/>
        <v>0</v>
      </c>
      <c r="BV7" s="44">
        <f t="shared" si="28"/>
        <v>0</v>
      </c>
      <c r="BW7" s="44">
        <f t="shared" si="29"/>
        <v>0</v>
      </c>
      <c r="BX7" s="44">
        <f t="shared" si="30"/>
        <v>0</v>
      </c>
      <c r="BY7" s="44">
        <f t="shared" si="31"/>
        <v>0</v>
      </c>
      <c r="BZ7" s="44">
        <f t="shared" si="32"/>
        <v>0</v>
      </c>
      <c r="CA7" s="44" t="b">
        <f t="shared" si="33"/>
        <v>0</v>
      </c>
      <c r="CB7" s="44" t="b">
        <f t="shared" si="34"/>
        <v>0</v>
      </c>
      <c r="CC7" s="44" t="b">
        <f t="shared" si="35"/>
        <v>0</v>
      </c>
      <c r="CD7" s="44" t="b">
        <f t="shared" si="36"/>
        <v>0</v>
      </c>
      <c r="CE7" s="44" t="b">
        <f t="shared" si="37"/>
        <v>0</v>
      </c>
      <c r="CF7" s="44" t="b">
        <f t="shared" si="38"/>
        <v>0</v>
      </c>
      <c r="CG7" s="44">
        <f t="shared" si="39"/>
        <v>0</v>
      </c>
      <c r="CH7" s="44">
        <f t="shared" si="40"/>
        <v>0</v>
      </c>
      <c r="CI7" s="44">
        <f t="shared" si="41"/>
        <v>0</v>
      </c>
      <c r="CJ7" s="44">
        <f t="shared" si="42"/>
        <v>0</v>
      </c>
      <c r="CK7" s="44" t="b">
        <f t="shared" si="43"/>
        <v>0</v>
      </c>
      <c r="CL7" s="44" t="b">
        <f t="shared" si="44"/>
        <v>0</v>
      </c>
      <c r="CM7" s="44" t="b">
        <f t="shared" si="45"/>
        <v>0</v>
      </c>
      <c r="CN7" s="44" t="b">
        <f t="shared" si="46"/>
        <v>0</v>
      </c>
      <c r="CO7" s="44" t="b">
        <f t="shared" si="47"/>
        <v>0</v>
      </c>
      <c r="CP7" s="45" t="b">
        <f t="shared" si="48"/>
        <v>0</v>
      </c>
      <c r="CQ7" s="44" t="str">
        <f t="shared" si="16"/>
        <v>Equipe 03</v>
      </c>
      <c r="CR7" s="44">
        <f t="shared" si="17"/>
        <v>0</v>
      </c>
      <c r="CS7" s="44">
        <f t="shared" si="18"/>
        <v>1</v>
      </c>
      <c r="CT7" s="44" t="str">
        <f t="shared" si="49"/>
        <v>Equipe 03</v>
      </c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</row>
    <row r="8" spans="1:153" ht="16.5" customHeight="1" x14ac:dyDescent="0.25">
      <c r="A8" s="72"/>
      <c r="B8" s="118"/>
      <c r="C8" s="118"/>
      <c r="D8" s="118"/>
      <c r="E8" s="118"/>
      <c r="F8" s="118"/>
      <c r="G8" s="20"/>
      <c r="H8" s="20"/>
      <c r="I8" s="118"/>
      <c r="J8" s="118"/>
      <c r="K8" s="118"/>
      <c r="L8" s="118"/>
      <c r="M8" s="118"/>
      <c r="N8" s="71"/>
      <c r="O8" s="113"/>
      <c r="P8" s="114"/>
      <c r="Q8" s="114"/>
      <c r="R8" s="115"/>
      <c r="S8" s="126"/>
      <c r="T8" s="127"/>
      <c r="U8" s="24"/>
      <c r="V8" s="93" t="str">
        <f t="shared" si="0"/>
        <v>Equipe 04</v>
      </c>
      <c r="W8" s="93"/>
      <c r="X8" s="93"/>
      <c r="Y8" s="93"/>
      <c r="Z8" s="94"/>
      <c r="AA8" s="84">
        <f t="shared" si="1"/>
        <v>0</v>
      </c>
      <c r="AB8" s="85" t="str">
        <f t="shared" si="2"/>
        <v>u</v>
      </c>
      <c r="AC8" s="86">
        <f t="shared" si="50"/>
        <v>1</v>
      </c>
      <c r="AD8" s="87">
        <f t="shared" si="3"/>
        <v>0</v>
      </c>
      <c r="AE8" s="88">
        <f t="shared" si="4"/>
        <v>0</v>
      </c>
      <c r="AF8" s="88">
        <f t="shared" si="5"/>
        <v>0</v>
      </c>
      <c r="AG8" s="88">
        <f t="shared" si="6"/>
        <v>0</v>
      </c>
      <c r="AH8" s="88">
        <f t="shared" si="7"/>
        <v>0</v>
      </c>
      <c r="AI8" s="88">
        <f t="shared" si="8"/>
        <v>0</v>
      </c>
      <c r="AJ8" s="88">
        <f t="shared" si="9"/>
        <v>0</v>
      </c>
      <c r="AK8" s="89">
        <f t="shared" si="10"/>
        <v>0</v>
      </c>
      <c r="AL8" s="90">
        <f t="shared" si="11"/>
        <v>0</v>
      </c>
      <c r="AM8" s="88">
        <f t="shared" si="12"/>
        <v>0</v>
      </c>
      <c r="AN8" s="91">
        <f t="shared" si="19"/>
        <v>0</v>
      </c>
      <c r="AO8" s="84">
        <f t="shared" si="13"/>
        <v>0</v>
      </c>
      <c r="AP8" s="88">
        <f t="shared" si="20"/>
        <v>0</v>
      </c>
      <c r="AQ8" s="88">
        <f t="shared" si="14"/>
        <v>0</v>
      </c>
      <c r="AR8" s="48">
        <v>4</v>
      </c>
      <c r="AS8" s="48">
        <f t="shared" si="21"/>
        <v>4</v>
      </c>
      <c r="AT8" s="155" t="str">
        <f>'J01'!AT8:AX8</f>
        <v>Equipe 04</v>
      </c>
      <c r="AU8" s="156"/>
      <c r="AV8" s="156"/>
      <c r="AW8" s="156"/>
      <c r="AX8" s="157"/>
      <c r="AY8" s="4">
        <f t="shared" si="15"/>
        <v>1</v>
      </c>
      <c r="AZ8" s="6">
        <f>'J03'!AY8-AY8</f>
        <v>0</v>
      </c>
      <c r="BA8" s="5" t="str">
        <f>IF(AY8&gt;'J03'!AY8,'J03'!$BA$20,IF(AY8='J03'!AY8,'J03'!$AZ$20,IF(AY8&lt;'J03'!AY8,'J03'!$AY$20)))</f>
        <v>u</v>
      </c>
      <c r="BB8" s="22">
        <f t="shared" si="22"/>
        <v>4</v>
      </c>
      <c r="BC8" s="6">
        <f>SUMPRODUCT(($B$5:$F$14=AT8)*($BW$5:$BW$14))+SUMPRODUCT(($I$5:$M$14=AT8)*($BX$5:$BX$14))+'J03'!BC8</f>
        <v>0</v>
      </c>
      <c r="BD8" s="6">
        <f>SUMPRODUCT(($B$5:$F$14=AT8)*($BY$5:$BY$14))+SUMPRODUCT(($I$5:$M$14=AT8)*($BZ$5:$BZ$14))+'J03'!BD8</f>
        <v>0</v>
      </c>
      <c r="BE8" s="6">
        <f>SUMPRODUCT(($B$5:$F$14=AT8)*($CA$5:$CA$14))+SUMPRODUCT(($I$5:$M$14=AT8)*($CB$5:$CB$14))+'J03'!BE8</f>
        <v>0</v>
      </c>
      <c r="BF8" s="6">
        <f>SUMPRODUCT(($B$5:$F$14=AT8)*($CC$5:$CC$14))+SUMPRODUCT(($I$5:$M$14=AT8)*($CD$5:$CD$14))+'J03'!BF8</f>
        <v>0</v>
      </c>
      <c r="BG8" s="6">
        <f>SUMPRODUCT(($B$5:$F$14=AT8)*($CE$5:$CE$14))+SUMPRODUCT(($I$5:$M$14=AT8)*($CF$5:$CF$14))+'J03'!BG8</f>
        <v>0</v>
      </c>
      <c r="BH8" s="6">
        <f>SUMPRODUCT(($B$5:$F$14=AT8)*($CG$5:$CG$14))+SUMPRODUCT(($I$5:$M$14=AT8)*($CH$5:$CH$14))+'J03'!BH8</f>
        <v>0</v>
      </c>
      <c r="BI8" s="6">
        <f>SUMPRODUCT(($B$5:$F$14=AT8)*($CI$5:$CI$14))+SUMPRODUCT(($I$5:$M$14=AT8)*($CJ$5:$CJ$14))+'J03'!BI8</f>
        <v>0</v>
      </c>
      <c r="BJ8" s="6">
        <f t="shared" si="23"/>
        <v>0</v>
      </c>
      <c r="BK8" s="6">
        <f>SUMPRODUCT(($B$5:$F$14=AT8)*($CK$5:$CK$14))+'J03'!BK8</f>
        <v>0</v>
      </c>
      <c r="BL8" s="6">
        <f>SUMPRODUCT(($B$5:$F$14=AT8)*($CL$5:$CL$14))+'J03'!BL8</f>
        <v>0</v>
      </c>
      <c r="BM8" s="6">
        <f>SUMPRODUCT(($B$5:$F$14=AT8)*($CM$5:$CM$14))+'J03'!BM8</f>
        <v>0</v>
      </c>
      <c r="BN8" s="6">
        <f>SUMPRODUCT(($I$5:$M$14=AT8)*($CN$5:$CN$14))+'J03'!BN8</f>
        <v>0</v>
      </c>
      <c r="BO8" s="6">
        <f>SUMPRODUCT(($I$5:$M$14=AT8)*($CO$5:$CO$14))+'J03'!BO8</f>
        <v>0</v>
      </c>
      <c r="BP8" s="46">
        <f>SUMPRODUCT(($I$5:$M$14=AT8)*($CP$5:$CP$14))+'J03'!BP8</f>
        <v>0</v>
      </c>
      <c r="BQ8" s="44">
        <f t="shared" si="24"/>
        <v>0</v>
      </c>
      <c r="BR8" s="64">
        <f>BQ8+0.0000011</f>
        <v>1.1000000000000001E-6</v>
      </c>
      <c r="BS8" s="44">
        <f t="shared" si="25"/>
        <v>0</v>
      </c>
      <c r="BT8" s="44">
        <f t="shared" si="26"/>
        <v>0</v>
      </c>
      <c r="BU8" s="44">
        <f t="shared" si="27"/>
        <v>0</v>
      </c>
      <c r="BV8" s="44">
        <f t="shared" si="28"/>
        <v>0</v>
      </c>
      <c r="BW8" s="44">
        <f t="shared" si="29"/>
        <v>0</v>
      </c>
      <c r="BX8" s="44">
        <f t="shared" si="30"/>
        <v>0</v>
      </c>
      <c r="BY8" s="44">
        <f t="shared" si="31"/>
        <v>0</v>
      </c>
      <c r="BZ8" s="44">
        <f t="shared" si="32"/>
        <v>0</v>
      </c>
      <c r="CA8" s="44" t="b">
        <f t="shared" si="33"/>
        <v>0</v>
      </c>
      <c r="CB8" s="44" t="b">
        <f t="shared" si="34"/>
        <v>0</v>
      </c>
      <c r="CC8" s="44" t="b">
        <f t="shared" si="35"/>
        <v>0</v>
      </c>
      <c r="CD8" s="44" t="b">
        <f t="shared" si="36"/>
        <v>0</v>
      </c>
      <c r="CE8" s="44" t="b">
        <f t="shared" si="37"/>
        <v>0</v>
      </c>
      <c r="CF8" s="44" t="b">
        <f t="shared" si="38"/>
        <v>0</v>
      </c>
      <c r="CG8" s="44">
        <f t="shared" si="39"/>
        <v>0</v>
      </c>
      <c r="CH8" s="44">
        <f t="shared" si="40"/>
        <v>0</v>
      </c>
      <c r="CI8" s="44">
        <f t="shared" si="41"/>
        <v>0</v>
      </c>
      <c r="CJ8" s="44">
        <f t="shared" si="42"/>
        <v>0</v>
      </c>
      <c r="CK8" s="44" t="b">
        <f t="shared" si="43"/>
        <v>0</v>
      </c>
      <c r="CL8" s="44" t="b">
        <f t="shared" si="44"/>
        <v>0</v>
      </c>
      <c r="CM8" s="44" t="b">
        <f t="shared" si="45"/>
        <v>0</v>
      </c>
      <c r="CN8" s="44" t="b">
        <f t="shared" si="46"/>
        <v>0</v>
      </c>
      <c r="CO8" s="44" t="b">
        <f t="shared" si="47"/>
        <v>0</v>
      </c>
      <c r="CP8" s="45" t="b">
        <f t="shared" si="48"/>
        <v>0</v>
      </c>
      <c r="CQ8" s="44" t="str">
        <f t="shared" si="16"/>
        <v>Equipe 04</v>
      </c>
      <c r="CR8" s="44">
        <f t="shared" si="17"/>
        <v>0</v>
      </c>
      <c r="CS8" s="44">
        <f t="shared" si="18"/>
        <v>1</v>
      </c>
      <c r="CT8" s="44" t="str">
        <f t="shared" si="49"/>
        <v>Equipe 04</v>
      </c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</row>
    <row r="9" spans="1:153" ht="16.5" customHeight="1" x14ac:dyDescent="0.25">
      <c r="A9" s="72"/>
      <c r="B9" s="118"/>
      <c r="C9" s="118"/>
      <c r="D9" s="118"/>
      <c r="E9" s="118"/>
      <c r="F9" s="118"/>
      <c r="G9" s="20"/>
      <c r="H9" s="20"/>
      <c r="I9" s="118"/>
      <c r="J9" s="118"/>
      <c r="K9" s="118"/>
      <c r="L9" s="118"/>
      <c r="M9" s="118"/>
      <c r="N9" s="71"/>
      <c r="O9" s="113"/>
      <c r="P9" s="114"/>
      <c r="Q9" s="114"/>
      <c r="R9" s="115"/>
      <c r="S9" s="126"/>
      <c r="T9" s="127"/>
      <c r="U9" s="24"/>
      <c r="V9" s="93" t="str">
        <f t="shared" si="0"/>
        <v>Equipe 05</v>
      </c>
      <c r="W9" s="93"/>
      <c r="X9" s="93"/>
      <c r="Y9" s="93"/>
      <c r="Z9" s="94"/>
      <c r="AA9" s="84">
        <f t="shared" si="1"/>
        <v>0</v>
      </c>
      <c r="AB9" s="85" t="str">
        <f t="shared" si="2"/>
        <v>u</v>
      </c>
      <c r="AC9" s="86">
        <f t="shared" si="50"/>
        <v>1</v>
      </c>
      <c r="AD9" s="87">
        <f t="shared" si="3"/>
        <v>0</v>
      </c>
      <c r="AE9" s="88">
        <f t="shared" si="4"/>
        <v>0</v>
      </c>
      <c r="AF9" s="88">
        <f t="shared" si="5"/>
        <v>0</v>
      </c>
      <c r="AG9" s="88">
        <f t="shared" si="6"/>
        <v>0</v>
      </c>
      <c r="AH9" s="88">
        <f t="shared" si="7"/>
        <v>0</v>
      </c>
      <c r="AI9" s="88">
        <f t="shared" si="8"/>
        <v>0</v>
      </c>
      <c r="AJ9" s="88">
        <f t="shared" si="9"/>
        <v>0</v>
      </c>
      <c r="AK9" s="89">
        <f t="shared" si="10"/>
        <v>0</v>
      </c>
      <c r="AL9" s="90">
        <f t="shared" si="11"/>
        <v>0</v>
      </c>
      <c r="AM9" s="88">
        <f t="shared" si="12"/>
        <v>0</v>
      </c>
      <c r="AN9" s="91">
        <f t="shared" si="19"/>
        <v>0</v>
      </c>
      <c r="AO9" s="84">
        <f t="shared" si="13"/>
        <v>0</v>
      </c>
      <c r="AP9" s="88">
        <f t="shared" si="20"/>
        <v>0</v>
      </c>
      <c r="AQ9" s="88">
        <f t="shared" si="14"/>
        <v>0</v>
      </c>
      <c r="AR9" s="48">
        <v>5</v>
      </c>
      <c r="AS9" s="48">
        <f t="shared" si="21"/>
        <v>5</v>
      </c>
      <c r="AT9" s="155" t="str">
        <f>'J01'!AT9:AX9</f>
        <v>Equipe 05</v>
      </c>
      <c r="AU9" s="156"/>
      <c r="AV9" s="156"/>
      <c r="AW9" s="156"/>
      <c r="AX9" s="157"/>
      <c r="AY9" s="4">
        <f t="shared" si="15"/>
        <v>1</v>
      </c>
      <c r="AZ9" s="6">
        <f>'J03'!AY9-AY9</f>
        <v>0</v>
      </c>
      <c r="BA9" s="5" t="str">
        <f>IF(AY9&gt;'J03'!AY9,'J03'!$BA$20,IF(AY9='J03'!AY9,'J03'!$AZ$20,IF(AY9&lt;'J03'!AY9,'J03'!$AY$20)))</f>
        <v>u</v>
      </c>
      <c r="BB9" s="22">
        <f t="shared" si="22"/>
        <v>5</v>
      </c>
      <c r="BC9" s="6">
        <f>SUMPRODUCT(($B$5:$F$14=AT9)*($BW$5:$BW$14))+SUMPRODUCT(($I$5:$M$14=AT9)*($BX$5:$BX$14))+'J03'!BC9</f>
        <v>0</v>
      </c>
      <c r="BD9" s="6">
        <f>SUMPRODUCT(($B$5:$F$14=AT9)*($BY$5:$BY$14))+SUMPRODUCT(($I$5:$M$14=AT9)*($BZ$5:$BZ$14))+'J03'!BD9</f>
        <v>0</v>
      </c>
      <c r="BE9" s="6">
        <f>SUMPRODUCT(($B$5:$F$14=AT9)*($CA$5:$CA$14))+SUMPRODUCT(($I$5:$M$14=AT9)*($CB$5:$CB$14))+'J03'!BE9</f>
        <v>0</v>
      </c>
      <c r="BF9" s="6">
        <f>SUMPRODUCT(($B$5:$F$14=AT9)*($CC$5:$CC$14))+SUMPRODUCT(($I$5:$M$14=AT9)*($CD$5:$CD$14))+'J03'!BF9</f>
        <v>0</v>
      </c>
      <c r="BG9" s="6">
        <f>SUMPRODUCT(($B$5:$F$14=AT9)*($CE$5:$CE$14))+SUMPRODUCT(($I$5:$M$14=AT9)*($CF$5:$CF$14))+'J03'!BG9</f>
        <v>0</v>
      </c>
      <c r="BH9" s="6">
        <f>SUMPRODUCT(($B$5:$F$14=AT9)*($CG$5:$CG$14))+SUMPRODUCT(($I$5:$M$14=AT9)*($CH$5:$CH$14))+'J03'!BH9</f>
        <v>0</v>
      </c>
      <c r="BI9" s="6">
        <f>SUMPRODUCT(($B$5:$F$14=AT9)*($CI$5:$CI$14))+SUMPRODUCT(($I$5:$M$14=AT9)*($CJ$5:$CJ$14))+'J03'!BI9</f>
        <v>0</v>
      </c>
      <c r="BJ9" s="6">
        <f t="shared" si="23"/>
        <v>0</v>
      </c>
      <c r="BK9" s="6">
        <f>SUMPRODUCT(($B$5:$F$14=AT9)*($CK$5:$CK$14))+'J03'!BK9</f>
        <v>0</v>
      </c>
      <c r="BL9" s="6">
        <f>SUMPRODUCT(($B$5:$F$14=AT9)*($CL$5:$CL$14))+'J03'!BL9</f>
        <v>0</v>
      </c>
      <c r="BM9" s="6">
        <f>SUMPRODUCT(($B$5:$F$14=AT9)*($CM$5:$CM$14))+'J03'!BM9</f>
        <v>0</v>
      </c>
      <c r="BN9" s="6">
        <f>SUMPRODUCT(($I$5:$M$14=AT9)*($CN$5:$CN$14))+'J03'!BN9</f>
        <v>0</v>
      </c>
      <c r="BO9" s="6">
        <f>SUMPRODUCT(($I$5:$M$14=AT9)*($CO$5:$CO$14))+'J03'!BO9</f>
        <v>0</v>
      </c>
      <c r="BP9" s="46">
        <f>SUMPRODUCT(($I$5:$M$14=AT9)*($CP$5:$CP$14))+'J03'!BP9</f>
        <v>0</v>
      </c>
      <c r="BQ9" s="44">
        <f t="shared" si="24"/>
        <v>0</v>
      </c>
      <c r="BR9" s="64">
        <f>BQ9+0.000001</f>
        <v>9.9999999999999995E-7</v>
      </c>
      <c r="BS9" s="44">
        <f t="shared" si="25"/>
        <v>0</v>
      </c>
      <c r="BT9" s="44">
        <f t="shared" si="26"/>
        <v>0</v>
      </c>
      <c r="BU9" s="44">
        <f t="shared" si="27"/>
        <v>0</v>
      </c>
      <c r="BV9" s="44">
        <f t="shared" si="28"/>
        <v>0</v>
      </c>
      <c r="BW9" s="44">
        <f t="shared" si="29"/>
        <v>0</v>
      </c>
      <c r="BX9" s="44">
        <f t="shared" si="30"/>
        <v>0</v>
      </c>
      <c r="BY9" s="44">
        <f t="shared" si="31"/>
        <v>0</v>
      </c>
      <c r="BZ9" s="44">
        <f t="shared" si="32"/>
        <v>0</v>
      </c>
      <c r="CA9" s="44" t="b">
        <f t="shared" si="33"/>
        <v>0</v>
      </c>
      <c r="CB9" s="44" t="b">
        <f t="shared" si="34"/>
        <v>0</v>
      </c>
      <c r="CC9" s="44" t="b">
        <f t="shared" si="35"/>
        <v>0</v>
      </c>
      <c r="CD9" s="44" t="b">
        <f t="shared" si="36"/>
        <v>0</v>
      </c>
      <c r="CE9" s="44" t="b">
        <f t="shared" si="37"/>
        <v>0</v>
      </c>
      <c r="CF9" s="44" t="b">
        <f t="shared" si="38"/>
        <v>0</v>
      </c>
      <c r="CG9" s="44">
        <f t="shared" si="39"/>
        <v>0</v>
      </c>
      <c r="CH9" s="44">
        <f t="shared" si="40"/>
        <v>0</v>
      </c>
      <c r="CI9" s="44">
        <f t="shared" si="41"/>
        <v>0</v>
      </c>
      <c r="CJ9" s="44">
        <f t="shared" si="42"/>
        <v>0</v>
      </c>
      <c r="CK9" s="44" t="b">
        <f t="shared" si="43"/>
        <v>0</v>
      </c>
      <c r="CL9" s="44" t="b">
        <f t="shared" si="44"/>
        <v>0</v>
      </c>
      <c r="CM9" s="44" t="b">
        <f t="shared" si="45"/>
        <v>0</v>
      </c>
      <c r="CN9" s="44" t="b">
        <f t="shared" si="46"/>
        <v>0</v>
      </c>
      <c r="CO9" s="44" t="b">
        <f t="shared" si="47"/>
        <v>0</v>
      </c>
      <c r="CP9" s="45" t="b">
        <f t="shared" si="48"/>
        <v>0</v>
      </c>
      <c r="CQ9" s="44" t="str">
        <f t="shared" si="16"/>
        <v>Equipe 05</v>
      </c>
      <c r="CR9" s="44">
        <f t="shared" si="17"/>
        <v>0</v>
      </c>
      <c r="CS9" s="44">
        <f t="shared" si="18"/>
        <v>1</v>
      </c>
      <c r="CT9" s="44" t="str">
        <f t="shared" si="49"/>
        <v>Equipe 05</v>
      </c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</row>
    <row r="10" spans="1:153" ht="16.5" customHeight="1" x14ac:dyDescent="0.25">
      <c r="A10" s="72"/>
      <c r="B10" s="118"/>
      <c r="C10" s="118"/>
      <c r="D10" s="118"/>
      <c r="E10" s="118"/>
      <c r="F10" s="118"/>
      <c r="G10" s="20"/>
      <c r="H10" s="20"/>
      <c r="I10" s="118"/>
      <c r="J10" s="118"/>
      <c r="K10" s="118"/>
      <c r="L10" s="118"/>
      <c r="M10" s="118"/>
      <c r="N10" s="71"/>
      <c r="O10" s="113"/>
      <c r="P10" s="114"/>
      <c r="Q10" s="114"/>
      <c r="R10" s="115"/>
      <c r="S10" s="126"/>
      <c r="T10" s="127"/>
      <c r="U10" s="24"/>
      <c r="V10" s="93" t="str">
        <f t="shared" si="0"/>
        <v>Equipe 06</v>
      </c>
      <c r="W10" s="93"/>
      <c r="X10" s="93"/>
      <c r="Y10" s="93"/>
      <c r="Z10" s="94"/>
      <c r="AA10" s="84">
        <f t="shared" si="1"/>
        <v>0</v>
      </c>
      <c r="AB10" s="85" t="str">
        <f t="shared" si="2"/>
        <v>u</v>
      </c>
      <c r="AC10" s="86">
        <f t="shared" si="50"/>
        <v>1</v>
      </c>
      <c r="AD10" s="87">
        <f t="shared" si="3"/>
        <v>0</v>
      </c>
      <c r="AE10" s="88">
        <f t="shared" si="4"/>
        <v>0</v>
      </c>
      <c r="AF10" s="88">
        <f t="shared" si="5"/>
        <v>0</v>
      </c>
      <c r="AG10" s="88">
        <f t="shared" si="6"/>
        <v>0</v>
      </c>
      <c r="AH10" s="88">
        <f t="shared" si="7"/>
        <v>0</v>
      </c>
      <c r="AI10" s="88">
        <f t="shared" si="8"/>
        <v>0</v>
      </c>
      <c r="AJ10" s="88">
        <f t="shared" si="9"/>
        <v>0</v>
      </c>
      <c r="AK10" s="89">
        <f t="shared" si="10"/>
        <v>0</v>
      </c>
      <c r="AL10" s="90">
        <f t="shared" si="11"/>
        <v>0</v>
      </c>
      <c r="AM10" s="88">
        <f t="shared" si="12"/>
        <v>0</v>
      </c>
      <c r="AN10" s="91">
        <f t="shared" si="19"/>
        <v>0</v>
      </c>
      <c r="AO10" s="84">
        <f t="shared" si="13"/>
        <v>0</v>
      </c>
      <c r="AP10" s="88">
        <f t="shared" si="20"/>
        <v>0</v>
      </c>
      <c r="AQ10" s="88">
        <f t="shared" si="14"/>
        <v>0</v>
      </c>
      <c r="AR10" s="48">
        <v>6</v>
      </c>
      <c r="AS10" s="48">
        <f t="shared" si="21"/>
        <v>6</v>
      </c>
      <c r="AT10" s="155" t="str">
        <f>'J01'!AT10:AX10</f>
        <v>Equipe 06</v>
      </c>
      <c r="AU10" s="156"/>
      <c r="AV10" s="156"/>
      <c r="AW10" s="156"/>
      <c r="AX10" s="157"/>
      <c r="AY10" s="4">
        <f t="shared" si="15"/>
        <v>1</v>
      </c>
      <c r="AZ10" s="6">
        <f>'J03'!AY10-AY10</f>
        <v>0</v>
      </c>
      <c r="BA10" s="5" t="str">
        <f>IF(AY10&gt;'J03'!AY10,'J03'!$BA$20,IF(AY10='J03'!AY10,'J03'!$AZ$20,IF(AY10&lt;'J03'!AY10,'J03'!$AY$20)))</f>
        <v>u</v>
      </c>
      <c r="BB10" s="22">
        <f t="shared" si="22"/>
        <v>6</v>
      </c>
      <c r="BC10" s="6">
        <f>SUMPRODUCT(($B$5:$F$14=AT10)*($BW$5:$BW$14))+SUMPRODUCT(($I$5:$M$14=AT10)*($BX$5:$BX$14))+'J03'!BC10</f>
        <v>0</v>
      </c>
      <c r="BD10" s="6">
        <f>SUMPRODUCT(($B$5:$F$14=AT10)*($BY$5:$BY$14))+SUMPRODUCT(($I$5:$M$14=AT10)*($BZ$5:$BZ$14))+'J03'!BD10</f>
        <v>0</v>
      </c>
      <c r="BE10" s="6">
        <f>SUMPRODUCT(($B$5:$F$14=AT10)*($CA$5:$CA$14))+SUMPRODUCT(($I$5:$M$14=AT10)*($CB$5:$CB$14))+'J03'!BE10</f>
        <v>0</v>
      </c>
      <c r="BF10" s="6">
        <f>SUMPRODUCT(($B$5:$F$14=AT10)*($CC$5:$CC$14))+SUMPRODUCT(($I$5:$M$14=AT10)*($CD$5:$CD$14))+'J03'!BF10</f>
        <v>0</v>
      </c>
      <c r="BG10" s="6">
        <f>SUMPRODUCT(($B$5:$F$14=AT10)*($CE$5:$CE$14))+SUMPRODUCT(($I$5:$M$14=AT10)*($CF$5:$CF$14))+'J03'!BG10</f>
        <v>0</v>
      </c>
      <c r="BH10" s="6">
        <f>SUMPRODUCT(($B$5:$F$14=AT10)*($CG$5:$CG$14))+SUMPRODUCT(($I$5:$M$14=AT10)*($CH$5:$CH$14))+'J03'!BH10</f>
        <v>0</v>
      </c>
      <c r="BI10" s="6">
        <f>SUMPRODUCT(($B$5:$F$14=AT10)*($CI$5:$CI$14))+SUMPRODUCT(($I$5:$M$14=AT10)*($CJ$5:$CJ$14))+'J03'!BI10</f>
        <v>0</v>
      </c>
      <c r="BJ10" s="6">
        <f t="shared" si="23"/>
        <v>0</v>
      </c>
      <c r="BK10" s="6">
        <f>SUMPRODUCT(($B$5:$F$14=AT10)*($CK$5:$CK$14))+'J03'!BK10</f>
        <v>0</v>
      </c>
      <c r="BL10" s="6">
        <f>SUMPRODUCT(($B$5:$F$14=AT10)*($CL$5:$CL$14))+'J03'!BL10</f>
        <v>0</v>
      </c>
      <c r="BM10" s="6">
        <f>SUMPRODUCT(($B$5:$F$14=AT10)*($CM$5:$CM$14))+'J03'!BM10</f>
        <v>0</v>
      </c>
      <c r="BN10" s="6">
        <f>SUMPRODUCT(($I$5:$M$14=AT10)*($CN$5:$CN$14))+'J03'!BN10</f>
        <v>0</v>
      </c>
      <c r="BO10" s="6">
        <f>SUMPRODUCT(($I$5:$M$14=AT10)*($CO$5:$CO$14))+'J03'!BO10</f>
        <v>0</v>
      </c>
      <c r="BP10" s="46">
        <f>SUMPRODUCT(($I$5:$M$14=AT10)*($CP$5:$CP$14))+'J03'!BP10</f>
        <v>0</v>
      </c>
      <c r="BQ10" s="44">
        <f t="shared" si="24"/>
        <v>0</v>
      </c>
      <c r="BR10" s="64">
        <f>BQ10+0.0000009</f>
        <v>8.9999999999999996E-7</v>
      </c>
      <c r="BS10" s="44">
        <f t="shared" si="25"/>
        <v>0</v>
      </c>
      <c r="BT10" s="44">
        <f t="shared" si="26"/>
        <v>0</v>
      </c>
      <c r="BU10" s="44">
        <f t="shared" si="27"/>
        <v>0</v>
      </c>
      <c r="BV10" s="44">
        <f t="shared" si="28"/>
        <v>0</v>
      </c>
      <c r="BW10" s="44">
        <f t="shared" si="29"/>
        <v>0</v>
      </c>
      <c r="BX10" s="44">
        <f t="shared" si="30"/>
        <v>0</v>
      </c>
      <c r="BY10" s="44">
        <f t="shared" si="31"/>
        <v>0</v>
      </c>
      <c r="BZ10" s="44">
        <f t="shared" si="32"/>
        <v>0</v>
      </c>
      <c r="CA10" s="44" t="b">
        <f t="shared" si="33"/>
        <v>0</v>
      </c>
      <c r="CB10" s="44" t="b">
        <f t="shared" si="34"/>
        <v>0</v>
      </c>
      <c r="CC10" s="44" t="b">
        <f t="shared" si="35"/>
        <v>0</v>
      </c>
      <c r="CD10" s="44" t="b">
        <f t="shared" si="36"/>
        <v>0</v>
      </c>
      <c r="CE10" s="44" t="b">
        <f t="shared" si="37"/>
        <v>0</v>
      </c>
      <c r="CF10" s="44" t="b">
        <f t="shared" si="38"/>
        <v>0</v>
      </c>
      <c r="CG10" s="44">
        <f t="shared" si="39"/>
        <v>0</v>
      </c>
      <c r="CH10" s="44">
        <f t="shared" si="40"/>
        <v>0</v>
      </c>
      <c r="CI10" s="44">
        <f t="shared" si="41"/>
        <v>0</v>
      </c>
      <c r="CJ10" s="44">
        <f t="shared" si="42"/>
        <v>0</v>
      </c>
      <c r="CK10" s="44" t="b">
        <f t="shared" si="43"/>
        <v>0</v>
      </c>
      <c r="CL10" s="44" t="b">
        <f t="shared" si="44"/>
        <v>0</v>
      </c>
      <c r="CM10" s="44" t="b">
        <f t="shared" si="45"/>
        <v>0</v>
      </c>
      <c r="CN10" s="44" t="b">
        <f t="shared" si="46"/>
        <v>0</v>
      </c>
      <c r="CO10" s="44" t="b">
        <f t="shared" si="47"/>
        <v>0</v>
      </c>
      <c r="CP10" s="45" t="b">
        <f t="shared" si="48"/>
        <v>0</v>
      </c>
      <c r="CQ10" s="44" t="str">
        <f t="shared" si="16"/>
        <v>Equipe 06</v>
      </c>
      <c r="CR10" s="44">
        <f t="shared" si="17"/>
        <v>0</v>
      </c>
      <c r="CS10" s="44">
        <f t="shared" si="18"/>
        <v>1</v>
      </c>
      <c r="CT10" s="44" t="str">
        <f t="shared" si="49"/>
        <v>Equipe 06</v>
      </c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</row>
    <row r="11" spans="1:153" ht="16.5" customHeight="1" thickBot="1" x14ac:dyDescent="0.3">
      <c r="A11" s="73"/>
      <c r="B11" s="123"/>
      <c r="C11" s="123"/>
      <c r="D11" s="123"/>
      <c r="E11" s="123"/>
      <c r="F11" s="123"/>
      <c r="G11" s="74"/>
      <c r="H11" s="74"/>
      <c r="I11" s="123"/>
      <c r="J11" s="123"/>
      <c r="K11" s="123"/>
      <c r="L11" s="123"/>
      <c r="M11" s="123"/>
      <c r="N11" s="75"/>
      <c r="O11" s="148"/>
      <c r="P11" s="149"/>
      <c r="Q11" s="149"/>
      <c r="R11" s="150"/>
      <c r="S11" s="124"/>
      <c r="T11" s="125"/>
      <c r="U11" s="24"/>
      <c r="V11" s="93" t="str">
        <f t="shared" si="0"/>
        <v>Equipe 07</v>
      </c>
      <c r="W11" s="93"/>
      <c r="X11" s="93"/>
      <c r="Y11" s="93"/>
      <c r="Z11" s="94"/>
      <c r="AA11" s="84">
        <f t="shared" si="1"/>
        <v>0</v>
      </c>
      <c r="AB11" s="85" t="str">
        <f t="shared" si="2"/>
        <v>u</v>
      </c>
      <c r="AC11" s="86">
        <f t="shared" si="50"/>
        <v>1</v>
      </c>
      <c r="AD11" s="87">
        <f t="shared" si="3"/>
        <v>0</v>
      </c>
      <c r="AE11" s="88">
        <f t="shared" si="4"/>
        <v>0</v>
      </c>
      <c r="AF11" s="88">
        <f t="shared" si="5"/>
        <v>0</v>
      </c>
      <c r="AG11" s="88">
        <f t="shared" si="6"/>
        <v>0</v>
      </c>
      <c r="AH11" s="88">
        <f t="shared" si="7"/>
        <v>0</v>
      </c>
      <c r="AI11" s="88">
        <f t="shared" si="8"/>
        <v>0</v>
      </c>
      <c r="AJ11" s="88">
        <f t="shared" si="9"/>
        <v>0</v>
      </c>
      <c r="AK11" s="89">
        <f t="shared" si="10"/>
        <v>0</v>
      </c>
      <c r="AL11" s="90">
        <f t="shared" si="11"/>
        <v>0</v>
      </c>
      <c r="AM11" s="88">
        <f t="shared" si="12"/>
        <v>0</v>
      </c>
      <c r="AN11" s="91">
        <f t="shared" si="19"/>
        <v>0</v>
      </c>
      <c r="AO11" s="84">
        <f t="shared" si="13"/>
        <v>0</v>
      </c>
      <c r="AP11" s="88">
        <f t="shared" si="20"/>
        <v>0</v>
      </c>
      <c r="AQ11" s="88">
        <f t="shared" si="14"/>
        <v>0</v>
      </c>
      <c r="AR11" s="48">
        <v>7</v>
      </c>
      <c r="AS11" s="48">
        <f t="shared" si="21"/>
        <v>7</v>
      </c>
      <c r="AT11" s="155" t="str">
        <f>'J01'!AT11:AX11</f>
        <v>Equipe 07</v>
      </c>
      <c r="AU11" s="156"/>
      <c r="AV11" s="156"/>
      <c r="AW11" s="156"/>
      <c r="AX11" s="157"/>
      <c r="AY11" s="4">
        <f t="shared" si="15"/>
        <v>1</v>
      </c>
      <c r="AZ11" s="6">
        <f>'J03'!AY11-AY11</f>
        <v>0</v>
      </c>
      <c r="BA11" s="5" t="str">
        <f>IF(AY11&gt;'J03'!AY11,'J03'!$BA$20,IF(AY11='J03'!AY11,'J03'!$AZ$20,IF(AY11&lt;'J03'!AY11,'J03'!$AY$20)))</f>
        <v>u</v>
      </c>
      <c r="BB11" s="22">
        <f t="shared" si="22"/>
        <v>7</v>
      </c>
      <c r="BC11" s="6">
        <f>SUMPRODUCT(($B$5:$F$14=AT11)*($BW$5:$BW$14))+SUMPRODUCT(($I$5:$M$14=AT11)*($BX$5:$BX$14))+'J03'!BC11</f>
        <v>0</v>
      </c>
      <c r="BD11" s="6">
        <f>SUMPRODUCT(($B$5:$F$14=AT11)*($BY$5:$BY$14))+SUMPRODUCT(($I$5:$M$14=AT11)*($BZ$5:$BZ$14))+'J03'!BD11</f>
        <v>0</v>
      </c>
      <c r="BE11" s="6">
        <f>SUMPRODUCT(($B$5:$F$14=AT11)*($CA$5:$CA$14))+SUMPRODUCT(($I$5:$M$14=AT11)*($CB$5:$CB$14))+'J03'!BE11</f>
        <v>0</v>
      </c>
      <c r="BF11" s="6">
        <f>SUMPRODUCT(($B$5:$F$14=AT11)*($CC$5:$CC$14))+SUMPRODUCT(($I$5:$M$14=AT11)*($CD$5:$CD$14))+'J03'!BF11</f>
        <v>0</v>
      </c>
      <c r="BG11" s="6">
        <f>SUMPRODUCT(($B$5:$F$14=AT11)*($CE$5:$CE$14))+SUMPRODUCT(($I$5:$M$14=AT11)*($CF$5:$CF$14))+'J03'!BG11</f>
        <v>0</v>
      </c>
      <c r="BH11" s="6">
        <f>SUMPRODUCT(($B$5:$F$14=AT11)*($CG$5:$CG$14))+SUMPRODUCT(($I$5:$M$14=AT11)*($CH$5:$CH$14))+'J03'!BH11</f>
        <v>0</v>
      </c>
      <c r="BI11" s="6">
        <f>SUMPRODUCT(($B$5:$F$14=AT11)*($CI$5:$CI$14))+SUMPRODUCT(($I$5:$M$14=AT11)*($CJ$5:$CJ$14))+'J03'!BI11</f>
        <v>0</v>
      </c>
      <c r="BJ11" s="6">
        <f t="shared" si="23"/>
        <v>0</v>
      </c>
      <c r="BK11" s="6">
        <f>SUMPRODUCT(($B$5:$F$14=AT11)*($CK$5:$CK$14))+'J03'!BK11</f>
        <v>0</v>
      </c>
      <c r="BL11" s="6">
        <f>SUMPRODUCT(($B$5:$F$14=AT11)*($CL$5:$CL$14))+'J03'!BL11</f>
        <v>0</v>
      </c>
      <c r="BM11" s="6">
        <f>SUMPRODUCT(($B$5:$F$14=AT11)*($CM$5:$CM$14))+'J03'!BM11</f>
        <v>0</v>
      </c>
      <c r="BN11" s="6">
        <f>SUMPRODUCT(($I$5:$M$14=AT11)*($CN$5:$CN$14))+'J03'!BN11</f>
        <v>0</v>
      </c>
      <c r="BO11" s="6">
        <f>SUMPRODUCT(($I$5:$M$14=AT11)*($CO$5:$CO$14))+'J03'!BO11</f>
        <v>0</v>
      </c>
      <c r="BP11" s="46">
        <f>SUMPRODUCT(($I$5:$M$14=AT11)*($CP$5:$CP$14))+'J03'!BP11</f>
        <v>0</v>
      </c>
      <c r="BQ11" s="44">
        <f t="shared" si="24"/>
        <v>0</v>
      </c>
      <c r="BR11" s="64">
        <f>BQ11+0.0000008</f>
        <v>7.9999999999999996E-7</v>
      </c>
      <c r="BS11" s="44">
        <f t="shared" si="25"/>
        <v>0</v>
      </c>
      <c r="BT11" s="44">
        <f t="shared" si="26"/>
        <v>0</v>
      </c>
      <c r="BU11" s="44">
        <f t="shared" si="27"/>
        <v>0</v>
      </c>
      <c r="BV11" s="44">
        <f t="shared" si="28"/>
        <v>0</v>
      </c>
      <c r="BW11" s="44">
        <f t="shared" si="29"/>
        <v>0</v>
      </c>
      <c r="BX11" s="44">
        <f t="shared" si="30"/>
        <v>0</v>
      </c>
      <c r="BY11" s="44">
        <f t="shared" si="31"/>
        <v>0</v>
      </c>
      <c r="BZ11" s="44">
        <f t="shared" si="32"/>
        <v>0</v>
      </c>
      <c r="CA11" s="44" t="b">
        <f t="shared" si="33"/>
        <v>0</v>
      </c>
      <c r="CB11" s="44" t="b">
        <f t="shared" si="34"/>
        <v>0</v>
      </c>
      <c r="CC11" s="44" t="b">
        <f t="shared" si="35"/>
        <v>0</v>
      </c>
      <c r="CD11" s="44" t="b">
        <f t="shared" si="36"/>
        <v>0</v>
      </c>
      <c r="CE11" s="44" t="b">
        <f t="shared" si="37"/>
        <v>0</v>
      </c>
      <c r="CF11" s="44" t="b">
        <f t="shared" si="38"/>
        <v>0</v>
      </c>
      <c r="CG11" s="44">
        <f t="shared" si="39"/>
        <v>0</v>
      </c>
      <c r="CH11" s="44">
        <f t="shared" si="40"/>
        <v>0</v>
      </c>
      <c r="CI11" s="44">
        <f t="shared" si="41"/>
        <v>0</v>
      </c>
      <c r="CJ11" s="44">
        <f t="shared" si="42"/>
        <v>0</v>
      </c>
      <c r="CK11" s="44" t="b">
        <f t="shared" si="43"/>
        <v>0</v>
      </c>
      <c r="CL11" s="44" t="b">
        <f t="shared" si="44"/>
        <v>0</v>
      </c>
      <c r="CM11" s="44" t="b">
        <f t="shared" si="45"/>
        <v>0</v>
      </c>
      <c r="CN11" s="44" t="b">
        <f t="shared" si="46"/>
        <v>0</v>
      </c>
      <c r="CO11" s="44" t="b">
        <f t="shared" si="47"/>
        <v>0</v>
      </c>
      <c r="CP11" s="45" t="b">
        <f t="shared" si="48"/>
        <v>0</v>
      </c>
      <c r="CQ11" s="44" t="str">
        <f t="shared" si="16"/>
        <v>Equipe 07</v>
      </c>
      <c r="CR11" s="44">
        <f t="shared" si="17"/>
        <v>0</v>
      </c>
      <c r="CS11" s="44">
        <f t="shared" si="18"/>
        <v>1</v>
      </c>
      <c r="CT11" s="44" t="str">
        <f t="shared" si="49"/>
        <v>Equipe 07</v>
      </c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</row>
    <row r="12" spans="1:153" ht="16.5" customHeight="1" thickTop="1" x14ac:dyDescent="0.25">
      <c r="A12" s="38"/>
      <c r="B12" s="101"/>
      <c r="C12" s="101"/>
      <c r="D12" s="101"/>
      <c r="E12" s="101"/>
      <c r="F12" s="101"/>
      <c r="G12" s="39"/>
      <c r="H12" s="39"/>
      <c r="I12" s="101"/>
      <c r="J12" s="101"/>
      <c r="K12" s="101"/>
      <c r="L12" s="101"/>
      <c r="M12" s="101"/>
      <c r="N12" s="38"/>
      <c r="O12" s="24"/>
      <c r="P12" s="24"/>
      <c r="Q12" s="24"/>
      <c r="R12" s="24"/>
      <c r="S12" s="24"/>
      <c r="T12" s="24"/>
      <c r="U12" s="24"/>
      <c r="V12" s="93" t="str">
        <f t="shared" si="0"/>
        <v>Equipe 08</v>
      </c>
      <c r="W12" s="93"/>
      <c r="X12" s="93"/>
      <c r="Y12" s="93"/>
      <c r="Z12" s="94"/>
      <c r="AA12" s="84">
        <f t="shared" si="1"/>
        <v>0</v>
      </c>
      <c r="AB12" s="85" t="str">
        <f t="shared" si="2"/>
        <v>u</v>
      </c>
      <c r="AC12" s="86">
        <f t="shared" si="50"/>
        <v>1</v>
      </c>
      <c r="AD12" s="87">
        <f t="shared" si="3"/>
        <v>0</v>
      </c>
      <c r="AE12" s="88">
        <f t="shared" si="4"/>
        <v>0</v>
      </c>
      <c r="AF12" s="88">
        <f t="shared" si="5"/>
        <v>0</v>
      </c>
      <c r="AG12" s="88">
        <f t="shared" si="6"/>
        <v>0</v>
      </c>
      <c r="AH12" s="88">
        <f t="shared" si="7"/>
        <v>0</v>
      </c>
      <c r="AI12" s="88">
        <f t="shared" si="8"/>
        <v>0</v>
      </c>
      <c r="AJ12" s="88">
        <f t="shared" si="9"/>
        <v>0</v>
      </c>
      <c r="AK12" s="89">
        <f t="shared" si="10"/>
        <v>0</v>
      </c>
      <c r="AL12" s="90">
        <f t="shared" si="11"/>
        <v>0</v>
      </c>
      <c r="AM12" s="88">
        <f t="shared" si="12"/>
        <v>0</v>
      </c>
      <c r="AN12" s="91">
        <f t="shared" si="19"/>
        <v>0</v>
      </c>
      <c r="AO12" s="84">
        <f t="shared" si="13"/>
        <v>0</v>
      </c>
      <c r="AP12" s="88">
        <f t="shared" si="20"/>
        <v>0</v>
      </c>
      <c r="AQ12" s="88">
        <f t="shared" si="14"/>
        <v>0</v>
      </c>
      <c r="AR12" s="48">
        <v>8</v>
      </c>
      <c r="AS12" s="48">
        <f t="shared" si="21"/>
        <v>8</v>
      </c>
      <c r="AT12" s="155" t="str">
        <f>'J01'!AT12:AX12</f>
        <v>Equipe 08</v>
      </c>
      <c r="AU12" s="156"/>
      <c r="AV12" s="156"/>
      <c r="AW12" s="156"/>
      <c r="AX12" s="157"/>
      <c r="AY12" s="4">
        <f t="shared" si="15"/>
        <v>1</v>
      </c>
      <c r="AZ12" s="6">
        <f>'J03'!AY12-AY12</f>
        <v>0</v>
      </c>
      <c r="BA12" s="5" t="str">
        <f>IF(AY12&gt;'J03'!AY12,'J03'!$BA$20,IF(AY12='J03'!AY12,'J03'!$AZ$20,IF(AY12&lt;'J03'!AY12,'J03'!$AY$20)))</f>
        <v>u</v>
      </c>
      <c r="BB12" s="22">
        <f t="shared" si="22"/>
        <v>8</v>
      </c>
      <c r="BC12" s="6">
        <f>SUMPRODUCT(($B$5:$F$14=AT12)*($BW$5:$BW$14))+SUMPRODUCT(($I$5:$M$14=AT12)*($BX$5:$BX$14))+'J03'!BC12</f>
        <v>0</v>
      </c>
      <c r="BD12" s="6">
        <f>SUMPRODUCT(($B$5:$F$14=AT12)*($BY$5:$BY$14))+SUMPRODUCT(($I$5:$M$14=AT12)*($BZ$5:$BZ$14))+'J03'!BD12</f>
        <v>0</v>
      </c>
      <c r="BE12" s="6">
        <f>SUMPRODUCT(($B$5:$F$14=AT12)*($CA$5:$CA$14))+SUMPRODUCT(($I$5:$M$14=AT12)*($CB$5:$CB$14))+'J03'!BE12</f>
        <v>0</v>
      </c>
      <c r="BF12" s="6">
        <f>SUMPRODUCT(($B$5:$F$14=AT12)*($CC$5:$CC$14))+SUMPRODUCT(($I$5:$M$14=AT12)*($CD$5:$CD$14))+'J03'!BF12</f>
        <v>0</v>
      </c>
      <c r="BG12" s="6">
        <f>SUMPRODUCT(($B$5:$F$14=AT12)*($CE$5:$CE$14))+SUMPRODUCT(($I$5:$M$14=AT12)*($CF$5:$CF$14))+'J03'!BG12</f>
        <v>0</v>
      </c>
      <c r="BH12" s="6">
        <f>SUMPRODUCT(($B$5:$F$14=AT12)*($CG$5:$CG$14))+SUMPRODUCT(($I$5:$M$14=AT12)*($CH$5:$CH$14))+'J03'!BH12</f>
        <v>0</v>
      </c>
      <c r="BI12" s="6">
        <f>SUMPRODUCT(($B$5:$F$14=AT12)*($CI$5:$CI$14))+SUMPRODUCT(($I$5:$M$14=AT12)*($CJ$5:$CJ$14))+'J03'!BI12</f>
        <v>0</v>
      </c>
      <c r="BJ12" s="6">
        <f t="shared" si="23"/>
        <v>0</v>
      </c>
      <c r="BK12" s="6">
        <f>SUMPRODUCT(($B$5:$F$14=AT12)*($CK$5:$CK$14))+'J03'!BK12</f>
        <v>0</v>
      </c>
      <c r="BL12" s="6">
        <f>SUMPRODUCT(($B$5:$F$14=AT12)*($CL$5:$CL$14))+'J03'!BL12</f>
        <v>0</v>
      </c>
      <c r="BM12" s="6">
        <f>SUMPRODUCT(($B$5:$F$14=AT12)*($CM$5:$CM$14))+'J03'!BM12</f>
        <v>0</v>
      </c>
      <c r="BN12" s="6">
        <f>SUMPRODUCT(($I$5:$M$14=AT12)*($CN$5:$CN$14))+'J03'!BN12</f>
        <v>0</v>
      </c>
      <c r="BO12" s="6">
        <f>SUMPRODUCT(($I$5:$M$14=AT12)*($CO$5:$CO$14))+'J03'!BO12</f>
        <v>0</v>
      </c>
      <c r="BP12" s="46">
        <f>SUMPRODUCT(($I$5:$M$14=AT12)*($CP$5:$CP$14))+'J03'!BP12</f>
        <v>0</v>
      </c>
      <c r="BQ12" s="44">
        <f t="shared" si="24"/>
        <v>0</v>
      </c>
      <c r="BR12" s="64">
        <f>BQ12+0.0000007</f>
        <v>6.9999999999999997E-7</v>
      </c>
      <c r="BS12" s="44">
        <f t="shared" si="25"/>
        <v>0</v>
      </c>
      <c r="BT12" s="44">
        <f t="shared" si="26"/>
        <v>0</v>
      </c>
      <c r="BU12" s="44">
        <f t="shared" si="27"/>
        <v>0</v>
      </c>
      <c r="BV12" s="44">
        <f t="shared" si="28"/>
        <v>0</v>
      </c>
      <c r="BW12" s="44">
        <f t="shared" si="29"/>
        <v>0</v>
      </c>
      <c r="BX12" s="44">
        <f t="shared" si="30"/>
        <v>0</v>
      </c>
      <c r="BY12" s="44">
        <f t="shared" si="31"/>
        <v>0</v>
      </c>
      <c r="BZ12" s="44">
        <f t="shared" si="32"/>
        <v>0</v>
      </c>
      <c r="CA12" s="44" t="b">
        <f t="shared" si="33"/>
        <v>0</v>
      </c>
      <c r="CB12" s="44" t="b">
        <f t="shared" si="34"/>
        <v>0</v>
      </c>
      <c r="CC12" s="44" t="b">
        <f t="shared" si="35"/>
        <v>0</v>
      </c>
      <c r="CD12" s="44" t="b">
        <f t="shared" si="36"/>
        <v>0</v>
      </c>
      <c r="CE12" s="44" t="b">
        <f t="shared" si="37"/>
        <v>0</v>
      </c>
      <c r="CF12" s="44" t="b">
        <f t="shared" si="38"/>
        <v>0</v>
      </c>
      <c r="CG12" s="44">
        <f t="shared" si="39"/>
        <v>0</v>
      </c>
      <c r="CH12" s="44">
        <f t="shared" si="40"/>
        <v>0</v>
      </c>
      <c r="CI12" s="44">
        <f t="shared" si="41"/>
        <v>0</v>
      </c>
      <c r="CJ12" s="44">
        <f t="shared" si="42"/>
        <v>0</v>
      </c>
      <c r="CK12" s="44" t="b">
        <f t="shared" si="43"/>
        <v>0</v>
      </c>
      <c r="CL12" s="44" t="b">
        <f t="shared" si="44"/>
        <v>0</v>
      </c>
      <c r="CM12" s="44" t="b">
        <f t="shared" si="45"/>
        <v>0</v>
      </c>
      <c r="CN12" s="44" t="b">
        <f t="shared" si="46"/>
        <v>0</v>
      </c>
      <c r="CO12" s="44" t="b">
        <f t="shared" si="47"/>
        <v>0</v>
      </c>
      <c r="CP12" s="45" t="b">
        <f t="shared" si="48"/>
        <v>0</v>
      </c>
      <c r="CQ12" s="44" t="str">
        <f t="shared" si="16"/>
        <v>Equipe 08</v>
      </c>
      <c r="CR12" s="44">
        <f t="shared" si="17"/>
        <v>0</v>
      </c>
      <c r="CS12" s="44">
        <f t="shared" si="18"/>
        <v>1</v>
      </c>
      <c r="CT12" s="44" t="str">
        <f t="shared" si="49"/>
        <v>Equipe 08</v>
      </c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48"/>
      <c r="EW12" s="48"/>
    </row>
    <row r="13" spans="1:153" ht="16.5" customHeight="1" x14ac:dyDescent="0.25">
      <c r="A13" s="38"/>
      <c r="B13" s="101"/>
      <c r="C13" s="101"/>
      <c r="D13" s="101"/>
      <c r="E13" s="101"/>
      <c r="F13" s="101"/>
      <c r="G13" s="39"/>
      <c r="H13" s="39"/>
      <c r="I13" s="101"/>
      <c r="J13" s="101"/>
      <c r="K13" s="101"/>
      <c r="L13" s="101"/>
      <c r="M13" s="101"/>
      <c r="N13" s="38"/>
      <c r="O13" s="24"/>
      <c r="P13" s="24"/>
      <c r="Q13" s="24"/>
      <c r="R13" s="24"/>
      <c r="S13" s="24"/>
      <c r="T13" s="24"/>
      <c r="U13" s="24"/>
      <c r="V13" s="93" t="str">
        <f t="shared" si="0"/>
        <v>Equipe 09</v>
      </c>
      <c r="W13" s="93"/>
      <c r="X13" s="93"/>
      <c r="Y13" s="93"/>
      <c r="Z13" s="94"/>
      <c r="AA13" s="84">
        <f t="shared" si="1"/>
        <v>0</v>
      </c>
      <c r="AB13" s="85" t="str">
        <f t="shared" si="2"/>
        <v>u</v>
      </c>
      <c r="AC13" s="86">
        <f t="shared" si="50"/>
        <v>1</v>
      </c>
      <c r="AD13" s="87">
        <f t="shared" si="3"/>
        <v>0</v>
      </c>
      <c r="AE13" s="88">
        <f t="shared" si="4"/>
        <v>0</v>
      </c>
      <c r="AF13" s="88">
        <f t="shared" si="5"/>
        <v>0</v>
      </c>
      <c r="AG13" s="88">
        <f t="shared" si="6"/>
        <v>0</v>
      </c>
      <c r="AH13" s="88">
        <f t="shared" si="7"/>
        <v>0</v>
      </c>
      <c r="AI13" s="88">
        <f t="shared" si="8"/>
        <v>0</v>
      </c>
      <c r="AJ13" s="88">
        <f t="shared" si="9"/>
        <v>0</v>
      </c>
      <c r="AK13" s="89">
        <f t="shared" si="10"/>
        <v>0</v>
      </c>
      <c r="AL13" s="90">
        <f t="shared" si="11"/>
        <v>0</v>
      </c>
      <c r="AM13" s="88">
        <f t="shared" si="12"/>
        <v>0</v>
      </c>
      <c r="AN13" s="91">
        <f t="shared" si="19"/>
        <v>0</v>
      </c>
      <c r="AO13" s="84">
        <f t="shared" si="13"/>
        <v>0</v>
      </c>
      <c r="AP13" s="88">
        <f t="shared" si="20"/>
        <v>0</v>
      </c>
      <c r="AQ13" s="88">
        <f t="shared" si="14"/>
        <v>0</v>
      </c>
      <c r="AR13" s="48">
        <v>9</v>
      </c>
      <c r="AS13" s="48">
        <f t="shared" si="21"/>
        <v>9</v>
      </c>
      <c r="AT13" s="155" t="str">
        <f>'J01'!AT13:AX13</f>
        <v>Equipe 09</v>
      </c>
      <c r="AU13" s="156"/>
      <c r="AV13" s="156"/>
      <c r="AW13" s="156"/>
      <c r="AX13" s="157"/>
      <c r="AY13" s="4">
        <f t="shared" si="15"/>
        <v>1</v>
      </c>
      <c r="AZ13" s="6">
        <f>'J03'!AY13-AY13</f>
        <v>0</v>
      </c>
      <c r="BA13" s="5" t="str">
        <f>IF(AY13&gt;'J03'!AY13,'J03'!$BA$20,IF(AY13='J03'!AY13,'J03'!$AZ$20,IF(AY13&lt;'J03'!AY13,'J03'!$AY$20)))</f>
        <v>u</v>
      </c>
      <c r="BB13" s="22">
        <f t="shared" si="22"/>
        <v>9</v>
      </c>
      <c r="BC13" s="6">
        <f>SUMPRODUCT(($B$5:$F$14=AT13)*($BW$5:$BW$14))+SUMPRODUCT(($I$5:$M$14=AT13)*($BX$5:$BX$14))+'J03'!BC13</f>
        <v>0</v>
      </c>
      <c r="BD13" s="6">
        <f>SUMPRODUCT(($B$5:$F$14=AT13)*($BY$5:$BY$14))+SUMPRODUCT(($I$5:$M$14=AT13)*($BZ$5:$BZ$14))+'J03'!BD13</f>
        <v>0</v>
      </c>
      <c r="BE13" s="6">
        <f>SUMPRODUCT(($B$5:$F$14=AT13)*($CA$5:$CA$14))+SUMPRODUCT(($I$5:$M$14=AT13)*($CB$5:$CB$14))+'J03'!BE13</f>
        <v>0</v>
      </c>
      <c r="BF13" s="6">
        <f>SUMPRODUCT(($B$5:$F$14=AT13)*($CC$5:$CC$14))+SUMPRODUCT(($I$5:$M$14=AT13)*($CD$5:$CD$14))+'J03'!BF13</f>
        <v>0</v>
      </c>
      <c r="BG13" s="6">
        <f>SUMPRODUCT(($B$5:$F$14=AT13)*($CE$5:$CE$14))+SUMPRODUCT(($I$5:$M$14=AT13)*($CF$5:$CF$14))+'J03'!BG13</f>
        <v>0</v>
      </c>
      <c r="BH13" s="6">
        <f>SUMPRODUCT(($B$5:$F$14=AT13)*($CG$5:$CG$14))+SUMPRODUCT(($I$5:$M$14=AT13)*($CH$5:$CH$14))+'J03'!BH13</f>
        <v>0</v>
      </c>
      <c r="BI13" s="6">
        <f>SUMPRODUCT(($B$5:$F$14=AT13)*($CI$5:$CI$14))+SUMPRODUCT(($I$5:$M$14=AT13)*($CJ$5:$CJ$14))+'J03'!BI13</f>
        <v>0</v>
      </c>
      <c r="BJ13" s="6">
        <f t="shared" si="23"/>
        <v>0</v>
      </c>
      <c r="BK13" s="6">
        <f>SUMPRODUCT(($B$5:$F$14=AT13)*($CK$5:$CK$14))+'J03'!BK13</f>
        <v>0</v>
      </c>
      <c r="BL13" s="6">
        <f>SUMPRODUCT(($B$5:$F$14=AT13)*($CL$5:$CL$14))+'J03'!BL13</f>
        <v>0</v>
      </c>
      <c r="BM13" s="6">
        <f>SUMPRODUCT(($B$5:$F$14=AT13)*($CM$5:$CM$14))+'J03'!BM13</f>
        <v>0</v>
      </c>
      <c r="BN13" s="6">
        <f>SUMPRODUCT(($I$5:$M$14=AT13)*($CN$5:$CN$14))+'J03'!BN13</f>
        <v>0</v>
      </c>
      <c r="BO13" s="6">
        <f>SUMPRODUCT(($I$5:$M$14=AT13)*($CO$5:$CO$14))+'J03'!BO13</f>
        <v>0</v>
      </c>
      <c r="BP13" s="46">
        <f>SUMPRODUCT(($I$5:$M$14=AT13)*($CP$5:$CP$14))+'J03'!BP13</f>
        <v>0</v>
      </c>
      <c r="BQ13" s="44">
        <f t="shared" si="24"/>
        <v>0</v>
      </c>
      <c r="BR13" s="64">
        <f>BQ13+0.0000006</f>
        <v>5.9999999999999997E-7</v>
      </c>
      <c r="BS13" s="44">
        <f t="shared" si="25"/>
        <v>0</v>
      </c>
      <c r="BT13" s="44">
        <f t="shared" si="26"/>
        <v>0</v>
      </c>
      <c r="BU13" s="44">
        <f t="shared" si="27"/>
        <v>0</v>
      </c>
      <c r="BV13" s="44">
        <f t="shared" si="28"/>
        <v>0</v>
      </c>
      <c r="BW13" s="44">
        <f t="shared" si="29"/>
        <v>0</v>
      </c>
      <c r="BX13" s="44">
        <f t="shared" si="30"/>
        <v>0</v>
      </c>
      <c r="BY13" s="44">
        <f t="shared" si="31"/>
        <v>0</v>
      </c>
      <c r="BZ13" s="44">
        <f t="shared" si="32"/>
        <v>0</v>
      </c>
      <c r="CA13" s="44" t="b">
        <f t="shared" si="33"/>
        <v>0</v>
      </c>
      <c r="CB13" s="44" t="b">
        <f t="shared" si="34"/>
        <v>0</v>
      </c>
      <c r="CC13" s="44" t="b">
        <f t="shared" si="35"/>
        <v>0</v>
      </c>
      <c r="CD13" s="44" t="b">
        <f t="shared" si="36"/>
        <v>0</v>
      </c>
      <c r="CE13" s="44" t="b">
        <f t="shared" si="37"/>
        <v>0</v>
      </c>
      <c r="CF13" s="44" t="b">
        <f t="shared" si="38"/>
        <v>0</v>
      </c>
      <c r="CG13" s="44">
        <f t="shared" si="39"/>
        <v>0</v>
      </c>
      <c r="CH13" s="44">
        <f t="shared" si="40"/>
        <v>0</v>
      </c>
      <c r="CI13" s="44">
        <f t="shared" si="41"/>
        <v>0</v>
      </c>
      <c r="CJ13" s="44">
        <f t="shared" si="42"/>
        <v>0</v>
      </c>
      <c r="CK13" s="44" t="b">
        <f t="shared" si="43"/>
        <v>0</v>
      </c>
      <c r="CL13" s="44" t="b">
        <f t="shared" si="44"/>
        <v>0</v>
      </c>
      <c r="CM13" s="44" t="b">
        <f t="shared" si="45"/>
        <v>0</v>
      </c>
      <c r="CN13" s="44" t="b">
        <f t="shared" si="46"/>
        <v>0</v>
      </c>
      <c r="CO13" s="44" t="b">
        <f t="shared" si="47"/>
        <v>0</v>
      </c>
      <c r="CP13" s="45" t="b">
        <f t="shared" si="48"/>
        <v>0</v>
      </c>
      <c r="CQ13" s="44" t="str">
        <f t="shared" si="16"/>
        <v>Equipe 09</v>
      </c>
      <c r="CR13" s="44">
        <f t="shared" si="17"/>
        <v>0</v>
      </c>
      <c r="CS13" s="44">
        <f t="shared" si="18"/>
        <v>1</v>
      </c>
      <c r="CT13" s="44" t="str">
        <f t="shared" si="49"/>
        <v>Equipe 09</v>
      </c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</row>
    <row r="14" spans="1:153" ht="16.5" customHeight="1" x14ac:dyDescent="0.25">
      <c r="A14" s="38"/>
      <c r="B14" s="101"/>
      <c r="C14" s="101"/>
      <c r="D14" s="101"/>
      <c r="E14" s="101"/>
      <c r="F14" s="101"/>
      <c r="G14" s="39"/>
      <c r="H14" s="39"/>
      <c r="I14" s="101"/>
      <c r="J14" s="101"/>
      <c r="K14" s="101"/>
      <c r="L14" s="101"/>
      <c r="M14" s="101"/>
      <c r="N14" s="38"/>
      <c r="O14" s="24"/>
      <c r="P14" s="24"/>
      <c r="Q14" s="24"/>
      <c r="R14" s="24"/>
      <c r="S14" s="24"/>
      <c r="T14" s="24"/>
      <c r="U14" s="24"/>
      <c r="V14" s="93" t="str">
        <f t="shared" si="0"/>
        <v>Equipe 10</v>
      </c>
      <c r="W14" s="93"/>
      <c r="X14" s="93"/>
      <c r="Y14" s="93"/>
      <c r="Z14" s="94"/>
      <c r="AA14" s="84">
        <f t="shared" si="1"/>
        <v>0</v>
      </c>
      <c r="AB14" s="85" t="str">
        <f t="shared" si="2"/>
        <v>u</v>
      </c>
      <c r="AC14" s="86">
        <f t="shared" si="50"/>
        <v>1</v>
      </c>
      <c r="AD14" s="87">
        <f t="shared" si="3"/>
        <v>0</v>
      </c>
      <c r="AE14" s="88">
        <f t="shared" si="4"/>
        <v>0</v>
      </c>
      <c r="AF14" s="88">
        <f t="shared" si="5"/>
        <v>0</v>
      </c>
      <c r="AG14" s="88">
        <f t="shared" si="6"/>
        <v>0</v>
      </c>
      <c r="AH14" s="88">
        <f t="shared" si="7"/>
        <v>0</v>
      </c>
      <c r="AI14" s="88">
        <f t="shared" si="8"/>
        <v>0</v>
      </c>
      <c r="AJ14" s="88">
        <f t="shared" si="9"/>
        <v>0</v>
      </c>
      <c r="AK14" s="89">
        <f t="shared" si="10"/>
        <v>0</v>
      </c>
      <c r="AL14" s="90">
        <f t="shared" si="11"/>
        <v>0</v>
      </c>
      <c r="AM14" s="88">
        <f t="shared" si="12"/>
        <v>0</v>
      </c>
      <c r="AN14" s="91">
        <f t="shared" si="19"/>
        <v>0</v>
      </c>
      <c r="AO14" s="84">
        <f t="shared" si="13"/>
        <v>0</v>
      </c>
      <c r="AP14" s="88">
        <f t="shared" si="20"/>
        <v>0</v>
      </c>
      <c r="AQ14" s="88">
        <f t="shared" si="14"/>
        <v>0</v>
      </c>
      <c r="AR14" s="48">
        <v>10</v>
      </c>
      <c r="AS14" s="48">
        <f t="shared" si="21"/>
        <v>10</v>
      </c>
      <c r="AT14" s="155" t="str">
        <f>'J01'!AT14:AX14</f>
        <v>Equipe 10</v>
      </c>
      <c r="AU14" s="156"/>
      <c r="AV14" s="156"/>
      <c r="AW14" s="156"/>
      <c r="AX14" s="157"/>
      <c r="AY14" s="4">
        <f t="shared" si="15"/>
        <v>1</v>
      </c>
      <c r="AZ14" s="6">
        <f>'J03'!AY14-AY14</f>
        <v>0</v>
      </c>
      <c r="BA14" s="5" t="str">
        <f>IF(AY14&gt;'J03'!AY14,'J03'!$BA$20,IF(AY14='J03'!AY14,'J03'!$AZ$20,IF(AY14&lt;'J03'!AY14,'J03'!$AY$20)))</f>
        <v>u</v>
      </c>
      <c r="BB14" s="22">
        <f t="shared" si="22"/>
        <v>10</v>
      </c>
      <c r="BC14" s="6">
        <f>SUMPRODUCT(($B$5:$F$14=AT14)*($BW$5:$BW$14))+SUMPRODUCT(($I$5:$M$14=AT14)*($BX$5:$BX$14))+'J03'!BC14</f>
        <v>0</v>
      </c>
      <c r="BD14" s="6">
        <f>SUMPRODUCT(($B$5:$F$14=AT14)*($BY$5:$BY$14))+SUMPRODUCT(($I$5:$M$14=AT14)*($BZ$5:$BZ$14))+'J03'!BD14</f>
        <v>0</v>
      </c>
      <c r="BE14" s="6">
        <f>SUMPRODUCT(($B$5:$F$14=AT14)*($CA$5:$CA$14))+SUMPRODUCT(($I$5:$M$14=AT14)*($CB$5:$CB$14))+'J03'!BE14</f>
        <v>0</v>
      </c>
      <c r="BF14" s="6">
        <f>SUMPRODUCT(($B$5:$F$14=AT14)*($CC$5:$CC$14))+SUMPRODUCT(($I$5:$M$14=AT14)*($CD$5:$CD$14))+'J03'!BF14</f>
        <v>0</v>
      </c>
      <c r="BG14" s="6">
        <f>SUMPRODUCT(($B$5:$F$14=AT14)*($CE$5:$CE$14))+SUMPRODUCT(($I$5:$M$14=AT14)*($CF$5:$CF$14))+'J03'!BG14</f>
        <v>0</v>
      </c>
      <c r="BH14" s="6">
        <f>SUMPRODUCT(($B$5:$F$14=AT14)*($CG$5:$CG$14))+SUMPRODUCT(($I$5:$M$14=AT14)*($CH$5:$CH$14))+'J03'!BH14</f>
        <v>0</v>
      </c>
      <c r="BI14" s="6">
        <f>SUMPRODUCT(($B$5:$F$14=AT14)*($CI$5:$CI$14))+SUMPRODUCT(($I$5:$M$14=AT14)*($CJ$5:$CJ$14))+'J03'!BI14</f>
        <v>0</v>
      </c>
      <c r="BJ14" s="6">
        <f t="shared" si="23"/>
        <v>0</v>
      </c>
      <c r="BK14" s="6">
        <f>SUMPRODUCT(($B$5:$F$14=AT14)*($CK$5:$CK$14))+'J03'!BK14</f>
        <v>0</v>
      </c>
      <c r="BL14" s="6">
        <f>SUMPRODUCT(($B$5:$F$14=AT14)*($CL$5:$CL$14))+'J03'!BL14</f>
        <v>0</v>
      </c>
      <c r="BM14" s="6">
        <f>SUMPRODUCT(($B$5:$F$14=AT14)*($CM$5:$CM$14))+'J03'!BM14</f>
        <v>0</v>
      </c>
      <c r="BN14" s="6">
        <f>SUMPRODUCT(($I$5:$M$14=AT14)*($CN$5:$CN$14))+'J03'!BN14</f>
        <v>0</v>
      </c>
      <c r="BO14" s="6">
        <f>SUMPRODUCT(($I$5:$M$14=AT14)*($CO$5:$CO$14))+'J03'!BO14</f>
        <v>0</v>
      </c>
      <c r="BP14" s="46">
        <f>SUMPRODUCT(($I$5:$M$14=AT14)*($CP$5:$CP$14))+'J03'!BP14</f>
        <v>0</v>
      </c>
      <c r="BQ14" s="44">
        <f t="shared" si="24"/>
        <v>0</v>
      </c>
      <c r="BR14" s="64">
        <f>BQ14+0.0000005</f>
        <v>4.9999999999999998E-7</v>
      </c>
      <c r="BS14" s="44">
        <f t="shared" si="25"/>
        <v>0</v>
      </c>
      <c r="BT14" s="44">
        <f t="shared" si="26"/>
        <v>0</v>
      </c>
      <c r="BU14" s="44">
        <f t="shared" si="27"/>
        <v>0</v>
      </c>
      <c r="BV14" s="44">
        <f t="shared" si="28"/>
        <v>0</v>
      </c>
      <c r="BW14" s="44">
        <f t="shared" si="29"/>
        <v>0</v>
      </c>
      <c r="BX14" s="44">
        <f t="shared" si="30"/>
        <v>0</v>
      </c>
      <c r="BY14" s="44">
        <f t="shared" si="31"/>
        <v>0</v>
      </c>
      <c r="BZ14" s="44">
        <f t="shared" si="32"/>
        <v>0</v>
      </c>
      <c r="CA14" s="44" t="b">
        <f t="shared" si="33"/>
        <v>0</v>
      </c>
      <c r="CB14" s="44" t="b">
        <f t="shared" si="34"/>
        <v>0</v>
      </c>
      <c r="CC14" s="44" t="b">
        <f t="shared" si="35"/>
        <v>0</v>
      </c>
      <c r="CD14" s="44" t="b">
        <f t="shared" si="36"/>
        <v>0</v>
      </c>
      <c r="CE14" s="44" t="b">
        <f t="shared" si="37"/>
        <v>0</v>
      </c>
      <c r="CF14" s="44" t="b">
        <f t="shared" si="38"/>
        <v>0</v>
      </c>
      <c r="CG14" s="44">
        <f t="shared" si="39"/>
        <v>0</v>
      </c>
      <c r="CH14" s="44">
        <f t="shared" si="40"/>
        <v>0</v>
      </c>
      <c r="CI14" s="44">
        <f t="shared" si="41"/>
        <v>0</v>
      </c>
      <c r="CJ14" s="44">
        <f t="shared" si="42"/>
        <v>0</v>
      </c>
      <c r="CK14" s="44" t="b">
        <f t="shared" si="43"/>
        <v>0</v>
      </c>
      <c r="CL14" s="44" t="b">
        <f t="shared" si="44"/>
        <v>0</v>
      </c>
      <c r="CM14" s="44" t="b">
        <f t="shared" si="45"/>
        <v>0</v>
      </c>
      <c r="CN14" s="44" t="b">
        <f t="shared" si="46"/>
        <v>0</v>
      </c>
      <c r="CO14" s="44" t="b">
        <f t="shared" si="47"/>
        <v>0</v>
      </c>
      <c r="CP14" s="45" t="b">
        <f t="shared" si="48"/>
        <v>0</v>
      </c>
      <c r="CQ14" s="44" t="str">
        <f t="shared" si="16"/>
        <v>Equipe 10</v>
      </c>
      <c r="CR14" s="44">
        <f t="shared" si="17"/>
        <v>0</v>
      </c>
      <c r="CS14" s="44">
        <f t="shared" si="18"/>
        <v>1</v>
      </c>
      <c r="CT14" s="44" t="str">
        <f t="shared" si="49"/>
        <v>Equipe 10</v>
      </c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</row>
    <row r="15" spans="1:153" ht="16.5" customHeight="1" x14ac:dyDescent="0.25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47"/>
      <c r="Q15" s="47"/>
      <c r="R15" s="47"/>
      <c r="S15" s="47"/>
      <c r="T15" s="47"/>
      <c r="U15" s="47"/>
      <c r="V15" s="93" t="str">
        <f t="shared" si="0"/>
        <v>Equipe 11</v>
      </c>
      <c r="W15" s="93"/>
      <c r="X15" s="93"/>
      <c r="Y15" s="93"/>
      <c r="Z15" s="94"/>
      <c r="AA15" s="84">
        <f t="shared" si="1"/>
        <v>0</v>
      </c>
      <c r="AB15" s="85" t="str">
        <f t="shared" si="2"/>
        <v>u</v>
      </c>
      <c r="AC15" s="86">
        <f t="shared" si="50"/>
        <v>1</v>
      </c>
      <c r="AD15" s="87">
        <f t="shared" si="3"/>
        <v>0</v>
      </c>
      <c r="AE15" s="88">
        <f t="shared" si="4"/>
        <v>0</v>
      </c>
      <c r="AF15" s="88">
        <f t="shared" si="5"/>
        <v>0</v>
      </c>
      <c r="AG15" s="88">
        <f t="shared" si="6"/>
        <v>0</v>
      </c>
      <c r="AH15" s="88">
        <f t="shared" si="7"/>
        <v>0</v>
      </c>
      <c r="AI15" s="88">
        <f t="shared" si="8"/>
        <v>0</v>
      </c>
      <c r="AJ15" s="88">
        <f t="shared" si="9"/>
        <v>0</v>
      </c>
      <c r="AK15" s="89">
        <f t="shared" si="10"/>
        <v>0</v>
      </c>
      <c r="AL15" s="90">
        <f t="shared" si="11"/>
        <v>0</v>
      </c>
      <c r="AM15" s="88">
        <f t="shared" si="12"/>
        <v>0</v>
      </c>
      <c r="AN15" s="91">
        <f t="shared" si="19"/>
        <v>0</v>
      </c>
      <c r="AO15" s="84">
        <f t="shared" si="13"/>
        <v>0</v>
      </c>
      <c r="AP15" s="88">
        <f t="shared" si="20"/>
        <v>0</v>
      </c>
      <c r="AQ15" s="88">
        <f t="shared" si="14"/>
        <v>0</v>
      </c>
      <c r="AR15" s="48">
        <v>11</v>
      </c>
      <c r="AS15" s="48">
        <f t="shared" si="21"/>
        <v>11</v>
      </c>
      <c r="AT15" s="155" t="str">
        <f>'J01'!AT15:AX15</f>
        <v>Equipe 11</v>
      </c>
      <c r="AU15" s="156"/>
      <c r="AV15" s="156"/>
      <c r="AW15" s="156"/>
      <c r="AX15" s="157"/>
      <c r="AY15" s="4">
        <f t="shared" si="15"/>
        <v>1</v>
      </c>
      <c r="AZ15" s="6">
        <f>'J03'!AY15-AY15</f>
        <v>0</v>
      </c>
      <c r="BA15" s="5" t="str">
        <f>IF(AY15&gt;'J03'!AY15,'J03'!$BA$20,IF(AY15='J03'!AY15,'J03'!$AZ$20,IF(AY15&lt;'J03'!AY15,'J03'!$AY$20)))</f>
        <v>u</v>
      </c>
      <c r="BB15" s="22">
        <f t="shared" si="22"/>
        <v>11</v>
      </c>
      <c r="BC15" s="6">
        <f>SUMPRODUCT(($B$5:$F$14=AT15)*($BW$5:$BW$14))+SUMPRODUCT(($I$5:$M$14=AT15)*($BX$5:$BX$14))+'J03'!BC15</f>
        <v>0</v>
      </c>
      <c r="BD15" s="6">
        <f>SUMPRODUCT(($B$5:$F$14=AT15)*($BY$5:$BY$14))+SUMPRODUCT(($I$5:$M$14=AT15)*($BZ$5:$BZ$14))+'J03'!BD15</f>
        <v>0</v>
      </c>
      <c r="BE15" s="6">
        <f>SUMPRODUCT(($B$5:$F$14=AT15)*($CA$5:$CA$14))+SUMPRODUCT(($I$5:$M$14=AT15)*($CB$5:$CB$14))+'J03'!BE15</f>
        <v>0</v>
      </c>
      <c r="BF15" s="6">
        <f>SUMPRODUCT(($B$5:$F$14=AT15)*($CC$5:$CC$14))+SUMPRODUCT(($I$5:$M$14=AT15)*($CD$5:$CD$14))+'J03'!BF15</f>
        <v>0</v>
      </c>
      <c r="BG15" s="6">
        <f>SUMPRODUCT(($B$5:$F$14=AT15)*($CE$5:$CE$14))+SUMPRODUCT(($I$5:$M$14=AT15)*($CF$5:$CF$14))+'J03'!BG15</f>
        <v>0</v>
      </c>
      <c r="BH15" s="6">
        <f>SUMPRODUCT(($B$5:$F$14=AT15)*($CG$5:$CG$14))+SUMPRODUCT(($I$5:$M$14=AT15)*($CH$5:$CH$14))+'J03'!BH15</f>
        <v>0</v>
      </c>
      <c r="BI15" s="6">
        <f>SUMPRODUCT(($B$5:$F$14=AT15)*($CI$5:$CI$14))+SUMPRODUCT(($I$5:$M$14=AT15)*($CJ$5:$CJ$14))+'J03'!BI15</f>
        <v>0</v>
      </c>
      <c r="BJ15" s="6">
        <f t="shared" si="23"/>
        <v>0</v>
      </c>
      <c r="BK15" s="6">
        <f>SUMPRODUCT(($B$5:$F$14=AT15)*($CK$5:$CK$14))+'J03'!BK15</f>
        <v>0</v>
      </c>
      <c r="BL15" s="6">
        <f>SUMPRODUCT(($B$5:$F$14=AT15)*($CL$5:$CL$14))+'J03'!BL15</f>
        <v>0</v>
      </c>
      <c r="BM15" s="6">
        <f>SUMPRODUCT(($B$5:$F$14=AT15)*($CM$5:$CM$14))+'J03'!BM15</f>
        <v>0</v>
      </c>
      <c r="BN15" s="6">
        <f>SUMPRODUCT(($I$5:$M$14=AT15)*($CN$5:$CN$14))+'J03'!BN15</f>
        <v>0</v>
      </c>
      <c r="BO15" s="6">
        <f>SUMPRODUCT(($I$5:$M$14=AT15)*($CO$5:$CO$14))+'J03'!BO15</f>
        <v>0</v>
      </c>
      <c r="BP15" s="46">
        <f>SUMPRODUCT(($I$5:$M$14=AT15)*($CP$5:$CP$14))+'J03'!BP15</f>
        <v>0</v>
      </c>
      <c r="BQ15" s="44">
        <f t="shared" si="24"/>
        <v>0</v>
      </c>
      <c r="BR15" s="64">
        <f>BQ15+0.0000004</f>
        <v>3.9999999999999998E-7</v>
      </c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4" t="str">
        <f t="shared" si="16"/>
        <v>Equipe 11</v>
      </c>
      <c r="CR15" s="44">
        <f t="shared" si="17"/>
        <v>0</v>
      </c>
      <c r="CS15" s="44">
        <f t="shared" si="18"/>
        <v>1</v>
      </c>
      <c r="CT15" s="44" t="str">
        <f t="shared" si="49"/>
        <v>Equipe 11</v>
      </c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</row>
    <row r="16" spans="1:153" ht="16.5" customHeight="1" x14ac:dyDescent="0.25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47"/>
      <c r="Q16" s="47"/>
      <c r="R16" s="47"/>
      <c r="S16" s="47"/>
      <c r="T16" s="47"/>
      <c r="U16" s="47"/>
      <c r="V16" s="93" t="str">
        <f t="shared" si="0"/>
        <v>Equipe 12</v>
      </c>
      <c r="W16" s="93"/>
      <c r="X16" s="93"/>
      <c r="Y16" s="93"/>
      <c r="Z16" s="94"/>
      <c r="AA16" s="84">
        <f t="shared" si="1"/>
        <v>0</v>
      </c>
      <c r="AB16" s="85" t="str">
        <f t="shared" si="2"/>
        <v>u</v>
      </c>
      <c r="AC16" s="86">
        <f t="shared" si="50"/>
        <v>1</v>
      </c>
      <c r="AD16" s="87">
        <f t="shared" si="3"/>
        <v>0</v>
      </c>
      <c r="AE16" s="88">
        <f t="shared" si="4"/>
        <v>0</v>
      </c>
      <c r="AF16" s="88">
        <f t="shared" si="5"/>
        <v>0</v>
      </c>
      <c r="AG16" s="88">
        <f t="shared" si="6"/>
        <v>0</v>
      </c>
      <c r="AH16" s="88">
        <f t="shared" si="7"/>
        <v>0</v>
      </c>
      <c r="AI16" s="88">
        <f t="shared" si="8"/>
        <v>0</v>
      </c>
      <c r="AJ16" s="88">
        <f t="shared" si="9"/>
        <v>0</v>
      </c>
      <c r="AK16" s="89">
        <f t="shared" si="10"/>
        <v>0</v>
      </c>
      <c r="AL16" s="90">
        <f t="shared" si="11"/>
        <v>0</v>
      </c>
      <c r="AM16" s="88">
        <f t="shared" si="12"/>
        <v>0</v>
      </c>
      <c r="AN16" s="91">
        <f t="shared" si="19"/>
        <v>0</v>
      </c>
      <c r="AO16" s="84">
        <f t="shared" si="13"/>
        <v>0</v>
      </c>
      <c r="AP16" s="88">
        <f t="shared" si="20"/>
        <v>0</v>
      </c>
      <c r="AQ16" s="88">
        <f t="shared" si="14"/>
        <v>0</v>
      </c>
      <c r="AR16" s="48">
        <v>12</v>
      </c>
      <c r="AS16" s="48">
        <f t="shared" si="21"/>
        <v>12</v>
      </c>
      <c r="AT16" s="155" t="str">
        <f>'J01'!AT16:AX16</f>
        <v>Equipe 12</v>
      </c>
      <c r="AU16" s="156"/>
      <c r="AV16" s="156"/>
      <c r="AW16" s="156"/>
      <c r="AX16" s="157"/>
      <c r="AY16" s="4">
        <f t="shared" si="15"/>
        <v>1</v>
      </c>
      <c r="AZ16" s="6">
        <f>'J03'!AY16-AY16</f>
        <v>0</v>
      </c>
      <c r="BA16" s="5" t="str">
        <f>IF(AY16&gt;'J03'!AY16,'J03'!$BA$20,IF(AY16='J03'!AY16,'J03'!$AZ$20,IF(AY16&lt;'J03'!AY16,'J03'!$AY$20)))</f>
        <v>u</v>
      </c>
      <c r="BB16" s="22">
        <f t="shared" si="22"/>
        <v>12</v>
      </c>
      <c r="BC16" s="6">
        <f>SUMPRODUCT(($B$5:$F$14=AT16)*($BW$5:$BW$14))+SUMPRODUCT(($I$5:$M$14=AT16)*($BX$5:$BX$14))+'J03'!BC16</f>
        <v>0</v>
      </c>
      <c r="BD16" s="6">
        <f>SUMPRODUCT(($B$5:$F$14=AT16)*($BY$5:$BY$14))+SUMPRODUCT(($I$5:$M$14=AT16)*($BZ$5:$BZ$14))+'J03'!BD16</f>
        <v>0</v>
      </c>
      <c r="BE16" s="6">
        <f>SUMPRODUCT(($B$5:$F$14=AT16)*($CA$5:$CA$14))+SUMPRODUCT(($I$5:$M$14=AT16)*($CB$5:$CB$14))+'J03'!BE16</f>
        <v>0</v>
      </c>
      <c r="BF16" s="6">
        <f>SUMPRODUCT(($B$5:$F$14=AT16)*($CC$5:$CC$14))+SUMPRODUCT(($I$5:$M$14=AT16)*($CD$5:$CD$14))+'J03'!BF16</f>
        <v>0</v>
      </c>
      <c r="BG16" s="6">
        <f>SUMPRODUCT(($B$5:$F$14=AT16)*($CE$5:$CE$14))+SUMPRODUCT(($I$5:$M$14=AT16)*($CF$5:$CF$14))+'J03'!BG16</f>
        <v>0</v>
      </c>
      <c r="BH16" s="6">
        <f>SUMPRODUCT(($B$5:$F$14=AT16)*($CG$5:$CG$14))+SUMPRODUCT(($I$5:$M$14=AT16)*($CH$5:$CH$14))+'J03'!BH16</f>
        <v>0</v>
      </c>
      <c r="BI16" s="6">
        <f>SUMPRODUCT(($B$5:$F$14=AT16)*($CI$5:$CI$14))+SUMPRODUCT(($I$5:$M$14=AT16)*($CJ$5:$CJ$14))+'J03'!BI16</f>
        <v>0</v>
      </c>
      <c r="BJ16" s="6">
        <f t="shared" si="23"/>
        <v>0</v>
      </c>
      <c r="BK16" s="6">
        <f>SUMPRODUCT(($B$5:$F$14=AT16)*($CK$5:$CK$14))+'J03'!BK16</f>
        <v>0</v>
      </c>
      <c r="BL16" s="6">
        <f>SUMPRODUCT(($B$5:$F$14=AT16)*($CL$5:$CL$14))+'J03'!BL16</f>
        <v>0</v>
      </c>
      <c r="BM16" s="6">
        <f>SUMPRODUCT(($B$5:$F$14=AT16)*($CM$5:$CM$14))+'J03'!BM16</f>
        <v>0</v>
      </c>
      <c r="BN16" s="6">
        <f>SUMPRODUCT(($I$5:$M$14=AT16)*($CN$5:$CN$14))+'J03'!BN16</f>
        <v>0</v>
      </c>
      <c r="BO16" s="6">
        <f>SUMPRODUCT(($I$5:$M$14=AT16)*($CO$5:$CO$14))+'J03'!BO16</f>
        <v>0</v>
      </c>
      <c r="BP16" s="46">
        <f>SUMPRODUCT(($I$5:$M$14=AT16)*($CP$5:$CP$14))+'J03'!BP16</f>
        <v>0</v>
      </c>
      <c r="BQ16" s="44">
        <f t="shared" si="24"/>
        <v>0</v>
      </c>
      <c r="BR16" s="64">
        <f>BQ16+0.0000003</f>
        <v>2.9999999999999999E-7</v>
      </c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4" t="str">
        <f t="shared" si="16"/>
        <v>Equipe 12</v>
      </c>
      <c r="CR16" s="44">
        <f t="shared" si="17"/>
        <v>0</v>
      </c>
      <c r="CS16" s="44">
        <f t="shared" si="18"/>
        <v>1</v>
      </c>
      <c r="CT16" s="44" t="str">
        <f t="shared" si="49"/>
        <v>Equipe 12</v>
      </c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</row>
    <row r="17" spans="1:153" ht="16.5" customHeight="1" x14ac:dyDescent="0.25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47"/>
      <c r="Q17" s="47"/>
      <c r="R17" s="47"/>
      <c r="S17" s="47"/>
      <c r="T17" s="47"/>
      <c r="U17" s="47"/>
      <c r="V17" s="93" t="str">
        <f t="shared" si="0"/>
        <v>Equipe 13</v>
      </c>
      <c r="W17" s="93"/>
      <c r="X17" s="93"/>
      <c r="Y17" s="93"/>
      <c r="Z17" s="94"/>
      <c r="AA17" s="84">
        <f t="shared" si="1"/>
        <v>0</v>
      </c>
      <c r="AB17" s="85" t="str">
        <f t="shared" si="2"/>
        <v>u</v>
      </c>
      <c r="AC17" s="86">
        <f t="shared" si="50"/>
        <v>1</v>
      </c>
      <c r="AD17" s="87">
        <f t="shared" si="3"/>
        <v>0</v>
      </c>
      <c r="AE17" s="88">
        <f t="shared" si="4"/>
        <v>0</v>
      </c>
      <c r="AF17" s="88">
        <f t="shared" si="5"/>
        <v>0</v>
      </c>
      <c r="AG17" s="88">
        <f t="shared" si="6"/>
        <v>0</v>
      </c>
      <c r="AH17" s="88">
        <f t="shared" si="7"/>
        <v>0</v>
      </c>
      <c r="AI17" s="88">
        <f t="shared" si="8"/>
        <v>0</v>
      </c>
      <c r="AJ17" s="88">
        <f t="shared" si="9"/>
        <v>0</v>
      </c>
      <c r="AK17" s="89">
        <f t="shared" si="10"/>
        <v>0</v>
      </c>
      <c r="AL17" s="90">
        <f t="shared" si="11"/>
        <v>0</v>
      </c>
      <c r="AM17" s="88">
        <f t="shared" si="12"/>
        <v>0</v>
      </c>
      <c r="AN17" s="91">
        <f t="shared" si="19"/>
        <v>0</v>
      </c>
      <c r="AO17" s="84">
        <f t="shared" si="13"/>
        <v>0</v>
      </c>
      <c r="AP17" s="88">
        <f t="shared" si="20"/>
        <v>0</v>
      </c>
      <c r="AQ17" s="88">
        <f t="shared" si="14"/>
        <v>0</v>
      </c>
      <c r="AR17" s="48">
        <v>13</v>
      </c>
      <c r="AS17" s="48">
        <f t="shared" si="21"/>
        <v>13</v>
      </c>
      <c r="AT17" s="155" t="str">
        <f>'J01'!AT17:AX17</f>
        <v>Equipe 13</v>
      </c>
      <c r="AU17" s="156"/>
      <c r="AV17" s="156"/>
      <c r="AW17" s="156"/>
      <c r="AX17" s="157"/>
      <c r="AY17" s="4">
        <f t="shared" si="15"/>
        <v>1</v>
      </c>
      <c r="AZ17" s="6">
        <f>'J03'!AY17-AY17</f>
        <v>0</v>
      </c>
      <c r="BA17" s="5" t="str">
        <f>IF(AY17&gt;'J03'!AY17,'J03'!$BA$20,IF(AY17='J03'!AY17,'J03'!$AZ$20,IF(AY17&lt;'J03'!AY17,'J03'!$AY$20)))</f>
        <v>u</v>
      </c>
      <c r="BB17" s="22">
        <f t="shared" si="22"/>
        <v>13</v>
      </c>
      <c r="BC17" s="6">
        <f>SUMPRODUCT(($B$5:$F$14=AT17)*($BW$5:$BW$14))+SUMPRODUCT(($I$5:$M$14=AT17)*($BX$5:$BX$14))+'J03'!BC17</f>
        <v>0</v>
      </c>
      <c r="BD17" s="6">
        <f>SUMPRODUCT(($B$5:$F$14=AT17)*($BY$5:$BY$14))+SUMPRODUCT(($I$5:$M$14=AT17)*($BZ$5:$BZ$14))+'J03'!BD17</f>
        <v>0</v>
      </c>
      <c r="BE17" s="6">
        <f>SUMPRODUCT(($B$5:$F$14=AT17)*($CA$5:$CA$14))+SUMPRODUCT(($I$5:$M$14=AT17)*($CB$5:$CB$14))+'J03'!BE17</f>
        <v>0</v>
      </c>
      <c r="BF17" s="6">
        <f>SUMPRODUCT(($B$5:$F$14=AT17)*($CC$5:$CC$14))+SUMPRODUCT(($I$5:$M$14=AT17)*($CD$5:$CD$14))+'J03'!BF17</f>
        <v>0</v>
      </c>
      <c r="BG17" s="6">
        <f>SUMPRODUCT(($B$5:$F$14=AT17)*($CE$5:$CE$14))+SUMPRODUCT(($I$5:$M$14=AT17)*($CF$5:$CF$14))+'J03'!BG17</f>
        <v>0</v>
      </c>
      <c r="BH17" s="6">
        <f>SUMPRODUCT(($B$5:$F$14=AT17)*($CG$5:$CG$14))+SUMPRODUCT(($I$5:$M$14=AT17)*($CH$5:$CH$14))+'J03'!BH17</f>
        <v>0</v>
      </c>
      <c r="BI17" s="6">
        <f>SUMPRODUCT(($B$5:$F$14=AT17)*($CI$5:$CI$14))+SUMPRODUCT(($I$5:$M$14=AT17)*($CJ$5:$CJ$14))+'J03'!BI17</f>
        <v>0</v>
      </c>
      <c r="BJ17" s="6">
        <f t="shared" si="23"/>
        <v>0</v>
      </c>
      <c r="BK17" s="6">
        <f>SUMPRODUCT(($B$5:$F$14=AT17)*($CK$5:$CK$14))+'J03'!BK17</f>
        <v>0</v>
      </c>
      <c r="BL17" s="6">
        <f>SUMPRODUCT(($B$5:$F$14=AT17)*($CL$5:$CL$14))+'J03'!BL17</f>
        <v>0</v>
      </c>
      <c r="BM17" s="6">
        <f>SUMPRODUCT(($B$5:$F$14=AT17)*($CM$5:$CM$14))+'J03'!BM17</f>
        <v>0</v>
      </c>
      <c r="BN17" s="6">
        <f>SUMPRODUCT(($I$5:$M$14=AT17)*($CN$5:$CN$14))+'J03'!BN17</f>
        <v>0</v>
      </c>
      <c r="BO17" s="6">
        <f>SUMPRODUCT(($I$5:$M$14=AT17)*($CO$5:$CO$14))+'J03'!BO17</f>
        <v>0</v>
      </c>
      <c r="BP17" s="46">
        <f>SUMPRODUCT(($I$5:$M$14=AT17)*($CP$5:$CP$14))+'J03'!BP17</f>
        <v>0</v>
      </c>
      <c r="BQ17" s="44">
        <f t="shared" si="24"/>
        <v>0</v>
      </c>
      <c r="BR17" s="64">
        <f>BQ17+0.0000002</f>
        <v>1.9999999999999999E-7</v>
      </c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4" t="str">
        <f t="shared" si="16"/>
        <v>Equipe 13</v>
      </c>
      <c r="CR17" s="44">
        <f t="shared" si="17"/>
        <v>0</v>
      </c>
      <c r="CS17" s="44">
        <f t="shared" si="18"/>
        <v>1</v>
      </c>
      <c r="CT17" s="44" t="str">
        <f t="shared" si="49"/>
        <v>Equipe 13</v>
      </c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</row>
    <row r="18" spans="1:153" ht="16.5" customHeight="1" x14ac:dyDescent="0.25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47"/>
      <c r="Q18" s="47"/>
      <c r="R18" s="47"/>
      <c r="S18" s="47"/>
      <c r="T18" s="47"/>
      <c r="U18" s="47"/>
      <c r="V18" s="93" t="str">
        <f t="shared" si="0"/>
        <v>Equipe 14</v>
      </c>
      <c r="W18" s="93"/>
      <c r="X18" s="93"/>
      <c r="Y18" s="93"/>
      <c r="Z18" s="94"/>
      <c r="AA18" s="84">
        <f t="shared" si="1"/>
        <v>0</v>
      </c>
      <c r="AB18" s="85" t="str">
        <f t="shared" si="2"/>
        <v>u</v>
      </c>
      <c r="AC18" s="86">
        <f t="shared" si="50"/>
        <v>1</v>
      </c>
      <c r="AD18" s="87">
        <f t="shared" si="3"/>
        <v>0</v>
      </c>
      <c r="AE18" s="88">
        <f t="shared" si="4"/>
        <v>0</v>
      </c>
      <c r="AF18" s="88">
        <f t="shared" si="5"/>
        <v>0</v>
      </c>
      <c r="AG18" s="88">
        <f t="shared" si="6"/>
        <v>0</v>
      </c>
      <c r="AH18" s="88">
        <f t="shared" si="7"/>
        <v>0</v>
      </c>
      <c r="AI18" s="88">
        <f t="shared" si="8"/>
        <v>0</v>
      </c>
      <c r="AJ18" s="88">
        <f t="shared" si="9"/>
        <v>0</v>
      </c>
      <c r="AK18" s="89">
        <f t="shared" si="10"/>
        <v>0</v>
      </c>
      <c r="AL18" s="90">
        <f t="shared" si="11"/>
        <v>0</v>
      </c>
      <c r="AM18" s="88">
        <f t="shared" si="12"/>
        <v>0</v>
      </c>
      <c r="AN18" s="91">
        <f t="shared" si="19"/>
        <v>0</v>
      </c>
      <c r="AO18" s="84">
        <f t="shared" si="13"/>
        <v>0</v>
      </c>
      <c r="AP18" s="88">
        <f t="shared" si="20"/>
        <v>0</v>
      </c>
      <c r="AQ18" s="88">
        <f t="shared" si="14"/>
        <v>0</v>
      </c>
      <c r="AR18" s="48">
        <v>14</v>
      </c>
      <c r="AS18" s="48">
        <f t="shared" si="21"/>
        <v>14</v>
      </c>
      <c r="AT18" s="155" t="str">
        <f>'J01'!AT18:AX18</f>
        <v>Equipe 14</v>
      </c>
      <c r="AU18" s="156"/>
      <c r="AV18" s="156"/>
      <c r="AW18" s="156"/>
      <c r="AX18" s="157"/>
      <c r="AY18" s="4">
        <f t="shared" si="15"/>
        <v>1</v>
      </c>
      <c r="AZ18" s="6">
        <f>'J03'!AY18-AY18</f>
        <v>0</v>
      </c>
      <c r="BA18" s="5" t="str">
        <f>IF(AY18&gt;'J03'!AY18,'J03'!$BA$20,IF(AY18='J03'!AY18,'J03'!$AZ$20,IF(AY18&lt;'J03'!AY18,'J03'!$AY$20)))</f>
        <v>u</v>
      </c>
      <c r="BB18" s="22">
        <f t="shared" si="22"/>
        <v>14</v>
      </c>
      <c r="BC18" s="6">
        <f>SUMPRODUCT(($B$5:$F$14=AT18)*($BW$5:$BW$14))+SUMPRODUCT(($I$5:$M$14=AT18)*($BX$5:$BX$14))+'J03'!BC18</f>
        <v>0</v>
      </c>
      <c r="BD18" s="6">
        <f>SUMPRODUCT(($B$5:$F$14=AT18)*($BY$5:$BY$14))+SUMPRODUCT(($I$5:$M$14=AT18)*($BZ$5:$BZ$14))+'J03'!BD18</f>
        <v>0</v>
      </c>
      <c r="BE18" s="6">
        <f>SUMPRODUCT(($B$5:$F$14=AT18)*($CA$5:$CA$14))+SUMPRODUCT(($I$5:$M$14=AT18)*($CB$5:$CB$14))+'J03'!BE18</f>
        <v>0</v>
      </c>
      <c r="BF18" s="6">
        <f>SUMPRODUCT(($B$5:$F$14=AT18)*($CC$5:$CC$14))+SUMPRODUCT(($I$5:$M$14=AT18)*($CD$5:$CD$14))+'J03'!BF18</f>
        <v>0</v>
      </c>
      <c r="BG18" s="6">
        <f>SUMPRODUCT(($B$5:$F$14=AT18)*($CE$5:$CE$14))+SUMPRODUCT(($I$5:$M$14=AT18)*($CF$5:$CF$14))+'J03'!BG18</f>
        <v>0</v>
      </c>
      <c r="BH18" s="6">
        <f>SUMPRODUCT(($B$5:$F$14=AT18)*($CG$5:$CG$14))+SUMPRODUCT(($I$5:$M$14=AT18)*($CH$5:$CH$14))+'J03'!BH18</f>
        <v>0</v>
      </c>
      <c r="BI18" s="6">
        <f>SUMPRODUCT(($B$5:$F$14=AT18)*($CI$5:$CI$14))+SUMPRODUCT(($I$5:$M$14=AT18)*($CJ$5:$CJ$14))+'J03'!BI18</f>
        <v>0</v>
      </c>
      <c r="BJ18" s="6">
        <f t="shared" si="23"/>
        <v>0</v>
      </c>
      <c r="BK18" s="6">
        <f>SUMPRODUCT(($B$5:$F$14=AT18)*($CK$5:$CK$14))+'J03'!BK18</f>
        <v>0</v>
      </c>
      <c r="BL18" s="6">
        <f>SUMPRODUCT(($B$5:$F$14=AT18)*($CL$5:$CL$14))+'J03'!BL18</f>
        <v>0</v>
      </c>
      <c r="BM18" s="6">
        <f>SUMPRODUCT(($B$5:$F$14=AT18)*($CM$5:$CM$14))+'J03'!BM18</f>
        <v>0</v>
      </c>
      <c r="BN18" s="6">
        <f>SUMPRODUCT(($I$5:$M$14=AT18)*($CN$5:$CN$14))+'J03'!BN18</f>
        <v>0</v>
      </c>
      <c r="BO18" s="6">
        <f>SUMPRODUCT(($I$5:$M$14=AT18)*($CO$5:$CO$14))+'J03'!BO18</f>
        <v>0</v>
      </c>
      <c r="BP18" s="46">
        <f>SUMPRODUCT(($I$5:$M$14=AT18)*($CP$5:$CP$14))+'J03'!BP18</f>
        <v>0</v>
      </c>
      <c r="BQ18" s="44">
        <f t="shared" si="24"/>
        <v>0</v>
      </c>
      <c r="BR18" s="64">
        <f>BQ18+0.0000001</f>
        <v>9.9999999999999995E-8</v>
      </c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4" t="str">
        <f t="shared" si="16"/>
        <v>Equipe 14</v>
      </c>
      <c r="CR18" s="44">
        <f t="shared" si="17"/>
        <v>0</v>
      </c>
      <c r="CS18" s="44">
        <f t="shared" si="18"/>
        <v>1</v>
      </c>
      <c r="CT18" s="44" t="str">
        <f t="shared" si="49"/>
        <v>Equipe 14</v>
      </c>
      <c r="CU18" s="58"/>
      <c r="CV18" s="58"/>
      <c r="CW18" s="58"/>
      <c r="CX18" s="58"/>
      <c r="CY18" s="5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</row>
    <row r="19" spans="1:153" ht="16.5" customHeight="1" x14ac:dyDescent="0.25">
      <c r="A19" s="100"/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47"/>
      <c r="Q19" s="47"/>
      <c r="R19" s="47"/>
      <c r="S19" s="47"/>
      <c r="T19" s="47"/>
      <c r="U19" s="47"/>
      <c r="V19" s="49"/>
      <c r="W19" s="49"/>
      <c r="X19" s="49"/>
      <c r="Y19" s="49"/>
      <c r="Z19" s="49"/>
      <c r="AA19" s="50"/>
      <c r="AB19" s="51"/>
      <c r="AC19" s="50"/>
      <c r="AD19" s="52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142" t="s">
        <v>56</v>
      </c>
      <c r="AP19" s="142"/>
      <c r="AQ19" s="142"/>
      <c r="AR19" s="58"/>
      <c r="AS19" s="58"/>
      <c r="AT19" s="21"/>
      <c r="AU19" s="21"/>
      <c r="AV19" s="21"/>
      <c r="AW19" s="21"/>
      <c r="AX19" s="21"/>
      <c r="AY19" s="60" t="s">
        <v>19</v>
      </c>
      <c r="AZ19" s="60" t="s">
        <v>20</v>
      </c>
      <c r="BA19" s="60" t="s">
        <v>21</v>
      </c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5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58"/>
      <c r="CV19" s="58"/>
      <c r="CW19" s="58"/>
      <c r="CX19" s="58"/>
      <c r="CY19" s="5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</row>
    <row r="20" spans="1:153" ht="16.5" customHeight="1" x14ac:dyDescent="0.25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47"/>
      <c r="Q20" s="47"/>
      <c r="R20" s="47"/>
      <c r="S20" s="47"/>
      <c r="T20" s="47"/>
      <c r="U20" s="47"/>
      <c r="V20" s="53"/>
      <c r="W20" s="53"/>
      <c r="X20" s="53"/>
      <c r="Y20" s="53"/>
      <c r="Z20" s="53"/>
      <c r="AA20" s="54"/>
      <c r="AB20" s="55"/>
      <c r="AC20" s="54"/>
      <c r="AD20" s="56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143">
        <f>SUM(G5:H14)</f>
        <v>0</v>
      </c>
      <c r="AP20" s="143"/>
      <c r="AQ20" s="143"/>
      <c r="AR20" s="58"/>
      <c r="AS20" s="58"/>
      <c r="AT20" s="38"/>
      <c r="AU20" s="38"/>
      <c r="AV20" s="38"/>
      <c r="AW20" s="38"/>
      <c r="AX20" s="38"/>
      <c r="AY20" s="48" t="s">
        <v>19</v>
      </c>
      <c r="AZ20" s="48" t="s">
        <v>20</v>
      </c>
      <c r="BA20" s="48" t="s">
        <v>21</v>
      </c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58"/>
      <c r="CV20" s="58"/>
      <c r="CW20" s="58"/>
      <c r="CX20" s="58"/>
      <c r="CY20" s="5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</row>
    <row r="21" spans="1:153" ht="16.5" customHeight="1" x14ac:dyDescent="0.25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47"/>
      <c r="Q21" s="47"/>
      <c r="R21" s="47"/>
      <c r="S21" s="47"/>
      <c r="T21" s="47"/>
      <c r="U21" s="47"/>
      <c r="V21" s="53"/>
      <c r="W21" s="53"/>
      <c r="X21" s="53"/>
      <c r="Y21" s="53"/>
      <c r="Z21" s="53"/>
      <c r="AA21" s="54"/>
      <c r="AB21" s="55"/>
      <c r="AC21" s="54"/>
      <c r="AD21" s="56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143"/>
      <c r="AP21" s="143"/>
      <c r="AQ21" s="143"/>
      <c r="AR21" s="58"/>
      <c r="AS21" s="58"/>
      <c r="AT21" s="38"/>
      <c r="AU21" s="38"/>
      <c r="AV21" s="38"/>
      <c r="AW21" s="38"/>
      <c r="AX21" s="38"/>
      <c r="AY21" s="58"/>
      <c r="AZ21" s="58"/>
      <c r="BA21" s="63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58"/>
      <c r="CV21" s="58"/>
      <c r="CW21" s="58"/>
      <c r="CX21" s="58"/>
      <c r="CY21" s="5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</row>
    <row r="22" spans="1:153" ht="16.5" customHeight="1" x14ac:dyDescent="0.25">
      <c r="A22" s="100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47"/>
      <c r="Q22" s="47"/>
      <c r="R22" s="47"/>
      <c r="S22" s="47"/>
      <c r="T22" s="47"/>
      <c r="U22" s="47"/>
      <c r="V22" s="53"/>
      <c r="W22" s="53"/>
      <c r="X22" s="53"/>
      <c r="Y22" s="53"/>
      <c r="Z22" s="53"/>
      <c r="AA22" s="54"/>
      <c r="AB22" s="55"/>
      <c r="AC22" s="54"/>
      <c r="AD22" s="56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144" t="s">
        <v>57</v>
      </c>
      <c r="AP22" s="144"/>
      <c r="AQ22" s="144"/>
      <c r="AR22" s="58"/>
      <c r="AS22" s="58"/>
      <c r="AT22" s="38"/>
      <c r="AU22" s="38"/>
      <c r="AV22" s="38"/>
      <c r="AW22" s="38"/>
      <c r="AX22" s="38"/>
      <c r="AY22" s="58"/>
      <c r="AZ22" s="58"/>
      <c r="BA22" s="63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58"/>
      <c r="CV22" s="58"/>
      <c r="CW22" s="58"/>
      <c r="CX22" s="58"/>
      <c r="CY22" s="5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</row>
    <row r="23" spans="1:153" ht="16.5" customHeight="1" x14ac:dyDescent="0.25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47"/>
      <c r="Q23" s="47"/>
      <c r="R23" s="47"/>
      <c r="S23" s="47"/>
      <c r="T23" s="47"/>
      <c r="U23" s="47"/>
      <c r="V23" s="53"/>
      <c r="W23" s="53"/>
      <c r="X23" s="53"/>
      <c r="Y23" s="53"/>
      <c r="Z23" s="53"/>
      <c r="AA23" s="54"/>
      <c r="AB23" s="55"/>
      <c r="AC23" s="54"/>
      <c r="AD23" s="56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144"/>
      <c r="AP23" s="144"/>
      <c r="AQ23" s="144"/>
      <c r="AR23" s="58"/>
      <c r="AS23" s="58"/>
      <c r="AT23" s="38"/>
      <c r="AU23" s="38"/>
      <c r="AV23" s="38"/>
      <c r="AW23" s="38"/>
      <c r="AX23" s="38"/>
      <c r="AY23" s="58"/>
      <c r="AZ23" s="58"/>
      <c r="BA23" s="63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58"/>
      <c r="CV23" s="58"/>
      <c r="CW23" s="58"/>
      <c r="CX23" s="58"/>
      <c r="CY23" s="5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</row>
    <row r="24" spans="1:153" ht="16.5" customHeight="1" x14ac:dyDescent="0.25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47"/>
      <c r="Q24" s="47"/>
      <c r="R24" s="47"/>
      <c r="S24" s="47"/>
      <c r="T24" s="47"/>
      <c r="U24" s="47"/>
      <c r="V24" s="53"/>
      <c r="W24" s="53"/>
      <c r="X24" s="53"/>
      <c r="Y24" s="53"/>
      <c r="Z24" s="53"/>
      <c r="AA24" s="54"/>
      <c r="AB24" s="55"/>
      <c r="AC24" s="54"/>
      <c r="AD24" s="56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143">
        <f>AO20+'J03'!AO24:AP25</f>
        <v>0</v>
      </c>
      <c r="AP24" s="143"/>
      <c r="AQ24" s="143"/>
      <c r="AR24" s="58"/>
      <c r="AS24" s="58"/>
      <c r="AT24" s="38"/>
      <c r="AU24" s="38"/>
      <c r="AV24" s="38"/>
      <c r="AW24" s="38"/>
      <c r="AX24" s="38"/>
      <c r="AY24" s="58"/>
      <c r="AZ24" s="58"/>
      <c r="BA24" s="63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</row>
    <row r="25" spans="1:153" ht="16.5" customHeight="1" x14ac:dyDescent="0.25">
      <c r="A25" s="100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47"/>
      <c r="Q25" s="47"/>
      <c r="R25" s="47"/>
      <c r="S25" s="47"/>
      <c r="T25" s="47"/>
      <c r="U25" s="47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143"/>
      <c r="AP25" s="143"/>
      <c r="AQ25" s="143"/>
      <c r="AR25" s="48"/>
      <c r="AS25" s="48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48"/>
      <c r="EW25" s="48"/>
    </row>
    <row r="26" spans="1:153" ht="16.5" customHeight="1" x14ac:dyDescent="0.25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47"/>
      <c r="Q26" s="47"/>
      <c r="R26" s="47"/>
      <c r="S26" s="47"/>
      <c r="T26" s="47"/>
      <c r="U26" s="47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162" t="s">
        <v>58</v>
      </c>
      <c r="AP26" s="162"/>
      <c r="AQ26" s="162"/>
      <c r="AR26" s="48"/>
      <c r="AS26" s="48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  <c r="EU26" s="48"/>
      <c r="EV26" s="48"/>
      <c r="EW26" s="48"/>
    </row>
    <row r="27" spans="1:153" ht="16.5" customHeight="1" x14ac:dyDescent="0.25">
      <c r="A27" s="100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47"/>
      <c r="Q27" s="47"/>
      <c r="R27" s="47"/>
      <c r="S27" s="47"/>
      <c r="T27" s="47"/>
      <c r="U27" s="47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162"/>
      <c r="AP27" s="162"/>
      <c r="AQ27" s="162"/>
      <c r="AR27" s="48"/>
      <c r="AS27" s="48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  <c r="EU27" s="48"/>
      <c r="EV27" s="48"/>
      <c r="EW27" s="48"/>
    </row>
    <row r="28" spans="1:153" ht="16.5" customHeight="1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47"/>
      <c r="Q28" s="47"/>
      <c r="R28" s="47"/>
      <c r="S28" s="47"/>
      <c r="T28" s="47"/>
      <c r="U28" s="47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146" t="str">
        <f>IF(AE5=0,"",SUM(AI5:AI24)/SUM(AE5:AE24)*2)</f>
        <v/>
      </c>
      <c r="AP28" s="146"/>
      <c r="AQ28" s="146"/>
      <c r="AR28" s="48"/>
      <c r="AS28" s="48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  <c r="EU28" s="48"/>
      <c r="EV28" s="48"/>
      <c r="EW28" s="48"/>
    </row>
    <row r="29" spans="1:153" ht="16.5" customHeight="1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47"/>
      <c r="Q29" s="47"/>
      <c r="R29" s="47"/>
      <c r="S29" s="47"/>
      <c r="T29" s="47"/>
      <c r="U29" s="47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146"/>
      <c r="AP29" s="146"/>
      <c r="AQ29" s="146"/>
      <c r="AR29" s="48"/>
      <c r="AS29" s="48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  <c r="EU29" s="48"/>
      <c r="EV29" s="48"/>
      <c r="EW29" s="48"/>
    </row>
    <row r="30" spans="1:153" ht="16.5" customHeight="1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47"/>
      <c r="Q30" s="47"/>
      <c r="R30" s="47"/>
      <c r="S30" s="47"/>
      <c r="T30" s="47"/>
      <c r="U30" s="47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48"/>
      <c r="AS30" s="48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  <c r="EU30" s="48"/>
      <c r="EV30" s="48"/>
      <c r="EW30" s="48"/>
    </row>
    <row r="31" spans="1:153" ht="16.5" customHeigh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48"/>
      <c r="AS31" s="48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/>
      <c r="EU31" s="48"/>
      <c r="EV31" s="48"/>
      <c r="EW31" s="48"/>
    </row>
    <row r="32" spans="1:153" ht="16.5" customHeight="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48"/>
      <c r="AS32" s="48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48"/>
      <c r="EW32" s="48"/>
    </row>
    <row r="33" spans="1:153" ht="16.5" customHeight="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48"/>
      <c r="AS33" s="48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</row>
    <row r="34" spans="1:153" ht="16.5" customHeight="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48"/>
      <c r="AS34" s="48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48"/>
      <c r="EW34" s="48"/>
    </row>
    <row r="35" spans="1:153" ht="16.5" customHeight="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48"/>
      <c r="AS35" s="48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</row>
    <row r="36" spans="1:153" ht="16.5" customHeight="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48"/>
      <c r="AS36" s="48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</row>
  </sheetData>
  <mergeCells count="129">
    <mergeCell ref="O1:T2"/>
    <mergeCell ref="I1:N2"/>
    <mergeCell ref="A1:H2"/>
    <mergeCell ref="AO19:AQ19"/>
    <mergeCell ref="AO20:AQ21"/>
    <mergeCell ref="AO22:AQ23"/>
    <mergeCell ref="AO24:AQ25"/>
    <mergeCell ref="AO26:AQ27"/>
    <mergeCell ref="AO28:AQ29"/>
    <mergeCell ref="AK3:AK4"/>
    <mergeCell ref="AO3:AQ3"/>
    <mergeCell ref="AL3:AN3"/>
    <mergeCell ref="AJ3:AJ4"/>
    <mergeCell ref="AI3:AI4"/>
    <mergeCell ref="O11:R11"/>
    <mergeCell ref="O10:R10"/>
    <mergeCell ref="O9:R9"/>
    <mergeCell ref="O8:R8"/>
    <mergeCell ref="O7:R7"/>
    <mergeCell ref="B5:F5"/>
    <mergeCell ref="I6:M6"/>
    <mergeCell ref="I5:M5"/>
    <mergeCell ref="V5:Z5"/>
    <mergeCell ref="V1:AQ2"/>
    <mergeCell ref="BB3:BB4"/>
    <mergeCell ref="BN3:BP3"/>
    <mergeCell ref="BK3:BM3"/>
    <mergeCell ref="BI3:BI4"/>
    <mergeCell ref="BH3:BH4"/>
    <mergeCell ref="BG3:BG4"/>
    <mergeCell ref="BF3:BF4"/>
    <mergeCell ref="BE3:BE4"/>
    <mergeCell ref="BD3:BD4"/>
    <mergeCell ref="CN3:CP3"/>
    <mergeCell ref="CK3:CM3"/>
    <mergeCell ref="AT12:AX12"/>
    <mergeCell ref="AT11:AX11"/>
    <mergeCell ref="AT10:AX10"/>
    <mergeCell ref="AT9:AX9"/>
    <mergeCell ref="AT8:AX8"/>
    <mergeCell ref="AT7:AX7"/>
    <mergeCell ref="CJ1:CJ3"/>
    <mergeCell ref="CI1:CI3"/>
    <mergeCell ref="CH1:CH3"/>
    <mergeCell ref="CG1:CG3"/>
    <mergeCell ref="CF1:CF3"/>
    <mergeCell ref="CE1:CE3"/>
    <mergeCell ref="AT1:BP2"/>
    <mergeCell ref="AT3:AX4"/>
    <mergeCell ref="AZ3:BA4"/>
    <mergeCell ref="AY3:AY4"/>
    <mergeCell ref="BJ3:BJ4"/>
    <mergeCell ref="CD1:CD3"/>
    <mergeCell ref="CC1:CC3"/>
    <mergeCell ref="CB1:CB3"/>
    <mergeCell ref="AT6:AX6"/>
    <mergeCell ref="AT5:AX5"/>
    <mergeCell ref="A3:A4"/>
    <mergeCell ref="B3:F4"/>
    <mergeCell ref="H3:H4"/>
    <mergeCell ref="G3:G4"/>
    <mergeCell ref="I3:M4"/>
    <mergeCell ref="AC3:AC4"/>
    <mergeCell ref="B6:F6"/>
    <mergeCell ref="B12:F12"/>
    <mergeCell ref="B11:F11"/>
    <mergeCell ref="B10:F10"/>
    <mergeCell ref="B9:F9"/>
    <mergeCell ref="B8:F8"/>
    <mergeCell ref="B7:F7"/>
    <mergeCell ref="I12:M12"/>
    <mergeCell ref="I11:M11"/>
    <mergeCell ref="I10:M10"/>
    <mergeCell ref="I9:M9"/>
    <mergeCell ref="S11:T11"/>
    <mergeCell ref="S10:T10"/>
    <mergeCell ref="S9:T9"/>
    <mergeCell ref="S8:T8"/>
    <mergeCell ref="S7:T7"/>
    <mergeCell ref="S6:T6"/>
    <mergeCell ref="S5:T5"/>
    <mergeCell ref="A15:O30"/>
    <mergeCell ref="B14:F14"/>
    <mergeCell ref="B13:F13"/>
    <mergeCell ref="I14:M14"/>
    <mergeCell ref="I13:M13"/>
    <mergeCell ref="AH3:AH4"/>
    <mergeCell ref="AG3:AG4"/>
    <mergeCell ref="AF3:AF4"/>
    <mergeCell ref="AE3:AE4"/>
    <mergeCell ref="AD3:AD4"/>
    <mergeCell ref="V6:Z6"/>
    <mergeCell ref="N3:N4"/>
    <mergeCell ref="V3:Z4"/>
    <mergeCell ref="AA3:AB4"/>
    <mergeCell ref="S3:T4"/>
    <mergeCell ref="O6:R6"/>
    <mergeCell ref="O5:R5"/>
    <mergeCell ref="O3:R4"/>
    <mergeCell ref="I8:M8"/>
    <mergeCell ref="I7:M7"/>
    <mergeCell ref="V12:Z12"/>
    <mergeCell ref="V11:Z11"/>
    <mergeCell ref="V10:Z10"/>
    <mergeCell ref="V9:Z9"/>
    <mergeCell ref="V18:Z18"/>
    <mergeCell ref="V17:Z17"/>
    <mergeCell ref="V16:Z16"/>
    <mergeCell ref="V15:Z15"/>
    <mergeCell ref="V14:Z14"/>
    <mergeCell ref="V13:Z13"/>
    <mergeCell ref="V8:Z8"/>
    <mergeCell ref="V7:Z7"/>
    <mergeCell ref="CA1:CA3"/>
    <mergeCell ref="BZ1:BZ3"/>
    <mergeCell ref="BY1:BY3"/>
    <mergeCell ref="BX1:BX3"/>
    <mergeCell ref="BW1:BW3"/>
    <mergeCell ref="BV1:BV3"/>
    <mergeCell ref="BU1:BU3"/>
    <mergeCell ref="BT1:BT3"/>
    <mergeCell ref="BS1:BS3"/>
    <mergeCell ref="AT18:AX18"/>
    <mergeCell ref="AT17:AX17"/>
    <mergeCell ref="AT16:AX16"/>
    <mergeCell ref="AT15:AX15"/>
    <mergeCell ref="AT14:AX14"/>
    <mergeCell ref="AT13:AX13"/>
    <mergeCell ref="BC3:BC4"/>
  </mergeCells>
  <conditionalFormatting sqref="AA5:AA24">
    <cfRule type="cellIs" dxfId="92" priority="3" operator="lessThan">
      <formula>0</formula>
    </cfRule>
    <cfRule type="cellIs" dxfId="91" priority="4" operator="greaterThan">
      <formula>0</formula>
    </cfRule>
  </conditionalFormatting>
  <conditionalFormatting sqref="AB5:AB24">
    <cfRule type="cellIs" dxfId="90" priority="1" operator="equal">
      <formula>"q"</formula>
    </cfRule>
    <cfRule type="cellIs" dxfId="89" priority="2" operator="equal">
      <formula>"p"</formula>
    </cfRule>
  </conditionalFormatting>
  <dataValidations count="2">
    <dataValidation type="list" allowBlank="1" showInputMessage="1" showErrorMessage="1" sqref="I12:M14 B12:F14">
      <formula1>Lesclubs</formula1>
    </dataValidation>
    <dataValidation type="list" allowBlank="1" showInputMessage="1" showErrorMessage="1" sqref="B5:F11 I5:M11">
      <formula1>Lesengagés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R36"/>
  <sheetViews>
    <sheetView workbookViewId="0">
      <selection sqref="A1:H2"/>
    </sheetView>
  </sheetViews>
  <sheetFormatPr baseColWidth="10" defaultRowHeight="16.5" customHeight="1" x14ac:dyDescent="0.25"/>
  <cols>
    <col min="1" max="14" width="5.42578125" style="2" customWidth="1"/>
    <col min="15" max="18" width="6.7109375" style="2" customWidth="1"/>
    <col min="19" max="43" width="5.42578125" style="2" customWidth="1"/>
    <col min="44" max="45" width="5.42578125" style="3" hidden="1" customWidth="1"/>
    <col min="46" max="68" width="5.42578125" style="2" hidden="1" customWidth="1"/>
    <col min="69" max="70" width="26.28515625" style="3" hidden="1" customWidth="1"/>
    <col min="71" max="94" width="5.42578125" style="3" hidden="1" customWidth="1"/>
    <col min="95" max="95" width="38.85546875" style="3" hidden="1" customWidth="1"/>
    <col min="96" max="96" width="22.28515625" style="3" hidden="1" customWidth="1"/>
    <col min="97" max="97" width="5.42578125" style="3" hidden="1" customWidth="1"/>
    <col min="98" max="98" width="38.85546875" style="3" hidden="1" customWidth="1"/>
    <col min="99" max="210" width="5.42578125" style="3" customWidth="1"/>
    <col min="211" max="215" width="5.42578125" style="2" customWidth="1"/>
    <col min="216" max="378" width="5.42578125" style="1" customWidth="1"/>
    <col min="379" max="382" width="11" style="1"/>
  </cols>
  <sheetData>
    <row r="1" spans="1:153" ht="16.5" customHeight="1" thickTop="1" x14ac:dyDescent="0.25">
      <c r="A1" s="158" t="str">
        <f>'J01'!A1:C2</f>
        <v>Nom du Championnat</v>
      </c>
      <c r="B1" s="159"/>
      <c r="C1" s="159"/>
      <c r="D1" s="159"/>
      <c r="E1" s="159"/>
      <c r="F1" s="159"/>
      <c r="G1" s="159"/>
      <c r="H1" s="159"/>
      <c r="I1" s="134" t="str">
        <f>'J01'!H1:K2</f>
        <v>2016-2017</v>
      </c>
      <c r="J1" s="135"/>
      <c r="K1" s="135"/>
      <c r="L1" s="135"/>
      <c r="M1" s="135"/>
      <c r="N1" s="136"/>
      <c r="O1" s="130" t="s">
        <v>30</v>
      </c>
      <c r="P1" s="130"/>
      <c r="Q1" s="130"/>
      <c r="R1" s="130"/>
      <c r="S1" s="130"/>
      <c r="T1" s="131"/>
      <c r="U1" s="24"/>
      <c r="V1" s="153" t="s">
        <v>2</v>
      </c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48"/>
      <c r="AS1" s="48"/>
      <c r="AT1" s="129" t="s">
        <v>2</v>
      </c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48"/>
      <c r="BR1" s="48"/>
      <c r="BS1" s="95" t="s">
        <v>13</v>
      </c>
      <c r="BT1" s="95" t="s">
        <v>14</v>
      </c>
      <c r="BU1" s="95" t="s">
        <v>13</v>
      </c>
      <c r="BV1" s="95" t="s">
        <v>14</v>
      </c>
      <c r="BW1" s="95" t="s">
        <v>13</v>
      </c>
      <c r="BX1" s="95" t="s">
        <v>14</v>
      </c>
      <c r="BY1" s="95" t="s">
        <v>13</v>
      </c>
      <c r="BZ1" s="95" t="s">
        <v>14</v>
      </c>
      <c r="CA1" s="95" t="s">
        <v>13</v>
      </c>
      <c r="CB1" s="95" t="s">
        <v>14</v>
      </c>
      <c r="CC1" s="95" t="s">
        <v>13</v>
      </c>
      <c r="CD1" s="95" t="s">
        <v>14</v>
      </c>
      <c r="CE1" s="95" t="s">
        <v>13</v>
      </c>
      <c r="CF1" s="95" t="s">
        <v>14</v>
      </c>
      <c r="CG1" s="95" t="s">
        <v>13</v>
      </c>
      <c r="CH1" s="95" t="s">
        <v>14</v>
      </c>
      <c r="CI1" s="95" t="s">
        <v>13</v>
      </c>
      <c r="CJ1" s="95" t="s">
        <v>14</v>
      </c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  <c r="DO1" s="48"/>
      <c r="DP1" s="48"/>
      <c r="DQ1" s="48"/>
      <c r="DR1" s="48"/>
      <c r="DS1" s="48"/>
      <c r="DT1" s="48"/>
      <c r="DU1" s="48"/>
      <c r="DV1" s="48"/>
      <c r="DW1" s="48"/>
      <c r="DX1" s="48"/>
      <c r="DY1" s="48"/>
      <c r="DZ1" s="48"/>
      <c r="EA1" s="48"/>
      <c r="EB1" s="48"/>
      <c r="EC1" s="48"/>
      <c r="ED1" s="48"/>
      <c r="EE1" s="48"/>
      <c r="EF1" s="48"/>
      <c r="EG1" s="48"/>
      <c r="EH1" s="48"/>
      <c r="EI1" s="48"/>
      <c r="EJ1" s="48"/>
      <c r="EK1" s="48"/>
      <c r="EL1" s="48"/>
      <c r="EM1" s="48"/>
      <c r="EN1" s="48"/>
      <c r="EO1" s="48"/>
      <c r="EP1" s="48"/>
      <c r="EQ1" s="48"/>
      <c r="ER1" s="48"/>
      <c r="ES1" s="48"/>
      <c r="ET1" s="48"/>
      <c r="EU1" s="48"/>
      <c r="EV1" s="48"/>
      <c r="EW1" s="48"/>
    </row>
    <row r="2" spans="1:153" ht="16.5" customHeight="1" thickBot="1" x14ac:dyDescent="0.3">
      <c r="A2" s="160"/>
      <c r="B2" s="161"/>
      <c r="C2" s="161"/>
      <c r="D2" s="161"/>
      <c r="E2" s="161"/>
      <c r="F2" s="161"/>
      <c r="G2" s="161"/>
      <c r="H2" s="161"/>
      <c r="I2" s="137"/>
      <c r="J2" s="138"/>
      <c r="K2" s="138"/>
      <c r="L2" s="138"/>
      <c r="M2" s="138"/>
      <c r="N2" s="139"/>
      <c r="O2" s="132"/>
      <c r="P2" s="132"/>
      <c r="Q2" s="132"/>
      <c r="R2" s="132"/>
      <c r="S2" s="132"/>
      <c r="T2" s="133"/>
      <c r="U2" s="2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48"/>
      <c r="AS2" s="48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48"/>
      <c r="BR2" s="48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  <c r="CH2" s="95"/>
      <c r="CI2" s="95"/>
      <c r="CJ2" s="95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</row>
    <row r="3" spans="1:153" ht="16.5" customHeight="1" thickTop="1" x14ac:dyDescent="0.25">
      <c r="A3" s="119" t="s">
        <v>3</v>
      </c>
      <c r="B3" s="120" t="s">
        <v>4</v>
      </c>
      <c r="C3" s="120"/>
      <c r="D3" s="120"/>
      <c r="E3" s="120"/>
      <c r="F3" s="120"/>
      <c r="G3" s="120" t="s">
        <v>5</v>
      </c>
      <c r="H3" s="120" t="s">
        <v>5</v>
      </c>
      <c r="I3" s="120" t="s">
        <v>4</v>
      </c>
      <c r="J3" s="120"/>
      <c r="K3" s="120"/>
      <c r="L3" s="120"/>
      <c r="M3" s="120"/>
      <c r="N3" s="106" t="s">
        <v>3</v>
      </c>
      <c r="O3" s="116" t="s">
        <v>54</v>
      </c>
      <c r="P3" s="117"/>
      <c r="Q3" s="117"/>
      <c r="R3" s="111"/>
      <c r="S3" s="111" t="s">
        <v>55</v>
      </c>
      <c r="T3" s="112"/>
      <c r="U3" s="24"/>
      <c r="V3" s="102" t="s">
        <v>4</v>
      </c>
      <c r="W3" s="102"/>
      <c r="X3" s="102"/>
      <c r="Y3" s="102"/>
      <c r="Z3" s="107"/>
      <c r="AA3" s="104" t="s">
        <v>6</v>
      </c>
      <c r="AB3" s="109"/>
      <c r="AC3" s="121" t="s">
        <v>32</v>
      </c>
      <c r="AD3" s="104" t="s">
        <v>8</v>
      </c>
      <c r="AE3" s="102" t="s">
        <v>9</v>
      </c>
      <c r="AF3" s="102" t="s">
        <v>10</v>
      </c>
      <c r="AG3" s="102" t="s">
        <v>11</v>
      </c>
      <c r="AH3" s="102" t="s">
        <v>3</v>
      </c>
      <c r="AI3" s="102" t="s">
        <v>15</v>
      </c>
      <c r="AJ3" s="102" t="s">
        <v>16</v>
      </c>
      <c r="AK3" s="109" t="s">
        <v>12</v>
      </c>
      <c r="AL3" s="147" t="s">
        <v>13</v>
      </c>
      <c r="AM3" s="102"/>
      <c r="AN3" s="107"/>
      <c r="AO3" s="104" t="s">
        <v>14</v>
      </c>
      <c r="AP3" s="102"/>
      <c r="AQ3" s="102"/>
      <c r="AR3" s="48"/>
      <c r="AS3" s="48"/>
      <c r="AT3" s="99" t="s">
        <v>4</v>
      </c>
      <c r="AU3" s="99"/>
      <c r="AV3" s="99"/>
      <c r="AW3" s="99"/>
      <c r="AX3" s="99"/>
      <c r="AY3" s="99" t="s">
        <v>7</v>
      </c>
      <c r="AZ3" s="99" t="s">
        <v>6</v>
      </c>
      <c r="BA3" s="99"/>
      <c r="BB3" s="99" t="s">
        <v>7</v>
      </c>
      <c r="BC3" s="99" t="s">
        <v>8</v>
      </c>
      <c r="BD3" s="99" t="s">
        <v>9</v>
      </c>
      <c r="BE3" s="99" t="s">
        <v>10</v>
      </c>
      <c r="BF3" s="99" t="s">
        <v>11</v>
      </c>
      <c r="BG3" s="99" t="s">
        <v>3</v>
      </c>
      <c r="BH3" s="99" t="s">
        <v>15</v>
      </c>
      <c r="BI3" s="99" t="s">
        <v>16</v>
      </c>
      <c r="BJ3" s="99" t="s">
        <v>12</v>
      </c>
      <c r="BK3" s="99" t="s">
        <v>13</v>
      </c>
      <c r="BL3" s="99"/>
      <c r="BM3" s="99"/>
      <c r="BN3" s="99" t="s">
        <v>14</v>
      </c>
      <c r="BO3" s="99"/>
      <c r="BP3" s="99"/>
      <c r="BQ3" s="48"/>
      <c r="BR3" s="48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128" t="s">
        <v>13</v>
      </c>
      <c r="CL3" s="128"/>
      <c r="CM3" s="128"/>
      <c r="CN3" s="128" t="s">
        <v>14</v>
      </c>
      <c r="CO3" s="128"/>
      <c r="CP3" s="12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</row>
    <row r="4" spans="1:153" ht="16.5" customHeight="1" thickBot="1" x14ac:dyDescent="0.3">
      <c r="A4" s="119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06"/>
      <c r="O4" s="116"/>
      <c r="P4" s="117"/>
      <c r="Q4" s="117"/>
      <c r="R4" s="111"/>
      <c r="S4" s="111"/>
      <c r="T4" s="112"/>
      <c r="U4" s="24"/>
      <c r="V4" s="103"/>
      <c r="W4" s="103"/>
      <c r="X4" s="103"/>
      <c r="Y4" s="103"/>
      <c r="Z4" s="108"/>
      <c r="AA4" s="105"/>
      <c r="AB4" s="110"/>
      <c r="AC4" s="122"/>
      <c r="AD4" s="105"/>
      <c r="AE4" s="103"/>
      <c r="AF4" s="103"/>
      <c r="AG4" s="103"/>
      <c r="AH4" s="103"/>
      <c r="AI4" s="103"/>
      <c r="AJ4" s="103"/>
      <c r="AK4" s="110"/>
      <c r="AL4" s="40" t="s">
        <v>10</v>
      </c>
      <c r="AM4" s="41" t="s">
        <v>11</v>
      </c>
      <c r="AN4" s="42" t="s">
        <v>3</v>
      </c>
      <c r="AO4" s="43" t="s">
        <v>10</v>
      </c>
      <c r="AP4" s="41" t="s">
        <v>11</v>
      </c>
      <c r="AQ4" s="41" t="s">
        <v>3</v>
      </c>
      <c r="AR4" s="48"/>
      <c r="AS4" s="48" t="s">
        <v>7</v>
      </c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4" t="s">
        <v>10</v>
      </c>
      <c r="BL4" s="4" t="s">
        <v>11</v>
      </c>
      <c r="BM4" s="4" t="s">
        <v>3</v>
      </c>
      <c r="BN4" s="4" t="s">
        <v>10</v>
      </c>
      <c r="BO4" s="4" t="s">
        <v>11</v>
      </c>
      <c r="BP4" s="46" t="s">
        <v>3</v>
      </c>
      <c r="BQ4" s="44" t="s">
        <v>17</v>
      </c>
      <c r="BR4" s="44" t="s">
        <v>17</v>
      </c>
      <c r="BS4" s="44" t="s">
        <v>3</v>
      </c>
      <c r="BT4" s="44" t="s">
        <v>3</v>
      </c>
      <c r="BU4" s="44" t="s">
        <v>8</v>
      </c>
      <c r="BV4" s="44" t="s">
        <v>8</v>
      </c>
      <c r="BW4" s="44" t="s">
        <v>18</v>
      </c>
      <c r="BX4" s="44" t="s">
        <v>18</v>
      </c>
      <c r="BY4" s="44" t="s">
        <v>9</v>
      </c>
      <c r="BZ4" s="44" t="s">
        <v>9</v>
      </c>
      <c r="CA4" s="44" t="s">
        <v>10</v>
      </c>
      <c r="CB4" s="44" t="s">
        <v>10</v>
      </c>
      <c r="CC4" s="44" t="s">
        <v>11</v>
      </c>
      <c r="CD4" s="44" t="s">
        <v>11</v>
      </c>
      <c r="CE4" s="44" t="s">
        <v>3</v>
      </c>
      <c r="CF4" s="44" t="s">
        <v>3</v>
      </c>
      <c r="CG4" s="44" t="s">
        <v>15</v>
      </c>
      <c r="CH4" s="44" t="s">
        <v>15</v>
      </c>
      <c r="CI4" s="44" t="s">
        <v>16</v>
      </c>
      <c r="CJ4" s="44" t="s">
        <v>16</v>
      </c>
      <c r="CK4" s="44" t="s">
        <v>10</v>
      </c>
      <c r="CL4" s="44" t="s">
        <v>11</v>
      </c>
      <c r="CM4" s="44" t="s">
        <v>3</v>
      </c>
      <c r="CN4" s="44" t="s">
        <v>10</v>
      </c>
      <c r="CO4" s="44" t="s">
        <v>11</v>
      </c>
      <c r="CP4" s="45" t="s">
        <v>3</v>
      </c>
      <c r="CQ4" s="44" t="s">
        <v>4</v>
      </c>
      <c r="CR4" s="44" t="s">
        <v>17</v>
      </c>
      <c r="CS4" s="44" t="s">
        <v>7</v>
      </c>
      <c r="CT4" s="44" t="s">
        <v>4</v>
      </c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</row>
    <row r="5" spans="1:153" ht="16.5" customHeight="1" thickTop="1" x14ac:dyDescent="0.25">
      <c r="A5" s="72"/>
      <c r="B5" s="118"/>
      <c r="C5" s="118"/>
      <c r="D5" s="118"/>
      <c r="E5" s="118"/>
      <c r="F5" s="118"/>
      <c r="G5" s="20"/>
      <c r="H5" s="20"/>
      <c r="I5" s="118"/>
      <c r="J5" s="118"/>
      <c r="K5" s="118"/>
      <c r="L5" s="118"/>
      <c r="M5" s="118"/>
      <c r="N5" s="71"/>
      <c r="O5" s="113"/>
      <c r="P5" s="114"/>
      <c r="Q5" s="114"/>
      <c r="R5" s="115"/>
      <c r="S5" s="126"/>
      <c r="T5" s="127"/>
      <c r="U5" s="24"/>
      <c r="V5" s="151" t="str">
        <f t="shared" ref="V5:V18" si="0">VLOOKUP(AR5,$AS$5:$AX$18,2,0)</f>
        <v>Equipe 01</v>
      </c>
      <c r="W5" s="151"/>
      <c r="X5" s="151"/>
      <c r="Y5" s="151"/>
      <c r="Z5" s="152"/>
      <c r="AA5" s="76">
        <f t="shared" ref="AA5:AA18" si="1">VLOOKUP(V5,$AT$5:$BP$18,7,0)</f>
        <v>0</v>
      </c>
      <c r="AB5" s="77" t="str">
        <f t="shared" ref="AB5:AB18" si="2">VLOOKUP(V5,$AT$5:$BP$18,8,0)</f>
        <v>u</v>
      </c>
      <c r="AC5" s="78">
        <v>1</v>
      </c>
      <c r="AD5" s="79">
        <f t="shared" ref="AD5:AD18" si="3">VLOOKUP(V5,$AT$5:$BP$18,10,0)</f>
        <v>0</v>
      </c>
      <c r="AE5" s="80">
        <f t="shared" ref="AE5:AE18" si="4">VLOOKUP(V5,$AT$5:$BP$18,11,0)</f>
        <v>0</v>
      </c>
      <c r="AF5" s="80">
        <f t="shared" ref="AF5:AF18" si="5">VLOOKUP(V5,$AT$5:$BP$18,12,0)</f>
        <v>0</v>
      </c>
      <c r="AG5" s="80">
        <f t="shared" ref="AG5:AG18" si="6">VLOOKUP(V5,$AT$5:$BP$18,13,0)</f>
        <v>0</v>
      </c>
      <c r="AH5" s="80">
        <f t="shared" ref="AH5:AH18" si="7">VLOOKUP(V5,$AT$5:$BP$18,14,0)</f>
        <v>0</v>
      </c>
      <c r="AI5" s="80">
        <f t="shared" ref="AI5:AI18" si="8">VLOOKUP(V5,$AT$5:$BP$18,15,0)</f>
        <v>0</v>
      </c>
      <c r="AJ5" s="80">
        <f t="shared" ref="AJ5:AJ18" si="9">VLOOKUP(V5,$AT$5:$BP$18,16,0)</f>
        <v>0</v>
      </c>
      <c r="AK5" s="81">
        <f t="shared" ref="AK5:AK18" si="10">VLOOKUP(V5,$AT$5:$BP$18,17,0)</f>
        <v>0</v>
      </c>
      <c r="AL5" s="82">
        <f t="shared" ref="AL5:AL18" si="11">VLOOKUP(V5,$AT$5:$BP$18,18,0)</f>
        <v>0</v>
      </c>
      <c r="AM5" s="80">
        <f t="shared" ref="AM5:AM18" si="12">VLOOKUP(V5,$AT$5:$BP$18,19,0)</f>
        <v>0</v>
      </c>
      <c r="AN5" s="83">
        <f>VLOOKUP(V5,$AT$5:$BP$18,20,0)</f>
        <v>0</v>
      </c>
      <c r="AO5" s="76">
        <f t="shared" ref="AO5:AO18" si="13">VLOOKUP(V5,$AT$5:$BP$18,21,0)</f>
        <v>0</v>
      </c>
      <c r="AP5" s="80">
        <f>VLOOKUP(V5,$AT$5:$BP$18,22,0)</f>
        <v>0</v>
      </c>
      <c r="AQ5" s="80">
        <f t="shared" ref="AQ5:AQ18" si="14">VLOOKUP(V5,$AT$5:$BP$18,23,0)</f>
        <v>0</v>
      </c>
      <c r="AR5" s="48">
        <v>1</v>
      </c>
      <c r="AS5" s="48">
        <f>BB5</f>
        <v>1</v>
      </c>
      <c r="AT5" s="155" t="str">
        <f>'J01'!AT5:AX5</f>
        <v>Equipe 01</v>
      </c>
      <c r="AU5" s="156"/>
      <c r="AV5" s="156"/>
      <c r="AW5" s="156"/>
      <c r="AX5" s="157"/>
      <c r="AY5" s="4">
        <f t="shared" ref="AY5:AY18" si="15">RANK(BQ5,$BQ$5:$BQ$18)</f>
        <v>1</v>
      </c>
      <c r="AZ5" s="4">
        <f>'J04'!AY5-AY5</f>
        <v>0</v>
      </c>
      <c r="BA5" s="5" t="str">
        <f>IF(AY5&gt;'J04'!AY5,'J04'!$BA$20,IF(AY5='J04'!AY5,'J04'!$AZ$20,IF(AY5&lt;'J04'!AY5,'J04'!$AY$20)))</f>
        <v>u</v>
      </c>
      <c r="BB5" s="4">
        <f>RANK(BR5,$BR$5:$BR$18)</f>
        <v>1</v>
      </c>
      <c r="BC5" s="4">
        <f>SUMPRODUCT(($B$5:$F$14=AT5)*($BW$5:$BW$14))+SUMPRODUCT(($I$5:$M$14=AT5)*($BX$5:$BX$14))+'J04'!BC5</f>
        <v>0</v>
      </c>
      <c r="BD5" s="4">
        <f>SUMPRODUCT(($B$5:$F$14=AT5)*($BY$5:$BY$14))+SUMPRODUCT(($I$5:$M$14=AT5)*($BZ$5:$BZ$14))+'J04'!BD5</f>
        <v>0</v>
      </c>
      <c r="BE5" s="4">
        <f>SUMPRODUCT(($B$5:$F$14=AT5)*($CA$5:$CA$14))+SUMPRODUCT(($I$5:$M$14=AT5)*($CB$5:$CB$14))+'J04'!BE5</f>
        <v>0</v>
      </c>
      <c r="BF5" s="4">
        <f>SUMPRODUCT(($B$5:$F$14=AT5)*($CC$5:$CC$14))+SUMPRODUCT(($I$5:$M$14=AT5)*($CD$5:$CD$14))+'J04'!BF5</f>
        <v>0</v>
      </c>
      <c r="BG5" s="4">
        <f>SUMPRODUCT(($B$5:$F$14=AT5)*($CE$5:$CE$14))+SUMPRODUCT(($I$5:$M$14=AT5)*($CF$5:$CF$14))+'J04'!BG5</f>
        <v>0</v>
      </c>
      <c r="BH5" s="4">
        <f>SUMPRODUCT(($B$5:$F$14=AT5)*($CG$5:$CG$14))+SUMPRODUCT(($I$5:$M$14=AT5)*($CH$5:$CH$14))+'J04'!BH5</f>
        <v>0</v>
      </c>
      <c r="BI5" s="4">
        <f>SUMPRODUCT(($B$5:$F$14=AT5)*($CI$5:$CI$14))+SUMPRODUCT(($I$5:$M$14=AT5)*($CJ$5:$CJ$14))+'J04'!BI5</f>
        <v>0</v>
      </c>
      <c r="BJ5" s="4">
        <f>BH5-BI5</f>
        <v>0</v>
      </c>
      <c r="BK5" s="4">
        <f>SUMPRODUCT(($B$5:$F$14=AT5)*($CK$5:$CK$14))+'J04'!BK5</f>
        <v>0</v>
      </c>
      <c r="BL5" s="4">
        <f>SUMPRODUCT(($B$5:$F$14=AT5)*($CL$5:$CL$14))+'J04'!BL5</f>
        <v>0</v>
      </c>
      <c r="BM5" s="4">
        <f>SUMPRODUCT(($B$5:$F$14=AT5)*($CM$5:$CM$14))+'J04'!BM5</f>
        <v>0</v>
      </c>
      <c r="BN5" s="4">
        <f>SUMPRODUCT(($I$5:$M$14=AT5)*($CN$5:$CN$14))+'J04'!BN5</f>
        <v>0</v>
      </c>
      <c r="BO5" s="4">
        <f>SUMPRODUCT(($I$5:$M$14=AT5)*($CO$5:$CO$14))+'J04'!BO5</f>
        <v>0</v>
      </c>
      <c r="BP5" s="46">
        <f>SUMPRODUCT(($I$5:$M$14=AT5)*($CP$5:$CP$14))+'J04'!BP5</f>
        <v>0</v>
      </c>
      <c r="BQ5" s="44">
        <f>SUM(BC5*1000+(BJ5)/100+(BH5)/1000)</f>
        <v>0</v>
      </c>
      <c r="BR5" s="64">
        <f>BQ5+0.0000014</f>
        <v>1.3999999999999999E-6</v>
      </c>
      <c r="BS5" s="44">
        <f>A5</f>
        <v>0</v>
      </c>
      <c r="BT5" s="44">
        <f>N5</f>
        <v>0</v>
      </c>
      <c r="BU5" s="44">
        <f>IF(G5="",0,IF(G5&gt;H5,3,IF(G5=H5,1,IF(G5&lt;H5,0))))</f>
        <v>0</v>
      </c>
      <c r="BV5" s="44">
        <f>IF(H5="",0,IF(H5&gt;G5,3,IF(H5=G5,1,IF(H5&lt;G5,0))))</f>
        <v>0</v>
      </c>
      <c r="BW5" s="44">
        <f>BU5-BS5</f>
        <v>0</v>
      </c>
      <c r="BX5" s="44">
        <f>BV5-BT5</f>
        <v>0</v>
      </c>
      <c r="BY5" s="44">
        <f>IF(G5="",0,1)</f>
        <v>0</v>
      </c>
      <c r="BZ5" s="44">
        <f>IF(H5="",0,1)</f>
        <v>0</v>
      </c>
      <c r="CA5" s="44" t="b">
        <f>IF(G5&lt;&gt;"",IF(G5&gt;H5,1))</f>
        <v>0</v>
      </c>
      <c r="CB5" s="44" t="b">
        <f>IF(H5&lt;&gt;"",IF(H5&gt;G5,1))</f>
        <v>0</v>
      </c>
      <c r="CC5" s="44" t="b">
        <f>IF(G5&lt;&gt;"",IF(G5=H5,1))</f>
        <v>0</v>
      </c>
      <c r="CD5" s="44" t="b">
        <f>IF(H5&lt;&gt;"",IF(H5=G5,1))</f>
        <v>0</v>
      </c>
      <c r="CE5" s="44" t="b">
        <f>IF(G5&lt;&gt;"",IF(G5&lt;H5,1))</f>
        <v>0</v>
      </c>
      <c r="CF5" s="44" t="b">
        <f>IF(H5&lt;&gt;"",IF(H5&lt;G5,1))</f>
        <v>0</v>
      </c>
      <c r="CG5" s="44">
        <f>G5</f>
        <v>0</v>
      </c>
      <c r="CH5" s="44">
        <f>H5</f>
        <v>0</v>
      </c>
      <c r="CI5" s="44">
        <f>H5</f>
        <v>0</v>
      </c>
      <c r="CJ5" s="44">
        <f>G5</f>
        <v>0</v>
      </c>
      <c r="CK5" s="44" t="b">
        <f>IF(G5&lt;&gt;"",IF(G5&gt;H5,1))</f>
        <v>0</v>
      </c>
      <c r="CL5" s="44" t="b">
        <f>IF(G5&lt;&gt;"",IF(G5=H5,1))</f>
        <v>0</v>
      </c>
      <c r="CM5" s="44" t="b">
        <f>IF(G5&lt;&gt;"",IF(G5&lt;H5,1))</f>
        <v>0</v>
      </c>
      <c r="CN5" s="44" t="b">
        <f>IF(H5&lt;&gt;"",IF(H5&gt;G5,1))</f>
        <v>0</v>
      </c>
      <c r="CO5" s="44" t="b">
        <f>IF(H5&lt;&gt;"",IF(H5=G5,1))</f>
        <v>0</v>
      </c>
      <c r="CP5" s="45" t="b">
        <f>IF(H5&lt;&gt;"",IF(H5&lt;G5,1))</f>
        <v>0</v>
      </c>
      <c r="CQ5" s="44" t="str">
        <f t="shared" ref="CQ5:CQ18" si="16">VLOOKUP(AR5,$AS$5:$AX$18,2,0)</f>
        <v>Equipe 01</v>
      </c>
      <c r="CR5" s="44">
        <f t="shared" ref="CR5:CR18" si="17">VLOOKUP(CQ5,$AT$5:$BQ$18,24,0)</f>
        <v>0</v>
      </c>
      <c r="CS5" s="44">
        <f t="shared" ref="CS5:CS18" si="18">RANK(CR5,$CR$5:$CR$18)</f>
        <v>1</v>
      </c>
      <c r="CT5" s="44" t="str">
        <f>AT5</f>
        <v>Equipe 01</v>
      </c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</row>
    <row r="6" spans="1:153" ht="16.5" customHeight="1" x14ac:dyDescent="0.25">
      <c r="A6" s="72"/>
      <c r="B6" s="118"/>
      <c r="C6" s="118"/>
      <c r="D6" s="118"/>
      <c r="E6" s="118"/>
      <c r="F6" s="118"/>
      <c r="G6" s="20"/>
      <c r="H6" s="20"/>
      <c r="I6" s="118"/>
      <c r="J6" s="118"/>
      <c r="K6" s="118"/>
      <c r="L6" s="118"/>
      <c r="M6" s="118"/>
      <c r="N6" s="71"/>
      <c r="O6" s="113"/>
      <c r="P6" s="114"/>
      <c r="Q6" s="114"/>
      <c r="R6" s="115"/>
      <c r="S6" s="126"/>
      <c r="T6" s="127"/>
      <c r="U6" s="24"/>
      <c r="V6" s="93" t="str">
        <f t="shared" si="0"/>
        <v>Equipe 02</v>
      </c>
      <c r="W6" s="93"/>
      <c r="X6" s="93"/>
      <c r="Y6" s="93"/>
      <c r="Z6" s="94"/>
      <c r="AA6" s="84">
        <f t="shared" si="1"/>
        <v>0</v>
      </c>
      <c r="AB6" s="85" t="str">
        <f t="shared" si="2"/>
        <v>u</v>
      </c>
      <c r="AC6" s="86">
        <f>IF(CR6=CR5,CS5,CS6)</f>
        <v>1</v>
      </c>
      <c r="AD6" s="87">
        <f t="shared" si="3"/>
        <v>0</v>
      </c>
      <c r="AE6" s="88">
        <f t="shared" si="4"/>
        <v>0</v>
      </c>
      <c r="AF6" s="88">
        <f t="shared" si="5"/>
        <v>0</v>
      </c>
      <c r="AG6" s="88">
        <f t="shared" si="6"/>
        <v>0</v>
      </c>
      <c r="AH6" s="88">
        <f t="shared" si="7"/>
        <v>0</v>
      </c>
      <c r="AI6" s="88">
        <f t="shared" si="8"/>
        <v>0</v>
      </c>
      <c r="AJ6" s="88">
        <f t="shared" si="9"/>
        <v>0</v>
      </c>
      <c r="AK6" s="89">
        <f t="shared" si="10"/>
        <v>0</v>
      </c>
      <c r="AL6" s="90">
        <f t="shared" si="11"/>
        <v>0</v>
      </c>
      <c r="AM6" s="88">
        <f t="shared" si="12"/>
        <v>0</v>
      </c>
      <c r="AN6" s="91">
        <f t="shared" ref="AN6:AN18" si="19">VLOOKUP(V6,$AT$5:$BP$18,20,0)</f>
        <v>0</v>
      </c>
      <c r="AO6" s="84">
        <f t="shared" si="13"/>
        <v>0</v>
      </c>
      <c r="AP6" s="88">
        <f t="shared" ref="AP6:AP18" si="20">VLOOKUP(V6,$AT$5:$BP$18,22,0)</f>
        <v>0</v>
      </c>
      <c r="AQ6" s="88">
        <f t="shared" si="14"/>
        <v>0</v>
      </c>
      <c r="AR6" s="48">
        <v>2</v>
      </c>
      <c r="AS6" s="48">
        <f t="shared" ref="AS6:AS18" si="21">BB6</f>
        <v>2</v>
      </c>
      <c r="AT6" s="155" t="str">
        <f>'J01'!AT6:AX6</f>
        <v>Equipe 02</v>
      </c>
      <c r="AU6" s="156"/>
      <c r="AV6" s="156"/>
      <c r="AW6" s="156"/>
      <c r="AX6" s="157"/>
      <c r="AY6" s="4">
        <f t="shared" si="15"/>
        <v>1</v>
      </c>
      <c r="AZ6" s="23">
        <f>'J04'!AY6-AY6</f>
        <v>0</v>
      </c>
      <c r="BA6" s="5" t="str">
        <f>IF(AY6&gt;'J04'!AY6,'J04'!$BA$20,IF(AY6='J04'!AY6,'J04'!$AZ$20,IF(AY6&lt;'J04'!AY6,'J04'!$AY$20)))</f>
        <v>u</v>
      </c>
      <c r="BB6" s="22">
        <f t="shared" ref="BB6:BB18" si="22">RANK(BR6,$BR$5:$BR$18)</f>
        <v>2</v>
      </c>
      <c r="BC6" s="12">
        <f>SUMPRODUCT(($B$5:$F$14=AT6)*($BW$5:$BW$14))+SUMPRODUCT(($I$5:$M$14=AT6)*($BX$5:$BX$14))+'J04'!BC6</f>
        <v>0</v>
      </c>
      <c r="BD6" s="12">
        <f>SUMPRODUCT(($B$5:$F$14=AT6)*($BY$5:$BY$14))+SUMPRODUCT(($I$5:$M$14=AT6)*($BZ$5:$BZ$14))+'J04'!BD6</f>
        <v>0</v>
      </c>
      <c r="BE6" s="12">
        <f>SUMPRODUCT(($B$5:$F$14=AT6)*($CA$5:$CA$14))+SUMPRODUCT(($I$5:$M$14=AT6)*($CB$5:$CB$14))+'J04'!BE6</f>
        <v>0</v>
      </c>
      <c r="BF6" s="12">
        <f>SUMPRODUCT(($B$5:$F$14=AT6)*($CC$5:$CC$14))+SUMPRODUCT(($I$5:$M$14=AT6)*($CD$5:$CD$14))+'J04'!BF6</f>
        <v>0</v>
      </c>
      <c r="BG6" s="12">
        <f>SUMPRODUCT(($B$5:$F$14=AT6)*($CE$5:$CE$14))+SUMPRODUCT(($I$5:$M$14=AT6)*($CF$5:$CF$14))+'J04'!BG6</f>
        <v>0</v>
      </c>
      <c r="BH6" s="12">
        <f>SUMPRODUCT(($B$5:$F$14=AT6)*($CG$5:$CG$14))+SUMPRODUCT(($I$5:$M$14=AT6)*($CH$5:$CH$14))+'J04'!BH6</f>
        <v>0</v>
      </c>
      <c r="BI6" s="12">
        <f>SUMPRODUCT(($B$5:$F$14=AT6)*($CI$5:$CI$14))+SUMPRODUCT(($I$5:$M$14=AT6)*($CJ$5:$CJ$14))+'J04'!BI6</f>
        <v>0</v>
      </c>
      <c r="BJ6" s="6">
        <f t="shared" ref="BJ6:BJ18" si="23">BH6-BI6</f>
        <v>0</v>
      </c>
      <c r="BK6" s="12">
        <f>SUMPRODUCT(($B$5:$F$14=AT6)*($CK$5:$CK$14))+'J04'!BK6</f>
        <v>0</v>
      </c>
      <c r="BL6" s="12">
        <f>SUMPRODUCT(($B$5:$F$14=AT6)*($CL$5:$CL$14))+'J04'!BL6</f>
        <v>0</v>
      </c>
      <c r="BM6" s="12">
        <f>SUMPRODUCT(($B$5:$F$14=AT6)*($CM$5:$CM$14))+'J04'!BM6</f>
        <v>0</v>
      </c>
      <c r="BN6" s="12">
        <f>SUMPRODUCT(($I$5:$M$14=AT6)*($CN$5:$CN$14))+'J04'!BN6</f>
        <v>0</v>
      </c>
      <c r="BO6" s="12">
        <f>SUMPRODUCT(($I$5:$M$14=AT6)*($CO$5:$CO$14))+'J04'!BO6</f>
        <v>0</v>
      </c>
      <c r="BP6" s="46">
        <f>SUMPRODUCT(($I$5:$M$14=AT6)*($CP$5:$CP$14))+'J04'!BP6</f>
        <v>0</v>
      </c>
      <c r="BQ6" s="44">
        <f t="shared" ref="BQ6:BQ18" si="24">SUM(BC6*1000+(BJ6)/100+(BH6)/1000)</f>
        <v>0</v>
      </c>
      <c r="BR6" s="64">
        <f>BQ6+0.0000013</f>
        <v>1.3E-6</v>
      </c>
      <c r="BS6" s="44">
        <f t="shared" ref="BS6:BS14" si="25">A6</f>
        <v>0</v>
      </c>
      <c r="BT6" s="44">
        <f t="shared" ref="BT6:BT14" si="26">N6</f>
        <v>0</v>
      </c>
      <c r="BU6" s="44">
        <f t="shared" ref="BU6:BU14" si="27">IF(G6="",0,IF(G6&gt;H6,3,IF(G6=H6,1,IF(G6&lt;H6,0))))</f>
        <v>0</v>
      </c>
      <c r="BV6" s="44">
        <f t="shared" ref="BV6:BV14" si="28">IF(H6="",0,IF(H6&gt;G6,3,IF(H6=G6,1,IF(H6&lt;G6,0))))</f>
        <v>0</v>
      </c>
      <c r="BW6" s="44">
        <f t="shared" ref="BW6:BW14" si="29">BU6-BS6</f>
        <v>0</v>
      </c>
      <c r="BX6" s="44">
        <f t="shared" ref="BX6:BX14" si="30">BV6-BT6</f>
        <v>0</v>
      </c>
      <c r="BY6" s="44">
        <f t="shared" ref="BY6:BY14" si="31">IF(G6="",0,1)</f>
        <v>0</v>
      </c>
      <c r="BZ6" s="44">
        <f t="shared" ref="BZ6:BZ14" si="32">IF(H6="",0,1)</f>
        <v>0</v>
      </c>
      <c r="CA6" s="44" t="b">
        <f t="shared" ref="CA6:CA14" si="33">IF(G6&lt;&gt;"",IF(G6&gt;H6,1))</f>
        <v>0</v>
      </c>
      <c r="CB6" s="44" t="b">
        <f t="shared" ref="CB6:CB14" si="34">IF(H6&lt;&gt;"",IF(H6&gt;G6,1))</f>
        <v>0</v>
      </c>
      <c r="CC6" s="44" t="b">
        <f t="shared" ref="CC6:CC14" si="35">IF(G6&lt;&gt;"",IF(G6=H6,1))</f>
        <v>0</v>
      </c>
      <c r="CD6" s="44" t="b">
        <f t="shared" ref="CD6:CD14" si="36">IF(H6&lt;&gt;"",IF(H6=G6,1))</f>
        <v>0</v>
      </c>
      <c r="CE6" s="44" t="b">
        <f t="shared" ref="CE6:CE14" si="37">IF(G6&lt;&gt;"",IF(G6&lt;H6,1))</f>
        <v>0</v>
      </c>
      <c r="CF6" s="44" t="b">
        <f t="shared" ref="CF6:CF14" si="38">IF(H6&lt;&gt;"",IF(H6&lt;G6,1))</f>
        <v>0</v>
      </c>
      <c r="CG6" s="44">
        <f t="shared" ref="CG6:CG14" si="39">G6</f>
        <v>0</v>
      </c>
      <c r="CH6" s="44">
        <f t="shared" ref="CH6:CH14" si="40">H6</f>
        <v>0</v>
      </c>
      <c r="CI6" s="44">
        <f t="shared" ref="CI6:CI14" si="41">H6</f>
        <v>0</v>
      </c>
      <c r="CJ6" s="44">
        <f t="shared" ref="CJ6:CJ14" si="42">G6</f>
        <v>0</v>
      </c>
      <c r="CK6" s="44" t="b">
        <f t="shared" ref="CK6:CK14" si="43">IF(G6&lt;&gt;"",IF(G6&gt;H6,1))</f>
        <v>0</v>
      </c>
      <c r="CL6" s="44" t="b">
        <f t="shared" ref="CL6:CL14" si="44">IF(G6&lt;&gt;"",IF(G6=H6,1))</f>
        <v>0</v>
      </c>
      <c r="CM6" s="44" t="b">
        <f t="shared" ref="CM6:CM14" si="45">IF(G6&lt;&gt;"",IF(G6&lt;H6,1))</f>
        <v>0</v>
      </c>
      <c r="CN6" s="44" t="b">
        <f t="shared" ref="CN6:CN14" si="46">IF(H6&lt;&gt;"",IF(H6&gt;G6,1))</f>
        <v>0</v>
      </c>
      <c r="CO6" s="44" t="b">
        <f t="shared" ref="CO6:CO14" si="47">IF(H6&lt;&gt;"",IF(H6=G6,1))</f>
        <v>0</v>
      </c>
      <c r="CP6" s="45" t="b">
        <f t="shared" ref="CP6:CP14" si="48">IF(H6&lt;&gt;"",IF(H6&lt;G6,1))</f>
        <v>0</v>
      </c>
      <c r="CQ6" s="44" t="str">
        <f t="shared" si="16"/>
        <v>Equipe 02</v>
      </c>
      <c r="CR6" s="44">
        <f t="shared" si="17"/>
        <v>0</v>
      </c>
      <c r="CS6" s="44">
        <f t="shared" si="18"/>
        <v>1</v>
      </c>
      <c r="CT6" s="44" t="str">
        <f t="shared" ref="CT6:CT18" si="49">AT6</f>
        <v>Equipe 02</v>
      </c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</row>
    <row r="7" spans="1:153" ht="16.5" customHeight="1" x14ac:dyDescent="0.25">
      <c r="A7" s="72"/>
      <c r="B7" s="118"/>
      <c r="C7" s="118"/>
      <c r="D7" s="118"/>
      <c r="E7" s="118"/>
      <c r="F7" s="118"/>
      <c r="G7" s="20"/>
      <c r="H7" s="20"/>
      <c r="I7" s="118"/>
      <c r="J7" s="118"/>
      <c r="K7" s="118"/>
      <c r="L7" s="118"/>
      <c r="M7" s="118"/>
      <c r="N7" s="71"/>
      <c r="O7" s="113"/>
      <c r="P7" s="114"/>
      <c r="Q7" s="114"/>
      <c r="R7" s="115"/>
      <c r="S7" s="126"/>
      <c r="T7" s="127"/>
      <c r="U7" s="24"/>
      <c r="V7" s="93" t="str">
        <f t="shared" si="0"/>
        <v>Equipe 03</v>
      </c>
      <c r="W7" s="93"/>
      <c r="X7" s="93"/>
      <c r="Y7" s="93"/>
      <c r="Z7" s="94"/>
      <c r="AA7" s="84">
        <f t="shared" si="1"/>
        <v>0</v>
      </c>
      <c r="AB7" s="85" t="str">
        <f t="shared" si="2"/>
        <v>u</v>
      </c>
      <c r="AC7" s="86">
        <f t="shared" ref="AC7:AC18" si="50">IF(CR7=CR6,CS6,CS7)</f>
        <v>1</v>
      </c>
      <c r="AD7" s="87">
        <f t="shared" si="3"/>
        <v>0</v>
      </c>
      <c r="AE7" s="88">
        <f t="shared" si="4"/>
        <v>0</v>
      </c>
      <c r="AF7" s="88">
        <f t="shared" si="5"/>
        <v>0</v>
      </c>
      <c r="AG7" s="88">
        <f t="shared" si="6"/>
        <v>0</v>
      </c>
      <c r="AH7" s="88">
        <f t="shared" si="7"/>
        <v>0</v>
      </c>
      <c r="AI7" s="88">
        <f t="shared" si="8"/>
        <v>0</v>
      </c>
      <c r="AJ7" s="88">
        <f t="shared" si="9"/>
        <v>0</v>
      </c>
      <c r="AK7" s="89">
        <f t="shared" si="10"/>
        <v>0</v>
      </c>
      <c r="AL7" s="90">
        <f t="shared" si="11"/>
        <v>0</v>
      </c>
      <c r="AM7" s="88">
        <f t="shared" si="12"/>
        <v>0</v>
      </c>
      <c r="AN7" s="91">
        <f t="shared" si="19"/>
        <v>0</v>
      </c>
      <c r="AO7" s="84">
        <f t="shared" si="13"/>
        <v>0</v>
      </c>
      <c r="AP7" s="88">
        <f t="shared" si="20"/>
        <v>0</v>
      </c>
      <c r="AQ7" s="88">
        <f t="shared" si="14"/>
        <v>0</v>
      </c>
      <c r="AR7" s="48">
        <v>3</v>
      </c>
      <c r="AS7" s="48">
        <f t="shared" si="21"/>
        <v>3</v>
      </c>
      <c r="AT7" s="155" t="str">
        <f>'J01'!AT7:AX7</f>
        <v>Equipe 03</v>
      </c>
      <c r="AU7" s="156"/>
      <c r="AV7" s="156"/>
      <c r="AW7" s="156"/>
      <c r="AX7" s="157"/>
      <c r="AY7" s="4">
        <f t="shared" si="15"/>
        <v>1</v>
      </c>
      <c r="AZ7" s="23">
        <f>'J04'!AY7-AY7</f>
        <v>0</v>
      </c>
      <c r="BA7" s="5" t="str">
        <f>IF(AY7&gt;'J04'!AY7,'J04'!$BA$20,IF(AY7='J04'!AY7,'J04'!$AZ$20,IF(AY7&lt;'J04'!AY7,'J04'!$AY$20)))</f>
        <v>u</v>
      </c>
      <c r="BB7" s="22">
        <f t="shared" si="22"/>
        <v>3</v>
      </c>
      <c r="BC7" s="12">
        <f>SUMPRODUCT(($B$5:$F$14=AT7)*($BW$5:$BW$14))+SUMPRODUCT(($I$5:$M$14=AT7)*($BX$5:$BX$14))+'J04'!BC7</f>
        <v>0</v>
      </c>
      <c r="BD7" s="12">
        <f>SUMPRODUCT(($B$5:$F$14=AT7)*($BY$5:$BY$14))+SUMPRODUCT(($I$5:$M$14=AT7)*($BZ$5:$BZ$14))+'J04'!BD7</f>
        <v>0</v>
      </c>
      <c r="BE7" s="12">
        <f>SUMPRODUCT(($B$5:$F$14=AT7)*($CA$5:$CA$14))+SUMPRODUCT(($I$5:$M$14=AT7)*($CB$5:$CB$14))+'J04'!BE7</f>
        <v>0</v>
      </c>
      <c r="BF7" s="12">
        <f>SUMPRODUCT(($B$5:$F$14=AT7)*($CC$5:$CC$14))+SUMPRODUCT(($I$5:$M$14=AT7)*($CD$5:$CD$14))+'J04'!BF7</f>
        <v>0</v>
      </c>
      <c r="BG7" s="12">
        <f>SUMPRODUCT(($B$5:$F$14=AT7)*($CE$5:$CE$14))+SUMPRODUCT(($I$5:$M$14=AT7)*($CF$5:$CF$14))+'J04'!BG7</f>
        <v>0</v>
      </c>
      <c r="BH7" s="12">
        <f>SUMPRODUCT(($B$5:$F$14=AT7)*($CG$5:$CG$14))+SUMPRODUCT(($I$5:$M$14=AT7)*($CH$5:$CH$14))+'J04'!BH7</f>
        <v>0</v>
      </c>
      <c r="BI7" s="12">
        <f>SUMPRODUCT(($B$5:$F$14=AT7)*($CI$5:$CI$14))+SUMPRODUCT(($I$5:$M$14=AT7)*($CJ$5:$CJ$14))+'J04'!BI7</f>
        <v>0</v>
      </c>
      <c r="BJ7" s="6">
        <f t="shared" si="23"/>
        <v>0</v>
      </c>
      <c r="BK7" s="12">
        <f>SUMPRODUCT(($B$5:$F$14=AT7)*($CK$5:$CK$14))+'J04'!BK7</f>
        <v>0</v>
      </c>
      <c r="BL7" s="12">
        <f>SUMPRODUCT(($B$5:$F$14=AT7)*($CL$5:$CL$14))+'J04'!BL7</f>
        <v>0</v>
      </c>
      <c r="BM7" s="12">
        <f>SUMPRODUCT(($B$5:$F$14=AT7)*($CM$5:$CM$14))+'J04'!BM7</f>
        <v>0</v>
      </c>
      <c r="BN7" s="12">
        <f>SUMPRODUCT(($I$5:$M$14=AT7)*($CN$5:$CN$14))+'J04'!BN7</f>
        <v>0</v>
      </c>
      <c r="BO7" s="12">
        <f>SUMPRODUCT(($I$5:$M$14=AT7)*($CO$5:$CO$14))+'J04'!BO7</f>
        <v>0</v>
      </c>
      <c r="BP7" s="46">
        <f>SUMPRODUCT(($I$5:$M$14=AT7)*($CP$5:$CP$14))+'J04'!BP7</f>
        <v>0</v>
      </c>
      <c r="BQ7" s="44">
        <f t="shared" si="24"/>
        <v>0</v>
      </c>
      <c r="BR7" s="64">
        <f>BQ7+0.0000012</f>
        <v>1.1999999999999999E-6</v>
      </c>
      <c r="BS7" s="44">
        <f t="shared" si="25"/>
        <v>0</v>
      </c>
      <c r="BT7" s="44">
        <f t="shared" si="26"/>
        <v>0</v>
      </c>
      <c r="BU7" s="44">
        <f t="shared" si="27"/>
        <v>0</v>
      </c>
      <c r="BV7" s="44">
        <f t="shared" si="28"/>
        <v>0</v>
      </c>
      <c r="BW7" s="44">
        <f t="shared" si="29"/>
        <v>0</v>
      </c>
      <c r="BX7" s="44">
        <f t="shared" si="30"/>
        <v>0</v>
      </c>
      <c r="BY7" s="44">
        <f t="shared" si="31"/>
        <v>0</v>
      </c>
      <c r="BZ7" s="44">
        <f t="shared" si="32"/>
        <v>0</v>
      </c>
      <c r="CA7" s="44" t="b">
        <f t="shared" si="33"/>
        <v>0</v>
      </c>
      <c r="CB7" s="44" t="b">
        <f t="shared" si="34"/>
        <v>0</v>
      </c>
      <c r="CC7" s="44" t="b">
        <f t="shared" si="35"/>
        <v>0</v>
      </c>
      <c r="CD7" s="44" t="b">
        <f t="shared" si="36"/>
        <v>0</v>
      </c>
      <c r="CE7" s="44" t="b">
        <f t="shared" si="37"/>
        <v>0</v>
      </c>
      <c r="CF7" s="44" t="b">
        <f t="shared" si="38"/>
        <v>0</v>
      </c>
      <c r="CG7" s="44">
        <f t="shared" si="39"/>
        <v>0</v>
      </c>
      <c r="CH7" s="44">
        <f t="shared" si="40"/>
        <v>0</v>
      </c>
      <c r="CI7" s="44">
        <f t="shared" si="41"/>
        <v>0</v>
      </c>
      <c r="CJ7" s="44">
        <f t="shared" si="42"/>
        <v>0</v>
      </c>
      <c r="CK7" s="44" t="b">
        <f t="shared" si="43"/>
        <v>0</v>
      </c>
      <c r="CL7" s="44" t="b">
        <f t="shared" si="44"/>
        <v>0</v>
      </c>
      <c r="CM7" s="44" t="b">
        <f t="shared" si="45"/>
        <v>0</v>
      </c>
      <c r="CN7" s="44" t="b">
        <f t="shared" si="46"/>
        <v>0</v>
      </c>
      <c r="CO7" s="44" t="b">
        <f t="shared" si="47"/>
        <v>0</v>
      </c>
      <c r="CP7" s="45" t="b">
        <f t="shared" si="48"/>
        <v>0</v>
      </c>
      <c r="CQ7" s="44" t="str">
        <f t="shared" si="16"/>
        <v>Equipe 03</v>
      </c>
      <c r="CR7" s="44">
        <f t="shared" si="17"/>
        <v>0</v>
      </c>
      <c r="CS7" s="44">
        <f t="shared" si="18"/>
        <v>1</v>
      </c>
      <c r="CT7" s="44" t="str">
        <f t="shared" si="49"/>
        <v>Equipe 03</v>
      </c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</row>
    <row r="8" spans="1:153" ht="16.5" customHeight="1" x14ac:dyDescent="0.25">
      <c r="A8" s="72"/>
      <c r="B8" s="118"/>
      <c r="C8" s="118"/>
      <c r="D8" s="118"/>
      <c r="E8" s="118"/>
      <c r="F8" s="118"/>
      <c r="G8" s="20"/>
      <c r="H8" s="20"/>
      <c r="I8" s="118"/>
      <c r="J8" s="118"/>
      <c r="K8" s="118"/>
      <c r="L8" s="118"/>
      <c r="M8" s="118"/>
      <c r="N8" s="71"/>
      <c r="O8" s="113"/>
      <c r="P8" s="114"/>
      <c r="Q8" s="114"/>
      <c r="R8" s="115"/>
      <c r="S8" s="126"/>
      <c r="T8" s="127"/>
      <c r="U8" s="24"/>
      <c r="V8" s="93" t="str">
        <f t="shared" si="0"/>
        <v>Equipe 04</v>
      </c>
      <c r="W8" s="93"/>
      <c r="X8" s="93"/>
      <c r="Y8" s="93"/>
      <c r="Z8" s="94"/>
      <c r="AA8" s="84">
        <f t="shared" si="1"/>
        <v>0</v>
      </c>
      <c r="AB8" s="85" t="str">
        <f t="shared" si="2"/>
        <v>u</v>
      </c>
      <c r="AC8" s="86">
        <f t="shared" si="50"/>
        <v>1</v>
      </c>
      <c r="AD8" s="87">
        <f t="shared" si="3"/>
        <v>0</v>
      </c>
      <c r="AE8" s="88">
        <f t="shared" si="4"/>
        <v>0</v>
      </c>
      <c r="AF8" s="88">
        <f t="shared" si="5"/>
        <v>0</v>
      </c>
      <c r="AG8" s="88">
        <f t="shared" si="6"/>
        <v>0</v>
      </c>
      <c r="AH8" s="88">
        <f t="shared" si="7"/>
        <v>0</v>
      </c>
      <c r="AI8" s="88">
        <f t="shared" si="8"/>
        <v>0</v>
      </c>
      <c r="AJ8" s="88">
        <f t="shared" si="9"/>
        <v>0</v>
      </c>
      <c r="AK8" s="89">
        <f t="shared" si="10"/>
        <v>0</v>
      </c>
      <c r="AL8" s="90">
        <f t="shared" si="11"/>
        <v>0</v>
      </c>
      <c r="AM8" s="88">
        <f t="shared" si="12"/>
        <v>0</v>
      </c>
      <c r="AN8" s="91">
        <f t="shared" si="19"/>
        <v>0</v>
      </c>
      <c r="AO8" s="84">
        <f t="shared" si="13"/>
        <v>0</v>
      </c>
      <c r="AP8" s="88">
        <f t="shared" si="20"/>
        <v>0</v>
      </c>
      <c r="AQ8" s="88">
        <f t="shared" si="14"/>
        <v>0</v>
      </c>
      <c r="AR8" s="48">
        <v>4</v>
      </c>
      <c r="AS8" s="48">
        <f t="shared" si="21"/>
        <v>4</v>
      </c>
      <c r="AT8" s="155" t="str">
        <f>'J01'!AT8:AX8</f>
        <v>Equipe 04</v>
      </c>
      <c r="AU8" s="156"/>
      <c r="AV8" s="156"/>
      <c r="AW8" s="156"/>
      <c r="AX8" s="157"/>
      <c r="AY8" s="4">
        <f t="shared" si="15"/>
        <v>1</v>
      </c>
      <c r="AZ8" s="23">
        <f>'J04'!AY8-AY8</f>
        <v>0</v>
      </c>
      <c r="BA8" s="5" t="str">
        <f>IF(AY8&gt;'J04'!AY8,'J04'!$BA$20,IF(AY8='J04'!AY8,'J04'!$AZ$20,IF(AY8&lt;'J04'!AY8,'J04'!$AY$20)))</f>
        <v>u</v>
      </c>
      <c r="BB8" s="22">
        <f t="shared" si="22"/>
        <v>4</v>
      </c>
      <c r="BC8" s="12">
        <f>SUMPRODUCT(($B$5:$F$14=AT8)*($BW$5:$BW$14))+SUMPRODUCT(($I$5:$M$14=AT8)*($BX$5:$BX$14))+'J04'!BC8</f>
        <v>0</v>
      </c>
      <c r="BD8" s="12">
        <f>SUMPRODUCT(($B$5:$F$14=AT8)*($BY$5:$BY$14))+SUMPRODUCT(($I$5:$M$14=AT8)*($BZ$5:$BZ$14))+'J04'!BD8</f>
        <v>0</v>
      </c>
      <c r="BE8" s="12">
        <f>SUMPRODUCT(($B$5:$F$14=AT8)*($CA$5:$CA$14))+SUMPRODUCT(($I$5:$M$14=AT8)*($CB$5:$CB$14))+'J04'!BE8</f>
        <v>0</v>
      </c>
      <c r="BF8" s="12">
        <f>SUMPRODUCT(($B$5:$F$14=AT8)*($CC$5:$CC$14))+SUMPRODUCT(($I$5:$M$14=AT8)*($CD$5:$CD$14))+'J04'!BF8</f>
        <v>0</v>
      </c>
      <c r="BG8" s="12">
        <f>SUMPRODUCT(($B$5:$F$14=AT8)*($CE$5:$CE$14))+SUMPRODUCT(($I$5:$M$14=AT8)*($CF$5:$CF$14))+'J04'!BG8</f>
        <v>0</v>
      </c>
      <c r="BH8" s="12">
        <f>SUMPRODUCT(($B$5:$F$14=AT8)*($CG$5:$CG$14))+SUMPRODUCT(($I$5:$M$14=AT8)*($CH$5:$CH$14))+'J04'!BH8</f>
        <v>0</v>
      </c>
      <c r="BI8" s="12">
        <f>SUMPRODUCT(($B$5:$F$14=AT8)*($CI$5:$CI$14))+SUMPRODUCT(($I$5:$M$14=AT8)*($CJ$5:$CJ$14))+'J04'!BI8</f>
        <v>0</v>
      </c>
      <c r="BJ8" s="6">
        <f t="shared" si="23"/>
        <v>0</v>
      </c>
      <c r="BK8" s="12">
        <f>SUMPRODUCT(($B$5:$F$14=AT8)*($CK$5:$CK$14))+'J04'!BK8</f>
        <v>0</v>
      </c>
      <c r="BL8" s="12">
        <f>SUMPRODUCT(($B$5:$F$14=AT8)*($CL$5:$CL$14))+'J04'!BL8</f>
        <v>0</v>
      </c>
      <c r="BM8" s="12">
        <f>SUMPRODUCT(($B$5:$F$14=AT8)*($CM$5:$CM$14))+'J04'!BM8</f>
        <v>0</v>
      </c>
      <c r="BN8" s="12">
        <f>SUMPRODUCT(($I$5:$M$14=AT8)*($CN$5:$CN$14))+'J04'!BN8</f>
        <v>0</v>
      </c>
      <c r="BO8" s="12">
        <f>SUMPRODUCT(($I$5:$M$14=AT8)*($CO$5:$CO$14))+'J04'!BO8</f>
        <v>0</v>
      </c>
      <c r="BP8" s="46">
        <f>SUMPRODUCT(($I$5:$M$14=AT8)*($CP$5:$CP$14))+'J04'!BP8</f>
        <v>0</v>
      </c>
      <c r="BQ8" s="44">
        <f t="shared" si="24"/>
        <v>0</v>
      </c>
      <c r="BR8" s="64">
        <f>BQ8+0.0000011</f>
        <v>1.1000000000000001E-6</v>
      </c>
      <c r="BS8" s="44">
        <f t="shared" si="25"/>
        <v>0</v>
      </c>
      <c r="BT8" s="44">
        <f t="shared" si="26"/>
        <v>0</v>
      </c>
      <c r="BU8" s="44">
        <f t="shared" si="27"/>
        <v>0</v>
      </c>
      <c r="BV8" s="44">
        <f t="shared" si="28"/>
        <v>0</v>
      </c>
      <c r="BW8" s="44">
        <f t="shared" si="29"/>
        <v>0</v>
      </c>
      <c r="BX8" s="44">
        <f t="shared" si="30"/>
        <v>0</v>
      </c>
      <c r="BY8" s="44">
        <f t="shared" si="31"/>
        <v>0</v>
      </c>
      <c r="BZ8" s="44">
        <f t="shared" si="32"/>
        <v>0</v>
      </c>
      <c r="CA8" s="44" t="b">
        <f t="shared" si="33"/>
        <v>0</v>
      </c>
      <c r="CB8" s="44" t="b">
        <f t="shared" si="34"/>
        <v>0</v>
      </c>
      <c r="CC8" s="44" t="b">
        <f t="shared" si="35"/>
        <v>0</v>
      </c>
      <c r="CD8" s="44" t="b">
        <f t="shared" si="36"/>
        <v>0</v>
      </c>
      <c r="CE8" s="44" t="b">
        <f t="shared" si="37"/>
        <v>0</v>
      </c>
      <c r="CF8" s="44" t="b">
        <f t="shared" si="38"/>
        <v>0</v>
      </c>
      <c r="CG8" s="44">
        <f t="shared" si="39"/>
        <v>0</v>
      </c>
      <c r="CH8" s="44">
        <f t="shared" si="40"/>
        <v>0</v>
      </c>
      <c r="CI8" s="44">
        <f t="shared" si="41"/>
        <v>0</v>
      </c>
      <c r="CJ8" s="44">
        <f t="shared" si="42"/>
        <v>0</v>
      </c>
      <c r="CK8" s="44" t="b">
        <f t="shared" si="43"/>
        <v>0</v>
      </c>
      <c r="CL8" s="44" t="b">
        <f t="shared" si="44"/>
        <v>0</v>
      </c>
      <c r="CM8" s="44" t="b">
        <f t="shared" si="45"/>
        <v>0</v>
      </c>
      <c r="CN8" s="44" t="b">
        <f t="shared" si="46"/>
        <v>0</v>
      </c>
      <c r="CO8" s="44" t="b">
        <f t="shared" si="47"/>
        <v>0</v>
      </c>
      <c r="CP8" s="45" t="b">
        <f t="shared" si="48"/>
        <v>0</v>
      </c>
      <c r="CQ8" s="44" t="str">
        <f t="shared" si="16"/>
        <v>Equipe 04</v>
      </c>
      <c r="CR8" s="44">
        <f t="shared" si="17"/>
        <v>0</v>
      </c>
      <c r="CS8" s="44">
        <f t="shared" si="18"/>
        <v>1</v>
      </c>
      <c r="CT8" s="44" t="str">
        <f t="shared" si="49"/>
        <v>Equipe 04</v>
      </c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</row>
    <row r="9" spans="1:153" ht="16.5" customHeight="1" x14ac:dyDescent="0.25">
      <c r="A9" s="72"/>
      <c r="B9" s="118"/>
      <c r="C9" s="118"/>
      <c r="D9" s="118"/>
      <c r="E9" s="118"/>
      <c r="F9" s="118"/>
      <c r="G9" s="20"/>
      <c r="H9" s="20"/>
      <c r="I9" s="118"/>
      <c r="J9" s="118"/>
      <c r="K9" s="118"/>
      <c r="L9" s="118"/>
      <c r="M9" s="118"/>
      <c r="N9" s="71"/>
      <c r="O9" s="113"/>
      <c r="P9" s="114"/>
      <c r="Q9" s="114"/>
      <c r="R9" s="115"/>
      <c r="S9" s="126"/>
      <c r="T9" s="127"/>
      <c r="U9" s="24"/>
      <c r="V9" s="93" t="str">
        <f t="shared" si="0"/>
        <v>Equipe 05</v>
      </c>
      <c r="W9" s="93"/>
      <c r="X9" s="93"/>
      <c r="Y9" s="93"/>
      <c r="Z9" s="94"/>
      <c r="AA9" s="84">
        <f t="shared" si="1"/>
        <v>0</v>
      </c>
      <c r="AB9" s="85" t="str">
        <f t="shared" si="2"/>
        <v>u</v>
      </c>
      <c r="AC9" s="86">
        <f t="shared" si="50"/>
        <v>1</v>
      </c>
      <c r="AD9" s="87">
        <f t="shared" si="3"/>
        <v>0</v>
      </c>
      <c r="AE9" s="88">
        <f t="shared" si="4"/>
        <v>0</v>
      </c>
      <c r="AF9" s="88">
        <f t="shared" si="5"/>
        <v>0</v>
      </c>
      <c r="AG9" s="88">
        <f t="shared" si="6"/>
        <v>0</v>
      </c>
      <c r="AH9" s="88">
        <f t="shared" si="7"/>
        <v>0</v>
      </c>
      <c r="AI9" s="88">
        <f t="shared" si="8"/>
        <v>0</v>
      </c>
      <c r="AJ9" s="88">
        <f t="shared" si="9"/>
        <v>0</v>
      </c>
      <c r="AK9" s="89">
        <f t="shared" si="10"/>
        <v>0</v>
      </c>
      <c r="AL9" s="90">
        <f t="shared" si="11"/>
        <v>0</v>
      </c>
      <c r="AM9" s="88">
        <f t="shared" si="12"/>
        <v>0</v>
      </c>
      <c r="AN9" s="91">
        <f t="shared" si="19"/>
        <v>0</v>
      </c>
      <c r="AO9" s="84">
        <f t="shared" si="13"/>
        <v>0</v>
      </c>
      <c r="AP9" s="88">
        <f t="shared" si="20"/>
        <v>0</v>
      </c>
      <c r="AQ9" s="88">
        <f t="shared" si="14"/>
        <v>0</v>
      </c>
      <c r="AR9" s="48">
        <v>5</v>
      </c>
      <c r="AS9" s="48">
        <f t="shared" si="21"/>
        <v>5</v>
      </c>
      <c r="AT9" s="155" t="str">
        <f>'J01'!AT9:AX9</f>
        <v>Equipe 05</v>
      </c>
      <c r="AU9" s="156"/>
      <c r="AV9" s="156"/>
      <c r="AW9" s="156"/>
      <c r="AX9" s="157"/>
      <c r="AY9" s="4">
        <f t="shared" si="15"/>
        <v>1</v>
      </c>
      <c r="AZ9" s="23">
        <f>'J04'!AY9-AY9</f>
        <v>0</v>
      </c>
      <c r="BA9" s="5" t="str">
        <f>IF(AY9&gt;'J04'!AY9,'J04'!$BA$20,IF(AY9='J04'!AY9,'J04'!$AZ$20,IF(AY9&lt;'J04'!AY9,'J04'!$AY$20)))</f>
        <v>u</v>
      </c>
      <c r="BB9" s="22">
        <f t="shared" si="22"/>
        <v>5</v>
      </c>
      <c r="BC9" s="12">
        <f>SUMPRODUCT(($B$5:$F$14=AT9)*($BW$5:$BW$14))+SUMPRODUCT(($I$5:$M$14=AT9)*($BX$5:$BX$14))+'J04'!BC9</f>
        <v>0</v>
      </c>
      <c r="BD9" s="12">
        <f>SUMPRODUCT(($B$5:$F$14=AT9)*($BY$5:$BY$14))+SUMPRODUCT(($I$5:$M$14=AT9)*($BZ$5:$BZ$14))+'J04'!BD9</f>
        <v>0</v>
      </c>
      <c r="BE9" s="12">
        <f>SUMPRODUCT(($B$5:$F$14=AT9)*($CA$5:$CA$14))+SUMPRODUCT(($I$5:$M$14=AT9)*($CB$5:$CB$14))+'J04'!BE9</f>
        <v>0</v>
      </c>
      <c r="BF9" s="12">
        <f>SUMPRODUCT(($B$5:$F$14=AT9)*($CC$5:$CC$14))+SUMPRODUCT(($I$5:$M$14=AT9)*($CD$5:$CD$14))+'J04'!BF9</f>
        <v>0</v>
      </c>
      <c r="BG9" s="12">
        <f>SUMPRODUCT(($B$5:$F$14=AT9)*($CE$5:$CE$14))+SUMPRODUCT(($I$5:$M$14=AT9)*($CF$5:$CF$14))+'J04'!BG9</f>
        <v>0</v>
      </c>
      <c r="BH9" s="12">
        <f>SUMPRODUCT(($B$5:$F$14=AT9)*($CG$5:$CG$14))+SUMPRODUCT(($I$5:$M$14=AT9)*($CH$5:$CH$14))+'J04'!BH9</f>
        <v>0</v>
      </c>
      <c r="BI9" s="12">
        <f>SUMPRODUCT(($B$5:$F$14=AT9)*($CI$5:$CI$14))+SUMPRODUCT(($I$5:$M$14=AT9)*($CJ$5:$CJ$14))+'J04'!BI9</f>
        <v>0</v>
      </c>
      <c r="BJ9" s="6">
        <f t="shared" si="23"/>
        <v>0</v>
      </c>
      <c r="BK9" s="12">
        <f>SUMPRODUCT(($B$5:$F$14=AT9)*($CK$5:$CK$14))+'J04'!BK9</f>
        <v>0</v>
      </c>
      <c r="BL9" s="12">
        <f>SUMPRODUCT(($B$5:$F$14=AT9)*($CL$5:$CL$14))+'J04'!BL9</f>
        <v>0</v>
      </c>
      <c r="BM9" s="12">
        <f>SUMPRODUCT(($B$5:$F$14=AT9)*($CM$5:$CM$14))+'J04'!BM9</f>
        <v>0</v>
      </c>
      <c r="BN9" s="12">
        <f>SUMPRODUCT(($I$5:$M$14=AT9)*($CN$5:$CN$14))+'J04'!BN9</f>
        <v>0</v>
      </c>
      <c r="BO9" s="12">
        <f>SUMPRODUCT(($I$5:$M$14=AT9)*($CO$5:$CO$14))+'J04'!BO9</f>
        <v>0</v>
      </c>
      <c r="BP9" s="46">
        <f>SUMPRODUCT(($I$5:$M$14=AT9)*($CP$5:$CP$14))+'J04'!BP9</f>
        <v>0</v>
      </c>
      <c r="BQ9" s="44">
        <f t="shared" si="24"/>
        <v>0</v>
      </c>
      <c r="BR9" s="64">
        <f>BQ9+0.000001</f>
        <v>9.9999999999999995E-7</v>
      </c>
      <c r="BS9" s="44">
        <f t="shared" si="25"/>
        <v>0</v>
      </c>
      <c r="BT9" s="44">
        <f t="shared" si="26"/>
        <v>0</v>
      </c>
      <c r="BU9" s="44">
        <f t="shared" si="27"/>
        <v>0</v>
      </c>
      <c r="BV9" s="44">
        <f t="shared" si="28"/>
        <v>0</v>
      </c>
      <c r="BW9" s="44">
        <f t="shared" si="29"/>
        <v>0</v>
      </c>
      <c r="BX9" s="44">
        <f t="shared" si="30"/>
        <v>0</v>
      </c>
      <c r="BY9" s="44">
        <f t="shared" si="31"/>
        <v>0</v>
      </c>
      <c r="BZ9" s="44">
        <f t="shared" si="32"/>
        <v>0</v>
      </c>
      <c r="CA9" s="44" t="b">
        <f t="shared" si="33"/>
        <v>0</v>
      </c>
      <c r="CB9" s="44" t="b">
        <f t="shared" si="34"/>
        <v>0</v>
      </c>
      <c r="CC9" s="44" t="b">
        <f t="shared" si="35"/>
        <v>0</v>
      </c>
      <c r="CD9" s="44" t="b">
        <f t="shared" si="36"/>
        <v>0</v>
      </c>
      <c r="CE9" s="44" t="b">
        <f t="shared" si="37"/>
        <v>0</v>
      </c>
      <c r="CF9" s="44" t="b">
        <f t="shared" si="38"/>
        <v>0</v>
      </c>
      <c r="CG9" s="44">
        <f t="shared" si="39"/>
        <v>0</v>
      </c>
      <c r="CH9" s="44">
        <f t="shared" si="40"/>
        <v>0</v>
      </c>
      <c r="CI9" s="44">
        <f t="shared" si="41"/>
        <v>0</v>
      </c>
      <c r="CJ9" s="44">
        <f t="shared" si="42"/>
        <v>0</v>
      </c>
      <c r="CK9" s="44" t="b">
        <f t="shared" si="43"/>
        <v>0</v>
      </c>
      <c r="CL9" s="44" t="b">
        <f t="shared" si="44"/>
        <v>0</v>
      </c>
      <c r="CM9" s="44" t="b">
        <f t="shared" si="45"/>
        <v>0</v>
      </c>
      <c r="CN9" s="44" t="b">
        <f t="shared" si="46"/>
        <v>0</v>
      </c>
      <c r="CO9" s="44" t="b">
        <f t="shared" si="47"/>
        <v>0</v>
      </c>
      <c r="CP9" s="45" t="b">
        <f t="shared" si="48"/>
        <v>0</v>
      </c>
      <c r="CQ9" s="44" t="str">
        <f t="shared" si="16"/>
        <v>Equipe 05</v>
      </c>
      <c r="CR9" s="44">
        <f t="shared" si="17"/>
        <v>0</v>
      </c>
      <c r="CS9" s="44">
        <f t="shared" si="18"/>
        <v>1</v>
      </c>
      <c r="CT9" s="44" t="str">
        <f t="shared" si="49"/>
        <v>Equipe 05</v>
      </c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</row>
    <row r="10" spans="1:153" ht="16.5" customHeight="1" x14ac:dyDescent="0.25">
      <c r="A10" s="72"/>
      <c r="B10" s="118"/>
      <c r="C10" s="118"/>
      <c r="D10" s="118"/>
      <c r="E10" s="118"/>
      <c r="F10" s="118"/>
      <c r="G10" s="20"/>
      <c r="H10" s="20"/>
      <c r="I10" s="118"/>
      <c r="J10" s="118"/>
      <c r="K10" s="118"/>
      <c r="L10" s="118"/>
      <c r="M10" s="118"/>
      <c r="N10" s="71"/>
      <c r="O10" s="113"/>
      <c r="P10" s="114"/>
      <c r="Q10" s="114"/>
      <c r="R10" s="115"/>
      <c r="S10" s="126"/>
      <c r="T10" s="127"/>
      <c r="U10" s="24"/>
      <c r="V10" s="93" t="str">
        <f t="shared" si="0"/>
        <v>Equipe 06</v>
      </c>
      <c r="W10" s="93"/>
      <c r="X10" s="93"/>
      <c r="Y10" s="93"/>
      <c r="Z10" s="94"/>
      <c r="AA10" s="84">
        <f t="shared" si="1"/>
        <v>0</v>
      </c>
      <c r="AB10" s="85" t="str">
        <f t="shared" si="2"/>
        <v>u</v>
      </c>
      <c r="AC10" s="86">
        <f t="shared" si="50"/>
        <v>1</v>
      </c>
      <c r="AD10" s="87">
        <f t="shared" si="3"/>
        <v>0</v>
      </c>
      <c r="AE10" s="88">
        <f t="shared" si="4"/>
        <v>0</v>
      </c>
      <c r="AF10" s="88">
        <f t="shared" si="5"/>
        <v>0</v>
      </c>
      <c r="AG10" s="88">
        <f t="shared" si="6"/>
        <v>0</v>
      </c>
      <c r="AH10" s="88">
        <f t="shared" si="7"/>
        <v>0</v>
      </c>
      <c r="AI10" s="88">
        <f t="shared" si="8"/>
        <v>0</v>
      </c>
      <c r="AJ10" s="88">
        <f t="shared" si="9"/>
        <v>0</v>
      </c>
      <c r="AK10" s="89">
        <f t="shared" si="10"/>
        <v>0</v>
      </c>
      <c r="AL10" s="90">
        <f t="shared" si="11"/>
        <v>0</v>
      </c>
      <c r="AM10" s="88">
        <f t="shared" si="12"/>
        <v>0</v>
      </c>
      <c r="AN10" s="91">
        <f t="shared" si="19"/>
        <v>0</v>
      </c>
      <c r="AO10" s="84">
        <f t="shared" si="13"/>
        <v>0</v>
      </c>
      <c r="AP10" s="88">
        <f t="shared" si="20"/>
        <v>0</v>
      </c>
      <c r="AQ10" s="88">
        <f t="shared" si="14"/>
        <v>0</v>
      </c>
      <c r="AR10" s="48">
        <v>6</v>
      </c>
      <c r="AS10" s="48">
        <f t="shared" si="21"/>
        <v>6</v>
      </c>
      <c r="AT10" s="155" t="str">
        <f>'J01'!AT10:AX10</f>
        <v>Equipe 06</v>
      </c>
      <c r="AU10" s="156"/>
      <c r="AV10" s="156"/>
      <c r="AW10" s="156"/>
      <c r="AX10" s="157"/>
      <c r="AY10" s="4">
        <f t="shared" si="15"/>
        <v>1</v>
      </c>
      <c r="AZ10" s="23">
        <f>'J04'!AY10-AY10</f>
        <v>0</v>
      </c>
      <c r="BA10" s="5" t="str">
        <f>IF(AY10&gt;'J04'!AY10,'J04'!$BA$20,IF(AY10='J04'!AY10,'J04'!$AZ$20,IF(AY10&lt;'J04'!AY10,'J04'!$AY$20)))</f>
        <v>u</v>
      </c>
      <c r="BB10" s="22">
        <f t="shared" si="22"/>
        <v>6</v>
      </c>
      <c r="BC10" s="12">
        <f>SUMPRODUCT(($B$5:$F$14=AT10)*($BW$5:$BW$14))+SUMPRODUCT(($I$5:$M$14=AT10)*($BX$5:$BX$14))+'J04'!BC10</f>
        <v>0</v>
      </c>
      <c r="BD10" s="12">
        <f>SUMPRODUCT(($B$5:$F$14=AT10)*($BY$5:$BY$14))+SUMPRODUCT(($I$5:$M$14=AT10)*($BZ$5:$BZ$14))+'J04'!BD10</f>
        <v>0</v>
      </c>
      <c r="BE10" s="12">
        <f>SUMPRODUCT(($B$5:$F$14=AT10)*($CA$5:$CA$14))+SUMPRODUCT(($I$5:$M$14=AT10)*($CB$5:$CB$14))+'J04'!BE10</f>
        <v>0</v>
      </c>
      <c r="BF10" s="12">
        <f>SUMPRODUCT(($B$5:$F$14=AT10)*($CC$5:$CC$14))+SUMPRODUCT(($I$5:$M$14=AT10)*($CD$5:$CD$14))+'J04'!BF10</f>
        <v>0</v>
      </c>
      <c r="BG10" s="12">
        <f>SUMPRODUCT(($B$5:$F$14=AT10)*($CE$5:$CE$14))+SUMPRODUCT(($I$5:$M$14=AT10)*($CF$5:$CF$14))+'J04'!BG10</f>
        <v>0</v>
      </c>
      <c r="BH10" s="12">
        <f>SUMPRODUCT(($B$5:$F$14=AT10)*($CG$5:$CG$14))+SUMPRODUCT(($I$5:$M$14=AT10)*($CH$5:$CH$14))+'J04'!BH10</f>
        <v>0</v>
      </c>
      <c r="BI10" s="12">
        <f>SUMPRODUCT(($B$5:$F$14=AT10)*($CI$5:$CI$14))+SUMPRODUCT(($I$5:$M$14=AT10)*($CJ$5:$CJ$14))+'J04'!BI10</f>
        <v>0</v>
      </c>
      <c r="BJ10" s="6">
        <f t="shared" si="23"/>
        <v>0</v>
      </c>
      <c r="BK10" s="12">
        <f>SUMPRODUCT(($B$5:$F$14=AT10)*($CK$5:$CK$14))+'J04'!BK10</f>
        <v>0</v>
      </c>
      <c r="BL10" s="12">
        <f>SUMPRODUCT(($B$5:$F$14=AT10)*($CL$5:$CL$14))+'J04'!BL10</f>
        <v>0</v>
      </c>
      <c r="BM10" s="12">
        <f>SUMPRODUCT(($B$5:$F$14=AT10)*($CM$5:$CM$14))+'J04'!BM10</f>
        <v>0</v>
      </c>
      <c r="BN10" s="12">
        <f>SUMPRODUCT(($I$5:$M$14=AT10)*($CN$5:$CN$14))+'J04'!BN10</f>
        <v>0</v>
      </c>
      <c r="BO10" s="12">
        <f>SUMPRODUCT(($I$5:$M$14=AT10)*($CO$5:$CO$14))+'J04'!BO10</f>
        <v>0</v>
      </c>
      <c r="BP10" s="46">
        <f>SUMPRODUCT(($I$5:$M$14=AT10)*($CP$5:$CP$14))+'J04'!BP10</f>
        <v>0</v>
      </c>
      <c r="BQ10" s="44">
        <f t="shared" si="24"/>
        <v>0</v>
      </c>
      <c r="BR10" s="64">
        <f>BQ10+0.0000009</f>
        <v>8.9999999999999996E-7</v>
      </c>
      <c r="BS10" s="44">
        <f t="shared" si="25"/>
        <v>0</v>
      </c>
      <c r="BT10" s="44">
        <f t="shared" si="26"/>
        <v>0</v>
      </c>
      <c r="BU10" s="44">
        <f t="shared" si="27"/>
        <v>0</v>
      </c>
      <c r="BV10" s="44">
        <f t="shared" si="28"/>
        <v>0</v>
      </c>
      <c r="BW10" s="44">
        <f t="shared" si="29"/>
        <v>0</v>
      </c>
      <c r="BX10" s="44">
        <f t="shared" si="30"/>
        <v>0</v>
      </c>
      <c r="BY10" s="44">
        <f t="shared" si="31"/>
        <v>0</v>
      </c>
      <c r="BZ10" s="44">
        <f t="shared" si="32"/>
        <v>0</v>
      </c>
      <c r="CA10" s="44" t="b">
        <f t="shared" si="33"/>
        <v>0</v>
      </c>
      <c r="CB10" s="44" t="b">
        <f t="shared" si="34"/>
        <v>0</v>
      </c>
      <c r="CC10" s="44" t="b">
        <f t="shared" si="35"/>
        <v>0</v>
      </c>
      <c r="CD10" s="44" t="b">
        <f t="shared" si="36"/>
        <v>0</v>
      </c>
      <c r="CE10" s="44" t="b">
        <f t="shared" si="37"/>
        <v>0</v>
      </c>
      <c r="CF10" s="44" t="b">
        <f t="shared" si="38"/>
        <v>0</v>
      </c>
      <c r="CG10" s="44">
        <f t="shared" si="39"/>
        <v>0</v>
      </c>
      <c r="CH10" s="44">
        <f t="shared" si="40"/>
        <v>0</v>
      </c>
      <c r="CI10" s="44">
        <f t="shared" si="41"/>
        <v>0</v>
      </c>
      <c r="CJ10" s="44">
        <f t="shared" si="42"/>
        <v>0</v>
      </c>
      <c r="CK10" s="44" t="b">
        <f t="shared" si="43"/>
        <v>0</v>
      </c>
      <c r="CL10" s="44" t="b">
        <f t="shared" si="44"/>
        <v>0</v>
      </c>
      <c r="CM10" s="44" t="b">
        <f t="shared" si="45"/>
        <v>0</v>
      </c>
      <c r="CN10" s="44" t="b">
        <f t="shared" si="46"/>
        <v>0</v>
      </c>
      <c r="CO10" s="44" t="b">
        <f t="shared" si="47"/>
        <v>0</v>
      </c>
      <c r="CP10" s="45" t="b">
        <f t="shared" si="48"/>
        <v>0</v>
      </c>
      <c r="CQ10" s="44" t="str">
        <f t="shared" si="16"/>
        <v>Equipe 06</v>
      </c>
      <c r="CR10" s="44">
        <f t="shared" si="17"/>
        <v>0</v>
      </c>
      <c r="CS10" s="44">
        <f t="shared" si="18"/>
        <v>1</v>
      </c>
      <c r="CT10" s="44" t="str">
        <f t="shared" si="49"/>
        <v>Equipe 06</v>
      </c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</row>
    <row r="11" spans="1:153" ht="16.5" customHeight="1" thickBot="1" x14ac:dyDescent="0.3">
      <c r="A11" s="73"/>
      <c r="B11" s="123"/>
      <c r="C11" s="123"/>
      <c r="D11" s="123"/>
      <c r="E11" s="123"/>
      <c r="F11" s="123"/>
      <c r="G11" s="74"/>
      <c r="H11" s="74"/>
      <c r="I11" s="123"/>
      <c r="J11" s="123"/>
      <c r="K11" s="123"/>
      <c r="L11" s="123"/>
      <c r="M11" s="123"/>
      <c r="N11" s="75"/>
      <c r="O11" s="148"/>
      <c r="P11" s="149"/>
      <c r="Q11" s="149"/>
      <c r="R11" s="150"/>
      <c r="S11" s="124"/>
      <c r="T11" s="125"/>
      <c r="U11" s="24"/>
      <c r="V11" s="93" t="str">
        <f t="shared" si="0"/>
        <v>Equipe 07</v>
      </c>
      <c r="W11" s="93"/>
      <c r="X11" s="93"/>
      <c r="Y11" s="93"/>
      <c r="Z11" s="94"/>
      <c r="AA11" s="84">
        <f t="shared" si="1"/>
        <v>0</v>
      </c>
      <c r="AB11" s="85" t="str">
        <f t="shared" si="2"/>
        <v>u</v>
      </c>
      <c r="AC11" s="86">
        <f t="shared" si="50"/>
        <v>1</v>
      </c>
      <c r="AD11" s="87">
        <f t="shared" si="3"/>
        <v>0</v>
      </c>
      <c r="AE11" s="88">
        <f t="shared" si="4"/>
        <v>0</v>
      </c>
      <c r="AF11" s="88">
        <f t="shared" si="5"/>
        <v>0</v>
      </c>
      <c r="AG11" s="88">
        <f t="shared" si="6"/>
        <v>0</v>
      </c>
      <c r="AH11" s="88">
        <f t="shared" si="7"/>
        <v>0</v>
      </c>
      <c r="AI11" s="88">
        <f t="shared" si="8"/>
        <v>0</v>
      </c>
      <c r="AJ11" s="88">
        <f t="shared" si="9"/>
        <v>0</v>
      </c>
      <c r="AK11" s="89">
        <f t="shared" si="10"/>
        <v>0</v>
      </c>
      <c r="AL11" s="90">
        <f t="shared" si="11"/>
        <v>0</v>
      </c>
      <c r="AM11" s="88">
        <f t="shared" si="12"/>
        <v>0</v>
      </c>
      <c r="AN11" s="91">
        <f t="shared" si="19"/>
        <v>0</v>
      </c>
      <c r="AO11" s="84">
        <f t="shared" si="13"/>
        <v>0</v>
      </c>
      <c r="AP11" s="88">
        <f t="shared" si="20"/>
        <v>0</v>
      </c>
      <c r="AQ11" s="88">
        <f t="shared" si="14"/>
        <v>0</v>
      </c>
      <c r="AR11" s="48">
        <v>7</v>
      </c>
      <c r="AS11" s="48">
        <f t="shared" si="21"/>
        <v>7</v>
      </c>
      <c r="AT11" s="155" t="str">
        <f>'J01'!AT11:AX11</f>
        <v>Equipe 07</v>
      </c>
      <c r="AU11" s="156"/>
      <c r="AV11" s="156"/>
      <c r="AW11" s="156"/>
      <c r="AX11" s="157"/>
      <c r="AY11" s="4">
        <f t="shared" si="15"/>
        <v>1</v>
      </c>
      <c r="AZ11" s="23">
        <f>'J04'!AY11-AY11</f>
        <v>0</v>
      </c>
      <c r="BA11" s="5" t="str">
        <f>IF(AY11&gt;'J04'!AY11,'J04'!$BA$20,IF(AY11='J04'!AY11,'J04'!$AZ$20,IF(AY11&lt;'J04'!AY11,'J04'!$AY$20)))</f>
        <v>u</v>
      </c>
      <c r="BB11" s="22">
        <f t="shared" si="22"/>
        <v>7</v>
      </c>
      <c r="BC11" s="12">
        <f>SUMPRODUCT(($B$5:$F$14=AT11)*($BW$5:$BW$14))+SUMPRODUCT(($I$5:$M$14=AT11)*($BX$5:$BX$14))+'J04'!BC11</f>
        <v>0</v>
      </c>
      <c r="BD11" s="12">
        <f>SUMPRODUCT(($B$5:$F$14=AT11)*($BY$5:$BY$14))+SUMPRODUCT(($I$5:$M$14=AT11)*($BZ$5:$BZ$14))+'J04'!BD11</f>
        <v>0</v>
      </c>
      <c r="BE11" s="12">
        <f>SUMPRODUCT(($B$5:$F$14=AT11)*($CA$5:$CA$14))+SUMPRODUCT(($I$5:$M$14=AT11)*($CB$5:$CB$14))+'J04'!BE11</f>
        <v>0</v>
      </c>
      <c r="BF11" s="12">
        <f>SUMPRODUCT(($B$5:$F$14=AT11)*($CC$5:$CC$14))+SUMPRODUCT(($I$5:$M$14=AT11)*($CD$5:$CD$14))+'J04'!BF11</f>
        <v>0</v>
      </c>
      <c r="BG11" s="12">
        <f>SUMPRODUCT(($B$5:$F$14=AT11)*($CE$5:$CE$14))+SUMPRODUCT(($I$5:$M$14=AT11)*($CF$5:$CF$14))+'J04'!BG11</f>
        <v>0</v>
      </c>
      <c r="BH11" s="12">
        <f>SUMPRODUCT(($B$5:$F$14=AT11)*($CG$5:$CG$14))+SUMPRODUCT(($I$5:$M$14=AT11)*($CH$5:$CH$14))+'J04'!BH11</f>
        <v>0</v>
      </c>
      <c r="BI11" s="12">
        <f>SUMPRODUCT(($B$5:$F$14=AT11)*($CI$5:$CI$14))+SUMPRODUCT(($I$5:$M$14=AT11)*($CJ$5:$CJ$14))+'J04'!BI11</f>
        <v>0</v>
      </c>
      <c r="BJ11" s="6">
        <f t="shared" si="23"/>
        <v>0</v>
      </c>
      <c r="BK11" s="12">
        <f>SUMPRODUCT(($B$5:$F$14=AT11)*($CK$5:$CK$14))+'J04'!BK11</f>
        <v>0</v>
      </c>
      <c r="BL11" s="12">
        <f>SUMPRODUCT(($B$5:$F$14=AT11)*($CL$5:$CL$14))+'J04'!BL11</f>
        <v>0</v>
      </c>
      <c r="BM11" s="12">
        <f>SUMPRODUCT(($B$5:$F$14=AT11)*($CM$5:$CM$14))+'J04'!BM11</f>
        <v>0</v>
      </c>
      <c r="BN11" s="12">
        <f>SUMPRODUCT(($I$5:$M$14=AT11)*($CN$5:$CN$14))+'J04'!BN11</f>
        <v>0</v>
      </c>
      <c r="BO11" s="12">
        <f>SUMPRODUCT(($I$5:$M$14=AT11)*($CO$5:$CO$14))+'J04'!BO11</f>
        <v>0</v>
      </c>
      <c r="BP11" s="46">
        <f>SUMPRODUCT(($I$5:$M$14=AT11)*($CP$5:$CP$14))+'J04'!BP11</f>
        <v>0</v>
      </c>
      <c r="BQ11" s="44">
        <f t="shared" si="24"/>
        <v>0</v>
      </c>
      <c r="BR11" s="64">
        <f>BQ11+0.0000008</f>
        <v>7.9999999999999996E-7</v>
      </c>
      <c r="BS11" s="44">
        <f t="shared" si="25"/>
        <v>0</v>
      </c>
      <c r="BT11" s="44">
        <f t="shared" si="26"/>
        <v>0</v>
      </c>
      <c r="BU11" s="44">
        <f t="shared" si="27"/>
        <v>0</v>
      </c>
      <c r="BV11" s="44">
        <f t="shared" si="28"/>
        <v>0</v>
      </c>
      <c r="BW11" s="44">
        <f t="shared" si="29"/>
        <v>0</v>
      </c>
      <c r="BX11" s="44">
        <f t="shared" si="30"/>
        <v>0</v>
      </c>
      <c r="BY11" s="44">
        <f t="shared" si="31"/>
        <v>0</v>
      </c>
      <c r="BZ11" s="44">
        <f t="shared" si="32"/>
        <v>0</v>
      </c>
      <c r="CA11" s="44" t="b">
        <f t="shared" si="33"/>
        <v>0</v>
      </c>
      <c r="CB11" s="44" t="b">
        <f t="shared" si="34"/>
        <v>0</v>
      </c>
      <c r="CC11" s="44" t="b">
        <f t="shared" si="35"/>
        <v>0</v>
      </c>
      <c r="CD11" s="44" t="b">
        <f t="shared" si="36"/>
        <v>0</v>
      </c>
      <c r="CE11" s="44" t="b">
        <f t="shared" si="37"/>
        <v>0</v>
      </c>
      <c r="CF11" s="44" t="b">
        <f t="shared" si="38"/>
        <v>0</v>
      </c>
      <c r="CG11" s="44">
        <f t="shared" si="39"/>
        <v>0</v>
      </c>
      <c r="CH11" s="44">
        <f t="shared" si="40"/>
        <v>0</v>
      </c>
      <c r="CI11" s="44">
        <f t="shared" si="41"/>
        <v>0</v>
      </c>
      <c r="CJ11" s="44">
        <f t="shared" si="42"/>
        <v>0</v>
      </c>
      <c r="CK11" s="44" t="b">
        <f t="shared" si="43"/>
        <v>0</v>
      </c>
      <c r="CL11" s="44" t="b">
        <f t="shared" si="44"/>
        <v>0</v>
      </c>
      <c r="CM11" s="44" t="b">
        <f t="shared" si="45"/>
        <v>0</v>
      </c>
      <c r="CN11" s="44" t="b">
        <f t="shared" si="46"/>
        <v>0</v>
      </c>
      <c r="CO11" s="44" t="b">
        <f t="shared" si="47"/>
        <v>0</v>
      </c>
      <c r="CP11" s="45" t="b">
        <f t="shared" si="48"/>
        <v>0</v>
      </c>
      <c r="CQ11" s="44" t="str">
        <f t="shared" si="16"/>
        <v>Equipe 07</v>
      </c>
      <c r="CR11" s="44">
        <f t="shared" si="17"/>
        <v>0</v>
      </c>
      <c r="CS11" s="44">
        <f t="shared" si="18"/>
        <v>1</v>
      </c>
      <c r="CT11" s="44" t="str">
        <f t="shared" si="49"/>
        <v>Equipe 07</v>
      </c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</row>
    <row r="12" spans="1:153" ht="16.5" customHeight="1" thickTop="1" x14ac:dyDescent="0.25">
      <c r="A12" s="38"/>
      <c r="B12" s="101"/>
      <c r="C12" s="101"/>
      <c r="D12" s="101"/>
      <c r="E12" s="101"/>
      <c r="F12" s="101"/>
      <c r="G12" s="39"/>
      <c r="H12" s="39"/>
      <c r="I12" s="101"/>
      <c r="J12" s="101"/>
      <c r="K12" s="101"/>
      <c r="L12" s="101"/>
      <c r="M12" s="101"/>
      <c r="N12" s="38"/>
      <c r="O12" s="24"/>
      <c r="P12" s="24"/>
      <c r="Q12" s="24"/>
      <c r="R12" s="24"/>
      <c r="S12" s="24"/>
      <c r="T12" s="24"/>
      <c r="U12" s="24"/>
      <c r="V12" s="93" t="str">
        <f t="shared" si="0"/>
        <v>Equipe 08</v>
      </c>
      <c r="W12" s="93"/>
      <c r="X12" s="93"/>
      <c r="Y12" s="93"/>
      <c r="Z12" s="94"/>
      <c r="AA12" s="84">
        <f t="shared" si="1"/>
        <v>0</v>
      </c>
      <c r="AB12" s="85" t="str">
        <f t="shared" si="2"/>
        <v>u</v>
      </c>
      <c r="AC12" s="86">
        <f t="shared" si="50"/>
        <v>1</v>
      </c>
      <c r="AD12" s="87">
        <f t="shared" si="3"/>
        <v>0</v>
      </c>
      <c r="AE12" s="88">
        <f t="shared" si="4"/>
        <v>0</v>
      </c>
      <c r="AF12" s="88">
        <f t="shared" si="5"/>
        <v>0</v>
      </c>
      <c r="AG12" s="88">
        <f t="shared" si="6"/>
        <v>0</v>
      </c>
      <c r="AH12" s="88">
        <f t="shared" si="7"/>
        <v>0</v>
      </c>
      <c r="AI12" s="88">
        <f t="shared" si="8"/>
        <v>0</v>
      </c>
      <c r="AJ12" s="88">
        <f t="shared" si="9"/>
        <v>0</v>
      </c>
      <c r="AK12" s="89">
        <f t="shared" si="10"/>
        <v>0</v>
      </c>
      <c r="AL12" s="90">
        <f t="shared" si="11"/>
        <v>0</v>
      </c>
      <c r="AM12" s="88">
        <f t="shared" si="12"/>
        <v>0</v>
      </c>
      <c r="AN12" s="91">
        <f t="shared" si="19"/>
        <v>0</v>
      </c>
      <c r="AO12" s="84">
        <f t="shared" si="13"/>
        <v>0</v>
      </c>
      <c r="AP12" s="88">
        <f t="shared" si="20"/>
        <v>0</v>
      </c>
      <c r="AQ12" s="88">
        <f t="shared" si="14"/>
        <v>0</v>
      </c>
      <c r="AR12" s="48">
        <v>8</v>
      </c>
      <c r="AS12" s="48">
        <f t="shared" si="21"/>
        <v>8</v>
      </c>
      <c r="AT12" s="155" t="str">
        <f>'J01'!AT12:AX12</f>
        <v>Equipe 08</v>
      </c>
      <c r="AU12" s="156"/>
      <c r="AV12" s="156"/>
      <c r="AW12" s="156"/>
      <c r="AX12" s="157"/>
      <c r="AY12" s="4">
        <f t="shared" si="15"/>
        <v>1</v>
      </c>
      <c r="AZ12" s="23">
        <f>'J04'!AY12-AY12</f>
        <v>0</v>
      </c>
      <c r="BA12" s="5" t="str">
        <f>IF(AY12&gt;'J04'!AY12,'J04'!$BA$20,IF(AY12='J04'!AY12,'J04'!$AZ$20,IF(AY12&lt;'J04'!AY12,'J04'!$AY$20)))</f>
        <v>u</v>
      </c>
      <c r="BB12" s="22">
        <f t="shared" si="22"/>
        <v>8</v>
      </c>
      <c r="BC12" s="12">
        <f>SUMPRODUCT(($B$5:$F$14=AT12)*($BW$5:$BW$14))+SUMPRODUCT(($I$5:$M$14=AT12)*($BX$5:$BX$14))+'J04'!BC12</f>
        <v>0</v>
      </c>
      <c r="BD12" s="12">
        <f>SUMPRODUCT(($B$5:$F$14=AT12)*($BY$5:$BY$14))+SUMPRODUCT(($I$5:$M$14=AT12)*($BZ$5:$BZ$14))+'J04'!BD12</f>
        <v>0</v>
      </c>
      <c r="BE12" s="12">
        <f>SUMPRODUCT(($B$5:$F$14=AT12)*($CA$5:$CA$14))+SUMPRODUCT(($I$5:$M$14=AT12)*($CB$5:$CB$14))+'J04'!BE12</f>
        <v>0</v>
      </c>
      <c r="BF12" s="12">
        <f>SUMPRODUCT(($B$5:$F$14=AT12)*($CC$5:$CC$14))+SUMPRODUCT(($I$5:$M$14=AT12)*($CD$5:$CD$14))+'J04'!BF12</f>
        <v>0</v>
      </c>
      <c r="BG12" s="12">
        <f>SUMPRODUCT(($B$5:$F$14=AT12)*($CE$5:$CE$14))+SUMPRODUCT(($I$5:$M$14=AT12)*($CF$5:$CF$14))+'J04'!BG12</f>
        <v>0</v>
      </c>
      <c r="BH12" s="12">
        <f>SUMPRODUCT(($B$5:$F$14=AT12)*($CG$5:$CG$14))+SUMPRODUCT(($I$5:$M$14=AT12)*($CH$5:$CH$14))+'J04'!BH12</f>
        <v>0</v>
      </c>
      <c r="BI12" s="12">
        <f>SUMPRODUCT(($B$5:$F$14=AT12)*($CI$5:$CI$14))+SUMPRODUCT(($I$5:$M$14=AT12)*($CJ$5:$CJ$14))+'J04'!BI12</f>
        <v>0</v>
      </c>
      <c r="BJ12" s="6">
        <f t="shared" si="23"/>
        <v>0</v>
      </c>
      <c r="BK12" s="12">
        <f>SUMPRODUCT(($B$5:$F$14=AT12)*($CK$5:$CK$14))+'J04'!BK12</f>
        <v>0</v>
      </c>
      <c r="BL12" s="12">
        <f>SUMPRODUCT(($B$5:$F$14=AT12)*($CL$5:$CL$14))+'J04'!BL12</f>
        <v>0</v>
      </c>
      <c r="BM12" s="12">
        <f>SUMPRODUCT(($B$5:$F$14=AT12)*($CM$5:$CM$14))+'J04'!BM12</f>
        <v>0</v>
      </c>
      <c r="BN12" s="12">
        <f>SUMPRODUCT(($I$5:$M$14=AT12)*($CN$5:$CN$14))+'J04'!BN12</f>
        <v>0</v>
      </c>
      <c r="BO12" s="12">
        <f>SUMPRODUCT(($I$5:$M$14=AT12)*($CO$5:$CO$14))+'J04'!BO12</f>
        <v>0</v>
      </c>
      <c r="BP12" s="46">
        <f>SUMPRODUCT(($I$5:$M$14=AT12)*($CP$5:$CP$14))+'J04'!BP12</f>
        <v>0</v>
      </c>
      <c r="BQ12" s="44">
        <f t="shared" si="24"/>
        <v>0</v>
      </c>
      <c r="BR12" s="64">
        <f>BQ12+0.0000007</f>
        <v>6.9999999999999997E-7</v>
      </c>
      <c r="BS12" s="44">
        <f t="shared" si="25"/>
        <v>0</v>
      </c>
      <c r="BT12" s="44">
        <f t="shared" si="26"/>
        <v>0</v>
      </c>
      <c r="BU12" s="44">
        <f t="shared" si="27"/>
        <v>0</v>
      </c>
      <c r="BV12" s="44">
        <f t="shared" si="28"/>
        <v>0</v>
      </c>
      <c r="BW12" s="44">
        <f t="shared" si="29"/>
        <v>0</v>
      </c>
      <c r="BX12" s="44">
        <f t="shared" si="30"/>
        <v>0</v>
      </c>
      <c r="BY12" s="44">
        <f t="shared" si="31"/>
        <v>0</v>
      </c>
      <c r="BZ12" s="44">
        <f t="shared" si="32"/>
        <v>0</v>
      </c>
      <c r="CA12" s="44" t="b">
        <f t="shared" si="33"/>
        <v>0</v>
      </c>
      <c r="CB12" s="44" t="b">
        <f t="shared" si="34"/>
        <v>0</v>
      </c>
      <c r="CC12" s="44" t="b">
        <f t="shared" si="35"/>
        <v>0</v>
      </c>
      <c r="CD12" s="44" t="b">
        <f t="shared" si="36"/>
        <v>0</v>
      </c>
      <c r="CE12" s="44" t="b">
        <f t="shared" si="37"/>
        <v>0</v>
      </c>
      <c r="CF12" s="44" t="b">
        <f t="shared" si="38"/>
        <v>0</v>
      </c>
      <c r="CG12" s="44">
        <f t="shared" si="39"/>
        <v>0</v>
      </c>
      <c r="CH12" s="44">
        <f t="shared" si="40"/>
        <v>0</v>
      </c>
      <c r="CI12" s="44">
        <f t="shared" si="41"/>
        <v>0</v>
      </c>
      <c r="CJ12" s="44">
        <f t="shared" si="42"/>
        <v>0</v>
      </c>
      <c r="CK12" s="44" t="b">
        <f t="shared" si="43"/>
        <v>0</v>
      </c>
      <c r="CL12" s="44" t="b">
        <f t="shared" si="44"/>
        <v>0</v>
      </c>
      <c r="CM12" s="44" t="b">
        <f t="shared" si="45"/>
        <v>0</v>
      </c>
      <c r="CN12" s="44" t="b">
        <f t="shared" si="46"/>
        <v>0</v>
      </c>
      <c r="CO12" s="44" t="b">
        <f t="shared" si="47"/>
        <v>0</v>
      </c>
      <c r="CP12" s="45" t="b">
        <f t="shared" si="48"/>
        <v>0</v>
      </c>
      <c r="CQ12" s="44" t="str">
        <f t="shared" si="16"/>
        <v>Equipe 08</v>
      </c>
      <c r="CR12" s="44">
        <f t="shared" si="17"/>
        <v>0</v>
      </c>
      <c r="CS12" s="44">
        <f t="shared" si="18"/>
        <v>1</v>
      </c>
      <c r="CT12" s="44" t="str">
        <f t="shared" si="49"/>
        <v>Equipe 08</v>
      </c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48"/>
      <c r="EW12" s="48"/>
    </row>
    <row r="13" spans="1:153" ht="16.5" customHeight="1" x14ac:dyDescent="0.25">
      <c r="A13" s="38"/>
      <c r="B13" s="101"/>
      <c r="C13" s="101"/>
      <c r="D13" s="101"/>
      <c r="E13" s="101"/>
      <c r="F13" s="101"/>
      <c r="G13" s="39"/>
      <c r="H13" s="39"/>
      <c r="I13" s="101"/>
      <c r="J13" s="101"/>
      <c r="K13" s="101"/>
      <c r="L13" s="101"/>
      <c r="M13" s="101"/>
      <c r="N13" s="38"/>
      <c r="O13" s="24"/>
      <c r="P13" s="24"/>
      <c r="Q13" s="24"/>
      <c r="R13" s="24"/>
      <c r="S13" s="24"/>
      <c r="T13" s="24"/>
      <c r="U13" s="24"/>
      <c r="V13" s="93" t="str">
        <f t="shared" si="0"/>
        <v>Equipe 09</v>
      </c>
      <c r="W13" s="93"/>
      <c r="X13" s="93"/>
      <c r="Y13" s="93"/>
      <c r="Z13" s="94"/>
      <c r="AA13" s="84">
        <f t="shared" si="1"/>
        <v>0</v>
      </c>
      <c r="AB13" s="85" t="str">
        <f t="shared" si="2"/>
        <v>u</v>
      </c>
      <c r="AC13" s="86">
        <f t="shared" si="50"/>
        <v>1</v>
      </c>
      <c r="AD13" s="87">
        <f t="shared" si="3"/>
        <v>0</v>
      </c>
      <c r="AE13" s="88">
        <f t="shared" si="4"/>
        <v>0</v>
      </c>
      <c r="AF13" s="88">
        <f t="shared" si="5"/>
        <v>0</v>
      </c>
      <c r="AG13" s="88">
        <f t="shared" si="6"/>
        <v>0</v>
      </c>
      <c r="AH13" s="88">
        <f t="shared" si="7"/>
        <v>0</v>
      </c>
      <c r="AI13" s="88">
        <f t="shared" si="8"/>
        <v>0</v>
      </c>
      <c r="AJ13" s="88">
        <f t="shared" si="9"/>
        <v>0</v>
      </c>
      <c r="AK13" s="89">
        <f t="shared" si="10"/>
        <v>0</v>
      </c>
      <c r="AL13" s="90">
        <f t="shared" si="11"/>
        <v>0</v>
      </c>
      <c r="AM13" s="88">
        <f t="shared" si="12"/>
        <v>0</v>
      </c>
      <c r="AN13" s="91">
        <f t="shared" si="19"/>
        <v>0</v>
      </c>
      <c r="AO13" s="84">
        <f t="shared" si="13"/>
        <v>0</v>
      </c>
      <c r="AP13" s="88">
        <f t="shared" si="20"/>
        <v>0</v>
      </c>
      <c r="AQ13" s="88">
        <f t="shared" si="14"/>
        <v>0</v>
      </c>
      <c r="AR13" s="48">
        <v>9</v>
      </c>
      <c r="AS13" s="48">
        <f t="shared" si="21"/>
        <v>9</v>
      </c>
      <c r="AT13" s="155" t="str">
        <f>'J01'!AT13:AX13</f>
        <v>Equipe 09</v>
      </c>
      <c r="AU13" s="156"/>
      <c r="AV13" s="156"/>
      <c r="AW13" s="156"/>
      <c r="AX13" s="157"/>
      <c r="AY13" s="4">
        <f t="shared" si="15"/>
        <v>1</v>
      </c>
      <c r="AZ13" s="23">
        <f>'J04'!AY13-AY13</f>
        <v>0</v>
      </c>
      <c r="BA13" s="5" t="str">
        <f>IF(AY13&gt;'J04'!AY13,'J04'!$BA$20,IF(AY13='J04'!AY13,'J04'!$AZ$20,IF(AY13&lt;'J04'!AY13,'J04'!$AY$20)))</f>
        <v>u</v>
      </c>
      <c r="BB13" s="22">
        <f t="shared" si="22"/>
        <v>9</v>
      </c>
      <c r="BC13" s="12">
        <f>SUMPRODUCT(($B$5:$F$14=AT13)*($BW$5:$BW$14))+SUMPRODUCT(($I$5:$M$14=AT13)*($BX$5:$BX$14))+'J04'!BC13</f>
        <v>0</v>
      </c>
      <c r="BD13" s="12">
        <f>SUMPRODUCT(($B$5:$F$14=AT13)*($BY$5:$BY$14))+SUMPRODUCT(($I$5:$M$14=AT13)*($BZ$5:$BZ$14))+'J04'!BD13</f>
        <v>0</v>
      </c>
      <c r="BE13" s="12">
        <f>SUMPRODUCT(($B$5:$F$14=AT13)*($CA$5:$CA$14))+SUMPRODUCT(($I$5:$M$14=AT13)*($CB$5:$CB$14))+'J04'!BE13</f>
        <v>0</v>
      </c>
      <c r="BF13" s="12">
        <f>SUMPRODUCT(($B$5:$F$14=AT13)*($CC$5:$CC$14))+SUMPRODUCT(($I$5:$M$14=AT13)*($CD$5:$CD$14))+'J04'!BF13</f>
        <v>0</v>
      </c>
      <c r="BG13" s="12">
        <f>SUMPRODUCT(($B$5:$F$14=AT13)*($CE$5:$CE$14))+SUMPRODUCT(($I$5:$M$14=AT13)*($CF$5:$CF$14))+'J04'!BG13</f>
        <v>0</v>
      </c>
      <c r="BH13" s="12">
        <f>SUMPRODUCT(($B$5:$F$14=AT13)*($CG$5:$CG$14))+SUMPRODUCT(($I$5:$M$14=AT13)*($CH$5:$CH$14))+'J04'!BH13</f>
        <v>0</v>
      </c>
      <c r="BI13" s="12">
        <f>SUMPRODUCT(($B$5:$F$14=AT13)*($CI$5:$CI$14))+SUMPRODUCT(($I$5:$M$14=AT13)*($CJ$5:$CJ$14))+'J04'!BI13</f>
        <v>0</v>
      </c>
      <c r="BJ13" s="6">
        <f t="shared" si="23"/>
        <v>0</v>
      </c>
      <c r="BK13" s="12">
        <f>SUMPRODUCT(($B$5:$F$14=AT13)*($CK$5:$CK$14))+'J04'!BK13</f>
        <v>0</v>
      </c>
      <c r="BL13" s="12">
        <f>SUMPRODUCT(($B$5:$F$14=AT13)*($CL$5:$CL$14))+'J04'!BL13</f>
        <v>0</v>
      </c>
      <c r="BM13" s="12">
        <f>SUMPRODUCT(($B$5:$F$14=AT13)*($CM$5:$CM$14))+'J04'!BM13</f>
        <v>0</v>
      </c>
      <c r="BN13" s="12">
        <f>SUMPRODUCT(($I$5:$M$14=AT13)*($CN$5:$CN$14))+'J04'!BN13</f>
        <v>0</v>
      </c>
      <c r="BO13" s="12">
        <f>SUMPRODUCT(($I$5:$M$14=AT13)*($CO$5:$CO$14))+'J04'!BO13</f>
        <v>0</v>
      </c>
      <c r="BP13" s="46">
        <f>SUMPRODUCT(($I$5:$M$14=AT13)*($CP$5:$CP$14))+'J04'!BP13</f>
        <v>0</v>
      </c>
      <c r="BQ13" s="44">
        <f t="shared" si="24"/>
        <v>0</v>
      </c>
      <c r="BR13" s="64">
        <f>BQ13+0.0000006</f>
        <v>5.9999999999999997E-7</v>
      </c>
      <c r="BS13" s="44">
        <f t="shared" si="25"/>
        <v>0</v>
      </c>
      <c r="BT13" s="44">
        <f t="shared" si="26"/>
        <v>0</v>
      </c>
      <c r="BU13" s="44">
        <f t="shared" si="27"/>
        <v>0</v>
      </c>
      <c r="BV13" s="44">
        <f t="shared" si="28"/>
        <v>0</v>
      </c>
      <c r="BW13" s="44">
        <f t="shared" si="29"/>
        <v>0</v>
      </c>
      <c r="BX13" s="44">
        <f t="shared" si="30"/>
        <v>0</v>
      </c>
      <c r="BY13" s="44">
        <f t="shared" si="31"/>
        <v>0</v>
      </c>
      <c r="BZ13" s="44">
        <f t="shared" si="32"/>
        <v>0</v>
      </c>
      <c r="CA13" s="44" t="b">
        <f t="shared" si="33"/>
        <v>0</v>
      </c>
      <c r="CB13" s="44" t="b">
        <f t="shared" si="34"/>
        <v>0</v>
      </c>
      <c r="CC13" s="44" t="b">
        <f t="shared" si="35"/>
        <v>0</v>
      </c>
      <c r="CD13" s="44" t="b">
        <f t="shared" si="36"/>
        <v>0</v>
      </c>
      <c r="CE13" s="44" t="b">
        <f t="shared" si="37"/>
        <v>0</v>
      </c>
      <c r="CF13" s="44" t="b">
        <f t="shared" si="38"/>
        <v>0</v>
      </c>
      <c r="CG13" s="44">
        <f t="shared" si="39"/>
        <v>0</v>
      </c>
      <c r="CH13" s="44">
        <f t="shared" si="40"/>
        <v>0</v>
      </c>
      <c r="CI13" s="44">
        <f t="shared" si="41"/>
        <v>0</v>
      </c>
      <c r="CJ13" s="44">
        <f t="shared" si="42"/>
        <v>0</v>
      </c>
      <c r="CK13" s="44" t="b">
        <f t="shared" si="43"/>
        <v>0</v>
      </c>
      <c r="CL13" s="44" t="b">
        <f t="shared" si="44"/>
        <v>0</v>
      </c>
      <c r="CM13" s="44" t="b">
        <f t="shared" si="45"/>
        <v>0</v>
      </c>
      <c r="CN13" s="44" t="b">
        <f t="shared" si="46"/>
        <v>0</v>
      </c>
      <c r="CO13" s="44" t="b">
        <f t="shared" si="47"/>
        <v>0</v>
      </c>
      <c r="CP13" s="45" t="b">
        <f t="shared" si="48"/>
        <v>0</v>
      </c>
      <c r="CQ13" s="44" t="str">
        <f t="shared" si="16"/>
        <v>Equipe 09</v>
      </c>
      <c r="CR13" s="44">
        <f t="shared" si="17"/>
        <v>0</v>
      </c>
      <c r="CS13" s="44">
        <f t="shared" si="18"/>
        <v>1</v>
      </c>
      <c r="CT13" s="44" t="str">
        <f t="shared" si="49"/>
        <v>Equipe 09</v>
      </c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</row>
    <row r="14" spans="1:153" ht="16.5" customHeight="1" x14ac:dyDescent="0.25">
      <c r="A14" s="38"/>
      <c r="B14" s="101"/>
      <c r="C14" s="101"/>
      <c r="D14" s="101"/>
      <c r="E14" s="101"/>
      <c r="F14" s="101"/>
      <c r="G14" s="39"/>
      <c r="H14" s="39"/>
      <c r="I14" s="101"/>
      <c r="J14" s="101"/>
      <c r="K14" s="101"/>
      <c r="L14" s="101"/>
      <c r="M14" s="101"/>
      <c r="N14" s="38"/>
      <c r="O14" s="24"/>
      <c r="P14" s="24"/>
      <c r="Q14" s="24"/>
      <c r="R14" s="24"/>
      <c r="S14" s="24"/>
      <c r="T14" s="24"/>
      <c r="U14" s="24"/>
      <c r="V14" s="93" t="str">
        <f t="shared" si="0"/>
        <v>Equipe 10</v>
      </c>
      <c r="W14" s="93"/>
      <c r="X14" s="93"/>
      <c r="Y14" s="93"/>
      <c r="Z14" s="94"/>
      <c r="AA14" s="84">
        <f t="shared" si="1"/>
        <v>0</v>
      </c>
      <c r="AB14" s="85" t="str">
        <f t="shared" si="2"/>
        <v>u</v>
      </c>
      <c r="AC14" s="86">
        <f t="shared" si="50"/>
        <v>1</v>
      </c>
      <c r="AD14" s="87">
        <f t="shared" si="3"/>
        <v>0</v>
      </c>
      <c r="AE14" s="88">
        <f t="shared" si="4"/>
        <v>0</v>
      </c>
      <c r="AF14" s="88">
        <f t="shared" si="5"/>
        <v>0</v>
      </c>
      <c r="AG14" s="88">
        <f t="shared" si="6"/>
        <v>0</v>
      </c>
      <c r="AH14" s="88">
        <f t="shared" si="7"/>
        <v>0</v>
      </c>
      <c r="AI14" s="88">
        <f t="shared" si="8"/>
        <v>0</v>
      </c>
      <c r="AJ14" s="88">
        <f t="shared" si="9"/>
        <v>0</v>
      </c>
      <c r="AK14" s="89">
        <f t="shared" si="10"/>
        <v>0</v>
      </c>
      <c r="AL14" s="90">
        <f t="shared" si="11"/>
        <v>0</v>
      </c>
      <c r="AM14" s="88">
        <f t="shared" si="12"/>
        <v>0</v>
      </c>
      <c r="AN14" s="91">
        <f t="shared" si="19"/>
        <v>0</v>
      </c>
      <c r="AO14" s="84">
        <f t="shared" si="13"/>
        <v>0</v>
      </c>
      <c r="AP14" s="88">
        <f t="shared" si="20"/>
        <v>0</v>
      </c>
      <c r="AQ14" s="88">
        <f t="shared" si="14"/>
        <v>0</v>
      </c>
      <c r="AR14" s="48">
        <v>10</v>
      </c>
      <c r="AS14" s="48">
        <f t="shared" si="21"/>
        <v>10</v>
      </c>
      <c r="AT14" s="155" t="str">
        <f>'J01'!AT14:AX14</f>
        <v>Equipe 10</v>
      </c>
      <c r="AU14" s="156"/>
      <c r="AV14" s="156"/>
      <c r="AW14" s="156"/>
      <c r="AX14" s="157"/>
      <c r="AY14" s="4">
        <f t="shared" si="15"/>
        <v>1</v>
      </c>
      <c r="AZ14" s="23">
        <f>'J04'!AY14-AY14</f>
        <v>0</v>
      </c>
      <c r="BA14" s="5" t="str">
        <f>IF(AY14&gt;'J04'!AY14,'J04'!$BA$20,IF(AY14='J04'!AY14,'J04'!$AZ$20,IF(AY14&lt;'J04'!AY14,'J04'!$AY$20)))</f>
        <v>u</v>
      </c>
      <c r="BB14" s="22">
        <f t="shared" si="22"/>
        <v>10</v>
      </c>
      <c r="BC14" s="12">
        <f>SUMPRODUCT(($B$5:$F$14=AT14)*($BW$5:$BW$14))+SUMPRODUCT(($I$5:$M$14=AT14)*($BX$5:$BX$14))+'J04'!BC14</f>
        <v>0</v>
      </c>
      <c r="BD14" s="12">
        <f>SUMPRODUCT(($B$5:$F$14=AT14)*($BY$5:$BY$14))+SUMPRODUCT(($I$5:$M$14=AT14)*($BZ$5:$BZ$14))+'J04'!BD14</f>
        <v>0</v>
      </c>
      <c r="BE14" s="12">
        <f>SUMPRODUCT(($B$5:$F$14=AT14)*($CA$5:$CA$14))+SUMPRODUCT(($I$5:$M$14=AT14)*($CB$5:$CB$14))+'J04'!BE14</f>
        <v>0</v>
      </c>
      <c r="BF14" s="12">
        <f>SUMPRODUCT(($B$5:$F$14=AT14)*($CC$5:$CC$14))+SUMPRODUCT(($I$5:$M$14=AT14)*($CD$5:$CD$14))+'J04'!BF14</f>
        <v>0</v>
      </c>
      <c r="BG14" s="12">
        <f>SUMPRODUCT(($B$5:$F$14=AT14)*($CE$5:$CE$14))+SUMPRODUCT(($I$5:$M$14=AT14)*($CF$5:$CF$14))+'J04'!BG14</f>
        <v>0</v>
      </c>
      <c r="BH14" s="12">
        <f>SUMPRODUCT(($B$5:$F$14=AT14)*($CG$5:$CG$14))+SUMPRODUCT(($I$5:$M$14=AT14)*($CH$5:$CH$14))+'J04'!BH14</f>
        <v>0</v>
      </c>
      <c r="BI14" s="12">
        <f>SUMPRODUCT(($B$5:$F$14=AT14)*($CI$5:$CI$14))+SUMPRODUCT(($I$5:$M$14=AT14)*($CJ$5:$CJ$14))+'J04'!BI14</f>
        <v>0</v>
      </c>
      <c r="BJ14" s="6">
        <f t="shared" si="23"/>
        <v>0</v>
      </c>
      <c r="BK14" s="12">
        <f>SUMPRODUCT(($B$5:$F$14=AT14)*($CK$5:$CK$14))+'J04'!BK14</f>
        <v>0</v>
      </c>
      <c r="BL14" s="12">
        <f>SUMPRODUCT(($B$5:$F$14=AT14)*($CL$5:$CL$14))+'J04'!BL14</f>
        <v>0</v>
      </c>
      <c r="BM14" s="12">
        <f>SUMPRODUCT(($B$5:$F$14=AT14)*($CM$5:$CM$14))+'J04'!BM14</f>
        <v>0</v>
      </c>
      <c r="BN14" s="12">
        <f>SUMPRODUCT(($I$5:$M$14=AT14)*($CN$5:$CN$14))+'J04'!BN14</f>
        <v>0</v>
      </c>
      <c r="BO14" s="12">
        <f>SUMPRODUCT(($I$5:$M$14=AT14)*($CO$5:$CO$14))+'J04'!BO14</f>
        <v>0</v>
      </c>
      <c r="BP14" s="46">
        <f>SUMPRODUCT(($I$5:$M$14=AT14)*($CP$5:$CP$14))+'J04'!BP14</f>
        <v>0</v>
      </c>
      <c r="BQ14" s="44">
        <f t="shared" si="24"/>
        <v>0</v>
      </c>
      <c r="BR14" s="64">
        <f>BQ14+0.0000005</f>
        <v>4.9999999999999998E-7</v>
      </c>
      <c r="BS14" s="44">
        <f t="shared" si="25"/>
        <v>0</v>
      </c>
      <c r="BT14" s="44">
        <f t="shared" si="26"/>
        <v>0</v>
      </c>
      <c r="BU14" s="44">
        <f t="shared" si="27"/>
        <v>0</v>
      </c>
      <c r="BV14" s="44">
        <f t="shared" si="28"/>
        <v>0</v>
      </c>
      <c r="BW14" s="44">
        <f t="shared" si="29"/>
        <v>0</v>
      </c>
      <c r="BX14" s="44">
        <f t="shared" si="30"/>
        <v>0</v>
      </c>
      <c r="BY14" s="44">
        <f t="shared" si="31"/>
        <v>0</v>
      </c>
      <c r="BZ14" s="44">
        <f t="shared" si="32"/>
        <v>0</v>
      </c>
      <c r="CA14" s="44" t="b">
        <f t="shared" si="33"/>
        <v>0</v>
      </c>
      <c r="CB14" s="44" t="b">
        <f t="shared" si="34"/>
        <v>0</v>
      </c>
      <c r="CC14" s="44" t="b">
        <f t="shared" si="35"/>
        <v>0</v>
      </c>
      <c r="CD14" s="44" t="b">
        <f t="shared" si="36"/>
        <v>0</v>
      </c>
      <c r="CE14" s="44" t="b">
        <f t="shared" si="37"/>
        <v>0</v>
      </c>
      <c r="CF14" s="44" t="b">
        <f t="shared" si="38"/>
        <v>0</v>
      </c>
      <c r="CG14" s="44">
        <f t="shared" si="39"/>
        <v>0</v>
      </c>
      <c r="CH14" s="44">
        <f t="shared" si="40"/>
        <v>0</v>
      </c>
      <c r="CI14" s="44">
        <f t="shared" si="41"/>
        <v>0</v>
      </c>
      <c r="CJ14" s="44">
        <f t="shared" si="42"/>
        <v>0</v>
      </c>
      <c r="CK14" s="44" t="b">
        <f t="shared" si="43"/>
        <v>0</v>
      </c>
      <c r="CL14" s="44" t="b">
        <f t="shared" si="44"/>
        <v>0</v>
      </c>
      <c r="CM14" s="44" t="b">
        <f t="shared" si="45"/>
        <v>0</v>
      </c>
      <c r="CN14" s="44" t="b">
        <f t="shared" si="46"/>
        <v>0</v>
      </c>
      <c r="CO14" s="44" t="b">
        <f t="shared" si="47"/>
        <v>0</v>
      </c>
      <c r="CP14" s="45" t="b">
        <f t="shared" si="48"/>
        <v>0</v>
      </c>
      <c r="CQ14" s="44" t="str">
        <f t="shared" si="16"/>
        <v>Equipe 10</v>
      </c>
      <c r="CR14" s="44">
        <f t="shared" si="17"/>
        <v>0</v>
      </c>
      <c r="CS14" s="44">
        <f t="shared" si="18"/>
        <v>1</v>
      </c>
      <c r="CT14" s="44" t="str">
        <f t="shared" si="49"/>
        <v>Equipe 10</v>
      </c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</row>
    <row r="15" spans="1:153" ht="16.5" customHeight="1" x14ac:dyDescent="0.25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47"/>
      <c r="Q15" s="47"/>
      <c r="R15" s="47"/>
      <c r="S15" s="47"/>
      <c r="T15" s="47"/>
      <c r="U15" s="47"/>
      <c r="V15" s="93" t="str">
        <f t="shared" si="0"/>
        <v>Equipe 11</v>
      </c>
      <c r="W15" s="93"/>
      <c r="X15" s="93"/>
      <c r="Y15" s="93"/>
      <c r="Z15" s="94"/>
      <c r="AA15" s="84">
        <f t="shared" si="1"/>
        <v>0</v>
      </c>
      <c r="AB15" s="85" t="str">
        <f t="shared" si="2"/>
        <v>u</v>
      </c>
      <c r="AC15" s="86">
        <f t="shared" si="50"/>
        <v>1</v>
      </c>
      <c r="AD15" s="87">
        <f t="shared" si="3"/>
        <v>0</v>
      </c>
      <c r="AE15" s="88">
        <f t="shared" si="4"/>
        <v>0</v>
      </c>
      <c r="AF15" s="88">
        <f t="shared" si="5"/>
        <v>0</v>
      </c>
      <c r="AG15" s="88">
        <f t="shared" si="6"/>
        <v>0</v>
      </c>
      <c r="AH15" s="88">
        <f t="shared" si="7"/>
        <v>0</v>
      </c>
      <c r="AI15" s="88">
        <f t="shared" si="8"/>
        <v>0</v>
      </c>
      <c r="AJ15" s="88">
        <f t="shared" si="9"/>
        <v>0</v>
      </c>
      <c r="AK15" s="89">
        <f t="shared" si="10"/>
        <v>0</v>
      </c>
      <c r="AL15" s="90">
        <f t="shared" si="11"/>
        <v>0</v>
      </c>
      <c r="AM15" s="88">
        <f t="shared" si="12"/>
        <v>0</v>
      </c>
      <c r="AN15" s="91">
        <f t="shared" si="19"/>
        <v>0</v>
      </c>
      <c r="AO15" s="84">
        <f t="shared" si="13"/>
        <v>0</v>
      </c>
      <c r="AP15" s="88">
        <f t="shared" si="20"/>
        <v>0</v>
      </c>
      <c r="AQ15" s="88">
        <f t="shared" si="14"/>
        <v>0</v>
      </c>
      <c r="AR15" s="48">
        <v>11</v>
      </c>
      <c r="AS15" s="48">
        <f t="shared" si="21"/>
        <v>11</v>
      </c>
      <c r="AT15" s="155" t="str">
        <f>'J01'!AT15:AX15</f>
        <v>Equipe 11</v>
      </c>
      <c r="AU15" s="156"/>
      <c r="AV15" s="156"/>
      <c r="AW15" s="156"/>
      <c r="AX15" s="157"/>
      <c r="AY15" s="4">
        <f t="shared" si="15"/>
        <v>1</v>
      </c>
      <c r="AZ15" s="23">
        <f>'J04'!AY15-AY15</f>
        <v>0</v>
      </c>
      <c r="BA15" s="5" t="str">
        <f>IF(AY15&gt;'J04'!AY15,'J04'!$BA$20,IF(AY15='J04'!AY15,'J04'!$AZ$20,IF(AY15&lt;'J04'!AY15,'J04'!$AY$20)))</f>
        <v>u</v>
      </c>
      <c r="BB15" s="22">
        <f t="shared" si="22"/>
        <v>11</v>
      </c>
      <c r="BC15" s="12">
        <f>SUMPRODUCT(($B$5:$F$14=AT15)*($BW$5:$BW$14))+SUMPRODUCT(($I$5:$M$14=AT15)*($BX$5:$BX$14))+'J04'!BC15</f>
        <v>0</v>
      </c>
      <c r="BD15" s="12">
        <f>SUMPRODUCT(($B$5:$F$14=AT15)*($BY$5:$BY$14))+SUMPRODUCT(($I$5:$M$14=AT15)*($BZ$5:$BZ$14))+'J04'!BD15</f>
        <v>0</v>
      </c>
      <c r="BE15" s="12">
        <f>SUMPRODUCT(($B$5:$F$14=AT15)*($CA$5:$CA$14))+SUMPRODUCT(($I$5:$M$14=AT15)*($CB$5:$CB$14))+'J04'!BE15</f>
        <v>0</v>
      </c>
      <c r="BF15" s="12">
        <f>SUMPRODUCT(($B$5:$F$14=AT15)*($CC$5:$CC$14))+SUMPRODUCT(($I$5:$M$14=AT15)*($CD$5:$CD$14))+'J04'!BF15</f>
        <v>0</v>
      </c>
      <c r="BG15" s="12">
        <f>SUMPRODUCT(($B$5:$F$14=AT15)*($CE$5:$CE$14))+SUMPRODUCT(($I$5:$M$14=AT15)*($CF$5:$CF$14))+'J04'!BG15</f>
        <v>0</v>
      </c>
      <c r="BH15" s="12">
        <f>SUMPRODUCT(($B$5:$F$14=AT15)*($CG$5:$CG$14))+SUMPRODUCT(($I$5:$M$14=AT15)*($CH$5:$CH$14))+'J04'!BH15</f>
        <v>0</v>
      </c>
      <c r="BI15" s="12">
        <f>SUMPRODUCT(($B$5:$F$14=AT15)*($CI$5:$CI$14))+SUMPRODUCT(($I$5:$M$14=AT15)*($CJ$5:$CJ$14))+'J04'!BI15</f>
        <v>0</v>
      </c>
      <c r="BJ15" s="6">
        <f t="shared" si="23"/>
        <v>0</v>
      </c>
      <c r="BK15" s="12">
        <f>SUMPRODUCT(($B$5:$F$14=AT15)*($CK$5:$CK$14))+'J04'!BK15</f>
        <v>0</v>
      </c>
      <c r="BL15" s="12">
        <f>SUMPRODUCT(($B$5:$F$14=AT15)*($CL$5:$CL$14))+'J04'!BL15</f>
        <v>0</v>
      </c>
      <c r="BM15" s="12">
        <f>SUMPRODUCT(($B$5:$F$14=AT15)*($CM$5:$CM$14))+'J04'!BM15</f>
        <v>0</v>
      </c>
      <c r="BN15" s="12">
        <f>SUMPRODUCT(($I$5:$M$14=AT15)*($CN$5:$CN$14))+'J04'!BN15</f>
        <v>0</v>
      </c>
      <c r="BO15" s="12">
        <f>SUMPRODUCT(($I$5:$M$14=AT15)*($CO$5:$CO$14))+'J04'!BO15</f>
        <v>0</v>
      </c>
      <c r="BP15" s="46">
        <f>SUMPRODUCT(($I$5:$M$14=AT15)*($CP$5:$CP$14))+'J04'!BP15</f>
        <v>0</v>
      </c>
      <c r="BQ15" s="44">
        <f t="shared" si="24"/>
        <v>0</v>
      </c>
      <c r="BR15" s="64">
        <f>BQ15+0.0000004</f>
        <v>3.9999999999999998E-7</v>
      </c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4" t="str">
        <f t="shared" si="16"/>
        <v>Equipe 11</v>
      </c>
      <c r="CR15" s="44">
        <f t="shared" si="17"/>
        <v>0</v>
      </c>
      <c r="CS15" s="44">
        <f t="shared" si="18"/>
        <v>1</v>
      </c>
      <c r="CT15" s="44" t="str">
        <f t="shared" si="49"/>
        <v>Equipe 11</v>
      </c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</row>
    <row r="16" spans="1:153" ht="16.5" customHeight="1" x14ac:dyDescent="0.25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47"/>
      <c r="Q16" s="47"/>
      <c r="R16" s="47"/>
      <c r="S16" s="47"/>
      <c r="T16" s="47"/>
      <c r="U16" s="47"/>
      <c r="V16" s="93" t="str">
        <f t="shared" si="0"/>
        <v>Equipe 12</v>
      </c>
      <c r="W16" s="93"/>
      <c r="X16" s="93"/>
      <c r="Y16" s="93"/>
      <c r="Z16" s="94"/>
      <c r="AA16" s="84">
        <f t="shared" si="1"/>
        <v>0</v>
      </c>
      <c r="AB16" s="85" t="str">
        <f t="shared" si="2"/>
        <v>u</v>
      </c>
      <c r="AC16" s="86">
        <f t="shared" si="50"/>
        <v>1</v>
      </c>
      <c r="AD16" s="87">
        <f t="shared" si="3"/>
        <v>0</v>
      </c>
      <c r="AE16" s="88">
        <f t="shared" si="4"/>
        <v>0</v>
      </c>
      <c r="AF16" s="88">
        <f t="shared" si="5"/>
        <v>0</v>
      </c>
      <c r="AG16" s="88">
        <f t="shared" si="6"/>
        <v>0</v>
      </c>
      <c r="AH16" s="88">
        <f t="shared" si="7"/>
        <v>0</v>
      </c>
      <c r="AI16" s="88">
        <f t="shared" si="8"/>
        <v>0</v>
      </c>
      <c r="AJ16" s="88">
        <f t="shared" si="9"/>
        <v>0</v>
      </c>
      <c r="AK16" s="89">
        <f t="shared" si="10"/>
        <v>0</v>
      </c>
      <c r="AL16" s="90">
        <f t="shared" si="11"/>
        <v>0</v>
      </c>
      <c r="AM16" s="88">
        <f t="shared" si="12"/>
        <v>0</v>
      </c>
      <c r="AN16" s="91">
        <f t="shared" si="19"/>
        <v>0</v>
      </c>
      <c r="AO16" s="84">
        <f t="shared" si="13"/>
        <v>0</v>
      </c>
      <c r="AP16" s="88">
        <f t="shared" si="20"/>
        <v>0</v>
      </c>
      <c r="AQ16" s="88">
        <f t="shared" si="14"/>
        <v>0</v>
      </c>
      <c r="AR16" s="48">
        <v>12</v>
      </c>
      <c r="AS16" s="48">
        <f t="shared" si="21"/>
        <v>12</v>
      </c>
      <c r="AT16" s="155" t="str">
        <f>'J01'!AT16:AX16</f>
        <v>Equipe 12</v>
      </c>
      <c r="AU16" s="156"/>
      <c r="AV16" s="156"/>
      <c r="AW16" s="156"/>
      <c r="AX16" s="157"/>
      <c r="AY16" s="4">
        <f t="shared" si="15"/>
        <v>1</v>
      </c>
      <c r="AZ16" s="23">
        <f>'J04'!AY16-AY16</f>
        <v>0</v>
      </c>
      <c r="BA16" s="5" t="str">
        <f>IF(AY16&gt;'J04'!AY16,'J04'!$BA$20,IF(AY16='J04'!AY16,'J04'!$AZ$20,IF(AY16&lt;'J04'!AY16,'J04'!$AY$20)))</f>
        <v>u</v>
      </c>
      <c r="BB16" s="22">
        <f t="shared" si="22"/>
        <v>12</v>
      </c>
      <c r="BC16" s="12">
        <f>SUMPRODUCT(($B$5:$F$14=AT16)*($BW$5:$BW$14))+SUMPRODUCT(($I$5:$M$14=AT16)*($BX$5:$BX$14))+'J04'!BC16</f>
        <v>0</v>
      </c>
      <c r="BD16" s="12">
        <f>SUMPRODUCT(($B$5:$F$14=AT16)*($BY$5:$BY$14))+SUMPRODUCT(($I$5:$M$14=AT16)*($BZ$5:$BZ$14))+'J04'!BD16</f>
        <v>0</v>
      </c>
      <c r="BE16" s="12">
        <f>SUMPRODUCT(($B$5:$F$14=AT16)*($CA$5:$CA$14))+SUMPRODUCT(($I$5:$M$14=AT16)*($CB$5:$CB$14))+'J04'!BE16</f>
        <v>0</v>
      </c>
      <c r="BF16" s="12">
        <f>SUMPRODUCT(($B$5:$F$14=AT16)*($CC$5:$CC$14))+SUMPRODUCT(($I$5:$M$14=AT16)*($CD$5:$CD$14))+'J04'!BF16</f>
        <v>0</v>
      </c>
      <c r="BG16" s="12">
        <f>SUMPRODUCT(($B$5:$F$14=AT16)*($CE$5:$CE$14))+SUMPRODUCT(($I$5:$M$14=AT16)*($CF$5:$CF$14))+'J04'!BG16</f>
        <v>0</v>
      </c>
      <c r="BH16" s="12">
        <f>SUMPRODUCT(($B$5:$F$14=AT16)*($CG$5:$CG$14))+SUMPRODUCT(($I$5:$M$14=AT16)*($CH$5:$CH$14))+'J04'!BH16</f>
        <v>0</v>
      </c>
      <c r="BI16" s="12">
        <f>SUMPRODUCT(($B$5:$F$14=AT16)*($CI$5:$CI$14))+SUMPRODUCT(($I$5:$M$14=AT16)*($CJ$5:$CJ$14))+'J04'!BI16</f>
        <v>0</v>
      </c>
      <c r="BJ16" s="6">
        <f t="shared" si="23"/>
        <v>0</v>
      </c>
      <c r="BK16" s="12">
        <f>SUMPRODUCT(($B$5:$F$14=AT16)*($CK$5:$CK$14))+'J04'!BK16</f>
        <v>0</v>
      </c>
      <c r="BL16" s="12">
        <f>SUMPRODUCT(($B$5:$F$14=AT16)*($CL$5:$CL$14))+'J04'!BL16</f>
        <v>0</v>
      </c>
      <c r="BM16" s="12">
        <f>SUMPRODUCT(($B$5:$F$14=AT16)*($CM$5:$CM$14))+'J04'!BM16</f>
        <v>0</v>
      </c>
      <c r="BN16" s="12">
        <f>SUMPRODUCT(($I$5:$M$14=AT16)*($CN$5:$CN$14))+'J04'!BN16</f>
        <v>0</v>
      </c>
      <c r="BO16" s="12">
        <f>SUMPRODUCT(($I$5:$M$14=AT16)*($CO$5:$CO$14))+'J04'!BO16</f>
        <v>0</v>
      </c>
      <c r="BP16" s="46">
        <f>SUMPRODUCT(($I$5:$M$14=AT16)*($CP$5:$CP$14))+'J04'!BP16</f>
        <v>0</v>
      </c>
      <c r="BQ16" s="44">
        <f t="shared" si="24"/>
        <v>0</v>
      </c>
      <c r="BR16" s="64">
        <f>BQ16+0.0000003</f>
        <v>2.9999999999999999E-7</v>
      </c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4" t="str">
        <f t="shared" si="16"/>
        <v>Equipe 12</v>
      </c>
      <c r="CR16" s="44">
        <f t="shared" si="17"/>
        <v>0</v>
      </c>
      <c r="CS16" s="44">
        <f t="shared" si="18"/>
        <v>1</v>
      </c>
      <c r="CT16" s="44" t="str">
        <f t="shared" si="49"/>
        <v>Equipe 12</v>
      </c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</row>
    <row r="17" spans="1:153" ht="16.5" customHeight="1" x14ac:dyDescent="0.25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47"/>
      <c r="Q17" s="47"/>
      <c r="R17" s="47"/>
      <c r="S17" s="47"/>
      <c r="T17" s="47"/>
      <c r="U17" s="47"/>
      <c r="V17" s="93" t="str">
        <f t="shared" si="0"/>
        <v>Equipe 13</v>
      </c>
      <c r="W17" s="93"/>
      <c r="X17" s="93"/>
      <c r="Y17" s="93"/>
      <c r="Z17" s="94"/>
      <c r="AA17" s="84">
        <f t="shared" si="1"/>
        <v>0</v>
      </c>
      <c r="AB17" s="85" t="str">
        <f t="shared" si="2"/>
        <v>u</v>
      </c>
      <c r="AC17" s="86">
        <f t="shared" si="50"/>
        <v>1</v>
      </c>
      <c r="AD17" s="87">
        <f t="shared" si="3"/>
        <v>0</v>
      </c>
      <c r="AE17" s="88">
        <f t="shared" si="4"/>
        <v>0</v>
      </c>
      <c r="AF17" s="88">
        <f t="shared" si="5"/>
        <v>0</v>
      </c>
      <c r="AG17" s="88">
        <f t="shared" si="6"/>
        <v>0</v>
      </c>
      <c r="AH17" s="88">
        <f t="shared" si="7"/>
        <v>0</v>
      </c>
      <c r="AI17" s="88">
        <f t="shared" si="8"/>
        <v>0</v>
      </c>
      <c r="AJ17" s="88">
        <f t="shared" si="9"/>
        <v>0</v>
      </c>
      <c r="AK17" s="89">
        <f t="shared" si="10"/>
        <v>0</v>
      </c>
      <c r="AL17" s="90">
        <f t="shared" si="11"/>
        <v>0</v>
      </c>
      <c r="AM17" s="88">
        <f t="shared" si="12"/>
        <v>0</v>
      </c>
      <c r="AN17" s="91">
        <f t="shared" si="19"/>
        <v>0</v>
      </c>
      <c r="AO17" s="84">
        <f t="shared" si="13"/>
        <v>0</v>
      </c>
      <c r="AP17" s="88">
        <f t="shared" si="20"/>
        <v>0</v>
      </c>
      <c r="AQ17" s="88">
        <f t="shared" si="14"/>
        <v>0</v>
      </c>
      <c r="AR17" s="48">
        <v>13</v>
      </c>
      <c r="AS17" s="48">
        <f t="shared" si="21"/>
        <v>13</v>
      </c>
      <c r="AT17" s="155" t="str">
        <f>'J01'!AT17:AX17</f>
        <v>Equipe 13</v>
      </c>
      <c r="AU17" s="156"/>
      <c r="AV17" s="156"/>
      <c r="AW17" s="156"/>
      <c r="AX17" s="157"/>
      <c r="AY17" s="4">
        <f t="shared" si="15"/>
        <v>1</v>
      </c>
      <c r="AZ17" s="23">
        <f>'J04'!AY17-AY17</f>
        <v>0</v>
      </c>
      <c r="BA17" s="5" t="str">
        <f>IF(AY17&gt;'J04'!AY17,'J04'!$BA$20,IF(AY17='J04'!AY17,'J04'!$AZ$20,IF(AY17&lt;'J04'!AY17,'J04'!$AY$20)))</f>
        <v>u</v>
      </c>
      <c r="BB17" s="22">
        <f t="shared" si="22"/>
        <v>13</v>
      </c>
      <c r="BC17" s="12">
        <f>SUMPRODUCT(($B$5:$F$14=AT17)*($BW$5:$BW$14))+SUMPRODUCT(($I$5:$M$14=AT17)*($BX$5:$BX$14))+'J04'!BC17</f>
        <v>0</v>
      </c>
      <c r="BD17" s="12">
        <f>SUMPRODUCT(($B$5:$F$14=AT17)*($BY$5:$BY$14))+SUMPRODUCT(($I$5:$M$14=AT17)*($BZ$5:$BZ$14))+'J04'!BD17</f>
        <v>0</v>
      </c>
      <c r="BE17" s="12">
        <f>SUMPRODUCT(($B$5:$F$14=AT17)*($CA$5:$CA$14))+SUMPRODUCT(($I$5:$M$14=AT17)*($CB$5:$CB$14))+'J04'!BE17</f>
        <v>0</v>
      </c>
      <c r="BF17" s="12">
        <f>SUMPRODUCT(($B$5:$F$14=AT17)*($CC$5:$CC$14))+SUMPRODUCT(($I$5:$M$14=AT17)*($CD$5:$CD$14))+'J04'!BF17</f>
        <v>0</v>
      </c>
      <c r="BG17" s="12">
        <f>SUMPRODUCT(($B$5:$F$14=AT17)*($CE$5:$CE$14))+SUMPRODUCT(($I$5:$M$14=AT17)*($CF$5:$CF$14))+'J04'!BG17</f>
        <v>0</v>
      </c>
      <c r="BH17" s="12">
        <f>SUMPRODUCT(($B$5:$F$14=AT17)*($CG$5:$CG$14))+SUMPRODUCT(($I$5:$M$14=AT17)*($CH$5:$CH$14))+'J04'!BH17</f>
        <v>0</v>
      </c>
      <c r="BI17" s="12">
        <f>SUMPRODUCT(($B$5:$F$14=AT17)*($CI$5:$CI$14))+SUMPRODUCT(($I$5:$M$14=AT17)*($CJ$5:$CJ$14))+'J04'!BI17</f>
        <v>0</v>
      </c>
      <c r="BJ17" s="6">
        <f t="shared" si="23"/>
        <v>0</v>
      </c>
      <c r="BK17" s="12">
        <f>SUMPRODUCT(($B$5:$F$14=AT17)*($CK$5:$CK$14))+'J04'!BK17</f>
        <v>0</v>
      </c>
      <c r="BL17" s="12">
        <f>SUMPRODUCT(($B$5:$F$14=AT17)*($CL$5:$CL$14))+'J04'!BL17</f>
        <v>0</v>
      </c>
      <c r="BM17" s="12">
        <f>SUMPRODUCT(($B$5:$F$14=AT17)*($CM$5:$CM$14))+'J04'!BM17</f>
        <v>0</v>
      </c>
      <c r="BN17" s="12">
        <f>SUMPRODUCT(($I$5:$M$14=AT17)*($CN$5:$CN$14))+'J04'!BN17</f>
        <v>0</v>
      </c>
      <c r="BO17" s="12">
        <f>SUMPRODUCT(($I$5:$M$14=AT17)*($CO$5:$CO$14))+'J04'!BO17</f>
        <v>0</v>
      </c>
      <c r="BP17" s="46">
        <f>SUMPRODUCT(($I$5:$M$14=AT17)*($CP$5:$CP$14))+'J04'!BP17</f>
        <v>0</v>
      </c>
      <c r="BQ17" s="44">
        <f t="shared" si="24"/>
        <v>0</v>
      </c>
      <c r="BR17" s="64">
        <f>BQ17+0.0000002</f>
        <v>1.9999999999999999E-7</v>
      </c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4" t="str">
        <f t="shared" si="16"/>
        <v>Equipe 13</v>
      </c>
      <c r="CR17" s="44">
        <f t="shared" si="17"/>
        <v>0</v>
      </c>
      <c r="CS17" s="44">
        <f t="shared" si="18"/>
        <v>1</v>
      </c>
      <c r="CT17" s="44" t="str">
        <f t="shared" si="49"/>
        <v>Equipe 13</v>
      </c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</row>
    <row r="18" spans="1:153" ht="16.5" customHeight="1" x14ac:dyDescent="0.25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47"/>
      <c r="Q18" s="47"/>
      <c r="R18" s="47"/>
      <c r="S18" s="47"/>
      <c r="T18" s="47"/>
      <c r="U18" s="47"/>
      <c r="V18" s="93" t="str">
        <f t="shared" si="0"/>
        <v>Equipe 14</v>
      </c>
      <c r="W18" s="93"/>
      <c r="X18" s="93"/>
      <c r="Y18" s="93"/>
      <c r="Z18" s="94"/>
      <c r="AA18" s="84">
        <f t="shared" si="1"/>
        <v>0</v>
      </c>
      <c r="AB18" s="85" t="str">
        <f t="shared" si="2"/>
        <v>u</v>
      </c>
      <c r="AC18" s="86">
        <f t="shared" si="50"/>
        <v>1</v>
      </c>
      <c r="AD18" s="87">
        <f t="shared" si="3"/>
        <v>0</v>
      </c>
      <c r="AE18" s="88">
        <f t="shared" si="4"/>
        <v>0</v>
      </c>
      <c r="AF18" s="88">
        <f t="shared" si="5"/>
        <v>0</v>
      </c>
      <c r="AG18" s="88">
        <f t="shared" si="6"/>
        <v>0</v>
      </c>
      <c r="AH18" s="88">
        <f t="shared" si="7"/>
        <v>0</v>
      </c>
      <c r="AI18" s="88">
        <f t="shared" si="8"/>
        <v>0</v>
      </c>
      <c r="AJ18" s="88">
        <f t="shared" si="9"/>
        <v>0</v>
      </c>
      <c r="AK18" s="89">
        <f t="shared" si="10"/>
        <v>0</v>
      </c>
      <c r="AL18" s="90">
        <f t="shared" si="11"/>
        <v>0</v>
      </c>
      <c r="AM18" s="88">
        <f t="shared" si="12"/>
        <v>0</v>
      </c>
      <c r="AN18" s="91">
        <f t="shared" si="19"/>
        <v>0</v>
      </c>
      <c r="AO18" s="84">
        <f t="shared" si="13"/>
        <v>0</v>
      </c>
      <c r="AP18" s="88">
        <f t="shared" si="20"/>
        <v>0</v>
      </c>
      <c r="AQ18" s="88">
        <f t="shared" si="14"/>
        <v>0</v>
      </c>
      <c r="AR18" s="48">
        <v>14</v>
      </c>
      <c r="AS18" s="48">
        <f t="shared" si="21"/>
        <v>14</v>
      </c>
      <c r="AT18" s="155" t="str">
        <f>'J01'!AT18:AX18</f>
        <v>Equipe 14</v>
      </c>
      <c r="AU18" s="156"/>
      <c r="AV18" s="156"/>
      <c r="AW18" s="156"/>
      <c r="AX18" s="157"/>
      <c r="AY18" s="4">
        <f t="shared" si="15"/>
        <v>1</v>
      </c>
      <c r="AZ18" s="23">
        <f>'J04'!AY18-AY18</f>
        <v>0</v>
      </c>
      <c r="BA18" s="5" t="str">
        <f>IF(AY18&gt;'J04'!AY18,'J04'!$BA$20,IF(AY18='J04'!AY18,'J04'!$AZ$20,IF(AY18&lt;'J04'!AY18,'J04'!$AY$20)))</f>
        <v>u</v>
      </c>
      <c r="BB18" s="22">
        <f t="shared" si="22"/>
        <v>14</v>
      </c>
      <c r="BC18" s="12">
        <f>SUMPRODUCT(($B$5:$F$14=AT18)*($BW$5:$BW$14))+SUMPRODUCT(($I$5:$M$14=AT18)*($BX$5:$BX$14))+'J04'!BC18</f>
        <v>0</v>
      </c>
      <c r="BD18" s="12">
        <f>SUMPRODUCT(($B$5:$F$14=AT18)*($BY$5:$BY$14))+SUMPRODUCT(($I$5:$M$14=AT18)*($BZ$5:$BZ$14))+'J04'!BD18</f>
        <v>0</v>
      </c>
      <c r="BE18" s="12">
        <f>SUMPRODUCT(($B$5:$F$14=AT18)*($CA$5:$CA$14))+SUMPRODUCT(($I$5:$M$14=AT18)*($CB$5:$CB$14))+'J04'!BE18</f>
        <v>0</v>
      </c>
      <c r="BF18" s="12">
        <f>SUMPRODUCT(($B$5:$F$14=AT18)*($CC$5:$CC$14))+SUMPRODUCT(($I$5:$M$14=AT18)*($CD$5:$CD$14))+'J04'!BF18</f>
        <v>0</v>
      </c>
      <c r="BG18" s="12">
        <f>SUMPRODUCT(($B$5:$F$14=AT18)*($CE$5:$CE$14))+SUMPRODUCT(($I$5:$M$14=AT18)*($CF$5:$CF$14))+'J04'!BG18</f>
        <v>0</v>
      </c>
      <c r="BH18" s="12">
        <f>SUMPRODUCT(($B$5:$F$14=AT18)*($CG$5:$CG$14))+SUMPRODUCT(($I$5:$M$14=AT18)*($CH$5:$CH$14))+'J04'!BH18</f>
        <v>0</v>
      </c>
      <c r="BI18" s="12">
        <f>SUMPRODUCT(($B$5:$F$14=AT18)*($CI$5:$CI$14))+SUMPRODUCT(($I$5:$M$14=AT18)*($CJ$5:$CJ$14))+'J04'!BI18</f>
        <v>0</v>
      </c>
      <c r="BJ18" s="6">
        <f t="shared" si="23"/>
        <v>0</v>
      </c>
      <c r="BK18" s="12">
        <f>SUMPRODUCT(($B$5:$F$14=AT18)*($CK$5:$CK$14))+'J04'!BK18</f>
        <v>0</v>
      </c>
      <c r="BL18" s="12">
        <f>SUMPRODUCT(($B$5:$F$14=AT18)*($CL$5:$CL$14))+'J04'!BL18</f>
        <v>0</v>
      </c>
      <c r="BM18" s="12">
        <f>SUMPRODUCT(($B$5:$F$14=AT18)*($CM$5:$CM$14))+'J04'!BM18</f>
        <v>0</v>
      </c>
      <c r="BN18" s="12">
        <f>SUMPRODUCT(($I$5:$M$14=AT18)*($CN$5:$CN$14))+'J04'!BN18</f>
        <v>0</v>
      </c>
      <c r="BO18" s="12">
        <f>SUMPRODUCT(($I$5:$M$14=AT18)*($CO$5:$CO$14))+'J04'!BO18</f>
        <v>0</v>
      </c>
      <c r="BP18" s="46">
        <f>SUMPRODUCT(($I$5:$M$14=AT18)*($CP$5:$CP$14))+'J04'!BP18</f>
        <v>0</v>
      </c>
      <c r="BQ18" s="44">
        <f t="shared" si="24"/>
        <v>0</v>
      </c>
      <c r="BR18" s="64">
        <f>BQ18+0.0000001</f>
        <v>9.9999999999999995E-8</v>
      </c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4" t="str">
        <f t="shared" si="16"/>
        <v>Equipe 14</v>
      </c>
      <c r="CR18" s="44">
        <f t="shared" si="17"/>
        <v>0</v>
      </c>
      <c r="CS18" s="44">
        <f t="shared" si="18"/>
        <v>1</v>
      </c>
      <c r="CT18" s="44" t="str">
        <f t="shared" si="49"/>
        <v>Equipe 14</v>
      </c>
      <c r="CU18" s="58"/>
      <c r="CV18" s="58"/>
      <c r="CW18" s="58"/>
      <c r="CX18" s="58"/>
      <c r="CY18" s="5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</row>
    <row r="19" spans="1:153" ht="16.5" customHeight="1" x14ac:dyDescent="0.25">
      <c r="A19" s="100"/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47"/>
      <c r="Q19" s="47"/>
      <c r="R19" s="47"/>
      <c r="S19" s="47"/>
      <c r="T19" s="47"/>
      <c r="U19" s="47"/>
      <c r="V19" s="49"/>
      <c r="W19" s="49"/>
      <c r="X19" s="49"/>
      <c r="Y19" s="49"/>
      <c r="Z19" s="49"/>
      <c r="AA19" s="50"/>
      <c r="AB19" s="51"/>
      <c r="AC19" s="50"/>
      <c r="AD19" s="52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142" t="s">
        <v>56</v>
      </c>
      <c r="AP19" s="142"/>
      <c r="AQ19" s="142"/>
      <c r="AR19" s="58"/>
      <c r="AS19" s="58"/>
      <c r="AT19" s="21"/>
      <c r="AU19" s="21"/>
      <c r="AV19" s="21"/>
      <c r="AW19" s="21"/>
      <c r="AX19" s="21"/>
      <c r="AY19" s="60" t="s">
        <v>19</v>
      </c>
      <c r="AZ19" s="60" t="s">
        <v>20</v>
      </c>
      <c r="BA19" s="60" t="s">
        <v>21</v>
      </c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5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58"/>
      <c r="CV19" s="58"/>
      <c r="CW19" s="58"/>
      <c r="CX19" s="58"/>
      <c r="CY19" s="5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</row>
    <row r="20" spans="1:153" ht="16.5" customHeight="1" x14ac:dyDescent="0.25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47"/>
      <c r="Q20" s="47"/>
      <c r="R20" s="47"/>
      <c r="S20" s="47"/>
      <c r="T20" s="47"/>
      <c r="U20" s="47"/>
      <c r="V20" s="53"/>
      <c r="W20" s="53"/>
      <c r="X20" s="53"/>
      <c r="Y20" s="53"/>
      <c r="Z20" s="53"/>
      <c r="AA20" s="54"/>
      <c r="AB20" s="55"/>
      <c r="AC20" s="54"/>
      <c r="AD20" s="56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143">
        <f>SUM(G5:H14)</f>
        <v>0</v>
      </c>
      <c r="AP20" s="143"/>
      <c r="AQ20" s="143"/>
      <c r="AR20" s="58"/>
      <c r="AS20" s="58"/>
      <c r="AT20" s="38"/>
      <c r="AU20" s="38"/>
      <c r="AV20" s="38"/>
      <c r="AW20" s="38"/>
      <c r="AX20" s="38"/>
      <c r="AY20" s="48" t="s">
        <v>19</v>
      </c>
      <c r="AZ20" s="48" t="s">
        <v>20</v>
      </c>
      <c r="BA20" s="48" t="s">
        <v>21</v>
      </c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58"/>
      <c r="CV20" s="58"/>
      <c r="CW20" s="58"/>
      <c r="CX20" s="58"/>
      <c r="CY20" s="5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</row>
    <row r="21" spans="1:153" ht="16.5" customHeight="1" x14ac:dyDescent="0.25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47"/>
      <c r="Q21" s="47"/>
      <c r="R21" s="47"/>
      <c r="S21" s="47"/>
      <c r="T21" s="47"/>
      <c r="U21" s="47"/>
      <c r="V21" s="53"/>
      <c r="W21" s="53"/>
      <c r="X21" s="53"/>
      <c r="Y21" s="53"/>
      <c r="Z21" s="53"/>
      <c r="AA21" s="54"/>
      <c r="AB21" s="55"/>
      <c r="AC21" s="54"/>
      <c r="AD21" s="56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143"/>
      <c r="AP21" s="143"/>
      <c r="AQ21" s="143"/>
      <c r="AR21" s="58"/>
      <c r="AS21" s="58"/>
      <c r="AT21" s="38"/>
      <c r="AU21" s="38"/>
      <c r="AV21" s="38"/>
      <c r="AW21" s="38"/>
      <c r="AX21" s="38"/>
      <c r="AY21" s="58"/>
      <c r="AZ21" s="58"/>
      <c r="BA21" s="63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58"/>
      <c r="CV21" s="58"/>
      <c r="CW21" s="58"/>
      <c r="CX21" s="58"/>
      <c r="CY21" s="5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</row>
    <row r="22" spans="1:153" ht="16.5" customHeight="1" x14ac:dyDescent="0.25">
      <c r="A22" s="100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47"/>
      <c r="Q22" s="47"/>
      <c r="R22" s="47"/>
      <c r="S22" s="47"/>
      <c r="T22" s="47"/>
      <c r="U22" s="47"/>
      <c r="V22" s="53"/>
      <c r="W22" s="53"/>
      <c r="X22" s="53"/>
      <c r="Y22" s="53"/>
      <c r="Z22" s="53"/>
      <c r="AA22" s="54"/>
      <c r="AB22" s="55"/>
      <c r="AC22" s="54"/>
      <c r="AD22" s="56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144" t="s">
        <v>57</v>
      </c>
      <c r="AP22" s="144"/>
      <c r="AQ22" s="144"/>
      <c r="AR22" s="58"/>
      <c r="AS22" s="58"/>
      <c r="AT22" s="38"/>
      <c r="AU22" s="38"/>
      <c r="AV22" s="38"/>
      <c r="AW22" s="38"/>
      <c r="AX22" s="38"/>
      <c r="AY22" s="58"/>
      <c r="AZ22" s="58"/>
      <c r="BA22" s="63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58"/>
      <c r="CV22" s="58"/>
      <c r="CW22" s="58"/>
      <c r="CX22" s="58"/>
      <c r="CY22" s="5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</row>
    <row r="23" spans="1:153" ht="16.5" customHeight="1" x14ac:dyDescent="0.25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47"/>
      <c r="Q23" s="47"/>
      <c r="R23" s="47"/>
      <c r="S23" s="47"/>
      <c r="T23" s="47"/>
      <c r="U23" s="47"/>
      <c r="V23" s="53"/>
      <c r="W23" s="53"/>
      <c r="X23" s="53"/>
      <c r="Y23" s="53"/>
      <c r="Z23" s="53"/>
      <c r="AA23" s="54"/>
      <c r="AB23" s="55"/>
      <c r="AC23" s="54"/>
      <c r="AD23" s="56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144"/>
      <c r="AP23" s="144"/>
      <c r="AQ23" s="144"/>
      <c r="AR23" s="58"/>
      <c r="AS23" s="58"/>
      <c r="AT23" s="38"/>
      <c r="AU23" s="38"/>
      <c r="AV23" s="38"/>
      <c r="AW23" s="38"/>
      <c r="AX23" s="38"/>
      <c r="AY23" s="58"/>
      <c r="AZ23" s="58"/>
      <c r="BA23" s="63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58"/>
      <c r="CV23" s="58"/>
      <c r="CW23" s="58"/>
      <c r="CX23" s="58"/>
      <c r="CY23" s="5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</row>
    <row r="24" spans="1:153" ht="16.5" customHeight="1" x14ac:dyDescent="0.25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47"/>
      <c r="Q24" s="47"/>
      <c r="R24" s="47"/>
      <c r="S24" s="47"/>
      <c r="T24" s="47"/>
      <c r="U24" s="47"/>
      <c r="V24" s="53"/>
      <c r="W24" s="53"/>
      <c r="X24" s="53"/>
      <c r="Y24" s="53"/>
      <c r="Z24" s="53"/>
      <c r="AA24" s="54"/>
      <c r="AB24" s="55"/>
      <c r="AC24" s="54"/>
      <c r="AD24" s="56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143">
        <f>AO20+'J04'!AO24:AP25</f>
        <v>0</v>
      </c>
      <c r="AP24" s="143"/>
      <c r="AQ24" s="143"/>
      <c r="AR24" s="58"/>
      <c r="AS24" s="58"/>
      <c r="AT24" s="38"/>
      <c r="AU24" s="38"/>
      <c r="AV24" s="38"/>
      <c r="AW24" s="38"/>
      <c r="AX24" s="38"/>
      <c r="AY24" s="58"/>
      <c r="AZ24" s="58"/>
      <c r="BA24" s="63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</row>
    <row r="25" spans="1:153" ht="16.5" customHeight="1" x14ac:dyDescent="0.25">
      <c r="A25" s="100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47"/>
      <c r="Q25" s="47"/>
      <c r="R25" s="47"/>
      <c r="S25" s="47"/>
      <c r="T25" s="47"/>
      <c r="U25" s="47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143"/>
      <c r="AP25" s="143"/>
      <c r="AQ25" s="143"/>
      <c r="AR25" s="48"/>
      <c r="AS25" s="48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48"/>
      <c r="EW25" s="48"/>
    </row>
    <row r="26" spans="1:153" ht="16.5" customHeight="1" x14ac:dyDescent="0.25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47"/>
      <c r="Q26" s="47"/>
      <c r="R26" s="47"/>
      <c r="S26" s="47"/>
      <c r="T26" s="47"/>
      <c r="U26" s="47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162" t="s">
        <v>58</v>
      </c>
      <c r="AP26" s="162"/>
      <c r="AQ26" s="162"/>
      <c r="AR26" s="48"/>
      <c r="AS26" s="48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  <c r="EU26" s="48"/>
      <c r="EV26" s="48"/>
      <c r="EW26" s="48"/>
    </row>
    <row r="27" spans="1:153" ht="16.5" customHeight="1" x14ac:dyDescent="0.25">
      <c r="A27" s="100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47"/>
      <c r="Q27" s="47"/>
      <c r="R27" s="47"/>
      <c r="S27" s="47"/>
      <c r="T27" s="47"/>
      <c r="U27" s="47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162"/>
      <c r="AP27" s="162"/>
      <c r="AQ27" s="162"/>
      <c r="AR27" s="48"/>
      <c r="AS27" s="48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  <c r="EU27" s="48"/>
      <c r="EV27" s="48"/>
      <c r="EW27" s="48"/>
    </row>
    <row r="28" spans="1:153" ht="16.5" customHeight="1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47"/>
      <c r="Q28" s="47"/>
      <c r="R28" s="47"/>
      <c r="S28" s="47"/>
      <c r="T28" s="47"/>
      <c r="U28" s="47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146" t="str">
        <f>IF(AE5=0,"",SUM(AI5:AI24)/SUM(AE5:AE24)*2)</f>
        <v/>
      </c>
      <c r="AP28" s="146"/>
      <c r="AQ28" s="146"/>
      <c r="AR28" s="48"/>
      <c r="AS28" s="48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  <c r="EU28" s="48"/>
      <c r="EV28" s="48"/>
      <c r="EW28" s="48"/>
    </row>
    <row r="29" spans="1:153" ht="16.5" customHeight="1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47"/>
      <c r="Q29" s="47"/>
      <c r="R29" s="47"/>
      <c r="S29" s="47"/>
      <c r="T29" s="47"/>
      <c r="U29" s="47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146"/>
      <c r="AP29" s="146"/>
      <c r="AQ29" s="146"/>
      <c r="AR29" s="48"/>
      <c r="AS29" s="48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  <c r="EU29" s="48"/>
      <c r="EV29" s="48"/>
      <c r="EW29" s="48"/>
    </row>
    <row r="30" spans="1:153" ht="16.5" customHeight="1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47"/>
      <c r="Q30" s="47"/>
      <c r="R30" s="47"/>
      <c r="S30" s="47"/>
      <c r="T30" s="47"/>
      <c r="U30" s="47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48"/>
      <c r="AS30" s="48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  <c r="EU30" s="48"/>
      <c r="EV30" s="48"/>
      <c r="EW30" s="48"/>
    </row>
    <row r="31" spans="1:153" ht="16.5" customHeigh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48"/>
      <c r="AS31" s="48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/>
      <c r="EU31" s="48"/>
      <c r="EV31" s="48"/>
      <c r="EW31" s="48"/>
    </row>
    <row r="32" spans="1:153" ht="16.5" customHeight="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48"/>
      <c r="AS32" s="48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48"/>
      <c r="EW32" s="48"/>
    </row>
    <row r="33" spans="1:153" ht="16.5" customHeight="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48"/>
      <c r="AS33" s="48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</row>
    <row r="34" spans="1:153" ht="16.5" customHeight="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48"/>
      <c r="AS34" s="48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48"/>
      <c r="EW34" s="48"/>
    </row>
    <row r="35" spans="1:153" ht="16.5" customHeight="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48"/>
      <c r="AS35" s="48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</row>
    <row r="36" spans="1:153" ht="16.5" customHeight="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48"/>
      <c r="AS36" s="48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</row>
  </sheetData>
  <mergeCells count="129">
    <mergeCell ref="O1:T2"/>
    <mergeCell ref="I1:N2"/>
    <mergeCell ref="A1:H2"/>
    <mergeCell ref="AO19:AQ19"/>
    <mergeCell ref="AO20:AQ21"/>
    <mergeCell ref="AO22:AQ23"/>
    <mergeCell ref="AO24:AQ25"/>
    <mergeCell ref="AO26:AQ27"/>
    <mergeCell ref="AO28:AQ29"/>
    <mergeCell ref="AK3:AK4"/>
    <mergeCell ref="AO3:AQ3"/>
    <mergeCell ref="AL3:AN3"/>
    <mergeCell ref="AJ3:AJ4"/>
    <mergeCell ref="AI3:AI4"/>
    <mergeCell ref="O11:R11"/>
    <mergeCell ref="O10:R10"/>
    <mergeCell ref="O9:R9"/>
    <mergeCell ref="O8:R8"/>
    <mergeCell ref="O7:R7"/>
    <mergeCell ref="B5:F5"/>
    <mergeCell ref="I6:M6"/>
    <mergeCell ref="I5:M5"/>
    <mergeCell ref="V5:Z5"/>
    <mergeCell ref="V1:AQ2"/>
    <mergeCell ref="BB3:BB4"/>
    <mergeCell ref="BN3:BP3"/>
    <mergeCell ref="BK3:BM3"/>
    <mergeCell ref="BI3:BI4"/>
    <mergeCell ref="BH3:BH4"/>
    <mergeCell ref="BG3:BG4"/>
    <mergeCell ref="BF3:BF4"/>
    <mergeCell ref="BE3:BE4"/>
    <mergeCell ref="BD3:BD4"/>
    <mergeCell ref="CN3:CP3"/>
    <mergeCell ref="CK3:CM3"/>
    <mergeCell ref="AT12:AX12"/>
    <mergeCell ref="AT11:AX11"/>
    <mergeCell ref="AT10:AX10"/>
    <mergeCell ref="AT9:AX9"/>
    <mergeCell ref="AT8:AX8"/>
    <mergeCell ref="AT7:AX7"/>
    <mergeCell ref="CJ1:CJ3"/>
    <mergeCell ref="CI1:CI3"/>
    <mergeCell ref="CH1:CH3"/>
    <mergeCell ref="CG1:CG3"/>
    <mergeCell ref="CF1:CF3"/>
    <mergeCell ref="CE1:CE3"/>
    <mergeCell ref="AT1:BP2"/>
    <mergeCell ref="AT3:AX4"/>
    <mergeCell ref="AZ3:BA4"/>
    <mergeCell ref="AY3:AY4"/>
    <mergeCell ref="BJ3:BJ4"/>
    <mergeCell ref="CD1:CD3"/>
    <mergeCell ref="CC1:CC3"/>
    <mergeCell ref="CB1:CB3"/>
    <mergeCell ref="AT6:AX6"/>
    <mergeCell ref="AT5:AX5"/>
    <mergeCell ref="A3:A4"/>
    <mergeCell ref="B3:F4"/>
    <mergeCell ref="H3:H4"/>
    <mergeCell ref="G3:G4"/>
    <mergeCell ref="I3:M4"/>
    <mergeCell ref="AC3:AC4"/>
    <mergeCell ref="B6:F6"/>
    <mergeCell ref="B12:F12"/>
    <mergeCell ref="B11:F11"/>
    <mergeCell ref="B10:F10"/>
    <mergeCell ref="B9:F9"/>
    <mergeCell ref="B8:F8"/>
    <mergeCell ref="B7:F7"/>
    <mergeCell ref="I12:M12"/>
    <mergeCell ref="I11:M11"/>
    <mergeCell ref="I10:M10"/>
    <mergeCell ref="I9:M9"/>
    <mergeCell ref="S11:T11"/>
    <mergeCell ref="S10:T10"/>
    <mergeCell ref="S9:T9"/>
    <mergeCell ref="S8:T8"/>
    <mergeCell ref="S7:T7"/>
    <mergeCell ref="S6:T6"/>
    <mergeCell ref="S5:T5"/>
    <mergeCell ref="A15:O30"/>
    <mergeCell ref="B14:F14"/>
    <mergeCell ref="B13:F13"/>
    <mergeCell ref="I14:M14"/>
    <mergeCell ref="I13:M13"/>
    <mergeCell ref="AH3:AH4"/>
    <mergeCell ref="AG3:AG4"/>
    <mergeCell ref="AF3:AF4"/>
    <mergeCell ref="AE3:AE4"/>
    <mergeCell ref="AD3:AD4"/>
    <mergeCell ref="V6:Z6"/>
    <mergeCell ref="N3:N4"/>
    <mergeCell ref="V3:Z4"/>
    <mergeCell ref="AA3:AB4"/>
    <mergeCell ref="S3:T4"/>
    <mergeCell ref="O6:R6"/>
    <mergeCell ref="O5:R5"/>
    <mergeCell ref="O3:R4"/>
    <mergeCell ref="I8:M8"/>
    <mergeCell ref="I7:M7"/>
    <mergeCell ref="V12:Z12"/>
    <mergeCell ref="V11:Z11"/>
    <mergeCell ref="V10:Z10"/>
    <mergeCell ref="V9:Z9"/>
    <mergeCell ref="V18:Z18"/>
    <mergeCell ref="V17:Z17"/>
    <mergeCell ref="V16:Z16"/>
    <mergeCell ref="V15:Z15"/>
    <mergeCell ref="V14:Z14"/>
    <mergeCell ref="V13:Z13"/>
    <mergeCell ref="V8:Z8"/>
    <mergeCell ref="V7:Z7"/>
    <mergeCell ref="CA1:CA3"/>
    <mergeCell ref="BZ1:BZ3"/>
    <mergeCell ref="BY1:BY3"/>
    <mergeCell ref="BX1:BX3"/>
    <mergeCell ref="BW1:BW3"/>
    <mergeCell ref="BV1:BV3"/>
    <mergeCell ref="BU1:BU3"/>
    <mergeCell ref="BT1:BT3"/>
    <mergeCell ref="BS1:BS3"/>
    <mergeCell ref="AT18:AX18"/>
    <mergeCell ref="AT17:AX17"/>
    <mergeCell ref="AT16:AX16"/>
    <mergeCell ref="AT15:AX15"/>
    <mergeCell ref="AT14:AX14"/>
    <mergeCell ref="AT13:AX13"/>
    <mergeCell ref="BC3:BC4"/>
  </mergeCells>
  <conditionalFormatting sqref="AA5:AA24">
    <cfRule type="cellIs" dxfId="88" priority="3" operator="lessThan">
      <formula>0</formula>
    </cfRule>
    <cfRule type="cellIs" dxfId="87" priority="4" operator="greaterThan">
      <formula>0</formula>
    </cfRule>
  </conditionalFormatting>
  <conditionalFormatting sqref="AB5:AB24">
    <cfRule type="cellIs" dxfId="86" priority="1" operator="equal">
      <formula>"q"</formula>
    </cfRule>
    <cfRule type="cellIs" dxfId="85" priority="2" operator="equal">
      <formula>"p"</formula>
    </cfRule>
  </conditionalFormatting>
  <dataValidations count="2">
    <dataValidation type="list" allowBlank="1" showInputMessage="1" showErrorMessage="1" sqref="I12:M14 B12:F14">
      <formula1>Lesclubs</formula1>
    </dataValidation>
    <dataValidation type="list" allowBlank="1" showInputMessage="1" showErrorMessage="1" sqref="B5:F11 I5:M11">
      <formula1>Lesengagés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R36"/>
  <sheetViews>
    <sheetView workbookViewId="0">
      <selection sqref="A1:H2"/>
    </sheetView>
  </sheetViews>
  <sheetFormatPr baseColWidth="10" defaultRowHeight="16.5" customHeight="1" x14ac:dyDescent="0.25"/>
  <cols>
    <col min="1" max="14" width="5.42578125" style="2" customWidth="1"/>
    <col min="15" max="18" width="6.7109375" style="2" customWidth="1"/>
    <col min="19" max="43" width="5.42578125" style="2" customWidth="1"/>
    <col min="44" max="45" width="5.42578125" style="3" hidden="1" customWidth="1"/>
    <col min="46" max="68" width="5.42578125" style="2" hidden="1" customWidth="1"/>
    <col min="69" max="70" width="26.28515625" style="3" hidden="1" customWidth="1"/>
    <col min="71" max="94" width="5.42578125" style="3" hidden="1" customWidth="1"/>
    <col min="95" max="95" width="38.85546875" style="3" hidden="1" customWidth="1"/>
    <col min="96" max="96" width="22.28515625" style="3" hidden="1" customWidth="1"/>
    <col min="97" max="97" width="5.42578125" style="3" hidden="1" customWidth="1"/>
    <col min="98" max="98" width="38.85546875" style="3" hidden="1" customWidth="1"/>
    <col min="99" max="210" width="5.42578125" style="3" customWidth="1"/>
    <col min="211" max="215" width="5.42578125" style="2" customWidth="1"/>
    <col min="216" max="378" width="5.42578125" style="1" customWidth="1"/>
    <col min="379" max="382" width="11" style="1"/>
  </cols>
  <sheetData>
    <row r="1" spans="1:153" ht="16.5" customHeight="1" thickTop="1" x14ac:dyDescent="0.25">
      <c r="A1" s="158" t="str">
        <f>'J01'!A1:C2</f>
        <v>Nom du Championnat</v>
      </c>
      <c r="B1" s="159"/>
      <c r="C1" s="159"/>
      <c r="D1" s="159"/>
      <c r="E1" s="159"/>
      <c r="F1" s="159"/>
      <c r="G1" s="159"/>
      <c r="H1" s="159"/>
      <c r="I1" s="134" t="str">
        <f>'J01'!H1:K2</f>
        <v>2016-2017</v>
      </c>
      <c r="J1" s="135"/>
      <c r="K1" s="135"/>
      <c r="L1" s="135"/>
      <c r="M1" s="135"/>
      <c r="N1" s="136"/>
      <c r="O1" s="130" t="s">
        <v>29</v>
      </c>
      <c r="P1" s="130"/>
      <c r="Q1" s="130"/>
      <c r="R1" s="130"/>
      <c r="S1" s="130"/>
      <c r="T1" s="131"/>
      <c r="U1" s="24"/>
      <c r="V1" s="153" t="s">
        <v>2</v>
      </c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48"/>
      <c r="AS1" s="48"/>
      <c r="AT1" s="129" t="s">
        <v>2</v>
      </c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48"/>
      <c r="BR1" s="48"/>
      <c r="BS1" s="95" t="s">
        <v>13</v>
      </c>
      <c r="BT1" s="95" t="s">
        <v>14</v>
      </c>
      <c r="BU1" s="95" t="s">
        <v>13</v>
      </c>
      <c r="BV1" s="95" t="s">
        <v>14</v>
      </c>
      <c r="BW1" s="95" t="s">
        <v>13</v>
      </c>
      <c r="BX1" s="95" t="s">
        <v>14</v>
      </c>
      <c r="BY1" s="95" t="s">
        <v>13</v>
      </c>
      <c r="BZ1" s="95" t="s">
        <v>14</v>
      </c>
      <c r="CA1" s="95" t="s">
        <v>13</v>
      </c>
      <c r="CB1" s="95" t="s">
        <v>14</v>
      </c>
      <c r="CC1" s="95" t="s">
        <v>13</v>
      </c>
      <c r="CD1" s="95" t="s">
        <v>14</v>
      </c>
      <c r="CE1" s="95" t="s">
        <v>13</v>
      </c>
      <c r="CF1" s="95" t="s">
        <v>14</v>
      </c>
      <c r="CG1" s="95" t="s">
        <v>13</v>
      </c>
      <c r="CH1" s="95" t="s">
        <v>14</v>
      </c>
      <c r="CI1" s="95" t="s">
        <v>13</v>
      </c>
      <c r="CJ1" s="95" t="s">
        <v>14</v>
      </c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  <c r="DO1" s="48"/>
      <c r="DP1" s="48"/>
      <c r="DQ1" s="48"/>
      <c r="DR1" s="48"/>
      <c r="DS1" s="48"/>
      <c r="DT1" s="48"/>
      <c r="DU1" s="48"/>
      <c r="DV1" s="48"/>
      <c r="DW1" s="48"/>
      <c r="DX1" s="48"/>
      <c r="DY1" s="48"/>
      <c r="DZ1" s="48"/>
      <c r="EA1" s="48"/>
      <c r="EB1" s="48"/>
      <c r="EC1" s="48"/>
      <c r="ED1" s="48"/>
      <c r="EE1" s="48"/>
      <c r="EF1" s="48"/>
      <c r="EG1" s="48"/>
      <c r="EH1" s="48"/>
      <c r="EI1" s="48"/>
      <c r="EJ1" s="48"/>
      <c r="EK1" s="48"/>
      <c r="EL1" s="48"/>
      <c r="EM1" s="48"/>
      <c r="EN1" s="48"/>
      <c r="EO1" s="48"/>
      <c r="EP1" s="48"/>
      <c r="EQ1" s="48"/>
      <c r="ER1" s="48"/>
      <c r="ES1" s="48"/>
      <c r="ET1" s="48"/>
      <c r="EU1" s="48"/>
      <c r="EV1" s="48"/>
      <c r="EW1" s="48"/>
    </row>
    <row r="2" spans="1:153" ht="16.5" customHeight="1" thickBot="1" x14ac:dyDescent="0.3">
      <c r="A2" s="160"/>
      <c r="B2" s="161"/>
      <c r="C2" s="161"/>
      <c r="D2" s="161"/>
      <c r="E2" s="161"/>
      <c r="F2" s="161"/>
      <c r="G2" s="161"/>
      <c r="H2" s="161"/>
      <c r="I2" s="137"/>
      <c r="J2" s="138"/>
      <c r="K2" s="138"/>
      <c r="L2" s="138"/>
      <c r="M2" s="138"/>
      <c r="N2" s="139"/>
      <c r="O2" s="132"/>
      <c r="P2" s="132"/>
      <c r="Q2" s="132"/>
      <c r="R2" s="132"/>
      <c r="S2" s="132"/>
      <c r="T2" s="133"/>
      <c r="U2" s="2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48"/>
      <c r="AS2" s="48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48"/>
      <c r="BR2" s="48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  <c r="CH2" s="95"/>
      <c r="CI2" s="95"/>
      <c r="CJ2" s="95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</row>
    <row r="3" spans="1:153" ht="16.5" customHeight="1" thickTop="1" x14ac:dyDescent="0.25">
      <c r="A3" s="119" t="s">
        <v>3</v>
      </c>
      <c r="B3" s="120" t="s">
        <v>4</v>
      </c>
      <c r="C3" s="120"/>
      <c r="D3" s="120"/>
      <c r="E3" s="120"/>
      <c r="F3" s="120"/>
      <c r="G3" s="120" t="s">
        <v>5</v>
      </c>
      <c r="H3" s="120" t="s">
        <v>5</v>
      </c>
      <c r="I3" s="120" t="s">
        <v>4</v>
      </c>
      <c r="J3" s="120"/>
      <c r="K3" s="120"/>
      <c r="L3" s="120"/>
      <c r="M3" s="120"/>
      <c r="N3" s="106" t="s">
        <v>3</v>
      </c>
      <c r="O3" s="116" t="s">
        <v>54</v>
      </c>
      <c r="P3" s="117"/>
      <c r="Q3" s="117"/>
      <c r="R3" s="111"/>
      <c r="S3" s="111" t="s">
        <v>55</v>
      </c>
      <c r="T3" s="112"/>
      <c r="U3" s="24"/>
      <c r="V3" s="102" t="s">
        <v>4</v>
      </c>
      <c r="W3" s="102"/>
      <c r="X3" s="102"/>
      <c r="Y3" s="102"/>
      <c r="Z3" s="107"/>
      <c r="AA3" s="104" t="s">
        <v>6</v>
      </c>
      <c r="AB3" s="109"/>
      <c r="AC3" s="121" t="s">
        <v>32</v>
      </c>
      <c r="AD3" s="104" t="s">
        <v>8</v>
      </c>
      <c r="AE3" s="102" t="s">
        <v>9</v>
      </c>
      <c r="AF3" s="102" t="s">
        <v>10</v>
      </c>
      <c r="AG3" s="102" t="s">
        <v>11</v>
      </c>
      <c r="AH3" s="102" t="s">
        <v>3</v>
      </c>
      <c r="AI3" s="102" t="s">
        <v>15</v>
      </c>
      <c r="AJ3" s="102" t="s">
        <v>16</v>
      </c>
      <c r="AK3" s="109" t="s">
        <v>12</v>
      </c>
      <c r="AL3" s="147" t="s">
        <v>13</v>
      </c>
      <c r="AM3" s="102"/>
      <c r="AN3" s="107"/>
      <c r="AO3" s="104" t="s">
        <v>14</v>
      </c>
      <c r="AP3" s="102"/>
      <c r="AQ3" s="102"/>
      <c r="AR3" s="48"/>
      <c r="AS3" s="48"/>
      <c r="AT3" s="99" t="s">
        <v>4</v>
      </c>
      <c r="AU3" s="99"/>
      <c r="AV3" s="99"/>
      <c r="AW3" s="99"/>
      <c r="AX3" s="99"/>
      <c r="AY3" s="99" t="s">
        <v>7</v>
      </c>
      <c r="AZ3" s="99" t="s">
        <v>6</v>
      </c>
      <c r="BA3" s="99"/>
      <c r="BB3" s="99" t="s">
        <v>7</v>
      </c>
      <c r="BC3" s="99" t="s">
        <v>8</v>
      </c>
      <c r="BD3" s="99" t="s">
        <v>9</v>
      </c>
      <c r="BE3" s="99" t="s">
        <v>10</v>
      </c>
      <c r="BF3" s="99" t="s">
        <v>11</v>
      </c>
      <c r="BG3" s="99" t="s">
        <v>3</v>
      </c>
      <c r="BH3" s="99" t="s">
        <v>15</v>
      </c>
      <c r="BI3" s="99" t="s">
        <v>16</v>
      </c>
      <c r="BJ3" s="99" t="s">
        <v>12</v>
      </c>
      <c r="BK3" s="99" t="s">
        <v>13</v>
      </c>
      <c r="BL3" s="99"/>
      <c r="BM3" s="99"/>
      <c r="BN3" s="99" t="s">
        <v>14</v>
      </c>
      <c r="BO3" s="99"/>
      <c r="BP3" s="99"/>
      <c r="BQ3" s="48"/>
      <c r="BR3" s="48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128" t="s">
        <v>13</v>
      </c>
      <c r="CL3" s="128"/>
      <c r="CM3" s="128"/>
      <c r="CN3" s="128" t="s">
        <v>14</v>
      </c>
      <c r="CO3" s="128"/>
      <c r="CP3" s="12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</row>
    <row r="4" spans="1:153" ht="16.5" customHeight="1" thickBot="1" x14ac:dyDescent="0.3">
      <c r="A4" s="119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06"/>
      <c r="O4" s="116"/>
      <c r="P4" s="117"/>
      <c r="Q4" s="117"/>
      <c r="R4" s="111"/>
      <c r="S4" s="111"/>
      <c r="T4" s="112"/>
      <c r="U4" s="24"/>
      <c r="V4" s="103"/>
      <c r="W4" s="103"/>
      <c r="X4" s="103"/>
      <c r="Y4" s="103"/>
      <c r="Z4" s="108"/>
      <c r="AA4" s="105"/>
      <c r="AB4" s="110"/>
      <c r="AC4" s="122"/>
      <c r="AD4" s="105"/>
      <c r="AE4" s="103"/>
      <c r="AF4" s="103"/>
      <c r="AG4" s="103"/>
      <c r="AH4" s="103"/>
      <c r="AI4" s="103"/>
      <c r="AJ4" s="103"/>
      <c r="AK4" s="110"/>
      <c r="AL4" s="40" t="s">
        <v>10</v>
      </c>
      <c r="AM4" s="41" t="s">
        <v>11</v>
      </c>
      <c r="AN4" s="42" t="s">
        <v>3</v>
      </c>
      <c r="AO4" s="43" t="s">
        <v>10</v>
      </c>
      <c r="AP4" s="41" t="s">
        <v>11</v>
      </c>
      <c r="AQ4" s="41" t="s">
        <v>3</v>
      </c>
      <c r="AR4" s="48"/>
      <c r="AS4" s="48" t="s">
        <v>7</v>
      </c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4" t="s">
        <v>10</v>
      </c>
      <c r="BL4" s="4" t="s">
        <v>11</v>
      </c>
      <c r="BM4" s="4" t="s">
        <v>3</v>
      </c>
      <c r="BN4" s="4" t="s">
        <v>10</v>
      </c>
      <c r="BO4" s="4" t="s">
        <v>11</v>
      </c>
      <c r="BP4" s="46" t="s">
        <v>3</v>
      </c>
      <c r="BQ4" s="44" t="s">
        <v>17</v>
      </c>
      <c r="BR4" s="44" t="s">
        <v>17</v>
      </c>
      <c r="BS4" s="44" t="s">
        <v>3</v>
      </c>
      <c r="BT4" s="44" t="s">
        <v>3</v>
      </c>
      <c r="BU4" s="44" t="s">
        <v>8</v>
      </c>
      <c r="BV4" s="44" t="s">
        <v>8</v>
      </c>
      <c r="BW4" s="44" t="s">
        <v>18</v>
      </c>
      <c r="BX4" s="44" t="s">
        <v>18</v>
      </c>
      <c r="BY4" s="44" t="s">
        <v>9</v>
      </c>
      <c r="BZ4" s="44" t="s">
        <v>9</v>
      </c>
      <c r="CA4" s="44" t="s">
        <v>10</v>
      </c>
      <c r="CB4" s="44" t="s">
        <v>10</v>
      </c>
      <c r="CC4" s="44" t="s">
        <v>11</v>
      </c>
      <c r="CD4" s="44" t="s">
        <v>11</v>
      </c>
      <c r="CE4" s="44" t="s">
        <v>3</v>
      </c>
      <c r="CF4" s="44" t="s">
        <v>3</v>
      </c>
      <c r="CG4" s="44" t="s">
        <v>15</v>
      </c>
      <c r="CH4" s="44" t="s">
        <v>15</v>
      </c>
      <c r="CI4" s="44" t="s">
        <v>16</v>
      </c>
      <c r="CJ4" s="44" t="s">
        <v>16</v>
      </c>
      <c r="CK4" s="44" t="s">
        <v>10</v>
      </c>
      <c r="CL4" s="44" t="s">
        <v>11</v>
      </c>
      <c r="CM4" s="44" t="s">
        <v>3</v>
      </c>
      <c r="CN4" s="44" t="s">
        <v>10</v>
      </c>
      <c r="CO4" s="44" t="s">
        <v>11</v>
      </c>
      <c r="CP4" s="45" t="s">
        <v>3</v>
      </c>
      <c r="CQ4" s="44" t="s">
        <v>4</v>
      </c>
      <c r="CR4" s="44" t="s">
        <v>17</v>
      </c>
      <c r="CS4" s="44" t="s">
        <v>7</v>
      </c>
      <c r="CT4" s="44" t="s">
        <v>4</v>
      </c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</row>
    <row r="5" spans="1:153" ht="16.5" customHeight="1" thickTop="1" x14ac:dyDescent="0.25">
      <c r="A5" s="72"/>
      <c r="B5" s="118"/>
      <c r="C5" s="118"/>
      <c r="D5" s="118"/>
      <c r="E5" s="118"/>
      <c r="F5" s="118"/>
      <c r="G5" s="20"/>
      <c r="H5" s="20"/>
      <c r="I5" s="118"/>
      <c r="J5" s="118"/>
      <c r="K5" s="118"/>
      <c r="L5" s="118"/>
      <c r="M5" s="118"/>
      <c r="N5" s="71"/>
      <c r="O5" s="113"/>
      <c r="P5" s="114"/>
      <c r="Q5" s="114"/>
      <c r="R5" s="115"/>
      <c r="S5" s="126"/>
      <c r="T5" s="127"/>
      <c r="U5" s="24"/>
      <c r="V5" s="151" t="str">
        <f t="shared" ref="V5:V18" si="0">VLOOKUP(AR5,$AS$5:$AX$18,2,0)</f>
        <v>Equipe 01</v>
      </c>
      <c r="W5" s="151"/>
      <c r="X5" s="151"/>
      <c r="Y5" s="151"/>
      <c r="Z5" s="152"/>
      <c r="AA5" s="76">
        <f t="shared" ref="AA5:AA18" si="1">VLOOKUP(V5,$AT$5:$BP$18,7,0)</f>
        <v>0</v>
      </c>
      <c r="AB5" s="77" t="str">
        <f t="shared" ref="AB5:AB18" si="2">VLOOKUP(V5,$AT$5:$BP$18,8,0)</f>
        <v>u</v>
      </c>
      <c r="AC5" s="78">
        <v>1</v>
      </c>
      <c r="AD5" s="79">
        <f t="shared" ref="AD5:AD18" si="3">VLOOKUP(V5,$AT$5:$BP$18,10,0)</f>
        <v>0</v>
      </c>
      <c r="AE5" s="80">
        <f t="shared" ref="AE5:AE18" si="4">VLOOKUP(V5,$AT$5:$BP$18,11,0)</f>
        <v>0</v>
      </c>
      <c r="AF5" s="80">
        <f t="shared" ref="AF5:AF18" si="5">VLOOKUP(V5,$AT$5:$BP$18,12,0)</f>
        <v>0</v>
      </c>
      <c r="AG5" s="80">
        <f t="shared" ref="AG5:AG18" si="6">VLOOKUP(V5,$AT$5:$BP$18,13,0)</f>
        <v>0</v>
      </c>
      <c r="AH5" s="80">
        <f t="shared" ref="AH5:AH18" si="7">VLOOKUP(V5,$AT$5:$BP$18,14,0)</f>
        <v>0</v>
      </c>
      <c r="AI5" s="80">
        <f t="shared" ref="AI5:AI18" si="8">VLOOKUP(V5,$AT$5:$BP$18,15,0)</f>
        <v>0</v>
      </c>
      <c r="AJ5" s="80">
        <f t="shared" ref="AJ5:AJ18" si="9">VLOOKUP(V5,$AT$5:$BP$18,16,0)</f>
        <v>0</v>
      </c>
      <c r="AK5" s="81">
        <f t="shared" ref="AK5:AK18" si="10">VLOOKUP(V5,$AT$5:$BP$18,17,0)</f>
        <v>0</v>
      </c>
      <c r="AL5" s="82">
        <f t="shared" ref="AL5:AL18" si="11">VLOOKUP(V5,$AT$5:$BP$18,18,0)</f>
        <v>0</v>
      </c>
      <c r="AM5" s="80">
        <f t="shared" ref="AM5:AM18" si="12">VLOOKUP(V5,$AT$5:$BP$18,19,0)</f>
        <v>0</v>
      </c>
      <c r="AN5" s="83">
        <f>VLOOKUP(V5,$AT$5:$BP$18,20,0)</f>
        <v>0</v>
      </c>
      <c r="AO5" s="76">
        <f t="shared" ref="AO5:AO18" si="13">VLOOKUP(V5,$AT$5:$BP$18,21,0)</f>
        <v>0</v>
      </c>
      <c r="AP5" s="80">
        <f>VLOOKUP(V5,$AT$5:$BP$18,22,0)</f>
        <v>0</v>
      </c>
      <c r="AQ5" s="80">
        <f t="shared" ref="AQ5:AQ18" si="14">VLOOKUP(V5,$AT$5:$BP$18,23,0)</f>
        <v>0</v>
      </c>
      <c r="AR5" s="48">
        <v>1</v>
      </c>
      <c r="AS5" s="48">
        <f>BB5</f>
        <v>1</v>
      </c>
      <c r="AT5" s="155" t="str">
        <f>'J01'!AT5:AX5</f>
        <v>Equipe 01</v>
      </c>
      <c r="AU5" s="156"/>
      <c r="AV5" s="156"/>
      <c r="AW5" s="156"/>
      <c r="AX5" s="157"/>
      <c r="AY5" s="4">
        <f t="shared" ref="AY5:AY18" si="15">RANK(BQ5,$BQ$5:$BQ$18)</f>
        <v>1</v>
      </c>
      <c r="AZ5" s="4">
        <f>'J05'!AY5-AY5</f>
        <v>0</v>
      </c>
      <c r="BA5" s="5" t="str">
        <f>IF(AY5&gt;'J05'!AY5,'J05'!$BA$20,IF(AY5='J05'!AY5,'J05'!$AZ$20,IF(AY5&lt;'J05'!AY5,'J05'!$AY$20)))</f>
        <v>u</v>
      </c>
      <c r="BB5" s="4">
        <f>RANK(BR5,$BR$5:$BR$18)</f>
        <v>1</v>
      </c>
      <c r="BC5" s="4">
        <f>SUMPRODUCT(($B$5:$F$14=AT5)*($BW$5:$BW$14))+SUMPRODUCT(($I$5:$M$14=AT5)*($BX$5:$BX$14))+'J05'!BC5</f>
        <v>0</v>
      </c>
      <c r="BD5" s="4">
        <f>SUMPRODUCT(($B$5:$F$14=AT5)*($BY$5:$BY$14))+SUMPRODUCT(($I$5:$M$14=AT5)*($BZ$5:$BZ$14))+'J05'!BD5</f>
        <v>0</v>
      </c>
      <c r="BE5" s="4">
        <f>SUMPRODUCT(($B$5:$F$14=AT5)*($CA$5:$CA$14))+SUMPRODUCT(($I$5:$M$14=AT5)*($CB$5:$CB$14))+'J05'!BE5</f>
        <v>0</v>
      </c>
      <c r="BF5" s="4">
        <f>SUMPRODUCT(($B$5:$F$14=AT5)*($CC$5:$CC$14))+SUMPRODUCT(($I$5:$M$14=AT5)*($CD$5:$CD$14))+'J05'!BF5</f>
        <v>0</v>
      </c>
      <c r="BG5" s="4">
        <f>SUMPRODUCT(($B$5:$F$14=AT5)*($CE$5:$CE$14))+SUMPRODUCT(($I$5:$M$14=AT5)*($CF$5:$CF$14))+'J05'!BG5</f>
        <v>0</v>
      </c>
      <c r="BH5" s="4">
        <f>SUMPRODUCT(($B$5:$F$14=AT5)*($CG$5:$CG$14))+SUMPRODUCT(($I$5:$M$14=AT5)*($CH$5:$CH$14))+'J05'!BH5</f>
        <v>0</v>
      </c>
      <c r="BI5" s="4">
        <f>SUMPRODUCT(($B$5:$F$14=AT5)*($CI$5:$CI$14))+SUMPRODUCT(($I$5:$M$14=AT5)*($CJ$5:$CJ$14))+'J05'!BI5</f>
        <v>0</v>
      </c>
      <c r="BJ5" s="4">
        <f>BH5-BI5</f>
        <v>0</v>
      </c>
      <c r="BK5" s="4">
        <f>SUMPRODUCT(($B$5:$F$14=AT5)*($CK$5:$CK$14))+'J05'!BK5</f>
        <v>0</v>
      </c>
      <c r="BL5" s="4">
        <f>SUMPRODUCT(($B$5:$F$14=AT5)*($CL$5:$CL$14))+'J05'!BL5</f>
        <v>0</v>
      </c>
      <c r="BM5" s="4">
        <f>SUMPRODUCT(($B$5:$F$14=AT5)*($CM$5:$CM$14))+'J05'!BM5</f>
        <v>0</v>
      </c>
      <c r="BN5" s="4">
        <f>SUMPRODUCT(($I$5:$M$14=AT5)*($CN$5:$CN$14))+'J05'!BN5</f>
        <v>0</v>
      </c>
      <c r="BO5" s="4">
        <f>SUMPRODUCT(($I$5:$M$14=AT5)*($CO$5:$CO$14))+'J05'!BO5</f>
        <v>0</v>
      </c>
      <c r="BP5" s="46">
        <f>SUMPRODUCT(($I$5:$M$14=AT5)*($CP$5:$CP$14))+'J05'!BP5</f>
        <v>0</v>
      </c>
      <c r="BQ5" s="44">
        <f>SUM(BC5*1000+(BJ5)/100+(BH5)/1000)</f>
        <v>0</v>
      </c>
      <c r="BR5" s="64">
        <f>BQ5+0.0000014</f>
        <v>1.3999999999999999E-6</v>
      </c>
      <c r="BS5" s="44">
        <f>A5</f>
        <v>0</v>
      </c>
      <c r="BT5" s="44">
        <f>N5</f>
        <v>0</v>
      </c>
      <c r="BU5" s="44">
        <f>IF(G5="",0,IF(G5&gt;H5,3,IF(G5=H5,1,IF(G5&lt;H5,0))))</f>
        <v>0</v>
      </c>
      <c r="BV5" s="44">
        <f>IF(H5="",0,IF(H5&gt;G5,3,IF(H5=G5,1,IF(H5&lt;G5,0))))</f>
        <v>0</v>
      </c>
      <c r="BW5" s="44">
        <f>BU5-BS5</f>
        <v>0</v>
      </c>
      <c r="BX5" s="44">
        <f>BV5-BT5</f>
        <v>0</v>
      </c>
      <c r="BY5" s="44">
        <f>IF(G5="",0,1)</f>
        <v>0</v>
      </c>
      <c r="BZ5" s="44">
        <f>IF(H5="",0,1)</f>
        <v>0</v>
      </c>
      <c r="CA5" s="44" t="b">
        <f>IF(G5&lt;&gt;"",IF(G5&gt;H5,1))</f>
        <v>0</v>
      </c>
      <c r="CB5" s="44" t="b">
        <f>IF(H5&lt;&gt;"",IF(H5&gt;G5,1))</f>
        <v>0</v>
      </c>
      <c r="CC5" s="44" t="b">
        <f>IF(G5&lt;&gt;"",IF(G5=H5,1))</f>
        <v>0</v>
      </c>
      <c r="CD5" s="44" t="b">
        <f>IF(H5&lt;&gt;"",IF(H5=G5,1))</f>
        <v>0</v>
      </c>
      <c r="CE5" s="44" t="b">
        <f>IF(G5&lt;&gt;"",IF(G5&lt;H5,1))</f>
        <v>0</v>
      </c>
      <c r="CF5" s="44" t="b">
        <f>IF(H5&lt;&gt;"",IF(H5&lt;G5,1))</f>
        <v>0</v>
      </c>
      <c r="CG5" s="44">
        <f>G5</f>
        <v>0</v>
      </c>
      <c r="CH5" s="44">
        <f>H5</f>
        <v>0</v>
      </c>
      <c r="CI5" s="44">
        <f>H5</f>
        <v>0</v>
      </c>
      <c r="CJ5" s="44">
        <f>G5</f>
        <v>0</v>
      </c>
      <c r="CK5" s="44" t="b">
        <f>IF(G5&lt;&gt;"",IF(G5&gt;H5,1))</f>
        <v>0</v>
      </c>
      <c r="CL5" s="44" t="b">
        <f>IF(G5&lt;&gt;"",IF(G5=H5,1))</f>
        <v>0</v>
      </c>
      <c r="CM5" s="44" t="b">
        <f>IF(G5&lt;&gt;"",IF(G5&lt;H5,1))</f>
        <v>0</v>
      </c>
      <c r="CN5" s="44" t="b">
        <f>IF(H5&lt;&gt;"",IF(H5&gt;G5,1))</f>
        <v>0</v>
      </c>
      <c r="CO5" s="44" t="b">
        <f>IF(H5&lt;&gt;"",IF(H5=G5,1))</f>
        <v>0</v>
      </c>
      <c r="CP5" s="45" t="b">
        <f>IF(H5&lt;&gt;"",IF(H5&lt;G5,1))</f>
        <v>0</v>
      </c>
      <c r="CQ5" s="44" t="str">
        <f t="shared" ref="CQ5:CQ18" si="16">VLOOKUP(AR5,$AS$5:$AX$18,2,0)</f>
        <v>Equipe 01</v>
      </c>
      <c r="CR5" s="44">
        <f t="shared" ref="CR5:CR18" si="17">VLOOKUP(CQ5,$AT$5:$BQ$18,24,0)</f>
        <v>0</v>
      </c>
      <c r="CS5" s="44">
        <f t="shared" ref="CS5:CS18" si="18">RANK(CR5,$CR$5:$CR$18)</f>
        <v>1</v>
      </c>
      <c r="CT5" s="44" t="str">
        <f>AT5</f>
        <v>Equipe 01</v>
      </c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</row>
    <row r="6" spans="1:153" ht="16.5" customHeight="1" x14ac:dyDescent="0.25">
      <c r="A6" s="72"/>
      <c r="B6" s="118"/>
      <c r="C6" s="118"/>
      <c r="D6" s="118"/>
      <c r="E6" s="118"/>
      <c r="F6" s="118"/>
      <c r="G6" s="20"/>
      <c r="H6" s="20"/>
      <c r="I6" s="118"/>
      <c r="J6" s="118"/>
      <c r="K6" s="118"/>
      <c r="L6" s="118"/>
      <c r="M6" s="118"/>
      <c r="N6" s="71"/>
      <c r="O6" s="113"/>
      <c r="P6" s="114"/>
      <c r="Q6" s="114"/>
      <c r="R6" s="115"/>
      <c r="S6" s="126"/>
      <c r="T6" s="127"/>
      <c r="U6" s="24"/>
      <c r="V6" s="93" t="str">
        <f t="shared" si="0"/>
        <v>Equipe 02</v>
      </c>
      <c r="W6" s="93"/>
      <c r="X6" s="93"/>
      <c r="Y6" s="93"/>
      <c r="Z6" s="94"/>
      <c r="AA6" s="84">
        <f t="shared" si="1"/>
        <v>0</v>
      </c>
      <c r="AB6" s="85" t="str">
        <f t="shared" si="2"/>
        <v>u</v>
      </c>
      <c r="AC6" s="86">
        <f>IF(CR6=CR5,CS5,CS6)</f>
        <v>1</v>
      </c>
      <c r="AD6" s="87">
        <f t="shared" si="3"/>
        <v>0</v>
      </c>
      <c r="AE6" s="88">
        <f t="shared" si="4"/>
        <v>0</v>
      </c>
      <c r="AF6" s="88">
        <f t="shared" si="5"/>
        <v>0</v>
      </c>
      <c r="AG6" s="88">
        <f t="shared" si="6"/>
        <v>0</v>
      </c>
      <c r="AH6" s="88">
        <f t="shared" si="7"/>
        <v>0</v>
      </c>
      <c r="AI6" s="88">
        <f t="shared" si="8"/>
        <v>0</v>
      </c>
      <c r="AJ6" s="88">
        <f t="shared" si="9"/>
        <v>0</v>
      </c>
      <c r="AK6" s="89">
        <f t="shared" si="10"/>
        <v>0</v>
      </c>
      <c r="AL6" s="90">
        <f t="shared" si="11"/>
        <v>0</v>
      </c>
      <c r="AM6" s="88">
        <f t="shared" si="12"/>
        <v>0</v>
      </c>
      <c r="AN6" s="91">
        <f t="shared" ref="AN6:AN18" si="19">VLOOKUP(V6,$AT$5:$BP$18,20,0)</f>
        <v>0</v>
      </c>
      <c r="AO6" s="84">
        <f t="shared" si="13"/>
        <v>0</v>
      </c>
      <c r="AP6" s="88">
        <f t="shared" ref="AP6:AP18" si="20">VLOOKUP(V6,$AT$5:$BP$18,22,0)</f>
        <v>0</v>
      </c>
      <c r="AQ6" s="88">
        <f t="shared" si="14"/>
        <v>0</v>
      </c>
      <c r="AR6" s="48">
        <v>2</v>
      </c>
      <c r="AS6" s="48">
        <f t="shared" ref="AS6:AS18" si="21">BB6</f>
        <v>2</v>
      </c>
      <c r="AT6" s="155" t="str">
        <f>'J01'!AT6:AX6</f>
        <v>Equipe 02</v>
      </c>
      <c r="AU6" s="156"/>
      <c r="AV6" s="156"/>
      <c r="AW6" s="156"/>
      <c r="AX6" s="157"/>
      <c r="AY6" s="4">
        <f t="shared" si="15"/>
        <v>1</v>
      </c>
      <c r="AZ6" s="13">
        <f>'J05'!AY6-AY6</f>
        <v>0</v>
      </c>
      <c r="BA6" s="5" t="str">
        <f>IF(AY6&gt;'J05'!AY6,'J05'!$BA$20,IF(AY6='J05'!AY6,'J05'!$AZ$20,IF(AY6&lt;'J05'!AY6,'J05'!$AY$20)))</f>
        <v>u</v>
      </c>
      <c r="BB6" s="22">
        <f t="shared" ref="BB6:BB18" si="22">RANK(BR6,$BR$5:$BR$18)</f>
        <v>2</v>
      </c>
      <c r="BC6" s="13">
        <f>SUMPRODUCT(($B$5:$F$14=AT6)*($BW$5:$BW$14))+SUMPRODUCT(($I$5:$M$14=AT6)*($BX$5:$BX$14))+'J05'!BC6</f>
        <v>0</v>
      </c>
      <c r="BD6" s="13">
        <f>SUMPRODUCT(($B$5:$F$14=AT6)*($BY$5:$BY$14))+SUMPRODUCT(($I$5:$M$14=AT6)*($BZ$5:$BZ$14))+'J05'!BD6</f>
        <v>0</v>
      </c>
      <c r="BE6" s="13">
        <f>SUMPRODUCT(($B$5:$F$14=AT6)*($CA$5:$CA$14))+SUMPRODUCT(($I$5:$M$14=AT6)*($CB$5:$CB$14))+'J05'!BE6</f>
        <v>0</v>
      </c>
      <c r="BF6" s="13">
        <f>SUMPRODUCT(($B$5:$F$14=AT6)*($CC$5:$CC$14))+SUMPRODUCT(($I$5:$M$14=AT6)*($CD$5:$CD$14))+'J05'!BF6</f>
        <v>0</v>
      </c>
      <c r="BG6" s="13">
        <f>SUMPRODUCT(($B$5:$F$14=AT6)*($CE$5:$CE$14))+SUMPRODUCT(($I$5:$M$14=AT6)*($CF$5:$CF$14))+'J05'!BG6</f>
        <v>0</v>
      </c>
      <c r="BH6" s="13">
        <f>SUMPRODUCT(($B$5:$F$14=AT6)*($CG$5:$CG$14))+SUMPRODUCT(($I$5:$M$14=AT6)*($CH$5:$CH$14))+'J05'!BH6</f>
        <v>0</v>
      </c>
      <c r="BI6" s="13">
        <f>SUMPRODUCT(($B$5:$F$14=AT6)*($CI$5:$CI$14))+SUMPRODUCT(($I$5:$M$14=AT6)*($CJ$5:$CJ$14))+'J05'!BI6</f>
        <v>0</v>
      </c>
      <c r="BJ6" s="6">
        <f t="shared" ref="BJ6:BJ18" si="23">BH6-BI6</f>
        <v>0</v>
      </c>
      <c r="BK6" s="13">
        <f>SUMPRODUCT(($B$5:$F$14=AT6)*($CK$5:$CK$14))+'J05'!BK6</f>
        <v>0</v>
      </c>
      <c r="BL6" s="13">
        <f>SUMPRODUCT(($B$5:$F$14=AT6)*($CL$5:$CL$14))+'J05'!BL6</f>
        <v>0</v>
      </c>
      <c r="BM6" s="13">
        <f>SUMPRODUCT(($B$5:$F$14=AT6)*($CM$5:$CM$14))+'J05'!BM6</f>
        <v>0</v>
      </c>
      <c r="BN6" s="13">
        <f>SUMPRODUCT(($I$5:$M$14=AT6)*($CN$5:$CN$14))+'J05'!BN6</f>
        <v>0</v>
      </c>
      <c r="BO6" s="13">
        <f>SUMPRODUCT(($I$5:$M$14=AT6)*($CO$5:$CO$14))+'J05'!BO6</f>
        <v>0</v>
      </c>
      <c r="BP6" s="46">
        <f>SUMPRODUCT(($I$5:$M$14=AT6)*($CP$5:$CP$14))+'J05'!BP6</f>
        <v>0</v>
      </c>
      <c r="BQ6" s="44">
        <f t="shared" ref="BQ6:BQ18" si="24">SUM(BC6*1000+(BJ6)/100+(BH6)/1000)</f>
        <v>0</v>
      </c>
      <c r="BR6" s="64">
        <f>BQ6+0.0000013</f>
        <v>1.3E-6</v>
      </c>
      <c r="BS6" s="44">
        <f t="shared" ref="BS6:BS14" si="25">A6</f>
        <v>0</v>
      </c>
      <c r="BT6" s="44">
        <f t="shared" ref="BT6:BT14" si="26">N6</f>
        <v>0</v>
      </c>
      <c r="BU6" s="44">
        <f t="shared" ref="BU6:BU14" si="27">IF(G6="",0,IF(G6&gt;H6,3,IF(G6=H6,1,IF(G6&lt;H6,0))))</f>
        <v>0</v>
      </c>
      <c r="BV6" s="44">
        <f t="shared" ref="BV6:BV14" si="28">IF(H6="",0,IF(H6&gt;G6,3,IF(H6=G6,1,IF(H6&lt;G6,0))))</f>
        <v>0</v>
      </c>
      <c r="BW6" s="44">
        <f t="shared" ref="BW6:BW14" si="29">BU6-BS6</f>
        <v>0</v>
      </c>
      <c r="BX6" s="44">
        <f t="shared" ref="BX6:BX14" si="30">BV6-BT6</f>
        <v>0</v>
      </c>
      <c r="BY6" s="44">
        <f t="shared" ref="BY6:BY14" si="31">IF(G6="",0,1)</f>
        <v>0</v>
      </c>
      <c r="BZ6" s="44">
        <f t="shared" ref="BZ6:BZ14" si="32">IF(H6="",0,1)</f>
        <v>0</v>
      </c>
      <c r="CA6" s="44" t="b">
        <f t="shared" ref="CA6:CA14" si="33">IF(G6&lt;&gt;"",IF(G6&gt;H6,1))</f>
        <v>0</v>
      </c>
      <c r="CB6" s="44" t="b">
        <f t="shared" ref="CB6:CB14" si="34">IF(H6&lt;&gt;"",IF(H6&gt;G6,1))</f>
        <v>0</v>
      </c>
      <c r="CC6" s="44" t="b">
        <f t="shared" ref="CC6:CC14" si="35">IF(G6&lt;&gt;"",IF(G6=H6,1))</f>
        <v>0</v>
      </c>
      <c r="CD6" s="44" t="b">
        <f t="shared" ref="CD6:CD14" si="36">IF(H6&lt;&gt;"",IF(H6=G6,1))</f>
        <v>0</v>
      </c>
      <c r="CE6" s="44" t="b">
        <f t="shared" ref="CE6:CE14" si="37">IF(G6&lt;&gt;"",IF(G6&lt;H6,1))</f>
        <v>0</v>
      </c>
      <c r="CF6" s="44" t="b">
        <f t="shared" ref="CF6:CF14" si="38">IF(H6&lt;&gt;"",IF(H6&lt;G6,1))</f>
        <v>0</v>
      </c>
      <c r="CG6" s="44">
        <f t="shared" ref="CG6:CG14" si="39">G6</f>
        <v>0</v>
      </c>
      <c r="CH6" s="44">
        <f t="shared" ref="CH6:CH14" si="40">H6</f>
        <v>0</v>
      </c>
      <c r="CI6" s="44">
        <f t="shared" ref="CI6:CI14" si="41">H6</f>
        <v>0</v>
      </c>
      <c r="CJ6" s="44">
        <f t="shared" ref="CJ6:CJ14" si="42">G6</f>
        <v>0</v>
      </c>
      <c r="CK6" s="44" t="b">
        <f t="shared" ref="CK6:CK14" si="43">IF(G6&lt;&gt;"",IF(G6&gt;H6,1))</f>
        <v>0</v>
      </c>
      <c r="CL6" s="44" t="b">
        <f t="shared" ref="CL6:CL14" si="44">IF(G6&lt;&gt;"",IF(G6=H6,1))</f>
        <v>0</v>
      </c>
      <c r="CM6" s="44" t="b">
        <f t="shared" ref="CM6:CM14" si="45">IF(G6&lt;&gt;"",IF(G6&lt;H6,1))</f>
        <v>0</v>
      </c>
      <c r="CN6" s="44" t="b">
        <f t="shared" ref="CN6:CN14" si="46">IF(H6&lt;&gt;"",IF(H6&gt;G6,1))</f>
        <v>0</v>
      </c>
      <c r="CO6" s="44" t="b">
        <f t="shared" ref="CO6:CO14" si="47">IF(H6&lt;&gt;"",IF(H6=G6,1))</f>
        <v>0</v>
      </c>
      <c r="CP6" s="45" t="b">
        <f t="shared" ref="CP6:CP14" si="48">IF(H6&lt;&gt;"",IF(H6&lt;G6,1))</f>
        <v>0</v>
      </c>
      <c r="CQ6" s="44" t="str">
        <f t="shared" si="16"/>
        <v>Equipe 02</v>
      </c>
      <c r="CR6" s="44">
        <f t="shared" si="17"/>
        <v>0</v>
      </c>
      <c r="CS6" s="44">
        <f t="shared" si="18"/>
        <v>1</v>
      </c>
      <c r="CT6" s="44" t="str">
        <f t="shared" ref="CT6:CT18" si="49">AT6</f>
        <v>Equipe 02</v>
      </c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</row>
    <row r="7" spans="1:153" ht="16.5" customHeight="1" x14ac:dyDescent="0.25">
      <c r="A7" s="72"/>
      <c r="B7" s="118"/>
      <c r="C7" s="118"/>
      <c r="D7" s="118"/>
      <c r="E7" s="118"/>
      <c r="F7" s="118"/>
      <c r="G7" s="20"/>
      <c r="H7" s="20"/>
      <c r="I7" s="118"/>
      <c r="J7" s="118"/>
      <c r="K7" s="118"/>
      <c r="L7" s="118"/>
      <c r="M7" s="118"/>
      <c r="N7" s="71"/>
      <c r="O7" s="113"/>
      <c r="P7" s="114"/>
      <c r="Q7" s="114"/>
      <c r="R7" s="115"/>
      <c r="S7" s="126"/>
      <c r="T7" s="127"/>
      <c r="U7" s="24"/>
      <c r="V7" s="93" t="str">
        <f t="shared" si="0"/>
        <v>Equipe 03</v>
      </c>
      <c r="W7" s="93"/>
      <c r="X7" s="93"/>
      <c r="Y7" s="93"/>
      <c r="Z7" s="94"/>
      <c r="AA7" s="84">
        <f t="shared" si="1"/>
        <v>0</v>
      </c>
      <c r="AB7" s="85" t="str">
        <f t="shared" si="2"/>
        <v>u</v>
      </c>
      <c r="AC7" s="86">
        <f t="shared" ref="AC7:AC18" si="50">IF(CR7=CR6,CS6,CS7)</f>
        <v>1</v>
      </c>
      <c r="AD7" s="87">
        <f t="shared" si="3"/>
        <v>0</v>
      </c>
      <c r="AE7" s="88">
        <f t="shared" si="4"/>
        <v>0</v>
      </c>
      <c r="AF7" s="88">
        <f t="shared" si="5"/>
        <v>0</v>
      </c>
      <c r="AG7" s="88">
        <f t="shared" si="6"/>
        <v>0</v>
      </c>
      <c r="AH7" s="88">
        <f t="shared" si="7"/>
        <v>0</v>
      </c>
      <c r="AI7" s="88">
        <f t="shared" si="8"/>
        <v>0</v>
      </c>
      <c r="AJ7" s="88">
        <f t="shared" si="9"/>
        <v>0</v>
      </c>
      <c r="AK7" s="89">
        <f t="shared" si="10"/>
        <v>0</v>
      </c>
      <c r="AL7" s="90">
        <f t="shared" si="11"/>
        <v>0</v>
      </c>
      <c r="AM7" s="88">
        <f t="shared" si="12"/>
        <v>0</v>
      </c>
      <c r="AN7" s="91">
        <f t="shared" si="19"/>
        <v>0</v>
      </c>
      <c r="AO7" s="84">
        <f t="shared" si="13"/>
        <v>0</v>
      </c>
      <c r="AP7" s="88">
        <f t="shared" si="20"/>
        <v>0</v>
      </c>
      <c r="AQ7" s="88">
        <f t="shared" si="14"/>
        <v>0</v>
      </c>
      <c r="AR7" s="48">
        <v>3</v>
      </c>
      <c r="AS7" s="48">
        <f t="shared" si="21"/>
        <v>3</v>
      </c>
      <c r="AT7" s="155" t="str">
        <f>'J01'!AT7:AX7</f>
        <v>Equipe 03</v>
      </c>
      <c r="AU7" s="156"/>
      <c r="AV7" s="156"/>
      <c r="AW7" s="156"/>
      <c r="AX7" s="157"/>
      <c r="AY7" s="4">
        <f t="shared" si="15"/>
        <v>1</v>
      </c>
      <c r="AZ7" s="13">
        <f>'J05'!AY7-AY7</f>
        <v>0</v>
      </c>
      <c r="BA7" s="5" t="str">
        <f>IF(AY7&gt;'J05'!AY7,'J05'!$BA$20,IF(AY7='J05'!AY7,'J05'!$AZ$20,IF(AY7&lt;'J05'!AY7,'J05'!$AY$20)))</f>
        <v>u</v>
      </c>
      <c r="BB7" s="22">
        <f t="shared" si="22"/>
        <v>3</v>
      </c>
      <c r="BC7" s="13">
        <f>SUMPRODUCT(($B$5:$F$14=AT7)*($BW$5:$BW$14))+SUMPRODUCT(($I$5:$M$14=AT7)*($BX$5:$BX$14))+'J05'!BC7</f>
        <v>0</v>
      </c>
      <c r="BD7" s="13">
        <f>SUMPRODUCT(($B$5:$F$14=AT7)*($BY$5:$BY$14))+SUMPRODUCT(($I$5:$M$14=AT7)*($BZ$5:$BZ$14))+'J05'!BD7</f>
        <v>0</v>
      </c>
      <c r="BE7" s="13">
        <f>SUMPRODUCT(($B$5:$F$14=AT7)*($CA$5:$CA$14))+SUMPRODUCT(($I$5:$M$14=AT7)*($CB$5:$CB$14))+'J05'!BE7</f>
        <v>0</v>
      </c>
      <c r="BF7" s="13">
        <f>SUMPRODUCT(($B$5:$F$14=AT7)*($CC$5:$CC$14))+SUMPRODUCT(($I$5:$M$14=AT7)*($CD$5:$CD$14))+'J05'!BF7</f>
        <v>0</v>
      </c>
      <c r="BG7" s="13">
        <f>SUMPRODUCT(($B$5:$F$14=AT7)*($CE$5:$CE$14))+SUMPRODUCT(($I$5:$M$14=AT7)*($CF$5:$CF$14))+'J05'!BG7</f>
        <v>0</v>
      </c>
      <c r="BH7" s="13">
        <f>SUMPRODUCT(($B$5:$F$14=AT7)*($CG$5:$CG$14))+SUMPRODUCT(($I$5:$M$14=AT7)*($CH$5:$CH$14))+'J05'!BH7</f>
        <v>0</v>
      </c>
      <c r="BI7" s="13">
        <f>SUMPRODUCT(($B$5:$F$14=AT7)*($CI$5:$CI$14))+SUMPRODUCT(($I$5:$M$14=AT7)*($CJ$5:$CJ$14))+'J05'!BI7</f>
        <v>0</v>
      </c>
      <c r="BJ7" s="6">
        <f t="shared" si="23"/>
        <v>0</v>
      </c>
      <c r="BK7" s="13">
        <f>SUMPRODUCT(($B$5:$F$14=AT7)*($CK$5:$CK$14))+'J05'!BK7</f>
        <v>0</v>
      </c>
      <c r="BL7" s="13">
        <f>SUMPRODUCT(($B$5:$F$14=AT7)*($CL$5:$CL$14))+'J05'!BL7</f>
        <v>0</v>
      </c>
      <c r="BM7" s="13">
        <f>SUMPRODUCT(($B$5:$F$14=AT7)*($CM$5:$CM$14))+'J05'!BM7</f>
        <v>0</v>
      </c>
      <c r="BN7" s="13">
        <f>SUMPRODUCT(($I$5:$M$14=AT7)*($CN$5:$CN$14))+'J05'!BN7</f>
        <v>0</v>
      </c>
      <c r="BO7" s="13">
        <f>SUMPRODUCT(($I$5:$M$14=AT7)*($CO$5:$CO$14))+'J05'!BO7</f>
        <v>0</v>
      </c>
      <c r="BP7" s="46">
        <f>SUMPRODUCT(($I$5:$M$14=AT7)*($CP$5:$CP$14))+'J05'!BP7</f>
        <v>0</v>
      </c>
      <c r="BQ7" s="44">
        <f t="shared" si="24"/>
        <v>0</v>
      </c>
      <c r="BR7" s="64">
        <f>BQ7+0.0000012</f>
        <v>1.1999999999999999E-6</v>
      </c>
      <c r="BS7" s="44">
        <f t="shared" si="25"/>
        <v>0</v>
      </c>
      <c r="BT7" s="44">
        <f t="shared" si="26"/>
        <v>0</v>
      </c>
      <c r="BU7" s="44">
        <f t="shared" si="27"/>
        <v>0</v>
      </c>
      <c r="BV7" s="44">
        <f t="shared" si="28"/>
        <v>0</v>
      </c>
      <c r="BW7" s="44">
        <f t="shared" si="29"/>
        <v>0</v>
      </c>
      <c r="BX7" s="44">
        <f t="shared" si="30"/>
        <v>0</v>
      </c>
      <c r="BY7" s="44">
        <f t="shared" si="31"/>
        <v>0</v>
      </c>
      <c r="BZ7" s="44">
        <f t="shared" si="32"/>
        <v>0</v>
      </c>
      <c r="CA7" s="44" t="b">
        <f t="shared" si="33"/>
        <v>0</v>
      </c>
      <c r="CB7" s="44" t="b">
        <f t="shared" si="34"/>
        <v>0</v>
      </c>
      <c r="CC7" s="44" t="b">
        <f t="shared" si="35"/>
        <v>0</v>
      </c>
      <c r="CD7" s="44" t="b">
        <f t="shared" si="36"/>
        <v>0</v>
      </c>
      <c r="CE7" s="44" t="b">
        <f t="shared" si="37"/>
        <v>0</v>
      </c>
      <c r="CF7" s="44" t="b">
        <f t="shared" si="38"/>
        <v>0</v>
      </c>
      <c r="CG7" s="44">
        <f t="shared" si="39"/>
        <v>0</v>
      </c>
      <c r="CH7" s="44">
        <f t="shared" si="40"/>
        <v>0</v>
      </c>
      <c r="CI7" s="44">
        <f t="shared" si="41"/>
        <v>0</v>
      </c>
      <c r="CJ7" s="44">
        <f t="shared" si="42"/>
        <v>0</v>
      </c>
      <c r="CK7" s="44" t="b">
        <f t="shared" si="43"/>
        <v>0</v>
      </c>
      <c r="CL7" s="44" t="b">
        <f t="shared" si="44"/>
        <v>0</v>
      </c>
      <c r="CM7" s="44" t="b">
        <f t="shared" si="45"/>
        <v>0</v>
      </c>
      <c r="CN7" s="44" t="b">
        <f t="shared" si="46"/>
        <v>0</v>
      </c>
      <c r="CO7" s="44" t="b">
        <f t="shared" si="47"/>
        <v>0</v>
      </c>
      <c r="CP7" s="45" t="b">
        <f t="shared" si="48"/>
        <v>0</v>
      </c>
      <c r="CQ7" s="44" t="str">
        <f t="shared" si="16"/>
        <v>Equipe 03</v>
      </c>
      <c r="CR7" s="44">
        <f t="shared" si="17"/>
        <v>0</v>
      </c>
      <c r="CS7" s="44">
        <f t="shared" si="18"/>
        <v>1</v>
      </c>
      <c r="CT7" s="44" t="str">
        <f t="shared" si="49"/>
        <v>Equipe 03</v>
      </c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</row>
    <row r="8" spans="1:153" ht="16.5" customHeight="1" x14ac:dyDescent="0.25">
      <c r="A8" s="72"/>
      <c r="B8" s="118"/>
      <c r="C8" s="118"/>
      <c r="D8" s="118"/>
      <c r="E8" s="118"/>
      <c r="F8" s="118"/>
      <c r="G8" s="20"/>
      <c r="H8" s="20"/>
      <c r="I8" s="118"/>
      <c r="J8" s="118"/>
      <c r="K8" s="118"/>
      <c r="L8" s="118"/>
      <c r="M8" s="118"/>
      <c r="N8" s="71"/>
      <c r="O8" s="113"/>
      <c r="P8" s="114"/>
      <c r="Q8" s="114"/>
      <c r="R8" s="115"/>
      <c r="S8" s="126"/>
      <c r="T8" s="127"/>
      <c r="U8" s="24"/>
      <c r="V8" s="93" t="str">
        <f t="shared" si="0"/>
        <v>Equipe 04</v>
      </c>
      <c r="W8" s="93"/>
      <c r="X8" s="93"/>
      <c r="Y8" s="93"/>
      <c r="Z8" s="94"/>
      <c r="AA8" s="84">
        <f t="shared" si="1"/>
        <v>0</v>
      </c>
      <c r="AB8" s="85" t="str">
        <f t="shared" si="2"/>
        <v>u</v>
      </c>
      <c r="AC8" s="86">
        <f t="shared" si="50"/>
        <v>1</v>
      </c>
      <c r="AD8" s="87">
        <f t="shared" si="3"/>
        <v>0</v>
      </c>
      <c r="AE8" s="88">
        <f t="shared" si="4"/>
        <v>0</v>
      </c>
      <c r="AF8" s="88">
        <f t="shared" si="5"/>
        <v>0</v>
      </c>
      <c r="AG8" s="88">
        <f t="shared" si="6"/>
        <v>0</v>
      </c>
      <c r="AH8" s="88">
        <f t="shared" si="7"/>
        <v>0</v>
      </c>
      <c r="AI8" s="88">
        <f t="shared" si="8"/>
        <v>0</v>
      </c>
      <c r="AJ8" s="88">
        <f t="shared" si="9"/>
        <v>0</v>
      </c>
      <c r="AK8" s="89">
        <f t="shared" si="10"/>
        <v>0</v>
      </c>
      <c r="AL8" s="90">
        <f t="shared" si="11"/>
        <v>0</v>
      </c>
      <c r="AM8" s="88">
        <f t="shared" si="12"/>
        <v>0</v>
      </c>
      <c r="AN8" s="91">
        <f t="shared" si="19"/>
        <v>0</v>
      </c>
      <c r="AO8" s="84">
        <f t="shared" si="13"/>
        <v>0</v>
      </c>
      <c r="AP8" s="88">
        <f t="shared" si="20"/>
        <v>0</v>
      </c>
      <c r="AQ8" s="88">
        <f t="shared" si="14"/>
        <v>0</v>
      </c>
      <c r="AR8" s="48">
        <v>4</v>
      </c>
      <c r="AS8" s="48">
        <f t="shared" si="21"/>
        <v>4</v>
      </c>
      <c r="AT8" s="155" t="str">
        <f>'J01'!AT8:AX8</f>
        <v>Equipe 04</v>
      </c>
      <c r="AU8" s="156"/>
      <c r="AV8" s="156"/>
      <c r="AW8" s="156"/>
      <c r="AX8" s="157"/>
      <c r="AY8" s="4">
        <f t="shared" si="15"/>
        <v>1</v>
      </c>
      <c r="AZ8" s="13">
        <f>'J05'!AY8-AY8</f>
        <v>0</v>
      </c>
      <c r="BA8" s="5" t="str">
        <f>IF(AY8&gt;'J05'!AY8,'J05'!$BA$20,IF(AY8='J05'!AY8,'J05'!$AZ$20,IF(AY8&lt;'J05'!AY8,'J05'!$AY$20)))</f>
        <v>u</v>
      </c>
      <c r="BB8" s="22">
        <f t="shared" si="22"/>
        <v>4</v>
      </c>
      <c r="BC8" s="13">
        <f>SUMPRODUCT(($B$5:$F$14=AT8)*($BW$5:$BW$14))+SUMPRODUCT(($I$5:$M$14=AT8)*($BX$5:$BX$14))+'J05'!BC8</f>
        <v>0</v>
      </c>
      <c r="BD8" s="13">
        <f>SUMPRODUCT(($B$5:$F$14=AT8)*($BY$5:$BY$14))+SUMPRODUCT(($I$5:$M$14=AT8)*($BZ$5:$BZ$14))+'J05'!BD8</f>
        <v>0</v>
      </c>
      <c r="BE8" s="13">
        <f>SUMPRODUCT(($B$5:$F$14=AT8)*($CA$5:$CA$14))+SUMPRODUCT(($I$5:$M$14=AT8)*($CB$5:$CB$14))+'J05'!BE8</f>
        <v>0</v>
      </c>
      <c r="BF8" s="13">
        <f>SUMPRODUCT(($B$5:$F$14=AT8)*($CC$5:$CC$14))+SUMPRODUCT(($I$5:$M$14=AT8)*($CD$5:$CD$14))+'J05'!BF8</f>
        <v>0</v>
      </c>
      <c r="BG8" s="13">
        <f>SUMPRODUCT(($B$5:$F$14=AT8)*($CE$5:$CE$14))+SUMPRODUCT(($I$5:$M$14=AT8)*($CF$5:$CF$14))+'J05'!BG8</f>
        <v>0</v>
      </c>
      <c r="BH8" s="13">
        <f>SUMPRODUCT(($B$5:$F$14=AT8)*($CG$5:$CG$14))+SUMPRODUCT(($I$5:$M$14=AT8)*($CH$5:$CH$14))+'J05'!BH8</f>
        <v>0</v>
      </c>
      <c r="BI8" s="13">
        <f>SUMPRODUCT(($B$5:$F$14=AT8)*($CI$5:$CI$14))+SUMPRODUCT(($I$5:$M$14=AT8)*($CJ$5:$CJ$14))+'J05'!BI8</f>
        <v>0</v>
      </c>
      <c r="BJ8" s="6">
        <f t="shared" si="23"/>
        <v>0</v>
      </c>
      <c r="BK8" s="13">
        <f>SUMPRODUCT(($B$5:$F$14=AT8)*($CK$5:$CK$14))+'J05'!BK8</f>
        <v>0</v>
      </c>
      <c r="BL8" s="13">
        <f>SUMPRODUCT(($B$5:$F$14=AT8)*($CL$5:$CL$14))+'J05'!BL8</f>
        <v>0</v>
      </c>
      <c r="BM8" s="13">
        <f>SUMPRODUCT(($B$5:$F$14=AT8)*($CM$5:$CM$14))+'J05'!BM8</f>
        <v>0</v>
      </c>
      <c r="BN8" s="13">
        <f>SUMPRODUCT(($I$5:$M$14=AT8)*($CN$5:$CN$14))+'J05'!BN8</f>
        <v>0</v>
      </c>
      <c r="BO8" s="13">
        <f>SUMPRODUCT(($I$5:$M$14=AT8)*($CO$5:$CO$14))+'J05'!BO8</f>
        <v>0</v>
      </c>
      <c r="BP8" s="46">
        <f>SUMPRODUCT(($I$5:$M$14=AT8)*($CP$5:$CP$14))+'J05'!BP8</f>
        <v>0</v>
      </c>
      <c r="BQ8" s="44">
        <f t="shared" si="24"/>
        <v>0</v>
      </c>
      <c r="BR8" s="64">
        <f>BQ8+0.0000011</f>
        <v>1.1000000000000001E-6</v>
      </c>
      <c r="BS8" s="44">
        <f t="shared" si="25"/>
        <v>0</v>
      </c>
      <c r="BT8" s="44">
        <f t="shared" si="26"/>
        <v>0</v>
      </c>
      <c r="BU8" s="44">
        <f t="shared" si="27"/>
        <v>0</v>
      </c>
      <c r="BV8" s="44">
        <f t="shared" si="28"/>
        <v>0</v>
      </c>
      <c r="BW8" s="44">
        <f t="shared" si="29"/>
        <v>0</v>
      </c>
      <c r="BX8" s="44">
        <f t="shared" si="30"/>
        <v>0</v>
      </c>
      <c r="BY8" s="44">
        <f t="shared" si="31"/>
        <v>0</v>
      </c>
      <c r="BZ8" s="44">
        <f t="shared" si="32"/>
        <v>0</v>
      </c>
      <c r="CA8" s="44" t="b">
        <f t="shared" si="33"/>
        <v>0</v>
      </c>
      <c r="CB8" s="44" t="b">
        <f t="shared" si="34"/>
        <v>0</v>
      </c>
      <c r="CC8" s="44" t="b">
        <f t="shared" si="35"/>
        <v>0</v>
      </c>
      <c r="CD8" s="44" t="b">
        <f t="shared" si="36"/>
        <v>0</v>
      </c>
      <c r="CE8" s="44" t="b">
        <f t="shared" si="37"/>
        <v>0</v>
      </c>
      <c r="CF8" s="44" t="b">
        <f t="shared" si="38"/>
        <v>0</v>
      </c>
      <c r="CG8" s="44">
        <f t="shared" si="39"/>
        <v>0</v>
      </c>
      <c r="CH8" s="44">
        <f t="shared" si="40"/>
        <v>0</v>
      </c>
      <c r="CI8" s="44">
        <f t="shared" si="41"/>
        <v>0</v>
      </c>
      <c r="CJ8" s="44">
        <f t="shared" si="42"/>
        <v>0</v>
      </c>
      <c r="CK8" s="44" t="b">
        <f t="shared" si="43"/>
        <v>0</v>
      </c>
      <c r="CL8" s="44" t="b">
        <f t="shared" si="44"/>
        <v>0</v>
      </c>
      <c r="CM8" s="44" t="b">
        <f t="shared" si="45"/>
        <v>0</v>
      </c>
      <c r="CN8" s="44" t="b">
        <f t="shared" si="46"/>
        <v>0</v>
      </c>
      <c r="CO8" s="44" t="b">
        <f t="shared" si="47"/>
        <v>0</v>
      </c>
      <c r="CP8" s="45" t="b">
        <f t="shared" si="48"/>
        <v>0</v>
      </c>
      <c r="CQ8" s="44" t="str">
        <f t="shared" si="16"/>
        <v>Equipe 04</v>
      </c>
      <c r="CR8" s="44">
        <f t="shared" si="17"/>
        <v>0</v>
      </c>
      <c r="CS8" s="44">
        <f t="shared" si="18"/>
        <v>1</v>
      </c>
      <c r="CT8" s="44" t="str">
        <f t="shared" si="49"/>
        <v>Equipe 04</v>
      </c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</row>
    <row r="9" spans="1:153" ht="16.5" customHeight="1" x14ac:dyDescent="0.25">
      <c r="A9" s="72"/>
      <c r="B9" s="118"/>
      <c r="C9" s="118"/>
      <c r="D9" s="118"/>
      <c r="E9" s="118"/>
      <c r="F9" s="118"/>
      <c r="G9" s="20"/>
      <c r="H9" s="20"/>
      <c r="I9" s="118"/>
      <c r="J9" s="118"/>
      <c r="K9" s="118"/>
      <c r="L9" s="118"/>
      <c r="M9" s="118"/>
      <c r="N9" s="71"/>
      <c r="O9" s="113"/>
      <c r="P9" s="114"/>
      <c r="Q9" s="114"/>
      <c r="R9" s="115"/>
      <c r="S9" s="126"/>
      <c r="T9" s="127"/>
      <c r="U9" s="24"/>
      <c r="V9" s="93" t="str">
        <f t="shared" si="0"/>
        <v>Equipe 05</v>
      </c>
      <c r="W9" s="93"/>
      <c r="X9" s="93"/>
      <c r="Y9" s="93"/>
      <c r="Z9" s="94"/>
      <c r="AA9" s="84">
        <f t="shared" si="1"/>
        <v>0</v>
      </c>
      <c r="AB9" s="85" t="str">
        <f t="shared" si="2"/>
        <v>u</v>
      </c>
      <c r="AC9" s="86">
        <f t="shared" si="50"/>
        <v>1</v>
      </c>
      <c r="AD9" s="87">
        <f t="shared" si="3"/>
        <v>0</v>
      </c>
      <c r="AE9" s="88">
        <f t="shared" si="4"/>
        <v>0</v>
      </c>
      <c r="AF9" s="88">
        <f t="shared" si="5"/>
        <v>0</v>
      </c>
      <c r="AG9" s="88">
        <f t="shared" si="6"/>
        <v>0</v>
      </c>
      <c r="AH9" s="88">
        <f t="shared" si="7"/>
        <v>0</v>
      </c>
      <c r="AI9" s="88">
        <f t="shared" si="8"/>
        <v>0</v>
      </c>
      <c r="AJ9" s="88">
        <f t="shared" si="9"/>
        <v>0</v>
      </c>
      <c r="AK9" s="89">
        <f t="shared" si="10"/>
        <v>0</v>
      </c>
      <c r="AL9" s="90">
        <f t="shared" si="11"/>
        <v>0</v>
      </c>
      <c r="AM9" s="88">
        <f t="shared" si="12"/>
        <v>0</v>
      </c>
      <c r="AN9" s="91">
        <f t="shared" si="19"/>
        <v>0</v>
      </c>
      <c r="AO9" s="84">
        <f t="shared" si="13"/>
        <v>0</v>
      </c>
      <c r="AP9" s="88">
        <f t="shared" si="20"/>
        <v>0</v>
      </c>
      <c r="AQ9" s="88">
        <f t="shared" si="14"/>
        <v>0</v>
      </c>
      <c r="AR9" s="48">
        <v>5</v>
      </c>
      <c r="AS9" s="48">
        <f t="shared" si="21"/>
        <v>5</v>
      </c>
      <c r="AT9" s="155" t="str">
        <f>'J01'!AT9:AX9</f>
        <v>Equipe 05</v>
      </c>
      <c r="AU9" s="156"/>
      <c r="AV9" s="156"/>
      <c r="AW9" s="156"/>
      <c r="AX9" s="157"/>
      <c r="AY9" s="4">
        <f t="shared" si="15"/>
        <v>1</v>
      </c>
      <c r="AZ9" s="13">
        <f>'J05'!AY9-AY9</f>
        <v>0</v>
      </c>
      <c r="BA9" s="5" t="str">
        <f>IF(AY9&gt;'J05'!AY9,'J05'!$BA$20,IF(AY9='J05'!AY9,'J05'!$AZ$20,IF(AY9&lt;'J05'!AY9,'J05'!$AY$20)))</f>
        <v>u</v>
      </c>
      <c r="BB9" s="22">
        <f t="shared" si="22"/>
        <v>5</v>
      </c>
      <c r="BC9" s="13">
        <f>SUMPRODUCT(($B$5:$F$14=AT9)*($BW$5:$BW$14))+SUMPRODUCT(($I$5:$M$14=AT9)*($BX$5:$BX$14))+'J05'!BC9</f>
        <v>0</v>
      </c>
      <c r="BD9" s="13">
        <f>SUMPRODUCT(($B$5:$F$14=AT9)*($BY$5:$BY$14))+SUMPRODUCT(($I$5:$M$14=AT9)*($BZ$5:$BZ$14))+'J05'!BD9</f>
        <v>0</v>
      </c>
      <c r="BE9" s="13">
        <f>SUMPRODUCT(($B$5:$F$14=AT9)*($CA$5:$CA$14))+SUMPRODUCT(($I$5:$M$14=AT9)*($CB$5:$CB$14))+'J05'!BE9</f>
        <v>0</v>
      </c>
      <c r="BF9" s="13">
        <f>SUMPRODUCT(($B$5:$F$14=AT9)*($CC$5:$CC$14))+SUMPRODUCT(($I$5:$M$14=AT9)*($CD$5:$CD$14))+'J05'!BF9</f>
        <v>0</v>
      </c>
      <c r="BG9" s="13">
        <f>SUMPRODUCT(($B$5:$F$14=AT9)*($CE$5:$CE$14))+SUMPRODUCT(($I$5:$M$14=AT9)*($CF$5:$CF$14))+'J05'!BG9</f>
        <v>0</v>
      </c>
      <c r="BH9" s="13">
        <f>SUMPRODUCT(($B$5:$F$14=AT9)*($CG$5:$CG$14))+SUMPRODUCT(($I$5:$M$14=AT9)*($CH$5:$CH$14))+'J05'!BH9</f>
        <v>0</v>
      </c>
      <c r="BI9" s="13">
        <f>SUMPRODUCT(($B$5:$F$14=AT9)*($CI$5:$CI$14))+SUMPRODUCT(($I$5:$M$14=AT9)*($CJ$5:$CJ$14))+'J05'!BI9</f>
        <v>0</v>
      </c>
      <c r="BJ9" s="6">
        <f t="shared" si="23"/>
        <v>0</v>
      </c>
      <c r="BK9" s="13">
        <f>SUMPRODUCT(($B$5:$F$14=AT9)*($CK$5:$CK$14))+'J05'!BK9</f>
        <v>0</v>
      </c>
      <c r="BL9" s="13">
        <f>SUMPRODUCT(($B$5:$F$14=AT9)*($CL$5:$CL$14))+'J05'!BL9</f>
        <v>0</v>
      </c>
      <c r="BM9" s="13">
        <f>SUMPRODUCT(($B$5:$F$14=AT9)*($CM$5:$CM$14))+'J05'!BM9</f>
        <v>0</v>
      </c>
      <c r="BN9" s="13">
        <f>SUMPRODUCT(($I$5:$M$14=AT9)*($CN$5:$CN$14))+'J05'!BN9</f>
        <v>0</v>
      </c>
      <c r="BO9" s="13">
        <f>SUMPRODUCT(($I$5:$M$14=AT9)*($CO$5:$CO$14))+'J05'!BO9</f>
        <v>0</v>
      </c>
      <c r="BP9" s="46">
        <f>SUMPRODUCT(($I$5:$M$14=AT9)*($CP$5:$CP$14))+'J05'!BP9</f>
        <v>0</v>
      </c>
      <c r="BQ9" s="44">
        <f t="shared" si="24"/>
        <v>0</v>
      </c>
      <c r="BR9" s="64">
        <f>BQ9+0.000001</f>
        <v>9.9999999999999995E-7</v>
      </c>
      <c r="BS9" s="44">
        <f t="shared" si="25"/>
        <v>0</v>
      </c>
      <c r="BT9" s="44">
        <f t="shared" si="26"/>
        <v>0</v>
      </c>
      <c r="BU9" s="44">
        <f t="shared" si="27"/>
        <v>0</v>
      </c>
      <c r="BV9" s="44">
        <f t="shared" si="28"/>
        <v>0</v>
      </c>
      <c r="BW9" s="44">
        <f t="shared" si="29"/>
        <v>0</v>
      </c>
      <c r="BX9" s="44">
        <f t="shared" si="30"/>
        <v>0</v>
      </c>
      <c r="BY9" s="44">
        <f t="shared" si="31"/>
        <v>0</v>
      </c>
      <c r="BZ9" s="44">
        <f t="shared" si="32"/>
        <v>0</v>
      </c>
      <c r="CA9" s="44" t="b">
        <f t="shared" si="33"/>
        <v>0</v>
      </c>
      <c r="CB9" s="44" t="b">
        <f t="shared" si="34"/>
        <v>0</v>
      </c>
      <c r="CC9" s="44" t="b">
        <f t="shared" si="35"/>
        <v>0</v>
      </c>
      <c r="CD9" s="44" t="b">
        <f t="shared" si="36"/>
        <v>0</v>
      </c>
      <c r="CE9" s="44" t="b">
        <f t="shared" si="37"/>
        <v>0</v>
      </c>
      <c r="CF9" s="44" t="b">
        <f t="shared" si="38"/>
        <v>0</v>
      </c>
      <c r="CG9" s="44">
        <f t="shared" si="39"/>
        <v>0</v>
      </c>
      <c r="CH9" s="44">
        <f t="shared" si="40"/>
        <v>0</v>
      </c>
      <c r="CI9" s="44">
        <f t="shared" si="41"/>
        <v>0</v>
      </c>
      <c r="CJ9" s="44">
        <f t="shared" si="42"/>
        <v>0</v>
      </c>
      <c r="CK9" s="44" t="b">
        <f t="shared" si="43"/>
        <v>0</v>
      </c>
      <c r="CL9" s="44" t="b">
        <f t="shared" si="44"/>
        <v>0</v>
      </c>
      <c r="CM9" s="44" t="b">
        <f t="shared" si="45"/>
        <v>0</v>
      </c>
      <c r="CN9" s="44" t="b">
        <f t="shared" si="46"/>
        <v>0</v>
      </c>
      <c r="CO9" s="44" t="b">
        <f t="shared" si="47"/>
        <v>0</v>
      </c>
      <c r="CP9" s="45" t="b">
        <f t="shared" si="48"/>
        <v>0</v>
      </c>
      <c r="CQ9" s="44" t="str">
        <f t="shared" si="16"/>
        <v>Equipe 05</v>
      </c>
      <c r="CR9" s="44">
        <f t="shared" si="17"/>
        <v>0</v>
      </c>
      <c r="CS9" s="44">
        <f t="shared" si="18"/>
        <v>1</v>
      </c>
      <c r="CT9" s="44" t="str">
        <f t="shared" si="49"/>
        <v>Equipe 05</v>
      </c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</row>
    <row r="10" spans="1:153" ht="16.5" customHeight="1" x14ac:dyDescent="0.25">
      <c r="A10" s="72"/>
      <c r="B10" s="118"/>
      <c r="C10" s="118"/>
      <c r="D10" s="118"/>
      <c r="E10" s="118"/>
      <c r="F10" s="118"/>
      <c r="G10" s="20"/>
      <c r="H10" s="20"/>
      <c r="I10" s="118"/>
      <c r="J10" s="118"/>
      <c r="K10" s="118"/>
      <c r="L10" s="118"/>
      <c r="M10" s="118"/>
      <c r="N10" s="71"/>
      <c r="O10" s="113"/>
      <c r="P10" s="114"/>
      <c r="Q10" s="114"/>
      <c r="R10" s="115"/>
      <c r="S10" s="126"/>
      <c r="T10" s="127"/>
      <c r="U10" s="24"/>
      <c r="V10" s="93" t="str">
        <f t="shared" si="0"/>
        <v>Equipe 06</v>
      </c>
      <c r="W10" s="93"/>
      <c r="X10" s="93"/>
      <c r="Y10" s="93"/>
      <c r="Z10" s="94"/>
      <c r="AA10" s="84">
        <f t="shared" si="1"/>
        <v>0</v>
      </c>
      <c r="AB10" s="85" t="str">
        <f t="shared" si="2"/>
        <v>u</v>
      </c>
      <c r="AC10" s="86">
        <f t="shared" si="50"/>
        <v>1</v>
      </c>
      <c r="AD10" s="87">
        <f t="shared" si="3"/>
        <v>0</v>
      </c>
      <c r="AE10" s="88">
        <f t="shared" si="4"/>
        <v>0</v>
      </c>
      <c r="AF10" s="88">
        <f t="shared" si="5"/>
        <v>0</v>
      </c>
      <c r="AG10" s="88">
        <f t="shared" si="6"/>
        <v>0</v>
      </c>
      <c r="AH10" s="88">
        <f t="shared" si="7"/>
        <v>0</v>
      </c>
      <c r="AI10" s="88">
        <f t="shared" si="8"/>
        <v>0</v>
      </c>
      <c r="AJ10" s="88">
        <f t="shared" si="9"/>
        <v>0</v>
      </c>
      <c r="AK10" s="89">
        <f t="shared" si="10"/>
        <v>0</v>
      </c>
      <c r="AL10" s="90">
        <f t="shared" si="11"/>
        <v>0</v>
      </c>
      <c r="AM10" s="88">
        <f t="shared" si="12"/>
        <v>0</v>
      </c>
      <c r="AN10" s="91">
        <f t="shared" si="19"/>
        <v>0</v>
      </c>
      <c r="AO10" s="84">
        <f t="shared" si="13"/>
        <v>0</v>
      </c>
      <c r="AP10" s="88">
        <f t="shared" si="20"/>
        <v>0</v>
      </c>
      <c r="AQ10" s="88">
        <f t="shared" si="14"/>
        <v>0</v>
      </c>
      <c r="AR10" s="48">
        <v>6</v>
      </c>
      <c r="AS10" s="48">
        <f t="shared" si="21"/>
        <v>6</v>
      </c>
      <c r="AT10" s="155" t="str">
        <f>'J01'!AT10:AX10</f>
        <v>Equipe 06</v>
      </c>
      <c r="AU10" s="156"/>
      <c r="AV10" s="156"/>
      <c r="AW10" s="156"/>
      <c r="AX10" s="157"/>
      <c r="AY10" s="4">
        <f t="shared" si="15"/>
        <v>1</v>
      </c>
      <c r="AZ10" s="13">
        <f>'J05'!AY10-AY10</f>
        <v>0</v>
      </c>
      <c r="BA10" s="5" t="str">
        <f>IF(AY10&gt;'J05'!AY10,'J05'!$BA$20,IF(AY10='J05'!AY10,'J05'!$AZ$20,IF(AY10&lt;'J05'!AY10,'J05'!$AY$20)))</f>
        <v>u</v>
      </c>
      <c r="BB10" s="22">
        <f t="shared" si="22"/>
        <v>6</v>
      </c>
      <c r="BC10" s="13">
        <f>SUMPRODUCT(($B$5:$F$14=AT10)*($BW$5:$BW$14))+SUMPRODUCT(($I$5:$M$14=AT10)*($BX$5:$BX$14))+'J05'!BC10</f>
        <v>0</v>
      </c>
      <c r="BD10" s="13">
        <f>SUMPRODUCT(($B$5:$F$14=AT10)*($BY$5:$BY$14))+SUMPRODUCT(($I$5:$M$14=AT10)*($BZ$5:$BZ$14))+'J05'!BD10</f>
        <v>0</v>
      </c>
      <c r="BE10" s="13">
        <f>SUMPRODUCT(($B$5:$F$14=AT10)*($CA$5:$CA$14))+SUMPRODUCT(($I$5:$M$14=AT10)*($CB$5:$CB$14))+'J05'!BE10</f>
        <v>0</v>
      </c>
      <c r="BF10" s="13">
        <f>SUMPRODUCT(($B$5:$F$14=AT10)*($CC$5:$CC$14))+SUMPRODUCT(($I$5:$M$14=AT10)*($CD$5:$CD$14))+'J05'!BF10</f>
        <v>0</v>
      </c>
      <c r="BG10" s="13">
        <f>SUMPRODUCT(($B$5:$F$14=AT10)*($CE$5:$CE$14))+SUMPRODUCT(($I$5:$M$14=AT10)*($CF$5:$CF$14))+'J05'!BG10</f>
        <v>0</v>
      </c>
      <c r="BH10" s="13">
        <f>SUMPRODUCT(($B$5:$F$14=AT10)*($CG$5:$CG$14))+SUMPRODUCT(($I$5:$M$14=AT10)*($CH$5:$CH$14))+'J05'!BH10</f>
        <v>0</v>
      </c>
      <c r="BI10" s="13">
        <f>SUMPRODUCT(($B$5:$F$14=AT10)*($CI$5:$CI$14))+SUMPRODUCT(($I$5:$M$14=AT10)*($CJ$5:$CJ$14))+'J05'!BI10</f>
        <v>0</v>
      </c>
      <c r="BJ10" s="6">
        <f t="shared" si="23"/>
        <v>0</v>
      </c>
      <c r="BK10" s="13">
        <f>SUMPRODUCT(($B$5:$F$14=AT10)*($CK$5:$CK$14))+'J05'!BK10</f>
        <v>0</v>
      </c>
      <c r="BL10" s="13">
        <f>SUMPRODUCT(($B$5:$F$14=AT10)*($CL$5:$CL$14))+'J05'!BL10</f>
        <v>0</v>
      </c>
      <c r="BM10" s="13">
        <f>SUMPRODUCT(($B$5:$F$14=AT10)*($CM$5:$CM$14))+'J05'!BM10</f>
        <v>0</v>
      </c>
      <c r="BN10" s="13">
        <f>SUMPRODUCT(($I$5:$M$14=AT10)*($CN$5:$CN$14))+'J05'!BN10</f>
        <v>0</v>
      </c>
      <c r="BO10" s="13">
        <f>SUMPRODUCT(($I$5:$M$14=AT10)*($CO$5:$CO$14))+'J05'!BO10</f>
        <v>0</v>
      </c>
      <c r="BP10" s="46">
        <f>SUMPRODUCT(($I$5:$M$14=AT10)*($CP$5:$CP$14))+'J05'!BP10</f>
        <v>0</v>
      </c>
      <c r="BQ10" s="44">
        <f t="shared" si="24"/>
        <v>0</v>
      </c>
      <c r="BR10" s="64">
        <f>BQ10+0.0000009</f>
        <v>8.9999999999999996E-7</v>
      </c>
      <c r="BS10" s="44">
        <f t="shared" si="25"/>
        <v>0</v>
      </c>
      <c r="BT10" s="44">
        <f t="shared" si="26"/>
        <v>0</v>
      </c>
      <c r="BU10" s="44">
        <f t="shared" si="27"/>
        <v>0</v>
      </c>
      <c r="BV10" s="44">
        <f t="shared" si="28"/>
        <v>0</v>
      </c>
      <c r="BW10" s="44">
        <f t="shared" si="29"/>
        <v>0</v>
      </c>
      <c r="BX10" s="44">
        <f t="shared" si="30"/>
        <v>0</v>
      </c>
      <c r="BY10" s="44">
        <f t="shared" si="31"/>
        <v>0</v>
      </c>
      <c r="BZ10" s="44">
        <f t="shared" si="32"/>
        <v>0</v>
      </c>
      <c r="CA10" s="44" t="b">
        <f t="shared" si="33"/>
        <v>0</v>
      </c>
      <c r="CB10" s="44" t="b">
        <f t="shared" si="34"/>
        <v>0</v>
      </c>
      <c r="CC10" s="44" t="b">
        <f t="shared" si="35"/>
        <v>0</v>
      </c>
      <c r="CD10" s="44" t="b">
        <f t="shared" si="36"/>
        <v>0</v>
      </c>
      <c r="CE10" s="44" t="b">
        <f t="shared" si="37"/>
        <v>0</v>
      </c>
      <c r="CF10" s="44" t="b">
        <f t="shared" si="38"/>
        <v>0</v>
      </c>
      <c r="CG10" s="44">
        <f t="shared" si="39"/>
        <v>0</v>
      </c>
      <c r="CH10" s="44">
        <f t="shared" si="40"/>
        <v>0</v>
      </c>
      <c r="CI10" s="44">
        <f t="shared" si="41"/>
        <v>0</v>
      </c>
      <c r="CJ10" s="44">
        <f t="shared" si="42"/>
        <v>0</v>
      </c>
      <c r="CK10" s="44" t="b">
        <f t="shared" si="43"/>
        <v>0</v>
      </c>
      <c r="CL10" s="44" t="b">
        <f t="shared" si="44"/>
        <v>0</v>
      </c>
      <c r="CM10" s="44" t="b">
        <f t="shared" si="45"/>
        <v>0</v>
      </c>
      <c r="CN10" s="44" t="b">
        <f t="shared" si="46"/>
        <v>0</v>
      </c>
      <c r="CO10" s="44" t="b">
        <f t="shared" si="47"/>
        <v>0</v>
      </c>
      <c r="CP10" s="45" t="b">
        <f t="shared" si="48"/>
        <v>0</v>
      </c>
      <c r="CQ10" s="44" t="str">
        <f t="shared" si="16"/>
        <v>Equipe 06</v>
      </c>
      <c r="CR10" s="44">
        <f t="shared" si="17"/>
        <v>0</v>
      </c>
      <c r="CS10" s="44">
        <f t="shared" si="18"/>
        <v>1</v>
      </c>
      <c r="CT10" s="44" t="str">
        <f t="shared" si="49"/>
        <v>Equipe 06</v>
      </c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</row>
    <row r="11" spans="1:153" ht="16.5" customHeight="1" thickBot="1" x14ac:dyDescent="0.3">
      <c r="A11" s="73"/>
      <c r="B11" s="123"/>
      <c r="C11" s="123"/>
      <c r="D11" s="123"/>
      <c r="E11" s="123"/>
      <c r="F11" s="123"/>
      <c r="G11" s="74"/>
      <c r="H11" s="74"/>
      <c r="I11" s="123"/>
      <c r="J11" s="123"/>
      <c r="K11" s="123"/>
      <c r="L11" s="123"/>
      <c r="M11" s="123"/>
      <c r="N11" s="75"/>
      <c r="O11" s="148"/>
      <c r="P11" s="149"/>
      <c r="Q11" s="149"/>
      <c r="R11" s="150"/>
      <c r="S11" s="124"/>
      <c r="T11" s="125"/>
      <c r="U11" s="24"/>
      <c r="V11" s="93" t="str">
        <f t="shared" si="0"/>
        <v>Equipe 07</v>
      </c>
      <c r="W11" s="93"/>
      <c r="X11" s="93"/>
      <c r="Y11" s="93"/>
      <c r="Z11" s="94"/>
      <c r="AA11" s="84">
        <f t="shared" si="1"/>
        <v>0</v>
      </c>
      <c r="AB11" s="85" t="str">
        <f t="shared" si="2"/>
        <v>u</v>
      </c>
      <c r="AC11" s="86">
        <f t="shared" si="50"/>
        <v>1</v>
      </c>
      <c r="AD11" s="87">
        <f t="shared" si="3"/>
        <v>0</v>
      </c>
      <c r="AE11" s="88">
        <f t="shared" si="4"/>
        <v>0</v>
      </c>
      <c r="AF11" s="88">
        <f t="shared" si="5"/>
        <v>0</v>
      </c>
      <c r="AG11" s="88">
        <f t="shared" si="6"/>
        <v>0</v>
      </c>
      <c r="AH11" s="88">
        <f t="shared" si="7"/>
        <v>0</v>
      </c>
      <c r="AI11" s="88">
        <f t="shared" si="8"/>
        <v>0</v>
      </c>
      <c r="AJ11" s="88">
        <f t="shared" si="9"/>
        <v>0</v>
      </c>
      <c r="AK11" s="89">
        <f t="shared" si="10"/>
        <v>0</v>
      </c>
      <c r="AL11" s="90">
        <f t="shared" si="11"/>
        <v>0</v>
      </c>
      <c r="AM11" s="88">
        <f t="shared" si="12"/>
        <v>0</v>
      </c>
      <c r="AN11" s="91">
        <f t="shared" si="19"/>
        <v>0</v>
      </c>
      <c r="AO11" s="84">
        <f t="shared" si="13"/>
        <v>0</v>
      </c>
      <c r="AP11" s="88">
        <f t="shared" si="20"/>
        <v>0</v>
      </c>
      <c r="AQ11" s="88">
        <f t="shared" si="14"/>
        <v>0</v>
      </c>
      <c r="AR11" s="48">
        <v>7</v>
      </c>
      <c r="AS11" s="48">
        <f t="shared" si="21"/>
        <v>7</v>
      </c>
      <c r="AT11" s="155" t="str">
        <f>'J01'!AT11:AX11</f>
        <v>Equipe 07</v>
      </c>
      <c r="AU11" s="156"/>
      <c r="AV11" s="156"/>
      <c r="AW11" s="156"/>
      <c r="AX11" s="157"/>
      <c r="AY11" s="4">
        <f t="shared" si="15"/>
        <v>1</v>
      </c>
      <c r="AZ11" s="13">
        <f>'J05'!AY11-AY11</f>
        <v>0</v>
      </c>
      <c r="BA11" s="5" t="str">
        <f>IF(AY11&gt;'J05'!AY11,'J05'!$BA$20,IF(AY11='J05'!AY11,'J05'!$AZ$20,IF(AY11&lt;'J05'!AY11,'J05'!$AY$20)))</f>
        <v>u</v>
      </c>
      <c r="BB11" s="22">
        <f t="shared" si="22"/>
        <v>7</v>
      </c>
      <c r="BC11" s="13">
        <f>SUMPRODUCT(($B$5:$F$14=AT11)*($BW$5:$BW$14))+SUMPRODUCT(($I$5:$M$14=AT11)*($BX$5:$BX$14))+'J05'!BC11</f>
        <v>0</v>
      </c>
      <c r="BD11" s="13">
        <f>SUMPRODUCT(($B$5:$F$14=AT11)*($BY$5:$BY$14))+SUMPRODUCT(($I$5:$M$14=AT11)*($BZ$5:$BZ$14))+'J05'!BD11</f>
        <v>0</v>
      </c>
      <c r="BE11" s="13">
        <f>SUMPRODUCT(($B$5:$F$14=AT11)*($CA$5:$CA$14))+SUMPRODUCT(($I$5:$M$14=AT11)*($CB$5:$CB$14))+'J05'!BE11</f>
        <v>0</v>
      </c>
      <c r="BF11" s="13">
        <f>SUMPRODUCT(($B$5:$F$14=AT11)*($CC$5:$CC$14))+SUMPRODUCT(($I$5:$M$14=AT11)*($CD$5:$CD$14))+'J05'!BF11</f>
        <v>0</v>
      </c>
      <c r="BG11" s="13">
        <f>SUMPRODUCT(($B$5:$F$14=AT11)*($CE$5:$CE$14))+SUMPRODUCT(($I$5:$M$14=AT11)*($CF$5:$CF$14))+'J05'!BG11</f>
        <v>0</v>
      </c>
      <c r="BH11" s="13">
        <f>SUMPRODUCT(($B$5:$F$14=AT11)*($CG$5:$CG$14))+SUMPRODUCT(($I$5:$M$14=AT11)*($CH$5:$CH$14))+'J05'!BH11</f>
        <v>0</v>
      </c>
      <c r="BI11" s="13">
        <f>SUMPRODUCT(($B$5:$F$14=AT11)*($CI$5:$CI$14))+SUMPRODUCT(($I$5:$M$14=AT11)*($CJ$5:$CJ$14))+'J05'!BI11</f>
        <v>0</v>
      </c>
      <c r="BJ11" s="6">
        <f t="shared" si="23"/>
        <v>0</v>
      </c>
      <c r="BK11" s="13">
        <f>SUMPRODUCT(($B$5:$F$14=AT11)*($CK$5:$CK$14))+'J05'!BK11</f>
        <v>0</v>
      </c>
      <c r="BL11" s="13">
        <f>SUMPRODUCT(($B$5:$F$14=AT11)*($CL$5:$CL$14))+'J05'!BL11</f>
        <v>0</v>
      </c>
      <c r="BM11" s="13">
        <f>SUMPRODUCT(($B$5:$F$14=AT11)*($CM$5:$CM$14))+'J05'!BM11</f>
        <v>0</v>
      </c>
      <c r="BN11" s="13">
        <f>SUMPRODUCT(($I$5:$M$14=AT11)*($CN$5:$CN$14))+'J05'!BN11</f>
        <v>0</v>
      </c>
      <c r="BO11" s="13">
        <f>SUMPRODUCT(($I$5:$M$14=AT11)*($CO$5:$CO$14))+'J05'!BO11</f>
        <v>0</v>
      </c>
      <c r="BP11" s="46">
        <f>SUMPRODUCT(($I$5:$M$14=AT11)*($CP$5:$CP$14))+'J05'!BP11</f>
        <v>0</v>
      </c>
      <c r="BQ11" s="44">
        <f t="shared" si="24"/>
        <v>0</v>
      </c>
      <c r="BR11" s="64">
        <f>BQ11+0.0000008</f>
        <v>7.9999999999999996E-7</v>
      </c>
      <c r="BS11" s="44">
        <f t="shared" si="25"/>
        <v>0</v>
      </c>
      <c r="BT11" s="44">
        <f t="shared" si="26"/>
        <v>0</v>
      </c>
      <c r="BU11" s="44">
        <f t="shared" si="27"/>
        <v>0</v>
      </c>
      <c r="BV11" s="44">
        <f t="shared" si="28"/>
        <v>0</v>
      </c>
      <c r="BW11" s="44">
        <f t="shared" si="29"/>
        <v>0</v>
      </c>
      <c r="BX11" s="44">
        <f t="shared" si="30"/>
        <v>0</v>
      </c>
      <c r="BY11" s="44">
        <f t="shared" si="31"/>
        <v>0</v>
      </c>
      <c r="BZ11" s="44">
        <f t="shared" si="32"/>
        <v>0</v>
      </c>
      <c r="CA11" s="44" t="b">
        <f t="shared" si="33"/>
        <v>0</v>
      </c>
      <c r="CB11" s="44" t="b">
        <f t="shared" si="34"/>
        <v>0</v>
      </c>
      <c r="CC11" s="44" t="b">
        <f t="shared" si="35"/>
        <v>0</v>
      </c>
      <c r="CD11" s="44" t="b">
        <f t="shared" si="36"/>
        <v>0</v>
      </c>
      <c r="CE11" s="44" t="b">
        <f t="shared" si="37"/>
        <v>0</v>
      </c>
      <c r="CF11" s="44" t="b">
        <f t="shared" si="38"/>
        <v>0</v>
      </c>
      <c r="CG11" s="44">
        <f t="shared" si="39"/>
        <v>0</v>
      </c>
      <c r="CH11" s="44">
        <f t="shared" si="40"/>
        <v>0</v>
      </c>
      <c r="CI11" s="44">
        <f t="shared" si="41"/>
        <v>0</v>
      </c>
      <c r="CJ11" s="44">
        <f t="shared" si="42"/>
        <v>0</v>
      </c>
      <c r="CK11" s="44" t="b">
        <f t="shared" si="43"/>
        <v>0</v>
      </c>
      <c r="CL11" s="44" t="b">
        <f t="shared" si="44"/>
        <v>0</v>
      </c>
      <c r="CM11" s="44" t="b">
        <f t="shared" si="45"/>
        <v>0</v>
      </c>
      <c r="CN11" s="44" t="b">
        <f t="shared" si="46"/>
        <v>0</v>
      </c>
      <c r="CO11" s="44" t="b">
        <f t="shared" si="47"/>
        <v>0</v>
      </c>
      <c r="CP11" s="45" t="b">
        <f t="shared" si="48"/>
        <v>0</v>
      </c>
      <c r="CQ11" s="44" t="str">
        <f t="shared" si="16"/>
        <v>Equipe 07</v>
      </c>
      <c r="CR11" s="44">
        <f t="shared" si="17"/>
        <v>0</v>
      </c>
      <c r="CS11" s="44">
        <f t="shared" si="18"/>
        <v>1</v>
      </c>
      <c r="CT11" s="44" t="str">
        <f t="shared" si="49"/>
        <v>Equipe 07</v>
      </c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</row>
    <row r="12" spans="1:153" ht="16.5" customHeight="1" thickTop="1" x14ac:dyDescent="0.25">
      <c r="A12" s="38"/>
      <c r="B12" s="101"/>
      <c r="C12" s="101"/>
      <c r="D12" s="101"/>
      <c r="E12" s="101"/>
      <c r="F12" s="101"/>
      <c r="G12" s="39"/>
      <c r="H12" s="39"/>
      <c r="I12" s="101"/>
      <c r="J12" s="101"/>
      <c r="K12" s="101"/>
      <c r="L12" s="101"/>
      <c r="M12" s="101"/>
      <c r="N12" s="38"/>
      <c r="O12" s="24"/>
      <c r="P12" s="24"/>
      <c r="Q12" s="24"/>
      <c r="R12" s="24"/>
      <c r="S12" s="24"/>
      <c r="T12" s="24"/>
      <c r="U12" s="24"/>
      <c r="V12" s="93" t="str">
        <f t="shared" si="0"/>
        <v>Equipe 08</v>
      </c>
      <c r="W12" s="93"/>
      <c r="X12" s="93"/>
      <c r="Y12" s="93"/>
      <c r="Z12" s="94"/>
      <c r="AA12" s="84">
        <f t="shared" si="1"/>
        <v>0</v>
      </c>
      <c r="AB12" s="85" t="str">
        <f t="shared" si="2"/>
        <v>u</v>
      </c>
      <c r="AC12" s="86">
        <f t="shared" si="50"/>
        <v>1</v>
      </c>
      <c r="AD12" s="87">
        <f t="shared" si="3"/>
        <v>0</v>
      </c>
      <c r="AE12" s="88">
        <f t="shared" si="4"/>
        <v>0</v>
      </c>
      <c r="AF12" s="88">
        <f t="shared" si="5"/>
        <v>0</v>
      </c>
      <c r="AG12" s="88">
        <f t="shared" si="6"/>
        <v>0</v>
      </c>
      <c r="AH12" s="88">
        <f t="shared" si="7"/>
        <v>0</v>
      </c>
      <c r="AI12" s="88">
        <f t="shared" si="8"/>
        <v>0</v>
      </c>
      <c r="AJ12" s="88">
        <f t="shared" si="9"/>
        <v>0</v>
      </c>
      <c r="AK12" s="89">
        <f t="shared" si="10"/>
        <v>0</v>
      </c>
      <c r="AL12" s="90">
        <f t="shared" si="11"/>
        <v>0</v>
      </c>
      <c r="AM12" s="88">
        <f t="shared" si="12"/>
        <v>0</v>
      </c>
      <c r="AN12" s="91">
        <f t="shared" si="19"/>
        <v>0</v>
      </c>
      <c r="AO12" s="84">
        <f t="shared" si="13"/>
        <v>0</v>
      </c>
      <c r="AP12" s="88">
        <f t="shared" si="20"/>
        <v>0</v>
      </c>
      <c r="AQ12" s="88">
        <f t="shared" si="14"/>
        <v>0</v>
      </c>
      <c r="AR12" s="48">
        <v>8</v>
      </c>
      <c r="AS12" s="48">
        <f t="shared" si="21"/>
        <v>8</v>
      </c>
      <c r="AT12" s="155" t="str">
        <f>'J01'!AT12:AX12</f>
        <v>Equipe 08</v>
      </c>
      <c r="AU12" s="156"/>
      <c r="AV12" s="156"/>
      <c r="AW12" s="156"/>
      <c r="AX12" s="157"/>
      <c r="AY12" s="4">
        <f t="shared" si="15"/>
        <v>1</v>
      </c>
      <c r="AZ12" s="13">
        <f>'J05'!AY12-AY12</f>
        <v>0</v>
      </c>
      <c r="BA12" s="5" t="str">
        <f>IF(AY12&gt;'J05'!AY12,'J05'!$BA$20,IF(AY12='J05'!AY12,'J05'!$AZ$20,IF(AY12&lt;'J05'!AY12,'J05'!$AY$20)))</f>
        <v>u</v>
      </c>
      <c r="BB12" s="22">
        <f t="shared" si="22"/>
        <v>8</v>
      </c>
      <c r="BC12" s="13">
        <f>SUMPRODUCT(($B$5:$F$14=AT12)*($BW$5:$BW$14))+SUMPRODUCT(($I$5:$M$14=AT12)*($BX$5:$BX$14))+'J05'!BC12</f>
        <v>0</v>
      </c>
      <c r="BD12" s="13">
        <f>SUMPRODUCT(($B$5:$F$14=AT12)*($BY$5:$BY$14))+SUMPRODUCT(($I$5:$M$14=AT12)*($BZ$5:$BZ$14))+'J05'!BD12</f>
        <v>0</v>
      </c>
      <c r="BE12" s="13">
        <f>SUMPRODUCT(($B$5:$F$14=AT12)*($CA$5:$CA$14))+SUMPRODUCT(($I$5:$M$14=AT12)*($CB$5:$CB$14))+'J05'!BE12</f>
        <v>0</v>
      </c>
      <c r="BF12" s="13">
        <f>SUMPRODUCT(($B$5:$F$14=AT12)*($CC$5:$CC$14))+SUMPRODUCT(($I$5:$M$14=AT12)*($CD$5:$CD$14))+'J05'!BF12</f>
        <v>0</v>
      </c>
      <c r="BG12" s="13">
        <f>SUMPRODUCT(($B$5:$F$14=AT12)*($CE$5:$CE$14))+SUMPRODUCT(($I$5:$M$14=AT12)*($CF$5:$CF$14))+'J05'!BG12</f>
        <v>0</v>
      </c>
      <c r="BH12" s="13">
        <f>SUMPRODUCT(($B$5:$F$14=AT12)*($CG$5:$CG$14))+SUMPRODUCT(($I$5:$M$14=AT12)*($CH$5:$CH$14))+'J05'!BH12</f>
        <v>0</v>
      </c>
      <c r="BI12" s="13">
        <f>SUMPRODUCT(($B$5:$F$14=AT12)*($CI$5:$CI$14))+SUMPRODUCT(($I$5:$M$14=AT12)*($CJ$5:$CJ$14))+'J05'!BI12</f>
        <v>0</v>
      </c>
      <c r="BJ12" s="6">
        <f t="shared" si="23"/>
        <v>0</v>
      </c>
      <c r="BK12" s="13">
        <f>SUMPRODUCT(($B$5:$F$14=AT12)*($CK$5:$CK$14))+'J05'!BK12</f>
        <v>0</v>
      </c>
      <c r="BL12" s="13">
        <f>SUMPRODUCT(($B$5:$F$14=AT12)*($CL$5:$CL$14))+'J05'!BL12</f>
        <v>0</v>
      </c>
      <c r="BM12" s="13">
        <f>SUMPRODUCT(($B$5:$F$14=AT12)*($CM$5:$CM$14))+'J05'!BM12</f>
        <v>0</v>
      </c>
      <c r="BN12" s="13">
        <f>SUMPRODUCT(($I$5:$M$14=AT12)*($CN$5:$CN$14))+'J05'!BN12</f>
        <v>0</v>
      </c>
      <c r="BO12" s="13">
        <f>SUMPRODUCT(($I$5:$M$14=AT12)*($CO$5:$CO$14))+'J05'!BO12</f>
        <v>0</v>
      </c>
      <c r="BP12" s="46">
        <f>SUMPRODUCT(($I$5:$M$14=AT12)*($CP$5:$CP$14))+'J05'!BP12</f>
        <v>0</v>
      </c>
      <c r="BQ12" s="44">
        <f t="shared" si="24"/>
        <v>0</v>
      </c>
      <c r="BR12" s="64">
        <f>BQ12+0.0000007</f>
        <v>6.9999999999999997E-7</v>
      </c>
      <c r="BS12" s="44">
        <f t="shared" si="25"/>
        <v>0</v>
      </c>
      <c r="BT12" s="44">
        <f t="shared" si="26"/>
        <v>0</v>
      </c>
      <c r="BU12" s="44">
        <f t="shared" si="27"/>
        <v>0</v>
      </c>
      <c r="BV12" s="44">
        <f t="shared" si="28"/>
        <v>0</v>
      </c>
      <c r="BW12" s="44">
        <f t="shared" si="29"/>
        <v>0</v>
      </c>
      <c r="BX12" s="44">
        <f t="shared" si="30"/>
        <v>0</v>
      </c>
      <c r="BY12" s="44">
        <f t="shared" si="31"/>
        <v>0</v>
      </c>
      <c r="BZ12" s="44">
        <f t="shared" si="32"/>
        <v>0</v>
      </c>
      <c r="CA12" s="44" t="b">
        <f t="shared" si="33"/>
        <v>0</v>
      </c>
      <c r="CB12" s="44" t="b">
        <f t="shared" si="34"/>
        <v>0</v>
      </c>
      <c r="CC12" s="44" t="b">
        <f t="shared" si="35"/>
        <v>0</v>
      </c>
      <c r="CD12" s="44" t="b">
        <f t="shared" si="36"/>
        <v>0</v>
      </c>
      <c r="CE12" s="44" t="b">
        <f t="shared" si="37"/>
        <v>0</v>
      </c>
      <c r="CF12" s="44" t="b">
        <f t="shared" si="38"/>
        <v>0</v>
      </c>
      <c r="CG12" s="44">
        <f t="shared" si="39"/>
        <v>0</v>
      </c>
      <c r="CH12" s="44">
        <f t="shared" si="40"/>
        <v>0</v>
      </c>
      <c r="CI12" s="44">
        <f t="shared" si="41"/>
        <v>0</v>
      </c>
      <c r="CJ12" s="44">
        <f t="shared" si="42"/>
        <v>0</v>
      </c>
      <c r="CK12" s="44" t="b">
        <f t="shared" si="43"/>
        <v>0</v>
      </c>
      <c r="CL12" s="44" t="b">
        <f t="shared" si="44"/>
        <v>0</v>
      </c>
      <c r="CM12" s="44" t="b">
        <f t="shared" si="45"/>
        <v>0</v>
      </c>
      <c r="CN12" s="44" t="b">
        <f t="shared" si="46"/>
        <v>0</v>
      </c>
      <c r="CO12" s="44" t="b">
        <f t="shared" si="47"/>
        <v>0</v>
      </c>
      <c r="CP12" s="45" t="b">
        <f t="shared" si="48"/>
        <v>0</v>
      </c>
      <c r="CQ12" s="44" t="str">
        <f t="shared" si="16"/>
        <v>Equipe 08</v>
      </c>
      <c r="CR12" s="44">
        <f t="shared" si="17"/>
        <v>0</v>
      </c>
      <c r="CS12" s="44">
        <f t="shared" si="18"/>
        <v>1</v>
      </c>
      <c r="CT12" s="44" t="str">
        <f t="shared" si="49"/>
        <v>Equipe 08</v>
      </c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48"/>
      <c r="EW12" s="48"/>
    </row>
    <row r="13" spans="1:153" ht="16.5" customHeight="1" x14ac:dyDescent="0.25">
      <c r="A13" s="38"/>
      <c r="B13" s="101"/>
      <c r="C13" s="101"/>
      <c r="D13" s="101"/>
      <c r="E13" s="101"/>
      <c r="F13" s="101"/>
      <c r="G13" s="39"/>
      <c r="H13" s="39"/>
      <c r="I13" s="101"/>
      <c r="J13" s="101"/>
      <c r="K13" s="101"/>
      <c r="L13" s="101"/>
      <c r="M13" s="101"/>
      <c r="N13" s="38"/>
      <c r="O13" s="24"/>
      <c r="P13" s="24"/>
      <c r="Q13" s="24"/>
      <c r="R13" s="24"/>
      <c r="S13" s="24"/>
      <c r="T13" s="24"/>
      <c r="U13" s="24"/>
      <c r="V13" s="93" t="str">
        <f t="shared" si="0"/>
        <v>Equipe 09</v>
      </c>
      <c r="W13" s="93"/>
      <c r="X13" s="93"/>
      <c r="Y13" s="93"/>
      <c r="Z13" s="94"/>
      <c r="AA13" s="84">
        <f t="shared" si="1"/>
        <v>0</v>
      </c>
      <c r="AB13" s="85" t="str">
        <f t="shared" si="2"/>
        <v>u</v>
      </c>
      <c r="AC13" s="86">
        <f t="shared" si="50"/>
        <v>1</v>
      </c>
      <c r="AD13" s="87">
        <f t="shared" si="3"/>
        <v>0</v>
      </c>
      <c r="AE13" s="88">
        <f t="shared" si="4"/>
        <v>0</v>
      </c>
      <c r="AF13" s="88">
        <f t="shared" si="5"/>
        <v>0</v>
      </c>
      <c r="AG13" s="88">
        <f t="shared" si="6"/>
        <v>0</v>
      </c>
      <c r="AH13" s="88">
        <f t="shared" si="7"/>
        <v>0</v>
      </c>
      <c r="AI13" s="88">
        <f t="shared" si="8"/>
        <v>0</v>
      </c>
      <c r="AJ13" s="88">
        <f t="shared" si="9"/>
        <v>0</v>
      </c>
      <c r="AK13" s="89">
        <f t="shared" si="10"/>
        <v>0</v>
      </c>
      <c r="AL13" s="90">
        <f t="shared" si="11"/>
        <v>0</v>
      </c>
      <c r="AM13" s="88">
        <f t="shared" si="12"/>
        <v>0</v>
      </c>
      <c r="AN13" s="91">
        <f t="shared" si="19"/>
        <v>0</v>
      </c>
      <c r="AO13" s="84">
        <f t="shared" si="13"/>
        <v>0</v>
      </c>
      <c r="AP13" s="88">
        <f t="shared" si="20"/>
        <v>0</v>
      </c>
      <c r="AQ13" s="88">
        <f t="shared" si="14"/>
        <v>0</v>
      </c>
      <c r="AR13" s="48">
        <v>9</v>
      </c>
      <c r="AS13" s="48">
        <f t="shared" si="21"/>
        <v>9</v>
      </c>
      <c r="AT13" s="155" t="str">
        <f>'J01'!AT13:AX13</f>
        <v>Equipe 09</v>
      </c>
      <c r="AU13" s="156"/>
      <c r="AV13" s="156"/>
      <c r="AW13" s="156"/>
      <c r="AX13" s="157"/>
      <c r="AY13" s="4">
        <f t="shared" si="15"/>
        <v>1</v>
      </c>
      <c r="AZ13" s="13">
        <f>'J05'!AY13-AY13</f>
        <v>0</v>
      </c>
      <c r="BA13" s="5" t="str">
        <f>IF(AY13&gt;'J05'!AY13,'J05'!$BA$20,IF(AY13='J05'!AY13,'J05'!$AZ$20,IF(AY13&lt;'J05'!AY13,'J05'!$AY$20)))</f>
        <v>u</v>
      </c>
      <c r="BB13" s="22">
        <f t="shared" si="22"/>
        <v>9</v>
      </c>
      <c r="BC13" s="13">
        <f>SUMPRODUCT(($B$5:$F$14=AT13)*($BW$5:$BW$14))+SUMPRODUCT(($I$5:$M$14=AT13)*($BX$5:$BX$14))+'J05'!BC13</f>
        <v>0</v>
      </c>
      <c r="BD13" s="13">
        <f>SUMPRODUCT(($B$5:$F$14=AT13)*($BY$5:$BY$14))+SUMPRODUCT(($I$5:$M$14=AT13)*($BZ$5:$BZ$14))+'J05'!BD13</f>
        <v>0</v>
      </c>
      <c r="BE13" s="13">
        <f>SUMPRODUCT(($B$5:$F$14=AT13)*($CA$5:$CA$14))+SUMPRODUCT(($I$5:$M$14=AT13)*($CB$5:$CB$14))+'J05'!BE13</f>
        <v>0</v>
      </c>
      <c r="BF13" s="13">
        <f>SUMPRODUCT(($B$5:$F$14=AT13)*($CC$5:$CC$14))+SUMPRODUCT(($I$5:$M$14=AT13)*($CD$5:$CD$14))+'J05'!BF13</f>
        <v>0</v>
      </c>
      <c r="BG13" s="13">
        <f>SUMPRODUCT(($B$5:$F$14=AT13)*($CE$5:$CE$14))+SUMPRODUCT(($I$5:$M$14=AT13)*($CF$5:$CF$14))+'J05'!BG13</f>
        <v>0</v>
      </c>
      <c r="BH13" s="13">
        <f>SUMPRODUCT(($B$5:$F$14=AT13)*($CG$5:$CG$14))+SUMPRODUCT(($I$5:$M$14=AT13)*($CH$5:$CH$14))+'J05'!BH13</f>
        <v>0</v>
      </c>
      <c r="BI13" s="13">
        <f>SUMPRODUCT(($B$5:$F$14=AT13)*($CI$5:$CI$14))+SUMPRODUCT(($I$5:$M$14=AT13)*($CJ$5:$CJ$14))+'J05'!BI13</f>
        <v>0</v>
      </c>
      <c r="BJ13" s="6">
        <f t="shared" si="23"/>
        <v>0</v>
      </c>
      <c r="BK13" s="13">
        <f>SUMPRODUCT(($B$5:$F$14=AT13)*($CK$5:$CK$14))+'J05'!BK13</f>
        <v>0</v>
      </c>
      <c r="BL13" s="13">
        <f>SUMPRODUCT(($B$5:$F$14=AT13)*($CL$5:$CL$14))+'J05'!BL13</f>
        <v>0</v>
      </c>
      <c r="BM13" s="13">
        <f>SUMPRODUCT(($B$5:$F$14=AT13)*($CM$5:$CM$14))+'J05'!BM13</f>
        <v>0</v>
      </c>
      <c r="BN13" s="13">
        <f>SUMPRODUCT(($I$5:$M$14=AT13)*($CN$5:$CN$14))+'J05'!BN13</f>
        <v>0</v>
      </c>
      <c r="BO13" s="13">
        <f>SUMPRODUCT(($I$5:$M$14=AT13)*($CO$5:$CO$14))+'J05'!BO13</f>
        <v>0</v>
      </c>
      <c r="BP13" s="46">
        <f>SUMPRODUCT(($I$5:$M$14=AT13)*($CP$5:$CP$14))+'J05'!BP13</f>
        <v>0</v>
      </c>
      <c r="BQ13" s="44">
        <f t="shared" si="24"/>
        <v>0</v>
      </c>
      <c r="BR13" s="64">
        <f>BQ13+0.0000006</f>
        <v>5.9999999999999997E-7</v>
      </c>
      <c r="BS13" s="44">
        <f t="shared" si="25"/>
        <v>0</v>
      </c>
      <c r="BT13" s="44">
        <f t="shared" si="26"/>
        <v>0</v>
      </c>
      <c r="BU13" s="44">
        <f t="shared" si="27"/>
        <v>0</v>
      </c>
      <c r="BV13" s="44">
        <f t="shared" si="28"/>
        <v>0</v>
      </c>
      <c r="BW13" s="44">
        <f t="shared" si="29"/>
        <v>0</v>
      </c>
      <c r="BX13" s="44">
        <f t="shared" si="30"/>
        <v>0</v>
      </c>
      <c r="BY13" s="44">
        <f t="shared" si="31"/>
        <v>0</v>
      </c>
      <c r="BZ13" s="44">
        <f t="shared" si="32"/>
        <v>0</v>
      </c>
      <c r="CA13" s="44" t="b">
        <f t="shared" si="33"/>
        <v>0</v>
      </c>
      <c r="CB13" s="44" t="b">
        <f t="shared" si="34"/>
        <v>0</v>
      </c>
      <c r="CC13" s="44" t="b">
        <f t="shared" si="35"/>
        <v>0</v>
      </c>
      <c r="CD13" s="44" t="b">
        <f t="shared" si="36"/>
        <v>0</v>
      </c>
      <c r="CE13" s="44" t="b">
        <f t="shared" si="37"/>
        <v>0</v>
      </c>
      <c r="CF13" s="44" t="b">
        <f t="shared" si="38"/>
        <v>0</v>
      </c>
      <c r="CG13" s="44">
        <f t="shared" si="39"/>
        <v>0</v>
      </c>
      <c r="CH13" s="44">
        <f t="shared" si="40"/>
        <v>0</v>
      </c>
      <c r="CI13" s="44">
        <f t="shared" si="41"/>
        <v>0</v>
      </c>
      <c r="CJ13" s="44">
        <f t="shared" si="42"/>
        <v>0</v>
      </c>
      <c r="CK13" s="44" t="b">
        <f t="shared" si="43"/>
        <v>0</v>
      </c>
      <c r="CL13" s="44" t="b">
        <f t="shared" si="44"/>
        <v>0</v>
      </c>
      <c r="CM13" s="44" t="b">
        <f t="shared" si="45"/>
        <v>0</v>
      </c>
      <c r="CN13" s="44" t="b">
        <f t="shared" si="46"/>
        <v>0</v>
      </c>
      <c r="CO13" s="44" t="b">
        <f t="shared" si="47"/>
        <v>0</v>
      </c>
      <c r="CP13" s="45" t="b">
        <f t="shared" si="48"/>
        <v>0</v>
      </c>
      <c r="CQ13" s="44" t="str">
        <f t="shared" si="16"/>
        <v>Equipe 09</v>
      </c>
      <c r="CR13" s="44">
        <f t="shared" si="17"/>
        <v>0</v>
      </c>
      <c r="CS13" s="44">
        <f t="shared" si="18"/>
        <v>1</v>
      </c>
      <c r="CT13" s="44" t="str">
        <f t="shared" si="49"/>
        <v>Equipe 09</v>
      </c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</row>
    <row r="14" spans="1:153" ht="16.5" customHeight="1" x14ac:dyDescent="0.25">
      <c r="A14" s="38"/>
      <c r="B14" s="101"/>
      <c r="C14" s="101"/>
      <c r="D14" s="101"/>
      <c r="E14" s="101"/>
      <c r="F14" s="101"/>
      <c r="G14" s="39"/>
      <c r="H14" s="39"/>
      <c r="I14" s="101"/>
      <c r="J14" s="101"/>
      <c r="K14" s="101"/>
      <c r="L14" s="101"/>
      <c r="M14" s="101"/>
      <c r="N14" s="38"/>
      <c r="O14" s="24"/>
      <c r="P14" s="24"/>
      <c r="Q14" s="24"/>
      <c r="R14" s="24"/>
      <c r="S14" s="24"/>
      <c r="T14" s="24"/>
      <c r="U14" s="24"/>
      <c r="V14" s="93" t="str">
        <f t="shared" si="0"/>
        <v>Equipe 10</v>
      </c>
      <c r="W14" s="93"/>
      <c r="X14" s="93"/>
      <c r="Y14" s="93"/>
      <c r="Z14" s="94"/>
      <c r="AA14" s="84">
        <f t="shared" si="1"/>
        <v>0</v>
      </c>
      <c r="AB14" s="85" t="str">
        <f t="shared" si="2"/>
        <v>u</v>
      </c>
      <c r="AC14" s="86">
        <f t="shared" si="50"/>
        <v>1</v>
      </c>
      <c r="AD14" s="87">
        <f t="shared" si="3"/>
        <v>0</v>
      </c>
      <c r="AE14" s="88">
        <f t="shared" si="4"/>
        <v>0</v>
      </c>
      <c r="AF14" s="88">
        <f t="shared" si="5"/>
        <v>0</v>
      </c>
      <c r="AG14" s="88">
        <f t="shared" si="6"/>
        <v>0</v>
      </c>
      <c r="AH14" s="88">
        <f t="shared" si="7"/>
        <v>0</v>
      </c>
      <c r="AI14" s="88">
        <f t="shared" si="8"/>
        <v>0</v>
      </c>
      <c r="AJ14" s="88">
        <f t="shared" si="9"/>
        <v>0</v>
      </c>
      <c r="AK14" s="89">
        <f t="shared" si="10"/>
        <v>0</v>
      </c>
      <c r="AL14" s="90">
        <f t="shared" si="11"/>
        <v>0</v>
      </c>
      <c r="AM14" s="88">
        <f t="shared" si="12"/>
        <v>0</v>
      </c>
      <c r="AN14" s="91">
        <f t="shared" si="19"/>
        <v>0</v>
      </c>
      <c r="AO14" s="84">
        <f t="shared" si="13"/>
        <v>0</v>
      </c>
      <c r="AP14" s="88">
        <f t="shared" si="20"/>
        <v>0</v>
      </c>
      <c r="AQ14" s="88">
        <f t="shared" si="14"/>
        <v>0</v>
      </c>
      <c r="AR14" s="48">
        <v>10</v>
      </c>
      <c r="AS14" s="48">
        <f t="shared" si="21"/>
        <v>10</v>
      </c>
      <c r="AT14" s="155" t="str">
        <f>'J01'!AT14:AX14</f>
        <v>Equipe 10</v>
      </c>
      <c r="AU14" s="156"/>
      <c r="AV14" s="156"/>
      <c r="AW14" s="156"/>
      <c r="AX14" s="157"/>
      <c r="AY14" s="4">
        <f t="shared" si="15"/>
        <v>1</v>
      </c>
      <c r="AZ14" s="13">
        <f>'J05'!AY14-AY14</f>
        <v>0</v>
      </c>
      <c r="BA14" s="5" t="str">
        <f>IF(AY14&gt;'J05'!AY14,'J05'!$BA$20,IF(AY14='J05'!AY14,'J05'!$AZ$20,IF(AY14&lt;'J05'!AY14,'J05'!$AY$20)))</f>
        <v>u</v>
      </c>
      <c r="BB14" s="22">
        <f t="shared" si="22"/>
        <v>10</v>
      </c>
      <c r="BC14" s="13">
        <f>SUMPRODUCT(($B$5:$F$14=AT14)*($BW$5:$BW$14))+SUMPRODUCT(($I$5:$M$14=AT14)*($BX$5:$BX$14))+'J05'!BC14</f>
        <v>0</v>
      </c>
      <c r="BD14" s="13">
        <f>SUMPRODUCT(($B$5:$F$14=AT14)*($BY$5:$BY$14))+SUMPRODUCT(($I$5:$M$14=AT14)*($BZ$5:$BZ$14))+'J05'!BD14</f>
        <v>0</v>
      </c>
      <c r="BE14" s="13">
        <f>SUMPRODUCT(($B$5:$F$14=AT14)*($CA$5:$CA$14))+SUMPRODUCT(($I$5:$M$14=AT14)*($CB$5:$CB$14))+'J05'!BE14</f>
        <v>0</v>
      </c>
      <c r="BF14" s="13">
        <f>SUMPRODUCT(($B$5:$F$14=AT14)*($CC$5:$CC$14))+SUMPRODUCT(($I$5:$M$14=AT14)*($CD$5:$CD$14))+'J05'!BF14</f>
        <v>0</v>
      </c>
      <c r="BG14" s="13">
        <f>SUMPRODUCT(($B$5:$F$14=AT14)*($CE$5:$CE$14))+SUMPRODUCT(($I$5:$M$14=AT14)*($CF$5:$CF$14))+'J05'!BG14</f>
        <v>0</v>
      </c>
      <c r="BH14" s="13">
        <f>SUMPRODUCT(($B$5:$F$14=AT14)*($CG$5:$CG$14))+SUMPRODUCT(($I$5:$M$14=AT14)*($CH$5:$CH$14))+'J05'!BH14</f>
        <v>0</v>
      </c>
      <c r="BI14" s="13">
        <f>SUMPRODUCT(($B$5:$F$14=AT14)*($CI$5:$CI$14))+SUMPRODUCT(($I$5:$M$14=AT14)*($CJ$5:$CJ$14))+'J05'!BI14</f>
        <v>0</v>
      </c>
      <c r="BJ14" s="6">
        <f t="shared" si="23"/>
        <v>0</v>
      </c>
      <c r="BK14" s="13">
        <f>SUMPRODUCT(($B$5:$F$14=AT14)*($CK$5:$CK$14))+'J05'!BK14</f>
        <v>0</v>
      </c>
      <c r="BL14" s="13">
        <f>SUMPRODUCT(($B$5:$F$14=AT14)*($CL$5:$CL$14))+'J05'!BL14</f>
        <v>0</v>
      </c>
      <c r="BM14" s="13">
        <f>SUMPRODUCT(($B$5:$F$14=AT14)*($CM$5:$CM$14))+'J05'!BM14</f>
        <v>0</v>
      </c>
      <c r="BN14" s="13">
        <f>SUMPRODUCT(($I$5:$M$14=AT14)*($CN$5:$CN$14))+'J05'!BN14</f>
        <v>0</v>
      </c>
      <c r="BO14" s="13">
        <f>SUMPRODUCT(($I$5:$M$14=AT14)*($CO$5:$CO$14))+'J05'!BO14</f>
        <v>0</v>
      </c>
      <c r="BP14" s="46">
        <f>SUMPRODUCT(($I$5:$M$14=AT14)*($CP$5:$CP$14))+'J05'!BP14</f>
        <v>0</v>
      </c>
      <c r="BQ14" s="44">
        <f t="shared" si="24"/>
        <v>0</v>
      </c>
      <c r="BR14" s="64">
        <f>BQ14+0.0000005</f>
        <v>4.9999999999999998E-7</v>
      </c>
      <c r="BS14" s="44">
        <f t="shared" si="25"/>
        <v>0</v>
      </c>
      <c r="BT14" s="44">
        <f t="shared" si="26"/>
        <v>0</v>
      </c>
      <c r="BU14" s="44">
        <f t="shared" si="27"/>
        <v>0</v>
      </c>
      <c r="BV14" s="44">
        <f t="shared" si="28"/>
        <v>0</v>
      </c>
      <c r="BW14" s="44">
        <f t="shared" si="29"/>
        <v>0</v>
      </c>
      <c r="BX14" s="44">
        <f t="shared" si="30"/>
        <v>0</v>
      </c>
      <c r="BY14" s="44">
        <f t="shared" si="31"/>
        <v>0</v>
      </c>
      <c r="BZ14" s="44">
        <f t="shared" si="32"/>
        <v>0</v>
      </c>
      <c r="CA14" s="44" t="b">
        <f t="shared" si="33"/>
        <v>0</v>
      </c>
      <c r="CB14" s="44" t="b">
        <f t="shared" si="34"/>
        <v>0</v>
      </c>
      <c r="CC14" s="44" t="b">
        <f t="shared" si="35"/>
        <v>0</v>
      </c>
      <c r="CD14" s="44" t="b">
        <f t="shared" si="36"/>
        <v>0</v>
      </c>
      <c r="CE14" s="44" t="b">
        <f t="shared" si="37"/>
        <v>0</v>
      </c>
      <c r="CF14" s="44" t="b">
        <f t="shared" si="38"/>
        <v>0</v>
      </c>
      <c r="CG14" s="44">
        <f t="shared" si="39"/>
        <v>0</v>
      </c>
      <c r="CH14" s="44">
        <f t="shared" si="40"/>
        <v>0</v>
      </c>
      <c r="CI14" s="44">
        <f t="shared" si="41"/>
        <v>0</v>
      </c>
      <c r="CJ14" s="44">
        <f t="shared" si="42"/>
        <v>0</v>
      </c>
      <c r="CK14" s="44" t="b">
        <f t="shared" si="43"/>
        <v>0</v>
      </c>
      <c r="CL14" s="44" t="b">
        <f t="shared" si="44"/>
        <v>0</v>
      </c>
      <c r="CM14" s="44" t="b">
        <f t="shared" si="45"/>
        <v>0</v>
      </c>
      <c r="CN14" s="44" t="b">
        <f t="shared" si="46"/>
        <v>0</v>
      </c>
      <c r="CO14" s="44" t="b">
        <f t="shared" si="47"/>
        <v>0</v>
      </c>
      <c r="CP14" s="45" t="b">
        <f t="shared" si="48"/>
        <v>0</v>
      </c>
      <c r="CQ14" s="44" t="str">
        <f t="shared" si="16"/>
        <v>Equipe 10</v>
      </c>
      <c r="CR14" s="44">
        <f t="shared" si="17"/>
        <v>0</v>
      </c>
      <c r="CS14" s="44">
        <f t="shared" si="18"/>
        <v>1</v>
      </c>
      <c r="CT14" s="44" t="str">
        <f t="shared" si="49"/>
        <v>Equipe 10</v>
      </c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</row>
    <row r="15" spans="1:153" ht="16.5" customHeight="1" x14ac:dyDescent="0.25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47"/>
      <c r="Q15" s="47"/>
      <c r="R15" s="47"/>
      <c r="S15" s="47"/>
      <c r="T15" s="47"/>
      <c r="U15" s="47"/>
      <c r="V15" s="93" t="str">
        <f t="shared" si="0"/>
        <v>Equipe 11</v>
      </c>
      <c r="W15" s="93"/>
      <c r="X15" s="93"/>
      <c r="Y15" s="93"/>
      <c r="Z15" s="94"/>
      <c r="AA15" s="84">
        <f t="shared" si="1"/>
        <v>0</v>
      </c>
      <c r="AB15" s="85" t="str">
        <f t="shared" si="2"/>
        <v>u</v>
      </c>
      <c r="AC15" s="86">
        <f t="shared" si="50"/>
        <v>1</v>
      </c>
      <c r="AD15" s="87">
        <f t="shared" si="3"/>
        <v>0</v>
      </c>
      <c r="AE15" s="88">
        <f t="shared" si="4"/>
        <v>0</v>
      </c>
      <c r="AF15" s="88">
        <f t="shared" si="5"/>
        <v>0</v>
      </c>
      <c r="AG15" s="88">
        <f t="shared" si="6"/>
        <v>0</v>
      </c>
      <c r="AH15" s="88">
        <f t="shared" si="7"/>
        <v>0</v>
      </c>
      <c r="AI15" s="88">
        <f t="shared" si="8"/>
        <v>0</v>
      </c>
      <c r="AJ15" s="88">
        <f t="shared" si="9"/>
        <v>0</v>
      </c>
      <c r="AK15" s="89">
        <f t="shared" si="10"/>
        <v>0</v>
      </c>
      <c r="AL15" s="90">
        <f t="shared" si="11"/>
        <v>0</v>
      </c>
      <c r="AM15" s="88">
        <f t="shared" si="12"/>
        <v>0</v>
      </c>
      <c r="AN15" s="91">
        <f t="shared" si="19"/>
        <v>0</v>
      </c>
      <c r="AO15" s="84">
        <f t="shared" si="13"/>
        <v>0</v>
      </c>
      <c r="AP15" s="88">
        <f t="shared" si="20"/>
        <v>0</v>
      </c>
      <c r="AQ15" s="88">
        <f t="shared" si="14"/>
        <v>0</v>
      </c>
      <c r="AR15" s="48">
        <v>11</v>
      </c>
      <c r="AS15" s="48">
        <f t="shared" si="21"/>
        <v>11</v>
      </c>
      <c r="AT15" s="155" t="str">
        <f>'J01'!AT15:AX15</f>
        <v>Equipe 11</v>
      </c>
      <c r="AU15" s="156"/>
      <c r="AV15" s="156"/>
      <c r="AW15" s="156"/>
      <c r="AX15" s="157"/>
      <c r="AY15" s="4">
        <f t="shared" si="15"/>
        <v>1</v>
      </c>
      <c r="AZ15" s="13">
        <f>'J05'!AY15-AY15</f>
        <v>0</v>
      </c>
      <c r="BA15" s="5" t="str">
        <f>IF(AY15&gt;'J05'!AY15,'J05'!$BA$20,IF(AY15='J05'!AY15,'J05'!$AZ$20,IF(AY15&lt;'J05'!AY15,'J05'!$AY$20)))</f>
        <v>u</v>
      </c>
      <c r="BB15" s="22">
        <f t="shared" si="22"/>
        <v>11</v>
      </c>
      <c r="BC15" s="13">
        <f>SUMPRODUCT(($B$5:$F$14=AT15)*($BW$5:$BW$14))+SUMPRODUCT(($I$5:$M$14=AT15)*($BX$5:$BX$14))+'J05'!BC15</f>
        <v>0</v>
      </c>
      <c r="BD15" s="13">
        <f>SUMPRODUCT(($B$5:$F$14=AT15)*($BY$5:$BY$14))+SUMPRODUCT(($I$5:$M$14=AT15)*($BZ$5:$BZ$14))+'J05'!BD15</f>
        <v>0</v>
      </c>
      <c r="BE15" s="13">
        <f>SUMPRODUCT(($B$5:$F$14=AT15)*($CA$5:$CA$14))+SUMPRODUCT(($I$5:$M$14=AT15)*($CB$5:$CB$14))+'J05'!BE15</f>
        <v>0</v>
      </c>
      <c r="BF15" s="13">
        <f>SUMPRODUCT(($B$5:$F$14=AT15)*($CC$5:$CC$14))+SUMPRODUCT(($I$5:$M$14=AT15)*($CD$5:$CD$14))+'J05'!BF15</f>
        <v>0</v>
      </c>
      <c r="BG15" s="13">
        <f>SUMPRODUCT(($B$5:$F$14=AT15)*($CE$5:$CE$14))+SUMPRODUCT(($I$5:$M$14=AT15)*($CF$5:$CF$14))+'J05'!BG15</f>
        <v>0</v>
      </c>
      <c r="BH15" s="13">
        <f>SUMPRODUCT(($B$5:$F$14=AT15)*($CG$5:$CG$14))+SUMPRODUCT(($I$5:$M$14=AT15)*($CH$5:$CH$14))+'J05'!BH15</f>
        <v>0</v>
      </c>
      <c r="BI15" s="13">
        <f>SUMPRODUCT(($B$5:$F$14=AT15)*($CI$5:$CI$14))+SUMPRODUCT(($I$5:$M$14=AT15)*($CJ$5:$CJ$14))+'J05'!BI15</f>
        <v>0</v>
      </c>
      <c r="BJ15" s="6">
        <f t="shared" si="23"/>
        <v>0</v>
      </c>
      <c r="BK15" s="13">
        <f>SUMPRODUCT(($B$5:$F$14=AT15)*($CK$5:$CK$14))+'J05'!BK15</f>
        <v>0</v>
      </c>
      <c r="BL15" s="13">
        <f>SUMPRODUCT(($B$5:$F$14=AT15)*($CL$5:$CL$14))+'J05'!BL15</f>
        <v>0</v>
      </c>
      <c r="BM15" s="13">
        <f>SUMPRODUCT(($B$5:$F$14=AT15)*($CM$5:$CM$14))+'J05'!BM15</f>
        <v>0</v>
      </c>
      <c r="BN15" s="13">
        <f>SUMPRODUCT(($I$5:$M$14=AT15)*($CN$5:$CN$14))+'J05'!BN15</f>
        <v>0</v>
      </c>
      <c r="BO15" s="13">
        <f>SUMPRODUCT(($I$5:$M$14=AT15)*($CO$5:$CO$14))+'J05'!BO15</f>
        <v>0</v>
      </c>
      <c r="BP15" s="46">
        <f>SUMPRODUCT(($I$5:$M$14=AT15)*($CP$5:$CP$14))+'J05'!BP15</f>
        <v>0</v>
      </c>
      <c r="BQ15" s="44">
        <f t="shared" si="24"/>
        <v>0</v>
      </c>
      <c r="BR15" s="64">
        <f>BQ15+0.0000004</f>
        <v>3.9999999999999998E-7</v>
      </c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4" t="str">
        <f t="shared" si="16"/>
        <v>Equipe 11</v>
      </c>
      <c r="CR15" s="44">
        <f t="shared" si="17"/>
        <v>0</v>
      </c>
      <c r="CS15" s="44">
        <f t="shared" si="18"/>
        <v>1</v>
      </c>
      <c r="CT15" s="44" t="str">
        <f t="shared" si="49"/>
        <v>Equipe 11</v>
      </c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</row>
    <row r="16" spans="1:153" ht="16.5" customHeight="1" x14ac:dyDescent="0.25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47"/>
      <c r="Q16" s="47"/>
      <c r="R16" s="47"/>
      <c r="S16" s="47"/>
      <c r="T16" s="47"/>
      <c r="U16" s="47"/>
      <c r="V16" s="93" t="str">
        <f t="shared" si="0"/>
        <v>Equipe 12</v>
      </c>
      <c r="W16" s="93"/>
      <c r="X16" s="93"/>
      <c r="Y16" s="93"/>
      <c r="Z16" s="94"/>
      <c r="AA16" s="84">
        <f t="shared" si="1"/>
        <v>0</v>
      </c>
      <c r="AB16" s="85" t="str">
        <f t="shared" si="2"/>
        <v>u</v>
      </c>
      <c r="AC16" s="86">
        <f t="shared" si="50"/>
        <v>1</v>
      </c>
      <c r="AD16" s="87">
        <f t="shared" si="3"/>
        <v>0</v>
      </c>
      <c r="AE16" s="88">
        <f t="shared" si="4"/>
        <v>0</v>
      </c>
      <c r="AF16" s="88">
        <f t="shared" si="5"/>
        <v>0</v>
      </c>
      <c r="AG16" s="88">
        <f t="shared" si="6"/>
        <v>0</v>
      </c>
      <c r="AH16" s="88">
        <f t="shared" si="7"/>
        <v>0</v>
      </c>
      <c r="AI16" s="88">
        <f t="shared" si="8"/>
        <v>0</v>
      </c>
      <c r="AJ16" s="88">
        <f t="shared" si="9"/>
        <v>0</v>
      </c>
      <c r="AK16" s="89">
        <f t="shared" si="10"/>
        <v>0</v>
      </c>
      <c r="AL16" s="90">
        <f t="shared" si="11"/>
        <v>0</v>
      </c>
      <c r="AM16" s="88">
        <f t="shared" si="12"/>
        <v>0</v>
      </c>
      <c r="AN16" s="91">
        <f t="shared" si="19"/>
        <v>0</v>
      </c>
      <c r="AO16" s="84">
        <f t="shared" si="13"/>
        <v>0</v>
      </c>
      <c r="AP16" s="88">
        <f t="shared" si="20"/>
        <v>0</v>
      </c>
      <c r="AQ16" s="88">
        <f t="shared" si="14"/>
        <v>0</v>
      </c>
      <c r="AR16" s="48">
        <v>12</v>
      </c>
      <c r="AS16" s="48">
        <f t="shared" si="21"/>
        <v>12</v>
      </c>
      <c r="AT16" s="155" t="str">
        <f>'J01'!AT16:AX16</f>
        <v>Equipe 12</v>
      </c>
      <c r="AU16" s="156"/>
      <c r="AV16" s="156"/>
      <c r="AW16" s="156"/>
      <c r="AX16" s="157"/>
      <c r="AY16" s="4">
        <f t="shared" si="15"/>
        <v>1</v>
      </c>
      <c r="AZ16" s="13">
        <f>'J05'!AY16-AY16</f>
        <v>0</v>
      </c>
      <c r="BA16" s="5" t="str">
        <f>IF(AY16&gt;'J05'!AY16,'J05'!$BA$20,IF(AY16='J05'!AY16,'J05'!$AZ$20,IF(AY16&lt;'J05'!AY16,'J05'!$AY$20)))</f>
        <v>u</v>
      </c>
      <c r="BB16" s="22">
        <f t="shared" si="22"/>
        <v>12</v>
      </c>
      <c r="BC16" s="13">
        <f>SUMPRODUCT(($B$5:$F$14=AT16)*($BW$5:$BW$14))+SUMPRODUCT(($I$5:$M$14=AT16)*($BX$5:$BX$14))+'J05'!BC16</f>
        <v>0</v>
      </c>
      <c r="BD16" s="13">
        <f>SUMPRODUCT(($B$5:$F$14=AT16)*($BY$5:$BY$14))+SUMPRODUCT(($I$5:$M$14=AT16)*($BZ$5:$BZ$14))+'J05'!BD16</f>
        <v>0</v>
      </c>
      <c r="BE16" s="13">
        <f>SUMPRODUCT(($B$5:$F$14=AT16)*($CA$5:$CA$14))+SUMPRODUCT(($I$5:$M$14=AT16)*($CB$5:$CB$14))+'J05'!BE16</f>
        <v>0</v>
      </c>
      <c r="BF16" s="13">
        <f>SUMPRODUCT(($B$5:$F$14=AT16)*($CC$5:$CC$14))+SUMPRODUCT(($I$5:$M$14=AT16)*($CD$5:$CD$14))+'J05'!BF16</f>
        <v>0</v>
      </c>
      <c r="BG16" s="13">
        <f>SUMPRODUCT(($B$5:$F$14=AT16)*($CE$5:$CE$14))+SUMPRODUCT(($I$5:$M$14=AT16)*($CF$5:$CF$14))+'J05'!BG16</f>
        <v>0</v>
      </c>
      <c r="BH16" s="13">
        <f>SUMPRODUCT(($B$5:$F$14=AT16)*($CG$5:$CG$14))+SUMPRODUCT(($I$5:$M$14=AT16)*($CH$5:$CH$14))+'J05'!BH16</f>
        <v>0</v>
      </c>
      <c r="BI16" s="13">
        <f>SUMPRODUCT(($B$5:$F$14=AT16)*($CI$5:$CI$14))+SUMPRODUCT(($I$5:$M$14=AT16)*($CJ$5:$CJ$14))+'J05'!BI16</f>
        <v>0</v>
      </c>
      <c r="BJ16" s="6">
        <f t="shared" si="23"/>
        <v>0</v>
      </c>
      <c r="BK16" s="13">
        <f>SUMPRODUCT(($B$5:$F$14=AT16)*($CK$5:$CK$14))+'J05'!BK16</f>
        <v>0</v>
      </c>
      <c r="BL16" s="13">
        <f>SUMPRODUCT(($B$5:$F$14=AT16)*($CL$5:$CL$14))+'J05'!BL16</f>
        <v>0</v>
      </c>
      <c r="BM16" s="13">
        <f>SUMPRODUCT(($B$5:$F$14=AT16)*($CM$5:$CM$14))+'J05'!BM16</f>
        <v>0</v>
      </c>
      <c r="BN16" s="13">
        <f>SUMPRODUCT(($I$5:$M$14=AT16)*($CN$5:$CN$14))+'J05'!BN16</f>
        <v>0</v>
      </c>
      <c r="BO16" s="13">
        <f>SUMPRODUCT(($I$5:$M$14=AT16)*($CO$5:$CO$14))+'J05'!BO16</f>
        <v>0</v>
      </c>
      <c r="BP16" s="46">
        <f>SUMPRODUCT(($I$5:$M$14=AT16)*($CP$5:$CP$14))+'J05'!BP16</f>
        <v>0</v>
      </c>
      <c r="BQ16" s="44">
        <f t="shared" si="24"/>
        <v>0</v>
      </c>
      <c r="BR16" s="64">
        <f>BQ16+0.0000003</f>
        <v>2.9999999999999999E-7</v>
      </c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4" t="str">
        <f t="shared" si="16"/>
        <v>Equipe 12</v>
      </c>
      <c r="CR16" s="44">
        <f t="shared" si="17"/>
        <v>0</v>
      </c>
      <c r="CS16" s="44">
        <f t="shared" si="18"/>
        <v>1</v>
      </c>
      <c r="CT16" s="44" t="str">
        <f t="shared" si="49"/>
        <v>Equipe 12</v>
      </c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</row>
    <row r="17" spans="1:153" ht="16.5" customHeight="1" x14ac:dyDescent="0.25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47"/>
      <c r="Q17" s="47"/>
      <c r="R17" s="47"/>
      <c r="S17" s="47"/>
      <c r="T17" s="47"/>
      <c r="U17" s="47"/>
      <c r="V17" s="93" t="str">
        <f t="shared" si="0"/>
        <v>Equipe 13</v>
      </c>
      <c r="W17" s="93"/>
      <c r="X17" s="93"/>
      <c r="Y17" s="93"/>
      <c r="Z17" s="94"/>
      <c r="AA17" s="84">
        <f t="shared" si="1"/>
        <v>0</v>
      </c>
      <c r="AB17" s="85" t="str">
        <f t="shared" si="2"/>
        <v>u</v>
      </c>
      <c r="AC17" s="86">
        <f t="shared" si="50"/>
        <v>1</v>
      </c>
      <c r="AD17" s="87">
        <f t="shared" si="3"/>
        <v>0</v>
      </c>
      <c r="AE17" s="88">
        <f t="shared" si="4"/>
        <v>0</v>
      </c>
      <c r="AF17" s="88">
        <f t="shared" si="5"/>
        <v>0</v>
      </c>
      <c r="AG17" s="88">
        <f t="shared" si="6"/>
        <v>0</v>
      </c>
      <c r="AH17" s="88">
        <f t="shared" si="7"/>
        <v>0</v>
      </c>
      <c r="AI17" s="88">
        <f t="shared" si="8"/>
        <v>0</v>
      </c>
      <c r="AJ17" s="88">
        <f t="shared" si="9"/>
        <v>0</v>
      </c>
      <c r="AK17" s="89">
        <f t="shared" si="10"/>
        <v>0</v>
      </c>
      <c r="AL17" s="90">
        <f t="shared" si="11"/>
        <v>0</v>
      </c>
      <c r="AM17" s="88">
        <f t="shared" si="12"/>
        <v>0</v>
      </c>
      <c r="AN17" s="91">
        <f t="shared" si="19"/>
        <v>0</v>
      </c>
      <c r="AO17" s="84">
        <f t="shared" si="13"/>
        <v>0</v>
      </c>
      <c r="AP17" s="88">
        <f t="shared" si="20"/>
        <v>0</v>
      </c>
      <c r="AQ17" s="88">
        <f t="shared" si="14"/>
        <v>0</v>
      </c>
      <c r="AR17" s="48">
        <v>13</v>
      </c>
      <c r="AS17" s="48">
        <f t="shared" si="21"/>
        <v>13</v>
      </c>
      <c r="AT17" s="155" t="str">
        <f>'J01'!AT17:AX17</f>
        <v>Equipe 13</v>
      </c>
      <c r="AU17" s="156"/>
      <c r="AV17" s="156"/>
      <c r="AW17" s="156"/>
      <c r="AX17" s="157"/>
      <c r="AY17" s="4">
        <f t="shared" si="15"/>
        <v>1</v>
      </c>
      <c r="AZ17" s="13">
        <f>'J05'!AY17-AY17</f>
        <v>0</v>
      </c>
      <c r="BA17" s="5" t="str">
        <f>IF(AY17&gt;'J05'!AY17,'J05'!$BA$20,IF(AY17='J05'!AY17,'J05'!$AZ$20,IF(AY17&lt;'J05'!AY17,'J05'!$AY$20)))</f>
        <v>u</v>
      </c>
      <c r="BB17" s="22">
        <f t="shared" si="22"/>
        <v>13</v>
      </c>
      <c r="BC17" s="13">
        <f>SUMPRODUCT(($B$5:$F$14=AT17)*($BW$5:$BW$14))+SUMPRODUCT(($I$5:$M$14=AT17)*($BX$5:$BX$14))+'J05'!BC17</f>
        <v>0</v>
      </c>
      <c r="BD17" s="13">
        <f>SUMPRODUCT(($B$5:$F$14=AT17)*($BY$5:$BY$14))+SUMPRODUCT(($I$5:$M$14=AT17)*($BZ$5:$BZ$14))+'J05'!BD17</f>
        <v>0</v>
      </c>
      <c r="BE17" s="13">
        <f>SUMPRODUCT(($B$5:$F$14=AT17)*($CA$5:$CA$14))+SUMPRODUCT(($I$5:$M$14=AT17)*($CB$5:$CB$14))+'J05'!BE17</f>
        <v>0</v>
      </c>
      <c r="BF17" s="13">
        <f>SUMPRODUCT(($B$5:$F$14=AT17)*($CC$5:$CC$14))+SUMPRODUCT(($I$5:$M$14=AT17)*($CD$5:$CD$14))+'J05'!BF17</f>
        <v>0</v>
      </c>
      <c r="BG17" s="13">
        <f>SUMPRODUCT(($B$5:$F$14=AT17)*($CE$5:$CE$14))+SUMPRODUCT(($I$5:$M$14=AT17)*($CF$5:$CF$14))+'J05'!BG17</f>
        <v>0</v>
      </c>
      <c r="BH17" s="13">
        <f>SUMPRODUCT(($B$5:$F$14=AT17)*($CG$5:$CG$14))+SUMPRODUCT(($I$5:$M$14=AT17)*($CH$5:$CH$14))+'J05'!BH17</f>
        <v>0</v>
      </c>
      <c r="BI17" s="13">
        <f>SUMPRODUCT(($B$5:$F$14=AT17)*($CI$5:$CI$14))+SUMPRODUCT(($I$5:$M$14=AT17)*($CJ$5:$CJ$14))+'J05'!BI17</f>
        <v>0</v>
      </c>
      <c r="BJ17" s="6">
        <f t="shared" si="23"/>
        <v>0</v>
      </c>
      <c r="BK17" s="13">
        <f>SUMPRODUCT(($B$5:$F$14=AT17)*($CK$5:$CK$14))+'J05'!BK17</f>
        <v>0</v>
      </c>
      <c r="BL17" s="13">
        <f>SUMPRODUCT(($B$5:$F$14=AT17)*($CL$5:$CL$14))+'J05'!BL17</f>
        <v>0</v>
      </c>
      <c r="BM17" s="13">
        <f>SUMPRODUCT(($B$5:$F$14=AT17)*($CM$5:$CM$14))+'J05'!BM17</f>
        <v>0</v>
      </c>
      <c r="BN17" s="13">
        <f>SUMPRODUCT(($I$5:$M$14=AT17)*($CN$5:$CN$14))+'J05'!BN17</f>
        <v>0</v>
      </c>
      <c r="BO17" s="13">
        <f>SUMPRODUCT(($I$5:$M$14=AT17)*($CO$5:$CO$14))+'J05'!BO17</f>
        <v>0</v>
      </c>
      <c r="BP17" s="46">
        <f>SUMPRODUCT(($I$5:$M$14=AT17)*($CP$5:$CP$14))+'J05'!BP17</f>
        <v>0</v>
      </c>
      <c r="BQ17" s="44">
        <f t="shared" si="24"/>
        <v>0</v>
      </c>
      <c r="BR17" s="64">
        <f>BQ17+0.0000002</f>
        <v>1.9999999999999999E-7</v>
      </c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4" t="str">
        <f t="shared" si="16"/>
        <v>Equipe 13</v>
      </c>
      <c r="CR17" s="44">
        <f t="shared" si="17"/>
        <v>0</v>
      </c>
      <c r="CS17" s="44">
        <f t="shared" si="18"/>
        <v>1</v>
      </c>
      <c r="CT17" s="44" t="str">
        <f t="shared" si="49"/>
        <v>Equipe 13</v>
      </c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</row>
    <row r="18" spans="1:153" ht="16.5" customHeight="1" x14ac:dyDescent="0.25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47"/>
      <c r="Q18" s="47"/>
      <c r="R18" s="47"/>
      <c r="S18" s="47"/>
      <c r="T18" s="47"/>
      <c r="U18" s="47"/>
      <c r="V18" s="93" t="str">
        <f t="shared" si="0"/>
        <v>Equipe 14</v>
      </c>
      <c r="W18" s="93"/>
      <c r="X18" s="93"/>
      <c r="Y18" s="93"/>
      <c r="Z18" s="94"/>
      <c r="AA18" s="84">
        <f t="shared" si="1"/>
        <v>0</v>
      </c>
      <c r="AB18" s="85" t="str">
        <f t="shared" si="2"/>
        <v>u</v>
      </c>
      <c r="AC18" s="86">
        <f t="shared" si="50"/>
        <v>1</v>
      </c>
      <c r="AD18" s="87">
        <f t="shared" si="3"/>
        <v>0</v>
      </c>
      <c r="AE18" s="88">
        <f t="shared" si="4"/>
        <v>0</v>
      </c>
      <c r="AF18" s="88">
        <f t="shared" si="5"/>
        <v>0</v>
      </c>
      <c r="AG18" s="88">
        <f t="shared" si="6"/>
        <v>0</v>
      </c>
      <c r="AH18" s="88">
        <f t="shared" si="7"/>
        <v>0</v>
      </c>
      <c r="AI18" s="88">
        <f t="shared" si="8"/>
        <v>0</v>
      </c>
      <c r="AJ18" s="88">
        <f t="shared" si="9"/>
        <v>0</v>
      </c>
      <c r="AK18" s="89">
        <f t="shared" si="10"/>
        <v>0</v>
      </c>
      <c r="AL18" s="90">
        <f t="shared" si="11"/>
        <v>0</v>
      </c>
      <c r="AM18" s="88">
        <f t="shared" si="12"/>
        <v>0</v>
      </c>
      <c r="AN18" s="91">
        <f t="shared" si="19"/>
        <v>0</v>
      </c>
      <c r="AO18" s="84">
        <f t="shared" si="13"/>
        <v>0</v>
      </c>
      <c r="AP18" s="88">
        <f t="shared" si="20"/>
        <v>0</v>
      </c>
      <c r="AQ18" s="88">
        <f t="shared" si="14"/>
        <v>0</v>
      </c>
      <c r="AR18" s="48">
        <v>14</v>
      </c>
      <c r="AS18" s="48">
        <f t="shared" si="21"/>
        <v>14</v>
      </c>
      <c r="AT18" s="155" t="str">
        <f>'J01'!AT18:AX18</f>
        <v>Equipe 14</v>
      </c>
      <c r="AU18" s="156"/>
      <c r="AV18" s="156"/>
      <c r="AW18" s="156"/>
      <c r="AX18" s="157"/>
      <c r="AY18" s="4">
        <f t="shared" si="15"/>
        <v>1</v>
      </c>
      <c r="AZ18" s="13">
        <f>'J05'!AY18-AY18</f>
        <v>0</v>
      </c>
      <c r="BA18" s="5" t="str">
        <f>IF(AY18&gt;'J05'!AY18,'J05'!$BA$20,IF(AY18='J05'!AY18,'J05'!$AZ$20,IF(AY18&lt;'J05'!AY18,'J05'!$AY$20)))</f>
        <v>u</v>
      </c>
      <c r="BB18" s="22">
        <f t="shared" si="22"/>
        <v>14</v>
      </c>
      <c r="BC18" s="13">
        <f>SUMPRODUCT(($B$5:$F$14=AT18)*($BW$5:$BW$14))+SUMPRODUCT(($I$5:$M$14=AT18)*($BX$5:$BX$14))+'J05'!BC18</f>
        <v>0</v>
      </c>
      <c r="BD18" s="13">
        <f>SUMPRODUCT(($B$5:$F$14=AT18)*($BY$5:$BY$14))+SUMPRODUCT(($I$5:$M$14=AT18)*($BZ$5:$BZ$14))+'J05'!BD18</f>
        <v>0</v>
      </c>
      <c r="BE18" s="13">
        <f>SUMPRODUCT(($B$5:$F$14=AT18)*($CA$5:$CA$14))+SUMPRODUCT(($I$5:$M$14=AT18)*($CB$5:$CB$14))+'J05'!BE18</f>
        <v>0</v>
      </c>
      <c r="BF18" s="13">
        <f>SUMPRODUCT(($B$5:$F$14=AT18)*($CC$5:$CC$14))+SUMPRODUCT(($I$5:$M$14=AT18)*($CD$5:$CD$14))+'J05'!BF18</f>
        <v>0</v>
      </c>
      <c r="BG18" s="13">
        <f>SUMPRODUCT(($B$5:$F$14=AT18)*($CE$5:$CE$14))+SUMPRODUCT(($I$5:$M$14=AT18)*($CF$5:$CF$14))+'J05'!BG18</f>
        <v>0</v>
      </c>
      <c r="BH18" s="13">
        <f>SUMPRODUCT(($B$5:$F$14=AT18)*($CG$5:$CG$14))+SUMPRODUCT(($I$5:$M$14=AT18)*($CH$5:$CH$14))+'J05'!BH18</f>
        <v>0</v>
      </c>
      <c r="BI18" s="13">
        <f>SUMPRODUCT(($B$5:$F$14=AT18)*($CI$5:$CI$14))+SUMPRODUCT(($I$5:$M$14=AT18)*($CJ$5:$CJ$14))+'J05'!BI18</f>
        <v>0</v>
      </c>
      <c r="BJ18" s="6">
        <f t="shared" si="23"/>
        <v>0</v>
      </c>
      <c r="BK18" s="13">
        <f>SUMPRODUCT(($B$5:$F$14=AT18)*($CK$5:$CK$14))+'J05'!BK18</f>
        <v>0</v>
      </c>
      <c r="BL18" s="13">
        <f>SUMPRODUCT(($B$5:$F$14=AT18)*($CL$5:$CL$14))+'J05'!BL18</f>
        <v>0</v>
      </c>
      <c r="BM18" s="13">
        <f>SUMPRODUCT(($B$5:$F$14=AT18)*($CM$5:$CM$14))+'J05'!BM18</f>
        <v>0</v>
      </c>
      <c r="BN18" s="13">
        <f>SUMPRODUCT(($I$5:$M$14=AT18)*($CN$5:$CN$14))+'J05'!BN18</f>
        <v>0</v>
      </c>
      <c r="BO18" s="13">
        <f>SUMPRODUCT(($I$5:$M$14=AT18)*($CO$5:$CO$14))+'J05'!BO18</f>
        <v>0</v>
      </c>
      <c r="BP18" s="46">
        <f>SUMPRODUCT(($I$5:$M$14=AT18)*($CP$5:$CP$14))+'J05'!BP18</f>
        <v>0</v>
      </c>
      <c r="BQ18" s="44">
        <f t="shared" si="24"/>
        <v>0</v>
      </c>
      <c r="BR18" s="64">
        <f>BQ18+0.0000001</f>
        <v>9.9999999999999995E-8</v>
      </c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4" t="str">
        <f t="shared" si="16"/>
        <v>Equipe 14</v>
      </c>
      <c r="CR18" s="44">
        <f t="shared" si="17"/>
        <v>0</v>
      </c>
      <c r="CS18" s="44">
        <f t="shared" si="18"/>
        <v>1</v>
      </c>
      <c r="CT18" s="44" t="str">
        <f t="shared" si="49"/>
        <v>Equipe 14</v>
      </c>
      <c r="CU18" s="58"/>
      <c r="CV18" s="58"/>
      <c r="CW18" s="58"/>
      <c r="CX18" s="58"/>
      <c r="CY18" s="5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</row>
    <row r="19" spans="1:153" ht="16.5" customHeight="1" x14ac:dyDescent="0.25">
      <c r="A19" s="100"/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47"/>
      <c r="Q19" s="47"/>
      <c r="R19" s="47"/>
      <c r="S19" s="47"/>
      <c r="T19" s="47"/>
      <c r="U19" s="47"/>
      <c r="V19" s="49"/>
      <c r="W19" s="49"/>
      <c r="X19" s="49"/>
      <c r="Y19" s="49"/>
      <c r="Z19" s="49"/>
      <c r="AA19" s="50"/>
      <c r="AB19" s="51"/>
      <c r="AC19" s="50"/>
      <c r="AD19" s="52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142" t="s">
        <v>56</v>
      </c>
      <c r="AP19" s="142"/>
      <c r="AQ19" s="142"/>
      <c r="AR19" s="58"/>
      <c r="AS19" s="58"/>
      <c r="AT19" s="21"/>
      <c r="AU19" s="21"/>
      <c r="AV19" s="21"/>
      <c r="AW19" s="21"/>
      <c r="AX19" s="21"/>
      <c r="AY19" s="60" t="s">
        <v>19</v>
      </c>
      <c r="AZ19" s="60" t="s">
        <v>20</v>
      </c>
      <c r="BA19" s="60" t="s">
        <v>21</v>
      </c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5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58"/>
      <c r="CV19" s="58"/>
      <c r="CW19" s="58"/>
      <c r="CX19" s="58"/>
      <c r="CY19" s="5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</row>
    <row r="20" spans="1:153" ht="16.5" customHeight="1" x14ac:dyDescent="0.25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47"/>
      <c r="Q20" s="47"/>
      <c r="R20" s="47"/>
      <c r="S20" s="47"/>
      <c r="T20" s="47"/>
      <c r="U20" s="47"/>
      <c r="V20" s="53"/>
      <c r="W20" s="53"/>
      <c r="X20" s="53"/>
      <c r="Y20" s="53"/>
      <c r="Z20" s="53"/>
      <c r="AA20" s="54"/>
      <c r="AB20" s="55"/>
      <c r="AC20" s="54"/>
      <c r="AD20" s="56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143">
        <f>SUM(G5:H14)</f>
        <v>0</v>
      </c>
      <c r="AP20" s="143"/>
      <c r="AQ20" s="143"/>
      <c r="AR20" s="58"/>
      <c r="AS20" s="58"/>
      <c r="AT20" s="38"/>
      <c r="AU20" s="38"/>
      <c r="AV20" s="38"/>
      <c r="AW20" s="38"/>
      <c r="AX20" s="38"/>
      <c r="AY20" s="48" t="s">
        <v>19</v>
      </c>
      <c r="AZ20" s="48" t="s">
        <v>20</v>
      </c>
      <c r="BA20" s="48" t="s">
        <v>21</v>
      </c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58"/>
      <c r="CV20" s="58"/>
      <c r="CW20" s="58"/>
      <c r="CX20" s="58"/>
      <c r="CY20" s="5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</row>
    <row r="21" spans="1:153" ht="16.5" customHeight="1" x14ac:dyDescent="0.25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47"/>
      <c r="Q21" s="47"/>
      <c r="R21" s="47"/>
      <c r="S21" s="47"/>
      <c r="T21" s="47"/>
      <c r="U21" s="47"/>
      <c r="V21" s="53"/>
      <c r="W21" s="53"/>
      <c r="X21" s="53"/>
      <c r="Y21" s="53"/>
      <c r="Z21" s="53"/>
      <c r="AA21" s="54"/>
      <c r="AB21" s="55"/>
      <c r="AC21" s="54"/>
      <c r="AD21" s="56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143"/>
      <c r="AP21" s="143"/>
      <c r="AQ21" s="143"/>
      <c r="AR21" s="58"/>
      <c r="AS21" s="58"/>
      <c r="AT21" s="38"/>
      <c r="AU21" s="38"/>
      <c r="AV21" s="38"/>
      <c r="AW21" s="38"/>
      <c r="AX21" s="38"/>
      <c r="AY21" s="58"/>
      <c r="AZ21" s="58"/>
      <c r="BA21" s="63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58"/>
      <c r="CV21" s="58"/>
      <c r="CW21" s="58"/>
      <c r="CX21" s="58"/>
      <c r="CY21" s="5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</row>
    <row r="22" spans="1:153" ht="16.5" customHeight="1" x14ac:dyDescent="0.25">
      <c r="A22" s="100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47"/>
      <c r="Q22" s="47"/>
      <c r="R22" s="47"/>
      <c r="S22" s="47"/>
      <c r="T22" s="47"/>
      <c r="U22" s="47"/>
      <c r="V22" s="53"/>
      <c r="W22" s="53"/>
      <c r="X22" s="53"/>
      <c r="Y22" s="53"/>
      <c r="Z22" s="53"/>
      <c r="AA22" s="54"/>
      <c r="AB22" s="55"/>
      <c r="AC22" s="54"/>
      <c r="AD22" s="56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144" t="s">
        <v>57</v>
      </c>
      <c r="AP22" s="144"/>
      <c r="AQ22" s="144"/>
      <c r="AR22" s="58"/>
      <c r="AS22" s="58"/>
      <c r="AT22" s="38"/>
      <c r="AU22" s="38"/>
      <c r="AV22" s="38"/>
      <c r="AW22" s="38"/>
      <c r="AX22" s="38"/>
      <c r="AY22" s="58"/>
      <c r="AZ22" s="58"/>
      <c r="BA22" s="63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58"/>
      <c r="CV22" s="58"/>
      <c r="CW22" s="58"/>
      <c r="CX22" s="58"/>
      <c r="CY22" s="5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</row>
    <row r="23" spans="1:153" ht="16.5" customHeight="1" x14ac:dyDescent="0.25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47"/>
      <c r="Q23" s="47"/>
      <c r="R23" s="47"/>
      <c r="S23" s="47"/>
      <c r="T23" s="47"/>
      <c r="U23" s="47"/>
      <c r="V23" s="53"/>
      <c r="W23" s="53"/>
      <c r="X23" s="53"/>
      <c r="Y23" s="53"/>
      <c r="Z23" s="53"/>
      <c r="AA23" s="54"/>
      <c r="AB23" s="55"/>
      <c r="AC23" s="54"/>
      <c r="AD23" s="56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144"/>
      <c r="AP23" s="144"/>
      <c r="AQ23" s="144"/>
      <c r="AR23" s="58"/>
      <c r="AS23" s="58"/>
      <c r="AT23" s="38"/>
      <c r="AU23" s="38"/>
      <c r="AV23" s="38"/>
      <c r="AW23" s="38"/>
      <c r="AX23" s="38"/>
      <c r="AY23" s="58"/>
      <c r="AZ23" s="58"/>
      <c r="BA23" s="63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58"/>
      <c r="CV23" s="58"/>
      <c r="CW23" s="58"/>
      <c r="CX23" s="58"/>
      <c r="CY23" s="5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</row>
    <row r="24" spans="1:153" ht="16.5" customHeight="1" x14ac:dyDescent="0.25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47"/>
      <c r="Q24" s="47"/>
      <c r="R24" s="47"/>
      <c r="S24" s="47"/>
      <c r="T24" s="47"/>
      <c r="U24" s="47"/>
      <c r="V24" s="53"/>
      <c r="W24" s="53"/>
      <c r="X24" s="53"/>
      <c r="Y24" s="53"/>
      <c r="Z24" s="53"/>
      <c r="AA24" s="54"/>
      <c r="AB24" s="55"/>
      <c r="AC24" s="54"/>
      <c r="AD24" s="56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143">
        <f>AO20+'J05'!AO24:AP25</f>
        <v>0</v>
      </c>
      <c r="AP24" s="143"/>
      <c r="AQ24" s="143"/>
      <c r="AR24" s="58"/>
      <c r="AS24" s="58"/>
      <c r="AT24" s="38"/>
      <c r="AU24" s="38"/>
      <c r="AV24" s="38"/>
      <c r="AW24" s="38"/>
      <c r="AX24" s="38"/>
      <c r="AY24" s="58"/>
      <c r="AZ24" s="58"/>
      <c r="BA24" s="63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</row>
    <row r="25" spans="1:153" ht="16.5" customHeight="1" x14ac:dyDescent="0.25">
      <c r="A25" s="100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47"/>
      <c r="Q25" s="47"/>
      <c r="R25" s="47"/>
      <c r="S25" s="47"/>
      <c r="T25" s="47"/>
      <c r="U25" s="47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143"/>
      <c r="AP25" s="143"/>
      <c r="AQ25" s="143"/>
      <c r="AR25" s="48"/>
      <c r="AS25" s="48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48"/>
      <c r="EW25" s="48"/>
    </row>
    <row r="26" spans="1:153" ht="16.5" customHeight="1" x14ac:dyDescent="0.25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47"/>
      <c r="Q26" s="47"/>
      <c r="R26" s="47"/>
      <c r="S26" s="47"/>
      <c r="T26" s="47"/>
      <c r="U26" s="47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162" t="s">
        <v>58</v>
      </c>
      <c r="AP26" s="162"/>
      <c r="AQ26" s="162"/>
      <c r="AR26" s="48"/>
      <c r="AS26" s="48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  <c r="EU26" s="48"/>
      <c r="EV26" s="48"/>
      <c r="EW26" s="48"/>
    </row>
    <row r="27" spans="1:153" ht="16.5" customHeight="1" x14ac:dyDescent="0.25">
      <c r="A27" s="100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47"/>
      <c r="Q27" s="47"/>
      <c r="R27" s="47"/>
      <c r="S27" s="47"/>
      <c r="T27" s="47"/>
      <c r="U27" s="47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162"/>
      <c r="AP27" s="162"/>
      <c r="AQ27" s="162"/>
      <c r="AR27" s="48"/>
      <c r="AS27" s="48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  <c r="EU27" s="48"/>
      <c r="EV27" s="48"/>
      <c r="EW27" s="48"/>
    </row>
    <row r="28" spans="1:153" ht="16.5" customHeight="1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47"/>
      <c r="Q28" s="47"/>
      <c r="R28" s="47"/>
      <c r="S28" s="47"/>
      <c r="T28" s="47"/>
      <c r="U28" s="47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146" t="str">
        <f>IF(AE5=0,"",SUM(AI5:AI24)/SUM(AE5:AE24)*2)</f>
        <v/>
      </c>
      <c r="AP28" s="146"/>
      <c r="AQ28" s="146"/>
      <c r="AR28" s="48"/>
      <c r="AS28" s="48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  <c r="EU28" s="48"/>
      <c r="EV28" s="48"/>
      <c r="EW28" s="48"/>
    </row>
    <row r="29" spans="1:153" ht="16.5" customHeight="1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47"/>
      <c r="Q29" s="47"/>
      <c r="R29" s="47"/>
      <c r="S29" s="47"/>
      <c r="T29" s="47"/>
      <c r="U29" s="47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146"/>
      <c r="AP29" s="146"/>
      <c r="AQ29" s="146"/>
      <c r="AR29" s="48"/>
      <c r="AS29" s="48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  <c r="EU29" s="48"/>
      <c r="EV29" s="48"/>
      <c r="EW29" s="48"/>
    </row>
    <row r="30" spans="1:153" ht="16.5" customHeight="1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47"/>
      <c r="Q30" s="47"/>
      <c r="R30" s="47"/>
      <c r="S30" s="47"/>
      <c r="T30" s="47"/>
      <c r="U30" s="47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48"/>
      <c r="AS30" s="48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  <c r="EU30" s="48"/>
      <c r="EV30" s="48"/>
      <c r="EW30" s="48"/>
    </row>
    <row r="31" spans="1:153" ht="16.5" customHeigh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48"/>
      <c r="AS31" s="48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/>
      <c r="EU31" s="48"/>
      <c r="EV31" s="48"/>
      <c r="EW31" s="48"/>
    </row>
    <row r="32" spans="1:153" ht="16.5" customHeight="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48"/>
      <c r="AS32" s="48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48"/>
      <c r="EW32" s="48"/>
    </row>
    <row r="33" spans="1:153" ht="16.5" customHeight="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48"/>
      <c r="AS33" s="48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</row>
    <row r="34" spans="1:153" ht="16.5" customHeight="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48"/>
      <c r="AS34" s="48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48"/>
      <c r="EW34" s="48"/>
    </row>
    <row r="35" spans="1:153" ht="16.5" customHeight="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48"/>
      <c r="AS35" s="48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</row>
    <row r="36" spans="1:153" ht="16.5" customHeight="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48"/>
      <c r="AS36" s="48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</row>
  </sheetData>
  <mergeCells count="129">
    <mergeCell ref="O1:T2"/>
    <mergeCell ref="I1:N2"/>
    <mergeCell ref="A1:H2"/>
    <mergeCell ref="AO19:AQ19"/>
    <mergeCell ref="AO20:AQ21"/>
    <mergeCell ref="AO22:AQ23"/>
    <mergeCell ref="AO24:AQ25"/>
    <mergeCell ref="AO26:AQ27"/>
    <mergeCell ref="AO28:AQ29"/>
    <mergeCell ref="AK3:AK4"/>
    <mergeCell ref="AO3:AQ3"/>
    <mergeCell ref="AL3:AN3"/>
    <mergeCell ref="AJ3:AJ4"/>
    <mergeCell ref="AI3:AI4"/>
    <mergeCell ref="O11:R11"/>
    <mergeCell ref="O10:R10"/>
    <mergeCell ref="O9:R9"/>
    <mergeCell ref="O8:R8"/>
    <mergeCell ref="O7:R7"/>
    <mergeCell ref="B5:F5"/>
    <mergeCell ref="I6:M6"/>
    <mergeCell ref="I5:M5"/>
    <mergeCell ref="V5:Z5"/>
    <mergeCell ref="V1:AQ2"/>
    <mergeCell ref="BB3:BB4"/>
    <mergeCell ref="BN3:BP3"/>
    <mergeCell ref="BK3:BM3"/>
    <mergeCell ref="BI3:BI4"/>
    <mergeCell ref="BH3:BH4"/>
    <mergeCell ref="BG3:BG4"/>
    <mergeCell ref="BF3:BF4"/>
    <mergeCell ref="BE3:BE4"/>
    <mergeCell ref="BD3:BD4"/>
    <mergeCell ref="CN3:CP3"/>
    <mergeCell ref="CK3:CM3"/>
    <mergeCell ref="AT12:AX12"/>
    <mergeCell ref="AT11:AX11"/>
    <mergeCell ref="AT10:AX10"/>
    <mergeCell ref="AT9:AX9"/>
    <mergeCell ref="AT8:AX8"/>
    <mergeCell ref="AT7:AX7"/>
    <mergeCell ref="CJ1:CJ3"/>
    <mergeCell ref="CI1:CI3"/>
    <mergeCell ref="CH1:CH3"/>
    <mergeCell ref="CG1:CG3"/>
    <mergeCell ref="CF1:CF3"/>
    <mergeCell ref="CE1:CE3"/>
    <mergeCell ref="AT1:BP2"/>
    <mergeCell ref="AT3:AX4"/>
    <mergeCell ref="AZ3:BA4"/>
    <mergeCell ref="AY3:AY4"/>
    <mergeCell ref="BJ3:BJ4"/>
    <mergeCell ref="CD1:CD3"/>
    <mergeCell ref="CC1:CC3"/>
    <mergeCell ref="CB1:CB3"/>
    <mergeCell ref="AT6:AX6"/>
    <mergeCell ref="AT5:AX5"/>
    <mergeCell ref="A3:A4"/>
    <mergeCell ref="B3:F4"/>
    <mergeCell ref="H3:H4"/>
    <mergeCell ref="G3:G4"/>
    <mergeCell ref="I3:M4"/>
    <mergeCell ref="AC3:AC4"/>
    <mergeCell ref="B6:F6"/>
    <mergeCell ref="B12:F12"/>
    <mergeCell ref="B11:F11"/>
    <mergeCell ref="B10:F10"/>
    <mergeCell ref="B9:F9"/>
    <mergeCell ref="B8:F8"/>
    <mergeCell ref="B7:F7"/>
    <mergeCell ref="I12:M12"/>
    <mergeCell ref="I11:M11"/>
    <mergeCell ref="I10:M10"/>
    <mergeCell ref="I9:M9"/>
    <mergeCell ref="S11:T11"/>
    <mergeCell ref="S10:T10"/>
    <mergeCell ref="S9:T9"/>
    <mergeCell ref="S8:T8"/>
    <mergeCell ref="S7:T7"/>
    <mergeCell ref="S6:T6"/>
    <mergeCell ref="S5:T5"/>
    <mergeCell ref="A15:O30"/>
    <mergeCell ref="B14:F14"/>
    <mergeCell ref="B13:F13"/>
    <mergeCell ref="I14:M14"/>
    <mergeCell ref="I13:M13"/>
    <mergeCell ref="AH3:AH4"/>
    <mergeCell ref="AG3:AG4"/>
    <mergeCell ref="AF3:AF4"/>
    <mergeCell ref="AE3:AE4"/>
    <mergeCell ref="AD3:AD4"/>
    <mergeCell ref="V6:Z6"/>
    <mergeCell ref="N3:N4"/>
    <mergeCell ref="V3:Z4"/>
    <mergeCell ref="AA3:AB4"/>
    <mergeCell ref="S3:T4"/>
    <mergeCell ref="O6:R6"/>
    <mergeCell ref="O5:R5"/>
    <mergeCell ref="O3:R4"/>
    <mergeCell ref="I8:M8"/>
    <mergeCell ref="I7:M7"/>
    <mergeCell ref="V12:Z12"/>
    <mergeCell ref="V11:Z11"/>
    <mergeCell ref="V10:Z10"/>
    <mergeCell ref="V9:Z9"/>
    <mergeCell ref="V18:Z18"/>
    <mergeCell ref="V17:Z17"/>
    <mergeCell ref="V16:Z16"/>
    <mergeCell ref="V15:Z15"/>
    <mergeCell ref="V14:Z14"/>
    <mergeCell ref="V13:Z13"/>
    <mergeCell ref="V8:Z8"/>
    <mergeCell ref="V7:Z7"/>
    <mergeCell ref="CA1:CA3"/>
    <mergeCell ref="BZ1:BZ3"/>
    <mergeCell ref="BY1:BY3"/>
    <mergeCell ref="BX1:BX3"/>
    <mergeCell ref="BW1:BW3"/>
    <mergeCell ref="BV1:BV3"/>
    <mergeCell ref="BU1:BU3"/>
    <mergeCell ref="BT1:BT3"/>
    <mergeCell ref="BS1:BS3"/>
    <mergeCell ref="AT18:AX18"/>
    <mergeCell ref="AT17:AX17"/>
    <mergeCell ref="AT16:AX16"/>
    <mergeCell ref="AT15:AX15"/>
    <mergeCell ref="AT14:AX14"/>
    <mergeCell ref="AT13:AX13"/>
    <mergeCell ref="BC3:BC4"/>
  </mergeCells>
  <conditionalFormatting sqref="AA5:AA24">
    <cfRule type="cellIs" dxfId="84" priority="3" operator="lessThan">
      <formula>0</formula>
    </cfRule>
    <cfRule type="cellIs" dxfId="83" priority="4" operator="greaterThan">
      <formula>0</formula>
    </cfRule>
  </conditionalFormatting>
  <conditionalFormatting sqref="AB5:AB24">
    <cfRule type="cellIs" dxfId="82" priority="1" operator="equal">
      <formula>"q"</formula>
    </cfRule>
    <cfRule type="cellIs" dxfId="81" priority="2" operator="equal">
      <formula>"p"</formula>
    </cfRule>
  </conditionalFormatting>
  <dataValidations count="2">
    <dataValidation type="list" allowBlank="1" showInputMessage="1" showErrorMessage="1" sqref="I12:M14 B12:F14">
      <formula1>Lesclubs</formula1>
    </dataValidation>
    <dataValidation type="list" allowBlank="1" showInputMessage="1" showErrorMessage="1" sqref="B5:F11 I5:M11">
      <formula1>Lesengagés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R36"/>
  <sheetViews>
    <sheetView workbookViewId="0">
      <selection sqref="A1:H2"/>
    </sheetView>
  </sheetViews>
  <sheetFormatPr baseColWidth="10" defaultRowHeight="16.5" customHeight="1" x14ac:dyDescent="0.25"/>
  <cols>
    <col min="1" max="14" width="5.42578125" style="2" customWidth="1"/>
    <col min="15" max="18" width="6.7109375" style="2" customWidth="1"/>
    <col min="19" max="43" width="5.42578125" style="2" customWidth="1"/>
    <col min="44" max="45" width="5.42578125" style="3" hidden="1" customWidth="1"/>
    <col min="46" max="68" width="5.42578125" style="2" hidden="1" customWidth="1"/>
    <col min="69" max="70" width="26.28515625" style="3" hidden="1" customWidth="1"/>
    <col min="71" max="94" width="5.42578125" style="3" hidden="1" customWidth="1"/>
    <col min="95" max="95" width="38.85546875" style="3" hidden="1" customWidth="1"/>
    <col min="96" max="96" width="22.28515625" style="3" hidden="1" customWidth="1"/>
    <col min="97" max="97" width="5.42578125" style="3" hidden="1" customWidth="1"/>
    <col min="98" max="98" width="38.85546875" style="3" hidden="1" customWidth="1"/>
    <col min="99" max="210" width="5.42578125" style="3" customWidth="1"/>
    <col min="211" max="215" width="5.42578125" style="2" customWidth="1"/>
    <col min="216" max="378" width="5.42578125" style="1" customWidth="1"/>
    <col min="379" max="382" width="11" style="1"/>
  </cols>
  <sheetData>
    <row r="1" spans="1:153" ht="16.5" customHeight="1" thickTop="1" x14ac:dyDescent="0.25">
      <c r="A1" s="158" t="str">
        <f>'J01'!A1:C2</f>
        <v>Nom du Championnat</v>
      </c>
      <c r="B1" s="159"/>
      <c r="C1" s="159"/>
      <c r="D1" s="159"/>
      <c r="E1" s="159"/>
      <c r="F1" s="159"/>
      <c r="G1" s="159"/>
      <c r="H1" s="159"/>
      <c r="I1" s="134" t="str">
        <f>'J01'!H1:K2</f>
        <v>2016-2017</v>
      </c>
      <c r="J1" s="135"/>
      <c r="K1" s="135"/>
      <c r="L1" s="135"/>
      <c r="M1" s="135"/>
      <c r="N1" s="136"/>
      <c r="O1" s="130" t="s">
        <v>33</v>
      </c>
      <c r="P1" s="130"/>
      <c r="Q1" s="130"/>
      <c r="R1" s="130"/>
      <c r="S1" s="130"/>
      <c r="T1" s="131"/>
      <c r="U1" s="24"/>
      <c r="V1" s="153" t="s">
        <v>2</v>
      </c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48"/>
      <c r="AS1" s="48"/>
      <c r="AT1" s="129" t="s">
        <v>2</v>
      </c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48"/>
      <c r="BR1" s="48"/>
      <c r="BS1" s="95" t="s">
        <v>13</v>
      </c>
      <c r="BT1" s="95" t="s">
        <v>14</v>
      </c>
      <c r="BU1" s="95" t="s">
        <v>13</v>
      </c>
      <c r="BV1" s="95" t="s">
        <v>14</v>
      </c>
      <c r="BW1" s="95" t="s">
        <v>13</v>
      </c>
      <c r="BX1" s="95" t="s">
        <v>14</v>
      </c>
      <c r="BY1" s="95" t="s">
        <v>13</v>
      </c>
      <c r="BZ1" s="95" t="s">
        <v>14</v>
      </c>
      <c r="CA1" s="95" t="s">
        <v>13</v>
      </c>
      <c r="CB1" s="95" t="s">
        <v>14</v>
      </c>
      <c r="CC1" s="95" t="s">
        <v>13</v>
      </c>
      <c r="CD1" s="95" t="s">
        <v>14</v>
      </c>
      <c r="CE1" s="95" t="s">
        <v>13</v>
      </c>
      <c r="CF1" s="95" t="s">
        <v>14</v>
      </c>
      <c r="CG1" s="95" t="s">
        <v>13</v>
      </c>
      <c r="CH1" s="95" t="s">
        <v>14</v>
      </c>
      <c r="CI1" s="95" t="s">
        <v>13</v>
      </c>
      <c r="CJ1" s="95" t="s">
        <v>14</v>
      </c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  <c r="DO1" s="48"/>
      <c r="DP1" s="48"/>
      <c r="DQ1" s="48"/>
      <c r="DR1" s="48"/>
      <c r="DS1" s="48"/>
      <c r="DT1" s="48"/>
      <c r="DU1" s="48"/>
      <c r="DV1" s="48"/>
      <c r="DW1" s="48"/>
      <c r="DX1" s="48"/>
      <c r="DY1" s="48"/>
      <c r="DZ1" s="48"/>
      <c r="EA1" s="48"/>
      <c r="EB1" s="48"/>
      <c r="EC1" s="48"/>
      <c r="ED1" s="48"/>
      <c r="EE1" s="48"/>
      <c r="EF1" s="48"/>
      <c r="EG1" s="48"/>
      <c r="EH1" s="48"/>
      <c r="EI1" s="48"/>
      <c r="EJ1" s="48"/>
      <c r="EK1" s="48"/>
      <c r="EL1" s="48"/>
      <c r="EM1" s="48"/>
      <c r="EN1" s="48"/>
      <c r="EO1" s="48"/>
      <c r="EP1" s="48"/>
      <c r="EQ1" s="48"/>
      <c r="ER1" s="48"/>
      <c r="ES1" s="48"/>
      <c r="ET1" s="48"/>
      <c r="EU1" s="48"/>
      <c r="EV1" s="48"/>
      <c r="EW1" s="48"/>
    </row>
    <row r="2" spans="1:153" ht="16.5" customHeight="1" thickBot="1" x14ac:dyDescent="0.3">
      <c r="A2" s="160"/>
      <c r="B2" s="161"/>
      <c r="C2" s="161"/>
      <c r="D2" s="161"/>
      <c r="E2" s="161"/>
      <c r="F2" s="161"/>
      <c r="G2" s="161"/>
      <c r="H2" s="161"/>
      <c r="I2" s="137"/>
      <c r="J2" s="138"/>
      <c r="K2" s="138"/>
      <c r="L2" s="138"/>
      <c r="M2" s="138"/>
      <c r="N2" s="139"/>
      <c r="O2" s="132"/>
      <c r="P2" s="132"/>
      <c r="Q2" s="132"/>
      <c r="R2" s="132"/>
      <c r="S2" s="132"/>
      <c r="T2" s="133"/>
      <c r="U2" s="2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48"/>
      <c r="AS2" s="48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48"/>
      <c r="BR2" s="48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  <c r="CH2" s="95"/>
      <c r="CI2" s="95"/>
      <c r="CJ2" s="95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</row>
    <row r="3" spans="1:153" ht="16.5" customHeight="1" thickTop="1" x14ac:dyDescent="0.25">
      <c r="A3" s="119" t="s">
        <v>3</v>
      </c>
      <c r="B3" s="120" t="s">
        <v>4</v>
      </c>
      <c r="C3" s="120"/>
      <c r="D3" s="120"/>
      <c r="E3" s="120"/>
      <c r="F3" s="120"/>
      <c r="G3" s="120" t="s">
        <v>5</v>
      </c>
      <c r="H3" s="120" t="s">
        <v>5</v>
      </c>
      <c r="I3" s="120" t="s">
        <v>4</v>
      </c>
      <c r="J3" s="120"/>
      <c r="K3" s="120"/>
      <c r="L3" s="120"/>
      <c r="M3" s="120"/>
      <c r="N3" s="106" t="s">
        <v>3</v>
      </c>
      <c r="O3" s="116" t="s">
        <v>54</v>
      </c>
      <c r="P3" s="117"/>
      <c r="Q3" s="117"/>
      <c r="R3" s="111"/>
      <c r="S3" s="111" t="s">
        <v>55</v>
      </c>
      <c r="T3" s="112"/>
      <c r="U3" s="24"/>
      <c r="V3" s="102" t="s">
        <v>4</v>
      </c>
      <c r="W3" s="102"/>
      <c r="X3" s="102"/>
      <c r="Y3" s="102"/>
      <c r="Z3" s="107"/>
      <c r="AA3" s="104" t="s">
        <v>6</v>
      </c>
      <c r="AB3" s="109"/>
      <c r="AC3" s="121" t="s">
        <v>32</v>
      </c>
      <c r="AD3" s="104" t="s">
        <v>8</v>
      </c>
      <c r="AE3" s="102" t="s">
        <v>9</v>
      </c>
      <c r="AF3" s="102" t="s">
        <v>10</v>
      </c>
      <c r="AG3" s="102" t="s">
        <v>11</v>
      </c>
      <c r="AH3" s="102" t="s">
        <v>3</v>
      </c>
      <c r="AI3" s="102" t="s">
        <v>15</v>
      </c>
      <c r="AJ3" s="102" t="s">
        <v>16</v>
      </c>
      <c r="AK3" s="109" t="s">
        <v>12</v>
      </c>
      <c r="AL3" s="147" t="s">
        <v>13</v>
      </c>
      <c r="AM3" s="102"/>
      <c r="AN3" s="107"/>
      <c r="AO3" s="104" t="s">
        <v>14</v>
      </c>
      <c r="AP3" s="102"/>
      <c r="AQ3" s="102"/>
      <c r="AR3" s="48"/>
      <c r="AS3" s="48"/>
      <c r="AT3" s="99" t="s">
        <v>4</v>
      </c>
      <c r="AU3" s="99"/>
      <c r="AV3" s="99"/>
      <c r="AW3" s="99"/>
      <c r="AX3" s="99"/>
      <c r="AY3" s="99" t="s">
        <v>7</v>
      </c>
      <c r="AZ3" s="99" t="s">
        <v>6</v>
      </c>
      <c r="BA3" s="99"/>
      <c r="BB3" s="99" t="s">
        <v>7</v>
      </c>
      <c r="BC3" s="99" t="s">
        <v>8</v>
      </c>
      <c r="BD3" s="99" t="s">
        <v>9</v>
      </c>
      <c r="BE3" s="99" t="s">
        <v>10</v>
      </c>
      <c r="BF3" s="99" t="s">
        <v>11</v>
      </c>
      <c r="BG3" s="99" t="s">
        <v>3</v>
      </c>
      <c r="BH3" s="99" t="s">
        <v>15</v>
      </c>
      <c r="BI3" s="99" t="s">
        <v>16</v>
      </c>
      <c r="BJ3" s="99" t="s">
        <v>12</v>
      </c>
      <c r="BK3" s="99" t="s">
        <v>13</v>
      </c>
      <c r="BL3" s="99"/>
      <c r="BM3" s="99"/>
      <c r="BN3" s="99" t="s">
        <v>14</v>
      </c>
      <c r="BO3" s="99"/>
      <c r="BP3" s="99"/>
      <c r="BQ3" s="48"/>
      <c r="BR3" s="48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128" t="s">
        <v>13</v>
      </c>
      <c r="CL3" s="128"/>
      <c r="CM3" s="128"/>
      <c r="CN3" s="128" t="s">
        <v>14</v>
      </c>
      <c r="CO3" s="128"/>
      <c r="CP3" s="12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</row>
    <row r="4" spans="1:153" ht="16.5" customHeight="1" thickBot="1" x14ac:dyDescent="0.3">
      <c r="A4" s="119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06"/>
      <c r="O4" s="116"/>
      <c r="P4" s="117"/>
      <c r="Q4" s="117"/>
      <c r="R4" s="111"/>
      <c r="S4" s="111"/>
      <c r="T4" s="112"/>
      <c r="U4" s="24"/>
      <c r="V4" s="103"/>
      <c r="W4" s="103"/>
      <c r="X4" s="103"/>
      <c r="Y4" s="103"/>
      <c r="Z4" s="108"/>
      <c r="AA4" s="105"/>
      <c r="AB4" s="110"/>
      <c r="AC4" s="122"/>
      <c r="AD4" s="105"/>
      <c r="AE4" s="103"/>
      <c r="AF4" s="103"/>
      <c r="AG4" s="103"/>
      <c r="AH4" s="103"/>
      <c r="AI4" s="103"/>
      <c r="AJ4" s="103"/>
      <c r="AK4" s="110"/>
      <c r="AL4" s="40" t="s">
        <v>10</v>
      </c>
      <c r="AM4" s="41" t="s">
        <v>11</v>
      </c>
      <c r="AN4" s="42" t="s">
        <v>3</v>
      </c>
      <c r="AO4" s="43" t="s">
        <v>10</v>
      </c>
      <c r="AP4" s="41" t="s">
        <v>11</v>
      </c>
      <c r="AQ4" s="41" t="s">
        <v>3</v>
      </c>
      <c r="AR4" s="48"/>
      <c r="AS4" s="48" t="s">
        <v>7</v>
      </c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4" t="s">
        <v>10</v>
      </c>
      <c r="BL4" s="4" t="s">
        <v>11</v>
      </c>
      <c r="BM4" s="4" t="s">
        <v>3</v>
      </c>
      <c r="BN4" s="4" t="s">
        <v>10</v>
      </c>
      <c r="BO4" s="4" t="s">
        <v>11</v>
      </c>
      <c r="BP4" s="46" t="s">
        <v>3</v>
      </c>
      <c r="BQ4" s="44" t="s">
        <v>17</v>
      </c>
      <c r="BR4" s="44" t="s">
        <v>17</v>
      </c>
      <c r="BS4" s="44" t="s">
        <v>3</v>
      </c>
      <c r="BT4" s="44" t="s">
        <v>3</v>
      </c>
      <c r="BU4" s="44" t="s">
        <v>8</v>
      </c>
      <c r="BV4" s="44" t="s">
        <v>8</v>
      </c>
      <c r="BW4" s="44" t="s">
        <v>18</v>
      </c>
      <c r="BX4" s="44" t="s">
        <v>18</v>
      </c>
      <c r="BY4" s="44" t="s">
        <v>9</v>
      </c>
      <c r="BZ4" s="44" t="s">
        <v>9</v>
      </c>
      <c r="CA4" s="44" t="s">
        <v>10</v>
      </c>
      <c r="CB4" s="44" t="s">
        <v>10</v>
      </c>
      <c r="CC4" s="44" t="s">
        <v>11</v>
      </c>
      <c r="CD4" s="44" t="s">
        <v>11</v>
      </c>
      <c r="CE4" s="44" t="s">
        <v>3</v>
      </c>
      <c r="CF4" s="44" t="s">
        <v>3</v>
      </c>
      <c r="CG4" s="44" t="s">
        <v>15</v>
      </c>
      <c r="CH4" s="44" t="s">
        <v>15</v>
      </c>
      <c r="CI4" s="44" t="s">
        <v>16</v>
      </c>
      <c r="CJ4" s="44" t="s">
        <v>16</v>
      </c>
      <c r="CK4" s="44" t="s">
        <v>10</v>
      </c>
      <c r="CL4" s="44" t="s">
        <v>11</v>
      </c>
      <c r="CM4" s="44" t="s">
        <v>3</v>
      </c>
      <c r="CN4" s="44" t="s">
        <v>10</v>
      </c>
      <c r="CO4" s="44" t="s">
        <v>11</v>
      </c>
      <c r="CP4" s="45" t="s">
        <v>3</v>
      </c>
      <c r="CQ4" s="44" t="s">
        <v>4</v>
      </c>
      <c r="CR4" s="44" t="s">
        <v>17</v>
      </c>
      <c r="CS4" s="44" t="s">
        <v>7</v>
      </c>
      <c r="CT4" s="44" t="s">
        <v>4</v>
      </c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</row>
    <row r="5" spans="1:153" ht="16.5" customHeight="1" thickTop="1" x14ac:dyDescent="0.25">
      <c r="A5" s="72"/>
      <c r="B5" s="118"/>
      <c r="C5" s="118"/>
      <c r="D5" s="118"/>
      <c r="E5" s="118"/>
      <c r="F5" s="118"/>
      <c r="G5" s="20"/>
      <c r="H5" s="20"/>
      <c r="I5" s="118"/>
      <c r="J5" s="118"/>
      <c r="K5" s="118"/>
      <c r="L5" s="118"/>
      <c r="M5" s="118"/>
      <c r="N5" s="71"/>
      <c r="O5" s="113"/>
      <c r="P5" s="114"/>
      <c r="Q5" s="114"/>
      <c r="R5" s="115"/>
      <c r="S5" s="126"/>
      <c r="T5" s="127"/>
      <c r="U5" s="24"/>
      <c r="V5" s="151" t="str">
        <f t="shared" ref="V5:V18" si="0">VLOOKUP(AR5,$AS$5:$AX$18,2,0)</f>
        <v>Equipe 01</v>
      </c>
      <c r="W5" s="151"/>
      <c r="X5" s="151"/>
      <c r="Y5" s="151"/>
      <c r="Z5" s="152"/>
      <c r="AA5" s="76">
        <f t="shared" ref="AA5:AA18" si="1">VLOOKUP(V5,$AT$5:$BP$18,7,0)</f>
        <v>0</v>
      </c>
      <c r="AB5" s="77" t="str">
        <f t="shared" ref="AB5:AB18" si="2">VLOOKUP(V5,$AT$5:$BP$18,8,0)</f>
        <v>u</v>
      </c>
      <c r="AC5" s="78">
        <v>1</v>
      </c>
      <c r="AD5" s="79">
        <f t="shared" ref="AD5:AD18" si="3">VLOOKUP(V5,$AT$5:$BP$18,10,0)</f>
        <v>0</v>
      </c>
      <c r="AE5" s="80">
        <f t="shared" ref="AE5:AE18" si="4">VLOOKUP(V5,$AT$5:$BP$18,11,0)</f>
        <v>0</v>
      </c>
      <c r="AF5" s="80">
        <f t="shared" ref="AF5:AF18" si="5">VLOOKUP(V5,$AT$5:$BP$18,12,0)</f>
        <v>0</v>
      </c>
      <c r="AG5" s="80">
        <f t="shared" ref="AG5:AG18" si="6">VLOOKUP(V5,$AT$5:$BP$18,13,0)</f>
        <v>0</v>
      </c>
      <c r="AH5" s="80">
        <f t="shared" ref="AH5:AH18" si="7">VLOOKUP(V5,$AT$5:$BP$18,14,0)</f>
        <v>0</v>
      </c>
      <c r="AI5" s="80">
        <f t="shared" ref="AI5:AI18" si="8">VLOOKUP(V5,$AT$5:$BP$18,15,0)</f>
        <v>0</v>
      </c>
      <c r="AJ5" s="80">
        <f t="shared" ref="AJ5:AJ18" si="9">VLOOKUP(V5,$AT$5:$BP$18,16,0)</f>
        <v>0</v>
      </c>
      <c r="AK5" s="81">
        <f t="shared" ref="AK5:AK18" si="10">VLOOKUP(V5,$AT$5:$BP$18,17,0)</f>
        <v>0</v>
      </c>
      <c r="AL5" s="82">
        <f t="shared" ref="AL5:AL18" si="11">VLOOKUP(V5,$AT$5:$BP$18,18,0)</f>
        <v>0</v>
      </c>
      <c r="AM5" s="80">
        <f t="shared" ref="AM5:AM18" si="12">VLOOKUP(V5,$AT$5:$BP$18,19,0)</f>
        <v>0</v>
      </c>
      <c r="AN5" s="83">
        <f>VLOOKUP(V5,$AT$5:$BP$18,20,0)</f>
        <v>0</v>
      </c>
      <c r="AO5" s="76">
        <f t="shared" ref="AO5:AO18" si="13">VLOOKUP(V5,$AT$5:$BP$18,21,0)</f>
        <v>0</v>
      </c>
      <c r="AP5" s="80">
        <f>VLOOKUP(V5,$AT$5:$BP$18,22,0)</f>
        <v>0</v>
      </c>
      <c r="AQ5" s="80">
        <f t="shared" ref="AQ5:AQ18" si="14">VLOOKUP(V5,$AT$5:$BP$18,23,0)</f>
        <v>0</v>
      </c>
      <c r="AR5" s="48">
        <v>1</v>
      </c>
      <c r="AS5" s="48">
        <f>BB5</f>
        <v>1</v>
      </c>
      <c r="AT5" s="155" t="str">
        <f>'J01'!AT5:AX5</f>
        <v>Equipe 01</v>
      </c>
      <c r="AU5" s="156"/>
      <c r="AV5" s="156"/>
      <c r="AW5" s="156"/>
      <c r="AX5" s="157"/>
      <c r="AY5" s="4">
        <f t="shared" ref="AY5:AY18" si="15">RANK(BQ5,$BQ$5:$BQ$18)</f>
        <v>1</v>
      </c>
      <c r="AZ5" s="4">
        <f>'J06'!AY5-AY5</f>
        <v>0</v>
      </c>
      <c r="BA5" s="5" t="str">
        <f>IF(AY5&gt;'J06'!AY5,'J06'!$BA$20,IF(AY5='J06'!AY5,'J06'!$AZ$20,IF(AY5&lt;'J06'!AY5,'J06'!$AY$20)))</f>
        <v>u</v>
      </c>
      <c r="BB5" s="4">
        <f>RANK(BR5,$BR$5:$BR$18)</f>
        <v>1</v>
      </c>
      <c r="BC5" s="4">
        <f>SUMPRODUCT(($B$5:$F$14=AT5)*($BW$5:$BW$14))+SUMPRODUCT(($I$5:$M$14=AT5)*($BX$5:$BX$14))+'J06'!BC5</f>
        <v>0</v>
      </c>
      <c r="BD5" s="4">
        <f>SUMPRODUCT(($B$5:$F$14=AT5)*($BY$5:$BY$14))+SUMPRODUCT(($I$5:$M$14=AT5)*($BZ$5:$BZ$14))+'J06'!BD5</f>
        <v>0</v>
      </c>
      <c r="BE5" s="4">
        <f>SUMPRODUCT(($B$5:$F$14=AT5)*($CA$5:$CA$14))+SUMPRODUCT(($I$5:$M$14=AT5)*($CB$5:$CB$14))+'J06'!BE5</f>
        <v>0</v>
      </c>
      <c r="BF5" s="4">
        <f>SUMPRODUCT(($B$5:$F$14=AT5)*($CC$5:$CC$14))+SUMPRODUCT(($I$5:$M$14=AT5)*($CD$5:$CD$14))+'J06'!BF5</f>
        <v>0</v>
      </c>
      <c r="BG5" s="4">
        <f>SUMPRODUCT(($B$5:$F$14=AT5)*($CE$5:$CE$14))+SUMPRODUCT(($I$5:$M$14=AT5)*($CF$5:$CF$14))+'J06'!BG5</f>
        <v>0</v>
      </c>
      <c r="BH5" s="4">
        <f>SUMPRODUCT(($B$5:$F$14=AT5)*($CG$5:$CG$14))+SUMPRODUCT(($I$5:$M$14=AT5)*($CH$5:$CH$14))+'J06'!BH5</f>
        <v>0</v>
      </c>
      <c r="BI5" s="4">
        <f>SUMPRODUCT(($B$5:$F$14=AT5)*($CI$5:$CI$14))+SUMPRODUCT(($I$5:$M$14=AT5)*($CJ$5:$CJ$14))+'J06'!BI5</f>
        <v>0</v>
      </c>
      <c r="BJ5" s="4">
        <f>BH5-BI5</f>
        <v>0</v>
      </c>
      <c r="BK5" s="4">
        <f>SUMPRODUCT(($B$5:$F$14=AT5)*($CK$5:$CK$14))+'J06'!BK5</f>
        <v>0</v>
      </c>
      <c r="BL5" s="4">
        <f>SUMPRODUCT(($B$5:$F$14=AT5)*($CL$5:$CL$14))+'J06'!BL5</f>
        <v>0</v>
      </c>
      <c r="BM5" s="4">
        <f>SUMPRODUCT(($B$5:$F$14=AT5)*($CM$5:$CM$14))+'J06'!BM5</f>
        <v>0</v>
      </c>
      <c r="BN5" s="4">
        <f>SUMPRODUCT(($I$5:$M$14=AT5)*($CN$5:$CN$14))+'J06'!BN5</f>
        <v>0</v>
      </c>
      <c r="BO5" s="4">
        <f>SUMPRODUCT(($I$5:$M$14=AT5)*($CO$5:$CO$14))+'J06'!BO5</f>
        <v>0</v>
      </c>
      <c r="BP5" s="46">
        <f>SUMPRODUCT(($I$5:$M$14=AT5)*($CP$5:$CP$14))+'J06'!BP5</f>
        <v>0</v>
      </c>
      <c r="BQ5" s="44">
        <f>SUM(BC5*1000+(BJ5)/100+(BH5)/1000)</f>
        <v>0</v>
      </c>
      <c r="BR5" s="64">
        <f>BQ5+0.0000014</f>
        <v>1.3999999999999999E-6</v>
      </c>
      <c r="BS5" s="44">
        <f>A5</f>
        <v>0</v>
      </c>
      <c r="BT5" s="44">
        <f>N5</f>
        <v>0</v>
      </c>
      <c r="BU5" s="44">
        <f>IF(G5="",0,IF(G5&gt;H5,3,IF(G5=H5,1,IF(G5&lt;H5,0))))</f>
        <v>0</v>
      </c>
      <c r="BV5" s="44">
        <f>IF(H5="",0,IF(H5&gt;G5,3,IF(H5=G5,1,IF(H5&lt;G5,0))))</f>
        <v>0</v>
      </c>
      <c r="BW5" s="44">
        <f>BU5-BS5</f>
        <v>0</v>
      </c>
      <c r="BX5" s="44">
        <f>BV5-BT5</f>
        <v>0</v>
      </c>
      <c r="BY5" s="44">
        <f>IF(G5="",0,1)</f>
        <v>0</v>
      </c>
      <c r="BZ5" s="44">
        <f>IF(H5="",0,1)</f>
        <v>0</v>
      </c>
      <c r="CA5" s="44" t="b">
        <f>IF(G5&lt;&gt;"",IF(G5&gt;H5,1))</f>
        <v>0</v>
      </c>
      <c r="CB5" s="44" t="b">
        <f>IF(H5&lt;&gt;"",IF(H5&gt;G5,1))</f>
        <v>0</v>
      </c>
      <c r="CC5" s="44" t="b">
        <f>IF(G5&lt;&gt;"",IF(G5=H5,1))</f>
        <v>0</v>
      </c>
      <c r="CD5" s="44" t="b">
        <f>IF(H5&lt;&gt;"",IF(H5=G5,1))</f>
        <v>0</v>
      </c>
      <c r="CE5" s="44" t="b">
        <f>IF(G5&lt;&gt;"",IF(G5&lt;H5,1))</f>
        <v>0</v>
      </c>
      <c r="CF5" s="44" t="b">
        <f>IF(H5&lt;&gt;"",IF(H5&lt;G5,1))</f>
        <v>0</v>
      </c>
      <c r="CG5" s="44">
        <f>G5</f>
        <v>0</v>
      </c>
      <c r="CH5" s="44">
        <f>H5</f>
        <v>0</v>
      </c>
      <c r="CI5" s="44">
        <f>H5</f>
        <v>0</v>
      </c>
      <c r="CJ5" s="44">
        <f>G5</f>
        <v>0</v>
      </c>
      <c r="CK5" s="44" t="b">
        <f>IF(G5&lt;&gt;"",IF(G5&gt;H5,1))</f>
        <v>0</v>
      </c>
      <c r="CL5" s="44" t="b">
        <f>IF(G5&lt;&gt;"",IF(G5=H5,1))</f>
        <v>0</v>
      </c>
      <c r="CM5" s="44" t="b">
        <f>IF(G5&lt;&gt;"",IF(G5&lt;H5,1))</f>
        <v>0</v>
      </c>
      <c r="CN5" s="44" t="b">
        <f>IF(H5&lt;&gt;"",IF(H5&gt;G5,1))</f>
        <v>0</v>
      </c>
      <c r="CO5" s="44" t="b">
        <f>IF(H5&lt;&gt;"",IF(H5=G5,1))</f>
        <v>0</v>
      </c>
      <c r="CP5" s="45" t="b">
        <f>IF(H5&lt;&gt;"",IF(H5&lt;G5,1))</f>
        <v>0</v>
      </c>
      <c r="CQ5" s="44" t="str">
        <f t="shared" ref="CQ5:CQ18" si="16">VLOOKUP(AR5,$AS$5:$AX$18,2,0)</f>
        <v>Equipe 01</v>
      </c>
      <c r="CR5" s="44">
        <f t="shared" ref="CR5:CR18" si="17">VLOOKUP(CQ5,$AT$5:$BQ$18,24,0)</f>
        <v>0</v>
      </c>
      <c r="CS5" s="44">
        <f t="shared" ref="CS5:CS18" si="18">RANK(CR5,$CR$5:$CR$18)</f>
        <v>1</v>
      </c>
      <c r="CT5" s="44" t="str">
        <f>AT5</f>
        <v>Equipe 01</v>
      </c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</row>
    <row r="6" spans="1:153" ht="16.5" customHeight="1" x14ac:dyDescent="0.25">
      <c r="A6" s="72"/>
      <c r="B6" s="118"/>
      <c r="C6" s="118"/>
      <c r="D6" s="118"/>
      <c r="E6" s="118"/>
      <c r="F6" s="118"/>
      <c r="G6" s="20"/>
      <c r="H6" s="20"/>
      <c r="I6" s="118"/>
      <c r="J6" s="118"/>
      <c r="K6" s="118"/>
      <c r="L6" s="118"/>
      <c r="M6" s="118"/>
      <c r="N6" s="71"/>
      <c r="O6" s="113"/>
      <c r="P6" s="114"/>
      <c r="Q6" s="114"/>
      <c r="R6" s="115"/>
      <c r="S6" s="126"/>
      <c r="T6" s="127"/>
      <c r="U6" s="24"/>
      <c r="V6" s="93" t="str">
        <f t="shared" si="0"/>
        <v>Equipe 02</v>
      </c>
      <c r="W6" s="93"/>
      <c r="X6" s="93"/>
      <c r="Y6" s="93"/>
      <c r="Z6" s="94"/>
      <c r="AA6" s="84">
        <f t="shared" si="1"/>
        <v>0</v>
      </c>
      <c r="AB6" s="85" t="str">
        <f t="shared" si="2"/>
        <v>u</v>
      </c>
      <c r="AC6" s="86">
        <f>IF(CR6=CR5,CS5,CS6)</f>
        <v>1</v>
      </c>
      <c r="AD6" s="87">
        <f t="shared" si="3"/>
        <v>0</v>
      </c>
      <c r="AE6" s="88">
        <f t="shared" si="4"/>
        <v>0</v>
      </c>
      <c r="AF6" s="88">
        <f t="shared" si="5"/>
        <v>0</v>
      </c>
      <c r="AG6" s="88">
        <f t="shared" si="6"/>
        <v>0</v>
      </c>
      <c r="AH6" s="88">
        <f t="shared" si="7"/>
        <v>0</v>
      </c>
      <c r="AI6" s="88">
        <f t="shared" si="8"/>
        <v>0</v>
      </c>
      <c r="AJ6" s="88">
        <f t="shared" si="9"/>
        <v>0</v>
      </c>
      <c r="AK6" s="89">
        <f t="shared" si="10"/>
        <v>0</v>
      </c>
      <c r="AL6" s="90">
        <f t="shared" si="11"/>
        <v>0</v>
      </c>
      <c r="AM6" s="88">
        <f t="shared" si="12"/>
        <v>0</v>
      </c>
      <c r="AN6" s="91">
        <f t="shared" ref="AN6:AN18" si="19">VLOOKUP(V6,$AT$5:$BP$18,20,0)</f>
        <v>0</v>
      </c>
      <c r="AO6" s="84">
        <f t="shared" si="13"/>
        <v>0</v>
      </c>
      <c r="AP6" s="88">
        <f t="shared" ref="AP6:AP18" si="20">VLOOKUP(V6,$AT$5:$BP$18,22,0)</f>
        <v>0</v>
      </c>
      <c r="AQ6" s="88">
        <f t="shared" si="14"/>
        <v>0</v>
      </c>
      <c r="AR6" s="48">
        <v>2</v>
      </c>
      <c r="AS6" s="48">
        <f t="shared" ref="AS6:AS18" si="21">BB6</f>
        <v>2</v>
      </c>
      <c r="AT6" s="155" t="str">
        <f>'J01'!AT6:AX6</f>
        <v>Equipe 02</v>
      </c>
      <c r="AU6" s="156"/>
      <c r="AV6" s="156"/>
      <c r="AW6" s="156"/>
      <c r="AX6" s="157"/>
      <c r="AY6" s="4">
        <f t="shared" si="15"/>
        <v>1</v>
      </c>
      <c r="AZ6" s="13">
        <f>'J06'!AY6-AY6</f>
        <v>0</v>
      </c>
      <c r="BA6" s="5" t="str">
        <f>IF(AY6&gt;'J06'!AY6,'J06'!$BA$20,IF(AY6='J06'!AY6,'J06'!$AZ$20,IF(AY6&lt;'J06'!AY6,'J06'!$AY$20)))</f>
        <v>u</v>
      </c>
      <c r="BB6" s="22">
        <f t="shared" ref="BB6:BB18" si="22">RANK(BR6,$BR$5:$BR$18)</f>
        <v>2</v>
      </c>
      <c r="BC6" s="13">
        <f>SUMPRODUCT(($B$5:$F$14=AT6)*($BW$5:$BW$14))+SUMPRODUCT(($I$5:$M$14=AT6)*($BX$5:$BX$14))+'J06'!BC6</f>
        <v>0</v>
      </c>
      <c r="BD6" s="13">
        <f>SUMPRODUCT(($B$5:$F$14=AT6)*($BY$5:$BY$14))+SUMPRODUCT(($I$5:$M$14=AT6)*($BZ$5:$BZ$14))+'J06'!BD6</f>
        <v>0</v>
      </c>
      <c r="BE6" s="13">
        <f>SUMPRODUCT(($B$5:$F$14=AT6)*($CA$5:$CA$14))+SUMPRODUCT(($I$5:$M$14=AT6)*($CB$5:$CB$14))+'J06'!BE6</f>
        <v>0</v>
      </c>
      <c r="BF6" s="13">
        <f>SUMPRODUCT(($B$5:$F$14=AT6)*($CC$5:$CC$14))+SUMPRODUCT(($I$5:$M$14=AT6)*($CD$5:$CD$14))+'J06'!BF6</f>
        <v>0</v>
      </c>
      <c r="BG6" s="13">
        <f>SUMPRODUCT(($B$5:$F$14=AT6)*($CE$5:$CE$14))+SUMPRODUCT(($I$5:$M$14=AT6)*($CF$5:$CF$14))+'J06'!BG6</f>
        <v>0</v>
      </c>
      <c r="BH6" s="13">
        <f>SUMPRODUCT(($B$5:$F$14=AT6)*($CG$5:$CG$14))+SUMPRODUCT(($I$5:$M$14=AT6)*($CH$5:$CH$14))+'J06'!BH6</f>
        <v>0</v>
      </c>
      <c r="BI6" s="13">
        <f>SUMPRODUCT(($B$5:$F$14=AT6)*($CI$5:$CI$14))+SUMPRODUCT(($I$5:$M$14=AT6)*($CJ$5:$CJ$14))+'J06'!BI6</f>
        <v>0</v>
      </c>
      <c r="BJ6" s="6">
        <f t="shared" ref="BJ6:BJ18" si="23">BH6-BI6</f>
        <v>0</v>
      </c>
      <c r="BK6" s="13">
        <f>SUMPRODUCT(($B$5:$F$14=AT6)*($CK$5:$CK$14))+'J06'!BK6</f>
        <v>0</v>
      </c>
      <c r="BL6" s="13">
        <f>SUMPRODUCT(($B$5:$F$14=AT6)*($CL$5:$CL$14))+'J06'!BL6</f>
        <v>0</v>
      </c>
      <c r="BM6" s="13">
        <f>SUMPRODUCT(($B$5:$F$14=AT6)*($CM$5:$CM$14))+'J06'!BM6</f>
        <v>0</v>
      </c>
      <c r="BN6" s="13">
        <f>SUMPRODUCT(($I$5:$M$14=AT6)*($CN$5:$CN$14))+'J06'!BN6</f>
        <v>0</v>
      </c>
      <c r="BO6" s="13">
        <f>SUMPRODUCT(($I$5:$M$14=AT6)*($CO$5:$CO$14))+'J06'!BO6</f>
        <v>0</v>
      </c>
      <c r="BP6" s="46">
        <f>SUMPRODUCT(($I$5:$M$14=AT6)*($CP$5:$CP$14))+'J06'!BP6</f>
        <v>0</v>
      </c>
      <c r="BQ6" s="44">
        <f t="shared" ref="BQ6:BQ18" si="24">SUM(BC6*1000+(BJ6)/100+(BH6)/1000)</f>
        <v>0</v>
      </c>
      <c r="BR6" s="64">
        <f>BQ6+0.0000013</f>
        <v>1.3E-6</v>
      </c>
      <c r="BS6" s="44">
        <f t="shared" ref="BS6:BS14" si="25">A6</f>
        <v>0</v>
      </c>
      <c r="BT6" s="44">
        <f t="shared" ref="BT6:BT14" si="26">N6</f>
        <v>0</v>
      </c>
      <c r="BU6" s="44">
        <f t="shared" ref="BU6:BU14" si="27">IF(G6="",0,IF(G6&gt;H6,3,IF(G6=H6,1,IF(G6&lt;H6,0))))</f>
        <v>0</v>
      </c>
      <c r="BV6" s="44">
        <f t="shared" ref="BV6:BV14" si="28">IF(H6="",0,IF(H6&gt;G6,3,IF(H6=G6,1,IF(H6&lt;G6,0))))</f>
        <v>0</v>
      </c>
      <c r="BW6" s="44">
        <f t="shared" ref="BW6:BW14" si="29">BU6-BS6</f>
        <v>0</v>
      </c>
      <c r="BX6" s="44">
        <f t="shared" ref="BX6:BX14" si="30">BV6-BT6</f>
        <v>0</v>
      </c>
      <c r="BY6" s="44">
        <f t="shared" ref="BY6:BY14" si="31">IF(G6="",0,1)</f>
        <v>0</v>
      </c>
      <c r="BZ6" s="44">
        <f t="shared" ref="BZ6:BZ14" si="32">IF(H6="",0,1)</f>
        <v>0</v>
      </c>
      <c r="CA6" s="44" t="b">
        <f t="shared" ref="CA6:CA14" si="33">IF(G6&lt;&gt;"",IF(G6&gt;H6,1))</f>
        <v>0</v>
      </c>
      <c r="CB6" s="44" t="b">
        <f t="shared" ref="CB6:CB14" si="34">IF(H6&lt;&gt;"",IF(H6&gt;G6,1))</f>
        <v>0</v>
      </c>
      <c r="CC6" s="44" t="b">
        <f t="shared" ref="CC6:CC14" si="35">IF(G6&lt;&gt;"",IF(G6=H6,1))</f>
        <v>0</v>
      </c>
      <c r="CD6" s="44" t="b">
        <f t="shared" ref="CD6:CD14" si="36">IF(H6&lt;&gt;"",IF(H6=G6,1))</f>
        <v>0</v>
      </c>
      <c r="CE6" s="44" t="b">
        <f t="shared" ref="CE6:CE14" si="37">IF(G6&lt;&gt;"",IF(G6&lt;H6,1))</f>
        <v>0</v>
      </c>
      <c r="CF6" s="44" t="b">
        <f t="shared" ref="CF6:CF14" si="38">IF(H6&lt;&gt;"",IF(H6&lt;G6,1))</f>
        <v>0</v>
      </c>
      <c r="CG6" s="44">
        <f t="shared" ref="CG6:CG14" si="39">G6</f>
        <v>0</v>
      </c>
      <c r="CH6" s="44">
        <f t="shared" ref="CH6:CH14" si="40">H6</f>
        <v>0</v>
      </c>
      <c r="CI6" s="44">
        <f t="shared" ref="CI6:CI14" si="41">H6</f>
        <v>0</v>
      </c>
      <c r="CJ6" s="44">
        <f t="shared" ref="CJ6:CJ14" si="42">G6</f>
        <v>0</v>
      </c>
      <c r="CK6" s="44" t="b">
        <f t="shared" ref="CK6:CK14" si="43">IF(G6&lt;&gt;"",IF(G6&gt;H6,1))</f>
        <v>0</v>
      </c>
      <c r="CL6" s="44" t="b">
        <f t="shared" ref="CL6:CL14" si="44">IF(G6&lt;&gt;"",IF(G6=H6,1))</f>
        <v>0</v>
      </c>
      <c r="CM6" s="44" t="b">
        <f t="shared" ref="CM6:CM14" si="45">IF(G6&lt;&gt;"",IF(G6&lt;H6,1))</f>
        <v>0</v>
      </c>
      <c r="CN6" s="44" t="b">
        <f t="shared" ref="CN6:CN14" si="46">IF(H6&lt;&gt;"",IF(H6&gt;G6,1))</f>
        <v>0</v>
      </c>
      <c r="CO6" s="44" t="b">
        <f t="shared" ref="CO6:CO14" si="47">IF(H6&lt;&gt;"",IF(H6=G6,1))</f>
        <v>0</v>
      </c>
      <c r="CP6" s="45" t="b">
        <f t="shared" ref="CP6:CP14" si="48">IF(H6&lt;&gt;"",IF(H6&lt;G6,1))</f>
        <v>0</v>
      </c>
      <c r="CQ6" s="44" t="str">
        <f t="shared" si="16"/>
        <v>Equipe 02</v>
      </c>
      <c r="CR6" s="44">
        <f t="shared" si="17"/>
        <v>0</v>
      </c>
      <c r="CS6" s="44">
        <f t="shared" si="18"/>
        <v>1</v>
      </c>
      <c r="CT6" s="44" t="str">
        <f t="shared" ref="CT6:CT18" si="49">AT6</f>
        <v>Equipe 02</v>
      </c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</row>
    <row r="7" spans="1:153" ht="16.5" customHeight="1" x14ac:dyDescent="0.25">
      <c r="A7" s="72"/>
      <c r="B7" s="118"/>
      <c r="C7" s="118"/>
      <c r="D7" s="118"/>
      <c r="E7" s="118"/>
      <c r="F7" s="118"/>
      <c r="G7" s="20"/>
      <c r="H7" s="20"/>
      <c r="I7" s="118"/>
      <c r="J7" s="118"/>
      <c r="K7" s="118"/>
      <c r="L7" s="118"/>
      <c r="M7" s="118"/>
      <c r="N7" s="71"/>
      <c r="O7" s="113"/>
      <c r="P7" s="114"/>
      <c r="Q7" s="114"/>
      <c r="R7" s="115"/>
      <c r="S7" s="126"/>
      <c r="T7" s="127"/>
      <c r="U7" s="24"/>
      <c r="V7" s="93" t="str">
        <f t="shared" si="0"/>
        <v>Equipe 03</v>
      </c>
      <c r="W7" s="93"/>
      <c r="X7" s="93"/>
      <c r="Y7" s="93"/>
      <c r="Z7" s="94"/>
      <c r="AA7" s="84">
        <f t="shared" si="1"/>
        <v>0</v>
      </c>
      <c r="AB7" s="85" t="str">
        <f t="shared" si="2"/>
        <v>u</v>
      </c>
      <c r="AC7" s="86">
        <f t="shared" ref="AC7:AC18" si="50">IF(CR7=CR6,CS6,CS7)</f>
        <v>1</v>
      </c>
      <c r="AD7" s="87">
        <f t="shared" si="3"/>
        <v>0</v>
      </c>
      <c r="AE7" s="88">
        <f t="shared" si="4"/>
        <v>0</v>
      </c>
      <c r="AF7" s="88">
        <f t="shared" si="5"/>
        <v>0</v>
      </c>
      <c r="AG7" s="88">
        <f t="shared" si="6"/>
        <v>0</v>
      </c>
      <c r="AH7" s="88">
        <f t="shared" si="7"/>
        <v>0</v>
      </c>
      <c r="AI7" s="88">
        <f t="shared" si="8"/>
        <v>0</v>
      </c>
      <c r="AJ7" s="88">
        <f t="shared" si="9"/>
        <v>0</v>
      </c>
      <c r="AK7" s="89">
        <f t="shared" si="10"/>
        <v>0</v>
      </c>
      <c r="AL7" s="90">
        <f t="shared" si="11"/>
        <v>0</v>
      </c>
      <c r="AM7" s="88">
        <f t="shared" si="12"/>
        <v>0</v>
      </c>
      <c r="AN7" s="91">
        <f t="shared" si="19"/>
        <v>0</v>
      </c>
      <c r="AO7" s="84">
        <f t="shared" si="13"/>
        <v>0</v>
      </c>
      <c r="AP7" s="88">
        <f t="shared" si="20"/>
        <v>0</v>
      </c>
      <c r="AQ7" s="88">
        <f t="shared" si="14"/>
        <v>0</v>
      </c>
      <c r="AR7" s="48">
        <v>3</v>
      </c>
      <c r="AS7" s="48">
        <f t="shared" si="21"/>
        <v>3</v>
      </c>
      <c r="AT7" s="155" t="str">
        <f>'J01'!AT7:AX7</f>
        <v>Equipe 03</v>
      </c>
      <c r="AU7" s="156"/>
      <c r="AV7" s="156"/>
      <c r="AW7" s="156"/>
      <c r="AX7" s="157"/>
      <c r="AY7" s="4">
        <f t="shared" si="15"/>
        <v>1</v>
      </c>
      <c r="AZ7" s="13">
        <f>'J06'!AY7-AY7</f>
        <v>0</v>
      </c>
      <c r="BA7" s="5" t="str">
        <f>IF(AY7&gt;'J06'!AY7,'J06'!$BA$20,IF(AY7='J06'!AY7,'J06'!$AZ$20,IF(AY7&lt;'J06'!AY7,'J06'!$AY$20)))</f>
        <v>u</v>
      </c>
      <c r="BB7" s="22">
        <f t="shared" si="22"/>
        <v>3</v>
      </c>
      <c r="BC7" s="13">
        <f>SUMPRODUCT(($B$5:$F$14=AT7)*($BW$5:$BW$14))+SUMPRODUCT(($I$5:$M$14=AT7)*($BX$5:$BX$14))+'J06'!BC7</f>
        <v>0</v>
      </c>
      <c r="BD7" s="13">
        <f>SUMPRODUCT(($B$5:$F$14=AT7)*($BY$5:$BY$14))+SUMPRODUCT(($I$5:$M$14=AT7)*($BZ$5:$BZ$14))+'J06'!BD7</f>
        <v>0</v>
      </c>
      <c r="BE7" s="13">
        <f>SUMPRODUCT(($B$5:$F$14=AT7)*($CA$5:$CA$14))+SUMPRODUCT(($I$5:$M$14=AT7)*($CB$5:$CB$14))+'J06'!BE7</f>
        <v>0</v>
      </c>
      <c r="BF7" s="13">
        <f>SUMPRODUCT(($B$5:$F$14=AT7)*($CC$5:$CC$14))+SUMPRODUCT(($I$5:$M$14=AT7)*($CD$5:$CD$14))+'J06'!BF7</f>
        <v>0</v>
      </c>
      <c r="BG7" s="13">
        <f>SUMPRODUCT(($B$5:$F$14=AT7)*($CE$5:$CE$14))+SUMPRODUCT(($I$5:$M$14=AT7)*($CF$5:$CF$14))+'J06'!BG7</f>
        <v>0</v>
      </c>
      <c r="BH7" s="13">
        <f>SUMPRODUCT(($B$5:$F$14=AT7)*($CG$5:$CG$14))+SUMPRODUCT(($I$5:$M$14=AT7)*($CH$5:$CH$14))+'J06'!BH7</f>
        <v>0</v>
      </c>
      <c r="BI7" s="13">
        <f>SUMPRODUCT(($B$5:$F$14=AT7)*($CI$5:$CI$14))+SUMPRODUCT(($I$5:$M$14=AT7)*($CJ$5:$CJ$14))+'J06'!BI7</f>
        <v>0</v>
      </c>
      <c r="BJ7" s="6">
        <f t="shared" si="23"/>
        <v>0</v>
      </c>
      <c r="BK7" s="13">
        <f>SUMPRODUCT(($B$5:$F$14=AT7)*($CK$5:$CK$14))+'J06'!BK7</f>
        <v>0</v>
      </c>
      <c r="BL7" s="13">
        <f>SUMPRODUCT(($B$5:$F$14=AT7)*($CL$5:$CL$14))+'J06'!BL7</f>
        <v>0</v>
      </c>
      <c r="BM7" s="13">
        <f>SUMPRODUCT(($B$5:$F$14=AT7)*($CM$5:$CM$14))+'J06'!BM7</f>
        <v>0</v>
      </c>
      <c r="BN7" s="13">
        <f>SUMPRODUCT(($I$5:$M$14=AT7)*($CN$5:$CN$14))+'J06'!BN7</f>
        <v>0</v>
      </c>
      <c r="BO7" s="13">
        <f>SUMPRODUCT(($I$5:$M$14=AT7)*($CO$5:$CO$14))+'J06'!BO7</f>
        <v>0</v>
      </c>
      <c r="BP7" s="46">
        <f>SUMPRODUCT(($I$5:$M$14=AT7)*($CP$5:$CP$14))+'J06'!BP7</f>
        <v>0</v>
      </c>
      <c r="BQ7" s="44">
        <f t="shared" si="24"/>
        <v>0</v>
      </c>
      <c r="BR7" s="64">
        <f>BQ7+0.0000012</f>
        <v>1.1999999999999999E-6</v>
      </c>
      <c r="BS7" s="44">
        <f t="shared" si="25"/>
        <v>0</v>
      </c>
      <c r="BT7" s="44">
        <f t="shared" si="26"/>
        <v>0</v>
      </c>
      <c r="BU7" s="44">
        <f t="shared" si="27"/>
        <v>0</v>
      </c>
      <c r="BV7" s="44">
        <f t="shared" si="28"/>
        <v>0</v>
      </c>
      <c r="BW7" s="44">
        <f t="shared" si="29"/>
        <v>0</v>
      </c>
      <c r="BX7" s="44">
        <f t="shared" si="30"/>
        <v>0</v>
      </c>
      <c r="BY7" s="44">
        <f t="shared" si="31"/>
        <v>0</v>
      </c>
      <c r="BZ7" s="44">
        <f t="shared" si="32"/>
        <v>0</v>
      </c>
      <c r="CA7" s="44" t="b">
        <f t="shared" si="33"/>
        <v>0</v>
      </c>
      <c r="CB7" s="44" t="b">
        <f t="shared" si="34"/>
        <v>0</v>
      </c>
      <c r="CC7" s="44" t="b">
        <f t="shared" si="35"/>
        <v>0</v>
      </c>
      <c r="CD7" s="44" t="b">
        <f t="shared" si="36"/>
        <v>0</v>
      </c>
      <c r="CE7" s="44" t="b">
        <f t="shared" si="37"/>
        <v>0</v>
      </c>
      <c r="CF7" s="44" t="b">
        <f t="shared" si="38"/>
        <v>0</v>
      </c>
      <c r="CG7" s="44">
        <f t="shared" si="39"/>
        <v>0</v>
      </c>
      <c r="CH7" s="44">
        <f t="shared" si="40"/>
        <v>0</v>
      </c>
      <c r="CI7" s="44">
        <f t="shared" si="41"/>
        <v>0</v>
      </c>
      <c r="CJ7" s="44">
        <f t="shared" si="42"/>
        <v>0</v>
      </c>
      <c r="CK7" s="44" t="b">
        <f t="shared" si="43"/>
        <v>0</v>
      </c>
      <c r="CL7" s="44" t="b">
        <f t="shared" si="44"/>
        <v>0</v>
      </c>
      <c r="CM7" s="44" t="b">
        <f t="shared" si="45"/>
        <v>0</v>
      </c>
      <c r="CN7" s="44" t="b">
        <f t="shared" si="46"/>
        <v>0</v>
      </c>
      <c r="CO7" s="44" t="b">
        <f t="shared" si="47"/>
        <v>0</v>
      </c>
      <c r="CP7" s="45" t="b">
        <f t="shared" si="48"/>
        <v>0</v>
      </c>
      <c r="CQ7" s="44" t="str">
        <f t="shared" si="16"/>
        <v>Equipe 03</v>
      </c>
      <c r="CR7" s="44">
        <f t="shared" si="17"/>
        <v>0</v>
      </c>
      <c r="CS7" s="44">
        <f t="shared" si="18"/>
        <v>1</v>
      </c>
      <c r="CT7" s="44" t="str">
        <f t="shared" si="49"/>
        <v>Equipe 03</v>
      </c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</row>
    <row r="8" spans="1:153" ht="16.5" customHeight="1" x14ac:dyDescent="0.25">
      <c r="A8" s="72"/>
      <c r="B8" s="118"/>
      <c r="C8" s="118"/>
      <c r="D8" s="118"/>
      <c r="E8" s="118"/>
      <c r="F8" s="118"/>
      <c r="G8" s="20"/>
      <c r="H8" s="20"/>
      <c r="I8" s="118"/>
      <c r="J8" s="118"/>
      <c r="K8" s="118"/>
      <c r="L8" s="118"/>
      <c r="M8" s="118"/>
      <c r="N8" s="71"/>
      <c r="O8" s="113"/>
      <c r="P8" s="114"/>
      <c r="Q8" s="114"/>
      <c r="R8" s="115"/>
      <c r="S8" s="126"/>
      <c r="T8" s="127"/>
      <c r="U8" s="24"/>
      <c r="V8" s="93" t="str">
        <f t="shared" si="0"/>
        <v>Equipe 04</v>
      </c>
      <c r="W8" s="93"/>
      <c r="X8" s="93"/>
      <c r="Y8" s="93"/>
      <c r="Z8" s="94"/>
      <c r="AA8" s="84">
        <f t="shared" si="1"/>
        <v>0</v>
      </c>
      <c r="AB8" s="85" t="str">
        <f t="shared" si="2"/>
        <v>u</v>
      </c>
      <c r="AC8" s="86">
        <f t="shared" si="50"/>
        <v>1</v>
      </c>
      <c r="AD8" s="87">
        <f t="shared" si="3"/>
        <v>0</v>
      </c>
      <c r="AE8" s="88">
        <f t="shared" si="4"/>
        <v>0</v>
      </c>
      <c r="AF8" s="88">
        <f t="shared" si="5"/>
        <v>0</v>
      </c>
      <c r="AG8" s="88">
        <f t="shared" si="6"/>
        <v>0</v>
      </c>
      <c r="AH8" s="88">
        <f t="shared" si="7"/>
        <v>0</v>
      </c>
      <c r="AI8" s="88">
        <f t="shared" si="8"/>
        <v>0</v>
      </c>
      <c r="AJ8" s="88">
        <f t="shared" si="9"/>
        <v>0</v>
      </c>
      <c r="AK8" s="89">
        <f t="shared" si="10"/>
        <v>0</v>
      </c>
      <c r="AL8" s="90">
        <f t="shared" si="11"/>
        <v>0</v>
      </c>
      <c r="AM8" s="88">
        <f t="shared" si="12"/>
        <v>0</v>
      </c>
      <c r="AN8" s="91">
        <f t="shared" si="19"/>
        <v>0</v>
      </c>
      <c r="AO8" s="84">
        <f t="shared" si="13"/>
        <v>0</v>
      </c>
      <c r="AP8" s="88">
        <f t="shared" si="20"/>
        <v>0</v>
      </c>
      <c r="AQ8" s="88">
        <f t="shared" si="14"/>
        <v>0</v>
      </c>
      <c r="AR8" s="48">
        <v>4</v>
      </c>
      <c r="AS8" s="48">
        <f t="shared" si="21"/>
        <v>4</v>
      </c>
      <c r="AT8" s="155" t="str">
        <f>'J01'!AT8:AX8</f>
        <v>Equipe 04</v>
      </c>
      <c r="AU8" s="156"/>
      <c r="AV8" s="156"/>
      <c r="AW8" s="156"/>
      <c r="AX8" s="157"/>
      <c r="AY8" s="4">
        <f t="shared" si="15"/>
        <v>1</v>
      </c>
      <c r="AZ8" s="13">
        <f>'J06'!AY8-AY8</f>
        <v>0</v>
      </c>
      <c r="BA8" s="5" t="str">
        <f>IF(AY8&gt;'J06'!AY8,'J06'!$BA$20,IF(AY8='J06'!AY8,'J06'!$AZ$20,IF(AY8&lt;'J06'!AY8,'J06'!$AY$20)))</f>
        <v>u</v>
      </c>
      <c r="BB8" s="22">
        <f t="shared" si="22"/>
        <v>4</v>
      </c>
      <c r="BC8" s="13">
        <f>SUMPRODUCT(($B$5:$F$14=AT8)*($BW$5:$BW$14))+SUMPRODUCT(($I$5:$M$14=AT8)*($BX$5:$BX$14))+'J06'!BC8</f>
        <v>0</v>
      </c>
      <c r="BD8" s="13">
        <f>SUMPRODUCT(($B$5:$F$14=AT8)*($BY$5:$BY$14))+SUMPRODUCT(($I$5:$M$14=AT8)*($BZ$5:$BZ$14))+'J06'!BD8</f>
        <v>0</v>
      </c>
      <c r="BE8" s="13">
        <f>SUMPRODUCT(($B$5:$F$14=AT8)*($CA$5:$CA$14))+SUMPRODUCT(($I$5:$M$14=AT8)*($CB$5:$CB$14))+'J06'!BE8</f>
        <v>0</v>
      </c>
      <c r="BF8" s="13">
        <f>SUMPRODUCT(($B$5:$F$14=AT8)*($CC$5:$CC$14))+SUMPRODUCT(($I$5:$M$14=AT8)*($CD$5:$CD$14))+'J06'!BF8</f>
        <v>0</v>
      </c>
      <c r="BG8" s="13">
        <f>SUMPRODUCT(($B$5:$F$14=AT8)*($CE$5:$CE$14))+SUMPRODUCT(($I$5:$M$14=AT8)*($CF$5:$CF$14))+'J06'!BG8</f>
        <v>0</v>
      </c>
      <c r="BH8" s="13">
        <f>SUMPRODUCT(($B$5:$F$14=AT8)*($CG$5:$CG$14))+SUMPRODUCT(($I$5:$M$14=AT8)*($CH$5:$CH$14))+'J06'!BH8</f>
        <v>0</v>
      </c>
      <c r="BI8" s="13">
        <f>SUMPRODUCT(($B$5:$F$14=AT8)*($CI$5:$CI$14))+SUMPRODUCT(($I$5:$M$14=AT8)*($CJ$5:$CJ$14))+'J06'!BI8</f>
        <v>0</v>
      </c>
      <c r="BJ8" s="6">
        <f t="shared" si="23"/>
        <v>0</v>
      </c>
      <c r="BK8" s="13">
        <f>SUMPRODUCT(($B$5:$F$14=AT8)*($CK$5:$CK$14))+'J06'!BK8</f>
        <v>0</v>
      </c>
      <c r="BL8" s="13">
        <f>SUMPRODUCT(($B$5:$F$14=AT8)*($CL$5:$CL$14))+'J06'!BL8</f>
        <v>0</v>
      </c>
      <c r="BM8" s="13">
        <f>SUMPRODUCT(($B$5:$F$14=AT8)*($CM$5:$CM$14))+'J06'!BM8</f>
        <v>0</v>
      </c>
      <c r="BN8" s="13">
        <f>SUMPRODUCT(($I$5:$M$14=AT8)*($CN$5:$CN$14))+'J06'!BN8</f>
        <v>0</v>
      </c>
      <c r="BO8" s="13">
        <f>SUMPRODUCT(($I$5:$M$14=AT8)*($CO$5:$CO$14))+'J06'!BO8</f>
        <v>0</v>
      </c>
      <c r="BP8" s="46">
        <f>SUMPRODUCT(($I$5:$M$14=AT8)*($CP$5:$CP$14))+'J06'!BP8</f>
        <v>0</v>
      </c>
      <c r="BQ8" s="44">
        <f t="shared" si="24"/>
        <v>0</v>
      </c>
      <c r="BR8" s="64">
        <f>BQ8+0.0000011</f>
        <v>1.1000000000000001E-6</v>
      </c>
      <c r="BS8" s="44">
        <f t="shared" si="25"/>
        <v>0</v>
      </c>
      <c r="BT8" s="44">
        <f t="shared" si="26"/>
        <v>0</v>
      </c>
      <c r="BU8" s="44">
        <f t="shared" si="27"/>
        <v>0</v>
      </c>
      <c r="BV8" s="44">
        <f t="shared" si="28"/>
        <v>0</v>
      </c>
      <c r="BW8" s="44">
        <f t="shared" si="29"/>
        <v>0</v>
      </c>
      <c r="BX8" s="44">
        <f t="shared" si="30"/>
        <v>0</v>
      </c>
      <c r="BY8" s="44">
        <f t="shared" si="31"/>
        <v>0</v>
      </c>
      <c r="BZ8" s="44">
        <f t="shared" si="32"/>
        <v>0</v>
      </c>
      <c r="CA8" s="44" t="b">
        <f t="shared" si="33"/>
        <v>0</v>
      </c>
      <c r="CB8" s="44" t="b">
        <f t="shared" si="34"/>
        <v>0</v>
      </c>
      <c r="CC8" s="44" t="b">
        <f t="shared" si="35"/>
        <v>0</v>
      </c>
      <c r="CD8" s="44" t="b">
        <f t="shared" si="36"/>
        <v>0</v>
      </c>
      <c r="CE8" s="44" t="b">
        <f t="shared" si="37"/>
        <v>0</v>
      </c>
      <c r="CF8" s="44" t="b">
        <f t="shared" si="38"/>
        <v>0</v>
      </c>
      <c r="CG8" s="44">
        <f t="shared" si="39"/>
        <v>0</v>
      </c>
      <c r="CH8" s="44">
        <f t="shared" si="40"/>
        <v>0</v>
      </c>
      <c r="CI8" s="44">
        <f t="shared" si="41"/>
        <v>0</v>
      </c>
      <c r="CJ8" s="44">
        <f t="shared" si="42"/>
        <v>0</v>
      </c>
      <c r="CK8" s="44" t="b">
        <f t="shared" si="43"/>
        <v>0</v>
      </c>
      <c r="CL8" s="44" t="b">
        <f t="shared" si="44"/>
        <v>0</v>
      </c>
      <c r="CM8" s="44" t="b">
        <f t="shared" si="45"/>
        <v>0</v>
      </c>
      <c r="CN8" s="44" t="b">
        <f t="shared" si="46"/>
        <v>0</v>
      </c>
      <c r="CO8" s="44" t="b">
        <f t="shared" si="47"/>
        <v>0</v>
      </c>
      <c r="CP8" s="45" t="b">
        <f t="shared" si="48"/>
        <v>0</v>
      </c>
      <c r="CQ8" s="44" t="str">
        <f t="shared" si="16"/>
        <v>Equipe 04</v>
      </c>
      <c r="CR8" s="44">
        <f t="shared" si="17"/>
        <v>0</v>
      </c>
      <c r="CS8" s="44">
        <f t="shared" si="18"/>
        <v>1</v>
      </c>
      <c r="CT8" s="44" t="str">
        <f t="shared" si="49"/>
        <v>Equipe 04</v>
      </c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</row>
    <row r="9" spans="1:153" ht="16.5" customHeight="1" x14ac:dyDescent="0.25">
      <c r="A9" s="72"/>
      <c r="B9" s="118"/>
      <c r="C9" s="118"/>
      <c r="D9" s="118"/>
      <c r="E9" s="118"/>
      <c r="F9" s="118"/>
      <c r="G9" s="20"/>
      <c r="H9" s="20"/>
      <c r="I9" s="118"/>
      <c r="J9" s="118"/>
      <c r="K9" s="118"/>
      <c r="L9" s="118"/>
      <c r="M9" s="118"/>
      <c r="N9" s="71"/>
      <c r="O9" s="113"/>
      <c r="P9" s="114"/>
      <c r="Q9" s="114"/>
      <c r="R9" s="115"/>
      <c r="S9" s="126"/>
      <c r="T9" s="127"/>
      <c r="U9" s="24"/>
      <c r="V9" s="93" t="str">
        <f t="shared" si="0"/>
        <v>Equipe 05</v>
      </c>
      <c r="W9" s="93"/>
      <c r="X9" s="93"/>
      <c r="Y9" s="93"/>
      <c r="Z9" s="94"/>
      <c r="AA9" s="84">
        <f t="shared" si="1"/>
        <v>0</v>
      </c>
      <c r="AB9" s="85" t="str">
        <f t="shared" si="2"/>
        <v>u</v>
      </c>
      <c r="AC9" s="86">
        <f t="shared" si="50"/>
        <v>1</v>
      </c>
      <c r="AD9" s="87">
        <f t="shared" si="3"/>
        <v>0</v>
      </c>
      <c r="AE9" s="88">
        <f t="shared" si="4"/>
        <v>0</v>
      </c>
      <c r="AF9" s="88">
        <f t="shared" si="5"/>
        <v>0</v>
      </c>
      <c r="AG9" s="88">
        <f t="shared" si="6"/>
        <v>0</v>
      </c>
      <c r="AH9" s="88">
        <f t="shared" si="7"/>
        <v>0</v>
      </c>
      <c r="AI9" s="88">
        <f t="shared" si="8"/>
        <v>0</v>
      </c>
      <c r="AJ9" s="88">
        <f t="shared" si="9"/>
        <v>0</v>
      </c>
      <c r="AK9" s="89">
        <f t="shared" si="10"/>
        <v>0</v>
      </c>
      <c r="AL9" s="90">
        <f t="shared" si="11"/>
        <v>0</v>
      </c>
      <c r="AM9" s="88">
        <f t="shared" si="12"/>
        <v>0</v>
      </c>
      <c r="AN9" s="91">
        <f t="shared" si="19"/>
        <v>0</v>
      </c>
      <c r="AO9" s="84">
        <f t="shared" si="13"/>
        <v>0</v>
      </c>
      <c r="AP9" s="88">
        <f t="shared" si="20"/>
        <v>0</v>
      </c>
      <c r="AQ9" s="88">
        <f t="shared" si="14"/>
        <v>0</v>
      </c>
      <c r="AR9" s="48">
        <v>5</v>
      </c>
      <c r="AS9" s="48">
        <f t="shared" si="21"/>
        <v>5</v>
      </c>
      <c r="AT9" s="155" t="str">
        <f>'J01'!AT9:AX9</f>
        <v>Equipe 05</v>
      </c>
      <c r="AU9" s="156"/>
      <c r="AV9" s="156"/>
      <c r="AW9" s="156"/>
      <c r="AX9" s="157"/>
      <c r="AY9" s="4">
        <f t="shared" si="15"/>
        <v>1</v>
      </c>
      <c r="AZ9" s="13">
        <f>'J06'!AY9-AY9</f>
        <v>0</v>
      </c>
      <c r="BA9" s="5" t="str">
        <f>IF(AY9&gt;'J06'!AY9,'J06'!$BA$20,IF(AY9='J06'!AY9,'J06'!$AZ$20,IF(AY9&lt;'J06'!AY9,'J06'!$AY$20)))</f>
        <v>u</v>
      </c>
      <c r="BB9" s="22">
        <f t="shared" si="22"/>
        <v>5</v>
      </c>
      <c r="BC9" s="13">
        <f>SUMPRODUCT(($B$5:$F$14=AT9)*($BW$5:$BW$14))+SUMPRODUCT(($I$5:$M$14=AT9)*($BX$5:$BX$14))+'J06'!BC9</f>
        <v>0</v>
      </c>
      <c r="BD9" s="13">
        <f>SUMPRODUCT(($B$5:$F$14=AT9)*($BY$5:$BY$14))+SUMPRODUCT(($I$5:$M$14=AT9)*($BZ$5:$BZ$14))+'J06'!BD9</f>
        <v>0</v>
      </c>
      <c r="BE9" s="13">
        <f>SUMPRODUCT(($B$5:$F$14=AT9)*($CA$5:$CA$14))+SUMPRODUCT(($I$5:$M$14=AT9)*($CB$5:$CB$14))+'J06'!BE9</f>
        <v>0</v>
      </c>
      <c r="BF9" s="13">
        <f>SUMPRODUCT(($B$5:$F$14=AT9)*($CC$5:$CC$14))+SUMPRODUCT(($I$5:$M$14=AT9)*($CD$5:$CD$14))+'J06'!BF9</f>
        <v>0</v>
      </c>
      <c r="BG9" s="13">
        <f>SUMPRODUCT(($B$5:$F$14=AT9)*($CE$5:$CE$14))+SUMPRODUCT(($I$5:$M$14=AT9)*($CF$5:$CF$14))+'J06'!BG9</f>
        <v>0</v>
      </c>
      <c r="BH9" s="13">
        <f>SUMPRODUCT(($B$5:$F$14=AT9)*($CG$5:$CG$14))+SUMPRODUCT(($I$5:$M$14=AT9)*($CH$5:$CH$14))+'J06'!BH9</f>
        <v>0</v>
      </c>
      <c r="BI9" s="13">
        <f>SUMPRODUCT(($B$5:$F$14=AT9)*($CI$5:$CI$14))+SUMPRODUCT(($I$5:$M$14=AT9)*($CJ$5:$CJ$14))+'J06'!BI9</f>
        <v>0</v>
      </c>
      <c r="BJ9" s="6">
        <f t="shared" si="23"/>
        <v>0</v>
      </c>
      <c r="BK9" s="13">
        <f>SUMPRODUCT(($B$5:$F$14=AT9)*($CK$5:$CK$14))+'J06'!BK9</f>
        <v>0</v>
      </c>
      <c r="BL9" s="13">
        <f>SUMPRODUCT(($B$5:$F$14=AT9)*($CL$5:$CL$14))+'J06'!BL9</f>
        <v>0</v>
      </c>
      <c r="BM9" s="13">
        <f>SUMPRODUCT(($B$5:$F$14=AT9)*($CM$5:$CM$14))+'J06'!BM9</f>
        <v>0</v>
      </c>
      <c r="BN9" s="13">
        <f>SUMPRODUCT(($I$5:$M$14=AT9)*($CN$5:$CN$14))+'J06'!BN9</f>
        <v>0</v>
      </c>
      <c r="BO9" s="13">
        <f>SUMPRODUCT(($I$5:$M$14=AT9)*($CO$5:$CO$14))+'J06'!BO9</f>
        <v>0</v>
      </c>
      <c r="BP9" s="46">
        <f>SUMPRODUCT(($I$5:$M$14=AT9)*($CP$5:$CP$14))+'J06'!BP9</f>
        <v>0</v>
      </c>
      <c r="BQ9" s="44">
        <f t="shared" si="24"/>
        <v>0</v>
      </c>
      <c r="BR9" s="64">
        <f>BQ9+0.000001</f>
        <v>9.9999999999999995E-7</v>
      </c>
      <c r="BS9" s="44">
        <f t="shared" si="25"/>
        <v>0</v>
      </c>
      <c r="BT9" s="44">
        <f t="shared" si="26"/>
        <v>0</v>
      </c>
      <c r="BU9" s="44">
        <f t="shared" si="27"/>
        <v>0</v>
      </c>
      <c r="BV9" s="44">
        <f t="shared" si="28"/>
        <v>0</v>
      </c>
      <c r="BW9" s="44">
        <f t="shared" si="29"/>
        <v>0</v>
      </c>
      <c r="BX9" s="44">
        <f t="shared" si="30"/>
        <v>0</v>
      </c>
      <c r="BY9" s="44">
        <f t="shared" si="31"/>
        <v>0</v>
      </c>
      <c r="BZ9" s="44">
        <f t="shared" si="32"/>
        <v>0</v>
      </c>
      <c r="CA9" s="44" t="b">
        <f t="shared" si="33"/>
        <v>0</v>
      </c>
      <c r="CB9" s="44" t="b">
        <f t="shared" si="34"/>
        <v>0</v>
      </c>
      <c r="CC9" s="44" t="b">
        <f t="shared" si="35"/>
        <v>0</v>
      </c>
      <c r="CD9" s="44" t="b">
        <f t="shared" si="36"/>
        <v>0</v>
      </c>
      <c r="CE9" s="44" t="b">
        <f t="shared" si="37"/>
        <v>0</v>
      </c>
      <c r="CF9" s="44" t="b">
        <f t="shared" si="38"/>
        <v>0</v>
      </c>
      <c r="CG9" s="44">
        <f t="shared" si="39"/>
        <v>0</v>
      </c>
      <c r="CH9" s="44">
        <f t="shared" si="40"/>
        <v>0</v>
      </c>
      <c r="CI9" s="44">
        <f t="shared" si="41"/>
        <v>0</v>
      </c>
      <c r="CJ9" s="44">
        <f t="shared" si="42"/>
        <v>0</v>
      </c>
      <c r="CK9" s="44" t="b">
        <f t="shared" si="43"/>
        <v>0</v>
      </c>
      <c r="CL9" s="44" t="b">
        <f t="shared" si="44"/>
        <v>0</v>
      </c>
      <c r="CM9" s="44" t="b">
        <f t="shared" si="45"/>
        <v>0</v>
      </c>
      <c r="CN9" s="44" t="b">
        <f t="shared" si="46"/>
        <v>0</v>
      </c>
      <c r="CO9" s="44" t="b">
        <f t="shared" si="47"/>
        <v>0</v>
      </c>
      <c r="CP9" s="45" t="b">
        <f t="shared" si="48"/>
        <v>0</v>
      </c>
      <c r="CQ9" s="44" t="str">
        <f t="shared" si="16"/>
        <v>Equipe 05</v>
      </c>
      <c r="CR9" s="44">
        <f t="shared" si="17"/>
        <v>0</v>
      </c>
      <c r="CS9" s="44">
        <f t="shared" si="18"/>
        <v>1</v>
      </c>
      <c r="CT9" s="44" t="str">
        <f t="shared" si="49"/>
        <v>Equipe 05</v>
      </c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</row>
    <row r="10" spans="1:153" ht="16.5" customHeight="1" x14ac:dyDescent="0.25">
      <c r="A10" s="72"/>
      <c r="B10" s="118"/>
      <c r="C10" s="118"/>
      <c r="D10" s="118"/>
      <c r="E10" s="118"/>
      <c r="F10" s="118"/>
      <c r="G10" s="20"/>
      <c r="H10" s="20"/>
      <c r="I10" s="118"/>
      <c r="J10" s="118"/>
      <c r="K10" s="118"/>
      <c r="L10" s="118"/>
      <c r="M10" s="118"/>
      <c r="N10" s="71"/>
      <c r="O10" s="113"/>
      <c r="P10" s="114"/>
      <c r="Q10" s="114"/>
      <c r="R10" s="115"/>
      <c r="S10" s="126"/>
      <c r="T10" s="127"/>
      <c r="U10" s="24"/>
      <c r="V10" s="93" t="str">
        <f t="shared" si="0"/>
        <v>Equipe 06</v>
      </c>
      <c r="W10" s="93"/>
      <c r="X10" s="93"/>
      <c r="Y10" s="93"/>
      <c r="Z10" s="94"/>
      <c r="AA10" s="84">
        <f t="shared" si="1"/>
        <v>0</v>
      </c>
      <c r="AB10" s="85" t="str">
        <f t="shared" si="2"/>
        <v>u</v>
      </c>
      <c r="AC10" s="86">
        <f t="shared" si="50"/>
        <v>1</v>
      </c>
      <c r="AD10" s="87">
        <f t="shared" si="3"/>
        <v>0</v>
      </c>
      <c r="AE10" s="88">
        <f t="shared" si="4"/>
        <v>0</v>
      </c>
      <c r="AF10" s="88">
        <f t="shared" si="5"/>
        <v>0</v>
      </c>
      <c r="AG10" s="88">
        <f t="shared" si="6"/>
        <v>0</v>
      </c>
      <c r="AH10" s="88">
        <f t="shared" si="7"/>
        <v>0</v>
      </c>
      <c r="AI10" s="88">
        <f t="shared" si="8"/>
        <v>0</v>
      </c>
      <c r="AJ10" s="88">
        <f t="shared" si="9"/>
        <v>0</v>
      </c>
      <c r="AK10" s="89">
        <f t="shared" si="10"/>
        <v>0</v>
      </c>
      <c r="AL10" s="90">
        <f t="shared" si="11"/>
        <v>0</v>
      </c>
      <c r="AM10" s="88">
        <f t="shared" si="12"/>
        <v>0</v>
      </c>
      <c r="AN10" s="91">
        <f t="shared" si="19"/>
        <v>0</v>
      </c>
      <c r="AO10" s="84">
        <f t="shared" si="13"/>
        <v>0</v>
      </c>
      <c r="AP10" s="88">
        <f t="shared" si="20"/>
        <v>0</v>
      </c>
      <c r="AQ10" s="88">
        <f t="shared" si="14"/>
        <v>0</v>
      </c>
      <c r="AR10" s="48">
        <v>6</v>
      </c>
      <c r="AS10" s="48">
        <f t="shared" si="21"/>
        <v>6</v>
      </c>
      <c r="AT10" s="155" t="str">
        <f>'J01'!AT10:AX10</f>
        <v>Equipe 06</v>
      </c>
      <c r="AU10" s="156"/>
      <c r="AV10" s="156"/>
      <c r="AW10" s="156"/>
      <c r="AX10" s="157"/>
      <c r="AY10" s="4">
        <f t="shared" si="15"/>
        <v>1</v>
      </c>
      <c r="AZ10" s="13">
        <f>'J06'!AY10-AY10</f>
        <v>0</v>
      </c>
      <c r="BA10" s="5" t="str">
        <f>IF(AY10&gt;'J06'!AY10,'J06'!$BA$20,IF(AY10='J06'!AY10,'J06'!$AZ$20,IF(AY10&lt;'J06'!AY10,'J06'!$AY$20)))</f>
        <v>u</v>
      </c>
      <c r="BB10" s="22">
        <f t="shared" si="22"/>
        <v>6</v>
      </c>
      <c r="BC10" s="13">
        <f>SUMPRODUCT(($B$5:$F$14=AT10)*($BW$5:$BW$14))+SUMPRODUCT(($I$5:$M$14=AT10)*($BX$5:$BX$14))+'J06'!BC10</f>
        <v>0</v>
      </c>
      <c r="BD10" s="13">
        <f>SUMPRODUCT(($B$5:$F$14=AT10)*($BY$5:$BY$14))+SUMPRODUCT(($I$5:$M$14=AT10)*($BZ$5:$BZ$14))+'J06'!BD10</f>
        <v>0</v>
      </c>
      <c r="BE10" s="13">
        <f>SUMPRODUCT(($B$5:$F$14=AT10)*($CA$5:$CA$14))+SUMPRODUCT(($I$5:$M$14=AT10)*($CB$5:$CB$14))+'J06'!BE10</f>
        <v>0</v>
      </c>
      <c r="BF10" s="13">
        <f>SUMPRODUCT(($B$5:$F$14=AT10)*($CC$5:$CC$14))+SUMPRODUCT(($I$5:$M$14=AT10)*($CD$5:$CD$14))+'J06'!BF10</f>
        <v>0</v>
      </c>
      <c r="BG10" s="13">
        <f>SUMPRODUCT(($B$5:$F$14=AT10)*($CE$5:$CE$14))+SUMPRODUCT(($I$5:$M$14=AT10)*($CF$5:$CF$14))+'J06'!BG10</f>
        <v>0</v>
      </c>
      <c r="BH10" s="13">
        <f>SUMPRODUCT(($B$5:$F$14=AT10)*($CG$5:$CG$14))+SUMPRODUCT(($I$5:$M$14=AT10)*($CH$5:$CH$14))+'J06'!BH10</f>
        <v>0</v>
      </c>
      <c r="BI10" s="13">
        <f>SUMPRODUCT(($B$5:$F$14=AT10)*($CI$5:$CI$14))+SUMPRODUCT(($I$5:$M$14=AT10)*($CJ$5:$CJ$14))+'J06'!BI10</f>
        <v>0</v>
      </c>
      <c r="BJ10" s="6">
        <f t="shared" si="23"/>
        <v>0</v>
      </c>
      <c r="BK10" s="13">
        <f>SUMPRODUCT(($B$5:$F$14=AT10)*($CK$5:$CK$14))+'J06'!BK10</f>
        <v>0</v>
      </c>
      <c r="BL10" s="13">
        <f>SUMPRODUCT(($B$5:$F$14=AT10)*($CL$5:$CL$14))+'J06'!BL10</f>
        <v>0</v>
      </c>
      <c r="BM10" s="13">
        <f>SUMPRODUCT(($B$5:$F$14=AT10)*($CM$5:$CM$14))+'J06'!BM10</f>
        <v>0</v>
      </c>
      <c r="BN10" s="13">
        <f>SUMPRODUCT(($I$5:$M$14=AT10)*($CN$5:$CN$14))+'J06'!BN10</f>
        <v>0</v>
      </c>
      <c r="BO10" s="13">
        <f>SUMPRODUCT(($I$5:$M$14=AT10)*($CO$5:$CO$14))+'J06'!BO10</f>
        <v>0</v>
      </c>
      <c r="BP10" s="46">
        <f>SUMPRODUCT(($I$5:$M$14=AT10)*($CP$5:$CP$14))+'J06'!BP10</f>
        <v>0</v>
      </c>
      <c r="BQ10" s="44">
        <f t="shared" si="24"/>
        <v>0</v>
      </c>
      <c r="BR10" s="64">
        <f>BQ10+0.0000009</f>
        <v>8.9999999999999996E-7</v>
      </c>
      <c r="BS10" s="44">
        <f t="shared" si="25"/>
        <v>0</v>
      </c>
      <c r="BT10" s="44">
        <f t="shared" si="26"/>
        <v>0</v>
      </c>
      <c r="BU10" s="44">
        <f t="shared" si="27"/>
        <v>0</v>
      </c>
      <c r="BV10" s="44">
        <f t="shared" si="28"/>
        <v>0</v>
      </c>
      <c r="BW10" s="44">
        <f t="shared" si="29"/>
        <v>0</v>
      </c>
      <c r="BX10" s="44">
        <f t="shared" si="30"/>
        <v>0</v>
      </c>
      <c r="BY10" s="44">
        <f t="shared" si="31"/>
        <v>0</v>
      </c>
      <c r="BZ10" s="44">
        <f t="shared" si="32"/>
        <v>0</v>
      </c>
      <c r="CA10" s="44" t="b">
        <f t="shared" si="33"/>
        <v>0</v>
      </c>
      <c r="CB10" s="44" t="b">
        <f t="shared" si="34"/>
        <v>0</v>
      </c>
      <c r="CC10" s="44" t="b">
        <f t="shared" si="35"/>
        <v>0</v>
      </c>
      <c r="CD10" s="44" t="b">
        <f t="shared" si="36"/>
        <v>0</v>
      </c>
      <c r="CE10" s="44" t="b">
        <f t="shared" si="37"/>
        <v>0</v>
      </c>
      <c r="CF10" s="44" t="b">
        <f t="shared" si="38"/>
        <v>0</v>
      </c>
      <c r="CG10" s="44">
        <f t="shared" si="39"/>
        <v>0</v>
      </c>
      <c r="CH10" s="44">
        <f t="shared" si="40"/>
        <v>0</v>
      </c>
      <c r="CI10" s="44">
        <f t="shared" si="41"/>
        <v>0</v>
      </c>
      <c r="CJ10" s="44">
        <f t="shared" si="42"/>
        <v>0</v>
      </c>
      <c r="CK10" s="44" t="b">
        <f t="shared" si="43"/>
        <v>0</v>
      </c>
      <c r="CL10" s="44" t="b">
        <f t="shared" si="44"/>
        <v>0</v>
      </c>
      <c r="CM10" s="44" t="b">
        <f t="shared" si="45"/>
        <v>0</v>
      </c>
      <c r="CN10" s="44" t="b">
        <f t="shared" si="46"/>
        <v>0</v>
      </c>
      <c r="CO10" s="44" t="b">
        <f t="shared" si="47"/>
        <v>0</v>
      </c>
      <c r="CP10" s="45" t="b">
        <f t="shared" si="48"/>
        <v>0</v>
      </c>
      <c r="CQ10" s="44" t="str">
        <f t="shared" si="16"/>
        <v>Equipe 06</v>
      </c>
      <c r="CR10" s="44">
        <f t="shared" si="17"/>
        <v>0</v>
      </c>
      <c r="CS10" s="44">
        <f t="shared" si="18"/>
        <v>1</v>
      </c>
      <c r="CT10" s="44" t="str">
        <f t="shared" si="49"/>
        <v>Equipe 06</v>
      </c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</row>
    <row r="11" spans="1:153" ht="16.5" customHeight="1" thickBot="1" x14ac:dyDescent="0.3">
      <c r="A11" s="73"/>
      <c r="B11" s="123"/>
      <c r="C11" s="123"/>
      <c r="D11" s="123"/>
      <c r="E11" s="123"/>
      <c r="F11" s="123"/>
      <c r="G11" s="74"/>
      <c r="H11" s="74"/>
      <c r="I11" s="123"/>
      <c r="J11" s="123"/>
      <c r="K11" s="123"/>
      <c r="L11" s="123"/>
      <c r="M11" s="123"/>
      <c r="N11" s="75"/>
      <c r="O11" s="148"/>
      <c r="P11" s="149"/>
      <c r="Q11" s="149"/>
      <c r="R11" s="150"/>
      <c r="S11" s="124"/>
      <c r="T11" s="125"/>
      <c r="U11" s="24"/>
      <c r="V11" s="93" t="str">
        <f t="shared" si="0"/>
        <v>Equipe 07</v>
      </c>
      <c r="W11" s="93"/>
      <c r="X11" s="93"/>
      <c r="Y11" s="93"/>
      <c r="Z11" s="94"/>
      <c r="AA11" s="84">
        <f t="shared" si="1"/>
        <v>0</v>
      </c>
      <c r="AB11" s="85" t="str">
        <f t="shared" si="2"/>
        <v>u</v>
      </c>
      <c r="AC11" s="86">
        <f t="shared" si="50"/>
        <v>1</v>
      </c>
      <c r="AD11" s="87">
        <f t="shared" si="3"/>
        <v>0</v>
      </c>
      <c r="AE11" s="88">
        <f t="shared" si="4"/>
        <v>0</v>
      </c>
      <c r="AF11" s="88">
        <f t="shared" si="5"/>
        <v>0</v>
      </c>
      <c r="AG11" s="88">
        <f t="shared" si="6"/>
        <v>0</v>
      </c>
      <c r="AH11" s="88">
        <f t="shared" si="7"/>
        <v>0</v>
      </c>
      <c r="AI11" s="88">
        <f t="shared" si="8"/>
        <v>0</v>
      </c>
      <c r="AJ11" s="88">
        <f t="shared" si="9"/>
        <v>0</v>
      </c>
      <c r="AK11" s="89">
        <f t="shared" si="10"/>
        <v>0</v>
      </c>
      <c r="AL11" s="90">
        <f t="shared" si="11"/>
        <v>0</v>
      </c>
      <c r="AM11" s="88">
        <f t="shared" si="12"/>
        <v>0</v>
      </c>
      <c r="AN11" s="91">
        <f t="shared" si="19"/>
        <v>0</v>
      </c>
      <c r="AO11" s="84">
        <f t="shared" si="13"/>
        <v>0</v>
      </c>
      <c r="AP11" s="88">
        <f t="shared" si="20"/>
        <v>0</v>
      </c>
      <c r="AQ11" s="88">
        <f t="shared" si="14"/>
        <v>0</v>
      </c>
      <c r="AR11" s="48">
        <v>7</v>
      </c>
      <c r="AS11" s="48">
        <f t="shared" si="21"/>
        <v>7</v>
      </c>
      <c r="AT11" s="155" t="str">
        <f>'J01'!AT11:AX11</f>
        <v>Equipe 07</v>
      </c>
      <c r="AU11" s="156"/>
      <c r="AV11" s="156"/>
      <c r="AW11" s="156"/>
      <c r="AX11" s="157"/>
      <c r="AY11" s="4">
        <f t="shared" si="15"/>
        <v>1</v>
      </c>
      <c r="AZ11" s="13">
        <f>'J06'!AY11-AY11</f>
        <v>0</v>
      </c>
      <c r="BA11" s="5" t="str">
        <f>IF(AY11&gt;'J06'!AY11,'J06'!$BA$20,IF(AY11='J06'!AY11,'J06'!$AZ$20,IF(AY11&lt;'J06'!AY11,'J06'!$AY$20)))</f>
        <v>u</v>
      </c>
      <c r="BB11" s="22">
        <f t="shared" si="22"/>
        <v>7</v>
      </c>
      <c r="BC11" s="13">
        <f>SUMPRODUCT(($B$5:$F$14=AT11)*($BW$5:$BW$14))+SUMPRODUCT(($I$5:$M$14=AT11)*($BX$5:$BX$14))+'J06'!BC11</f>
        <v>0</v>
      </c>
      <c r="BD11" s="13">
        <f>SUMPRODUCT(($B$5:$F$14=AT11)*($BY$5:$BY$14))+SUMPRODUCT(($I$5:$M$14=AT11)*($BZ$5:$BZ$14))+'J06'!BD11</f>
        <v>0</v>
      </c>
      <c r="BE11" s="13">
        <f>SUMPRODUCT(($B$5:$F$14=AT11)*($CA$5:$CA$14))+SUMPRODUCT(($I$5:$M$14=AT11)*($CB$5:$CB$14))+'J06'!BE11</f>
        <v>0</v>
      </c>
      <c r="BF11" s="13">
        <f>SUMPRODUCT(($B$5:$F$14=AT11)*($CC$5:$CC$14))+SUMPRODUCT(($I$5:$M$14=AT11)*($CD$5:$CD$14))+'J06'!BF11</f>
        <v>0</v>
      </c>
      <c r="BG11" s="13">
        <f>SUMPRODUCT(($B$5:$F$14=AT11)*($CE$5:$CE$14))+SUMPRODUCT(($I$5:$M$14=AT11)*($CF$5:$CF$14))+'J06'!BG11</f>
        <v>0</v>
      </c>
      <c r="BH11" s="13">
        <f>SUMPRODUCT(($B$5:$F$14=AT11)*($CG$5:$CG$14))+SUMPRODUCT(($I$5:$M$14=AT11)*($CH$5:$CH$14))+'J06'!BH11</f>
        <v>0</v>
      </c>
      <c r="BI11" s="13">
        <f>SUMPRODUCT(($B$5:$F$14=AT11)*($CI$5:$CI$14))+SUMPRODUCT(($I$5:$M$14=AT11)*($CJ$5:$CJ$14))+'J06'!BI11</f>
        <v>0</v>
      </c>
      <c r="BJ11" s="6">
        <f t="shared" si="23"/>
        <v>0</v>
      </c>
      <c r="BK11" s="13">
        <f>SUMPRODUCT(($B$5:$F$14=AT11)*($CK$5:$CK$14))+'J06'!BK11</f>
        <v>0</v>
      </c>
      <c r="BL11" s="13">
        <f>SUMPRODUCT(($B$5:$F$14=AT11)*($CL$5:$CL$14))+'J06'!BL11</f>
        <v>0</v>
      </c>
      <c r="BM11" s="13">
        <f>SUMPRODUCT(($B$5:$F$14=AT11)*($CM$5:$CM$14))+'J06'!BM11</f>
        <v>0</v>
      </c>
      <c r="BN11" s="13">
        <f>SUMPRODUCT(($I$5:$M$14=AT11)*($CN$5:$CN$14))+'J06'!BN11</f>
        <v>0</v>
      </c>
      <c r="BO11" s="13">
        <f>SUMPRODUCT(($I$5:$M$14=AT11)*($CO$5:$CO$14))+'J06'!BO11</f>
        <v>0</v>
      </c>
      <c r="BP11" s="46">
        <f>SUMPRODUCT(($I$5:$M$14=AT11)*($CP$5:$CP$14))+'J06'!BP11</f>
        <v>0</v>
      </c>
      <c r="BQ11" s="44">
        <f t="shared" si="24"/>
        <v>0</v>
      </c>
      <c r="BR11" s="64">
        <f>BQ11+0.0000008</f>
        <v>7.9999999999999996E-7</v>
      </c>
      <c r="BS11" s="44">
        <f t="shared" si="25"/>
        <v>0</v>
      </c>
      <c r="BT11" s="44">
        <f t="shared" si="26"/>
        <v>0</v>
      </c>
      <c r="BU11" s="44">
        <f t="shared" si="27"/>
        <v>0</v>
      </c>
      <c r="BV11" s="44">
        <f t="shared" si="28"/>
        <v>0</v>
      </c>
      <c r="BW11" s="44">
        <f t="shared" si="29"/>
        <v>0</v>
      </c>
      <c r="BX11" s="44">
        <f t="shared" si="30"/>
        <v>0</v>
      </c>
      <c r="BY11" s="44">
        <f t="shared" si="31"/>
        <v>0</v>
      </c>
      <c r="BZ11" s="44">
        <f t="shared" si="32"/>
        <v>0</v>
      </c>
      <c r="CA11" s="44" t="b">
        <f t="shared" si="33"/>
        <v>0</v>
      </c>
      <c r="CB11" s="44" t="b">
        <f t="shared" si="34"/>
        <v>0</v>
      </c>
      <c r="CC11" s="44" t="b">
        <f t="shared" si="35"/>
        <v>0</v>
      </c>
      <c r="CD11" s="44" t="b">
        <f t="shared" si="36"/>
        <v>0</v>
      </c>
      <c r="CE11" s="44" t="b">
        <f t="shared" si="37"/>
        <v>0</v>
      </c>
      <c r="CF11" s="44" t="b">
        <f t="shared" si="38"/>
        <v>0</v>
      </c>
      <c r="CG11" s="44">
        <f t="shared" si="39"/>
        <v>0</v>
      </c>
      <c r="CH11" s="44">
        <f t="shared" si="40"/>
        <v>0</v>
      </c>
      <c r="CI11" s="44">
        <f t="shared" si="41"/>
        <v>0</v>
      </c>
      <c r="CJ11" s="44">
        <f t="shared" si="42"/>
        <v>0</v>
      </c>
      <c r="CK11" s="44" t="b">
        <f t="shared" si="43"/>
        <v>0</v>
      </c>
      <c r="CL11" s="44" t="b">
        <f t="shared" si="44"/>
        <v>0</v>
      </c>
      <c r="CM11" s="44" t="b">
        <f t="shared" si="45"/>
        <v>0</v>
      </c>
      <c r="CN11" s="44" t="b">
        <f t="shared" si="46"/>
        <v>0</v>
      </c>
      <c r="CO11" s="44" t="b">
        <f t="shared" si="47"/>
        <v>0</v>
      </c>
      <c r="CP11" s="45" t="b">
        <f t="shared" si="48"/>
        <v>0</v>
      </c>
      <c r="CQ11" s="44" t="str">
        <f t="shared" si="16"/>
        <v>Equipe 07</v>
      </c>
      <c r="CR11" s="44">
        <f t="shared" si="17"/>
        <v>0</v>
      </c>
      <c r="CS11" s="44">
        <f t="shared" si="18"/>
        <v>1</v>
      </c>
      <c r="CT11" s="44" t="str">
        <f t="shared" si="49"/>
        <v>Equipe 07</v>
      </c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</row>
    <row r="12" spans="1:153" ht="16.5" customHeight="1" thickTop="1" x14ac:dyDescent="0.25">
      <c r="A12" s="38"/>
      <c r="B12" s="101"/>
      <c r="C12" s="101"/>
      <c r="D12" s="101"/>
      <c r="E12" s="101"/>
      <c r="F12" s="101"/>
      <c r="G12" s="39"/>
      <c r="H12" s="39"/>
      <c r="I12" s="101"/>
      <c r="J12" s="101"/>
      <c r="K12" s="101"/>
      <c r="L12" s="101"/>
      <c r="M12" s="101"/>
      <c r="N12" s="38"/>
      <c r="O12" s="24"/>
      <c r="P12" s="24"/>
      <c r="Q12" s="24"/>
      <c r="R12" s="24"/>
      <c r="S12" s="24"/>
      <c r="T12" s="24"/>
      <c r="U12" s="24"/>
      <c r="V12" s="93" t="str">
        <f t="shared" si="0"/>
        <v>Equipe 08</v>
      </c>
      <c r="W12" s="93"/>
      <c r="X12" s="93"/>
      <c r="Y12" s="93"/>
      <c r="Z12" s="94"/>
      <c r="AA12" s="84">
        <f t="shared" si="1"/>
        <v>0</v>
      </c>
      <c r="AB12" s="85" t="str">
        <f t="shared" si="2"/>
        <v>u</v>
      </c>
      <c r="AC12" s="86">
        <f t="shared" si="50"/>
        <v>1</v>
      </c>
      <c r="AD12" s="87">
        <f t="shared" si="3"/>
        <v>0</v>
      </c>
      <c r="AE12" s="88">
        <f t="shared" si="4"/>
        <v>0</v>
      </c>
      <c r="AF12" s="88">
        <f t="shared" si="5"/>
        <v>0</v>
      </c>
      <c r="AG12" s="88">
        <f t="shared" si="6"/>
        <v>0</v>
      </c>
      <c r="AH12" s="88">
        <f t="shared" si="7"/>
        <v>0</v>
      </c>
      <c r="AI12" s="88">
        <f t="shared" si="8"/>
        <v>0</v>
      </c>
      <c r="AJ12" s="88">
        <f t="shared" si="9"/>
        <v>0</v>
      </c>
      <c r="AK12" s="89">
        <f t="shared" si="10"/>
        <v>0</v>
      </c>
      <c r="AL12" s="90">
        <f t="shared" si="11"/>
        <v>0</v>
      </c>
      <c r="AM12" s="88">
        <f t="shared" si="12"/>
        <v>0</v>
      </c>
      <c r="AN12" s="91">
        <f t="shared" si="19"/>
        <v>0</v>
      </c>
      <c r="AO12" s="84">
        <f t="shared" si="13"/>
        <v>0</v>
      </c>
      <c r="AP12" s="88">
        <f t="shared" si="20"/>
        <v>0</v>
      </c>
      <c r="AQ12" s="88">
        <f t="shared" si="14"/>
        <v>0</v>
      </c>
      <c r="AR12" s="48">
        <v>8</v>
      </c>
      <c r="AS12" s="48">
        <f t="shared" si="21"/>
        <v>8</v>
      </c>
      <c r="AT12" s="155" t="str">
        <f>'J01'!AT12:AX12</f>
        <v>Equipe 08</v>
      </c>
      <c r="AU12" s="156"/>
      <c r="AV12" s="156"/>
      <c r="AW12" s="156"/>
      <c r="AX12" s="157"/>
      <c r="AY12" s="4">
        <f t="shared" si="15"/>
        <v>1</v>
      </c>
      <c r="AZ12" s="13">
        <f>'J06'!AY12-AY12</f>
        <v>0</v>
      </c>
      <c r="BA12" s="5" t="str">
        <f>IF(AY12&gt;'J06'!AY12,'J06'!$BA$20,IF(AY12='J06'!AY12,'J06'!$AZ$20,IF(AY12&lt;'J06'!AY12,'J06'!$AY$20)))</f>
        <v>u</v>
      </c>
      <c r="BB12" s="22">
        <f t="shared" si="22"/>
        <v>8</v>
      </c>
      <c r="BC12" s="13">
        <f>SUMPRODUCT(($B$5:$F$14=AT12)*($BW$5:$BW$14))+SUMPRODUCT(($I$5:$M$14=AT12)*($BX$5:$BX$14))+'J06'!BC12</f>
        <v>0</v>
      </c>
      <c r="BD12" s="13">
        <f>SUMPRODUCT(($B$5:$F$14=AT12)*($BY$5:$BY$14))+SUMPRODUCT(($I$5:$M$14=AT12)*($BZ$5:$BZ$14))+'J06'!BD12</f>
        <v>0</v>
      </c>
      <c r="BE12" s="13">
        <f>SUMPRODUCT(($B$5:$F$14=AT12)*($CA$5:$CA$14))+SUMPRODUCT(($I$5:$M$14=AT12)*($CB$5:$CB$14))+'J06'!BE12</f>
        <v>0</v>
      </c>
      <c r="BF12" s="13">
        <f>SUMPRODUCT(($B$5:$F$14=AT12)*($CC$5:$CC$14))+SUMPRODUCT(($I$5:$M$14=AT12)*($CD$5:$CD$14))+'J06'!BF12</f>
        <v>0</v>
      </c>
      <c r="BG12" s="13">
        <f>SUMPRODUCT(($B$5:$F$14=AT12)*($CE$5:$CE$14))+SUMPRODUCT(($I$5:$M$14=AT12)*($CF$5:$CF$14))+'J06'!BG12</f>
        <v>0</v>
      </c>
      <c r="BH12" s="13">
        <f>SUMPRODUCT(($B$5:$F$14=AT12)*($CG$5:$CG$14))+SUMPRODUCT(($I$5:$M$14=AT12)*($CH$5:$CH$14))+'J06'!BH12</f>
        <v>0</v>
      </c>
      <c r="BI12" s="13">
        <f>SUMPRODUCT(($B$5:$F$14=AT12)*($CI$5:$CI$14))+SUMPRODUCT(($I$5:$M$14=AT12)*($CJ$5:$CJ$14))+'J06'!BI12</f>
        <v>0</v>
      </c>
      <c r="BJ12" s="6">
        <f t="shared" si="23"/>
        <v>0</v>
      </c>
      <c r="BK12" s="13">
        <f>SUMPRODUCT(($B$5:$F$14=AT12)*($CK$5:$CK$14))+'J06'!BK12</f>
        <v>0</v>
      </c>
      <c r="BL12" s="13">
        <f>SUMPRODUCT(($B$5:$F$14=AT12)*($CL$5:$CL$14))+'J06'!BL12</f>
        <v>0</v>
      </c>
      <c r="BM12" s="13">
        <f>SUMPRODUCT(($B$5:$F$14=AT12)*($CM$5:$CM$14))+'J06'!BM12</f>
        <v>0</v>
      </c>
      <c r="BN12" s="13">
        <f>SUMPRODUCT(($I$5:$M$14=AT12)*($CN$5:$CN$14))+'J06'!BN12</f>
        <v>0</v>
      </c>
      <c r="BO12" s="13">
        <f>SUMPRODUCT(($I$5:$M$14=AT12)*($CO$5:$CO$14))+'J06'!BO12</f>
        <v>0</v>
      </c>
      <c r="BP12" s="46">
        <f>SUMPRODUCT(($I$5:$M$14=AT12)*($CP$5:$CP$14))+'J06'!BP12</f>
        <v>0</v>
      </c>
      <c r="BQ12" s="44">
        <f t="shared" si="24"/>
        <v>0</v>
      </c>
      <c r="BR12" s="64">
        <f>BQ12+0.0000007</f>
        <v>6.9999999999999997E-7</v>
      </c>
      <c r="BS12" s="44">
        <f t="shared" si="25"/>
        <v>0</v>
      </c>
      <c r="BT12" s="44">
        <f t="shared" si="26"/>
        <v>0</v>
      </c>
      <c r="BU12" s="44">
        <f t="shared" si="27"/>
        <v>0</v>
      </c>
      <c r="BV12" s="44">
        <f t="shared" si="28"/>
        <v>0</v>
      </c>
      <c r="BW12" s="44">
        <f t="shared" si="29"/>
        <v>0</v>
      </c>
      <c r="BX12" s="44">
        <f t="shared" si="30"/>
        <v>0</v>
      </c>
      <c r="BY12" s="44">
        <f t="shared" si="31"/>
        <v>0</v>
      </c>
      <c r="BZ12" s="44">
        <f t="shared" si="32"/>
        <v>0</v>
      </c>
      <c r="CA12" s="44" t="b">
        <f t="shared" si="33"/>
        <v>0</v>
      </c>
      <c r="CB12" s="44" t="b">
        <f t="shared" si="34"/>
        <v>0</v>
      </c>
      <c r="CC12" s="44" t="b">
        <f t="shared" si="35"/>
        <v>0</v>
      </c>
      <c r="CD12" s="44" t="b">
        <f t="shared" si="36"/>
        <v>0</v>
      </c>
      <c r="CE12" s="44" t="b">
        <f t="shared" si="37"/>
        <v>0</v>
      </c>
      <c r="CF12" s="44" t="b">
        <f t="shared" si="38"/>
        <v>0</v>
      </c>
      <c r="CG12" s="44">
        <f t="shared" si="39"/>
        <v>0</v>
      </c>
      <c r="CH12" s="44">
        <f t="shared" si="40"/>
        <v>0</v>
      </c>
      <c r="CI12" s="44">
        <f t="shared" si="41"/>
        <v>0</v>
      </c>
      <c r="CJ12" s="44">
        <f t="shared" si="42"/>
        <v>0</v>
      </c>
      <c r="CK12" s="44" t="b">
        <f t="shared" si="43"/>
        <v>0</v>
      </c>
      <c r="CL12" s="44" t="b">
        <f t="shared" si="44"/>
        <v>0</v>
      </c>
      <c r="CM12" s="44" t="b">
        <f t="shared" si="45"/>
        <v>0</v>
      </c>
      <c r="CN12" s="44" t="b">
        <f t="shared" si="46"/>
        <v>0</v>
      </c>
      <c r="CO12" s="44" t="b">
        <f t="shared" si="47"/>
        <v>0</v>
      </c>
      <c r="CP12" s="45" t="b">
        <f t="shared" si="48"/>
        <v>0</v>
      </c>
      <c r="CQ12" s="44" t="str">
        <f t="shared" si="16"/>
        <v>Equipe 08</v>
      </c>
      <c r="CR12" s="44">
        <f t="shared" si="17"/>
        <v>0</v>
      </c>
      <c r="CS12" s="44">
        <f t="shared" si="18"/>
        <v>1</v>
      </c>
      <c r="CT12" s="44" t="str">
        <f t="shared" si="49"/>
        <v>Equipe 08</v>
      </c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48"/>
      <c r="EW12" s="48"/>
    </row>
    <row r="13" spans="1:153" ht="16.5" customHeight="1" x14ac:dyDescent="0.25">
      <c r="A13" s="38"/>
      <c r="B13" s="101"/>
      <c r="C13" s="101"/>
      <c r="D13" s="101"/>
      <c r="E13" s="101"/>
      <c r="F13" s="101"/>
      <c r="G13" s="39"/>
      <c r="H13" s="39"/>
      <c r="I13" s="101"/>
      <c r="J13" s="101"/>
      <c r="K13" s="101"/>
      <c r="L13" s="101"/>
      <c r="M13" s="101"/>
      <c r="N13" s="38"/>
      <c r="O13" s="24"/>
      <c r="P13" s="24"/>
      <c r="Q13" s="24"/>
      <c r="R13" s="24"/>
      <c r="S13" s="24"/>
      <c r="T13" s="24"/>
      <c r="U13" s="24"/>
      <c r="V13" s="93" t="str">
        <f t="shared" si="0"/>
        <v>Equipe 09</v>
      </c>
      <c r="W13" s="93"/>
      <c r="X13" s="93"/>
      <c r="Y13" s="93"/>
      <c r="Z13" s="94"/>
      <c r="AA13" s="84">
        <f t="shared" si="1"/>
        <v>0</v>
      </c>
      <c r="AB13" s="85" t="str">
        <f t="shared" si="2"/>
        <v>u</v>
      </c>
      <c r="AC13" s="86">
        <f t="shared" si="50"/>
        <v>1</v>
      </c>
      <c r="AD13" s="87">
        <f t="shared" si="3"/>
        <v>0</v>
      </c>
      <c r="AE13" s="88">
        <f t="shared" si="4"/>
        <v>0</v>
      </c>
      <c r="AF13" s="88">
        <f t="shared" si="5"/>
        <v>0</v>
      </c>
      <c r="AG13" s="88">
        <f t="shared" si="6"/>
        <v>0</v>
      </c>
      <c r="AH13" s="88">
        <f t="shared" si="7"/>
        <v>0</v>
      </c>
      <c r="AI13" s="88">
        <f t="shared" si="8"/>
        <v>0</v>
      </c>
      <c r="AJ13" s="88">
        <f t="shared" si="9"/>
        <v>0</v>
      </c>
      <c r="AK13" s="89">
        <f t="shared" si="10"/>
        <v>0</v>
      </c>
      <c r="AL13" s="90">
        <f t="shared" si="11"/>
        <v>0</v>
      </c>
      <c r="AM13" s="88">
        <f t="shared" si="12"/>
        <v>0</v>
      </c>
      <c r="AN13" s="91">
        <f t="shared" si="19"/>
        <v>0</v>
      </c>
      <c r="AO13" s="84">
        <f t="shared" si="13"/>
        <v>0</v>
      </c>
      <c r="AP13" s="88">
        <f t="shared" si="20"/>
        <v>0</v>
      </c>
      <c r="AQ13" s="88">
        <f t="shared" si="14"/>
        <v>0</v>
      </c>
      <c r="AR13" s="48">
        <v>9</v>
      </c>
      <c r="AS13" s="48">
        <f t="shared" si="21"/>
        <v>9</v>
      </c>
      <c r="AT13" s="155" t="str">
        <f>'J01'!AT13:AX13</f>
        <v>Equipe 09</v>
      </c>
      <c r="AU13" s="156"/>
      <c r="AV13" s="156"/>
      <c r="AW13" s="156"/>
      <c r="AX13" s="157"/>
      <c r="AY13" s="4">
        <f t="shared" si="15"/>
        <v>1</v>
      </c>
      <c r="AZ13" s="13">
        <f>'J06'!AY13-AY13</f>
        <v>0</v>
      </c>
      <c r="BA13" s="5" t="str">
        <f>IF(AY13&gt;'J06'!AY13,'J06'!$BA$20,IF(AY13='J06'!AY13,'J06'!$AZ$20,IF(AY13&lt;'J06'!AY13,'J06'!$AY$20)))</f>
        <v>u</v>
      </c>
      <c r="BB13" s="22">
        <f t="shared" si="22"/>
        <v>9</v>
      </c>
      <c r="BC13" s="13">
        <f>SUMPRODUCT(($B$5:$F$14=AT13)*($BW$5:$BW$14))+SUMPRODUCT(($I$5:$M$14=AT13)*($BX$5:$BX$14))+'J06'!BC13</f>
        <v>0</v>
      </c>
      <c r="BD13" s="13">
        <f>SUMPRODUCT(($B$5:$F$14=AT13)*($BY$5:$BY$14))+SUMPRODUCT(($I$5:$M$14=AT13)*($BZ$5:$BZ$14))+'J06'!BD13</f>
        <v>0</v>
      </c>
      <c r="BE13" s="13">
        <f>SUMPRODUCT(($B$5:$F$14=AT13)*($CA$5:$CA$14))+SUMPRODUCT(($I$5:$M$14=AT13)*($CB$5:$CB$14))+'J06'!BE13</f>
        <v>0</v>
      </c>
      <c r="BF13" s="13">
        <f>SUMPRODUCT(($B$5:$F$14=AT13)*($CC$5:$CC$14))+SUMPRODUCT(($I$5:$M$14=AT13)*($CD$5:$CD$14))+'J06'!BF13</f>
        <v>0</v>
      </c>
      <c r="BG13" s="13">
        <f>SUMPRODUCT(($B$5:$F$14=AT13)*($CE$5:$CE$14))+SUMPRODUCT(($I$5:$M$14=AT13)*($CF$5:$CF$14))+'J06'!BG13</f>
        <v>0</v>
      </c>
      <c r="BH13" s="13">
        <f>SUMPRODUCT(($B$5:$F$14=AT13)*($CG$5:$CG$14))+SUMPRODUCT(($I$5:$M$14=AT13)*($CH$5:$CH$14))+'J06'!BH13</f>
        <v>0</v>
      </c>
      <c r="BI13" s="13">
        <f>SUMPRODUCT(($B$5:$F$14=AT13)*($CI$5:$CI$14))+SUMPRODUCT(($I$5:$M$14=AT13)*($CJ$5:$CJ$14))+'J06'!BI13</f>
        <v>0</v>
      </c>
      <c r="BJ13" s="6">
        <f t="shared" si="23"/>
        <v>0</v>
      </c>
      <c r="BK13" s="13">
        <f>SUMPRODUCT(($B$5:$F$14=AT13)*($CK$5:$CK$14))+'J06'!BK13</f>
        <v>0</v>
      </c>
      <c r="BL13" s="13">
        <f>SUMPRODUCT(($B$5:$F$14=AT13)*($CL$5:$CL$14))+'J06'!BL13</f>
        <v>0</v>
      </c>
      <c r="BM13" s="13">
        <f>SUMPRODUCT(($B$5:$F$14=AT13)*($CM$5:$CM$14))+'J06'!BM13</f>
        <v>0</v>
      </c>
      <c r="BN13" s="13">
        <f>SUMPRODUCT(($I$5:$M$14=AT13)*($CN$5:$CN$14))+'J06'!BN13</f>
        <v>0</v>
      </c>
      <c r="BO13" s="13">
        <f>SUMPRODUCT(($I$5:$M$14=AT13)*($CO$5:$CO$14))+'J06'!BO13</f>
        <v>0</v>
      </c>
      <c r="BP13" s="46">
        <f>SUMPRODUCT(($I$5:$M$14=AT13)*($CP$5:$CP$14))+'J06'!BP13</f>
        <v>0</v>
      </c>
      <c r="BQ13" s="44">
        <f t="shared" si="24"/>
        <v>0</v>
      </c>
      <c r="BR13" s="64">
        <f>BQ13+0.0000006</f>
        <v>5.9999999999999997E-7</v>
      </c>
      <c r="BS13" s="44">
        <f t="shared" si="25"/>
        <v>0</v>
      </c>
      <c r="BT13" s="44">
        <f t="shared" si="26"/>
        <v>0</v>
      </c>
      <c r="BU13" s="44">
        <f t="shared" si="27"/>
        <v>0</v>
      </c>
      <c r="BV13" s="44">
        <f t="shared" si="28"/>
        <v>0</v>
      </c>
      <c r="BW13" s="44">
        <f t="shared" si="29"/>
        <v>0</v>
      </c>
      <c r="BX13" s="44">
        <f t="shared" si="30"/>
        <v>0</v>
      </c>
      <c r="BY13" s="44">
        <f t="shared" si="31"/>
        <v>0</v>
      </c>
      <c r="BZ13" s="44">
        <f t="shared" si="32"/>
        <v>0</v>
      </c>
      <c r="CA13" s="44" t="b">
        <f t="shared" si="33"/>
        <v>0</v>
      </c>
      <c r="CB13" s="44" t="b">
        <f t="shared" si="34"/>
        <v>0</v>
      </c>
      <c r="CC13" s="44" t="b">
        <f t="shared" si="35"/>
        <v>0</v>
      </c>
      <c r="CD13" s="44" t="b">
        <f t="shared" si="36"/>
        <v>0</v>
      </c>
      <c r="CE13" s="44" t="b">
        <f t="shared" si="37"/>
        <v>0</v>
      </c>
      <c r="CF13" s="44" t="b">
        <f t="shared" si="38"/>
        <v>0</v>
      </c>
      <c r="CG13" s="44">
        <f t="shared" si="39"/>
        <v>0</v>
      </c>
      <c r="CH13" s="44">
        <f t="shared" si="40"/>
        <v>0</v>
      </c>
      <c r="CI13" s="44">
        <f t="shared" si="41"/>
        <v>0</v>
      </c>
      <c r="CJ13" s="44">
        <f t="shared" si="42"/>
        <v>0</v>
      </c>
      <c r="CK13" s="44" t="b">
        <f t="shared" si="43"/>
        <v>0</v>
      </c>
      <c r="CL13" s="44" t="b">
        <f t="shared" si="44"/>
        <v>0</v>
      </c>
      <c r="CM13" s="44" t="b">
        <f t="shared" si="45"/>
        <v>0</v>
      </c>
      <c r="CN13" s="44" t="b">
        <f t="shared" si="46"/>
        <v>0</v>
      </c>
      <c r="CO13" s="44" t="b">
        <f t="shared" si="47"/>
        <v>0</v>
      </c>
      <c r="CP13" s="45" t="b">
        <f t="shared" si="48"/>
        <v>0</v>
      </c>
      <c r="CQ13" s="44" t="str">
        <f t="shared" si="16"/>
        <v>Equipe 09</v>
      </c>
      <c r="CR13" s="44">
        <f t="shared" si="17"/>
        <v>0</v>
      </c>
      <c r="CS13" s="44">
        <f t="shared" si="18"/>
        <v>1</v>
      </c>
      <c r="CT13" s="44" t="str">
        <f t="shared" si="49"/>
        <v>Equipe 09</v>
      </c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</row>
    <row r="14" spans="1:153" ht="16.5" customHeight="1" x14ac:dyDescent="0.25">
      <c r="A14" s="38"/>
      <c r="B14" s="101"/>
      <c r="C14" s="101"/>
      <c r="D14" s="101"/>
      <c r="E14" s="101"/>
      <c r="F14" s="101"/>
      <c r="G14" s="39"/>
      <c r="H14" s="39"/>
      <c r="I14" s="101"/>
      <c r="J14" s="101"/>
      <c r="K14" s="101"/>
      <c r="L14" s="101"/>
      <c r="M14" s="101"/>
      <c r="N14" s="38"/>
      <c r="O14" s="24"/>
      <c r="P14" s="24"/>
      <c r="Q14" s="24"/>
      <c r="R14" s="24"/>
      <c r="S14" s="24"/>
      <c r="T14" s="24"/>
      <c r="U14" s="24"/>
      <c r="V14" s="93" t="str">
        <f t="shared" si="0"/>
        <v>Equipe 10</v>
      </c>
      <c r="W14" s="93"/>
      <c r="X14" s="93"/>
      <c r="Y14" s="93"/>
      <c r="Z14" s="94"/>
      <c r="AA14" s="84">
        <f t="shared" si="1"/>
        <v>0</v>
      </c>
      <c r="AB14" s="85" t="str">
        <f t="shared" si="2"/>
        <v>u</v>
      </c>
      <c r="AC14" s="86">
        <f t="shared" si="50"/>
        <v>1</v>
      </c>
      <c r="AD14" s="87">
        <f t="shared" si="3"/>
        <v>0</v>
      </c>
      <c r="AE14" s="88">
        <f t="shared" si="4"/>
        <v>0</v>
      </c>
      <c r="AF14" s="88">
        <f t="shared" si="5"/>
        <v>0</v>
      </c>
      <c r="AG14" s="88">
        <f t="shared" si="6"/>
        <v>0</v>
      </c>
      <c r="AH14" s="88">
        <f t="shared" si="7"/>
        <v>0</v>
      </c>
      <c r="AI14" s="88">
        <f t="shared" si="8"/>
        <v>0</v>
      </c>
      <c r="AJ14" s="88">
        <f t="shared" si="9"/>
        <v>0</v>
      </c>
      <c r="AK14" s="89">
        <f t="shared" si="10"/>
        <v>0</v>
      </c>
      <c r="AL14" s="90">
        <f t="shared" si="11"/>
        <v>0</v>
      </c>
      <c r="AM14" s="88">
        <f t="shared" si="12"/>
        <v>0</v>
      </c>
      <c r="AN14" s="91">
        <f t="shared" si="19"/>
        <v>0</v>
      </c>
      <c r="AO14" s="84">
        <f t="shared" si="13"/>
        <v>0</v>
      </c>
      <c r="AP14" s="88">
        <f t="shared" si="20"/>
        <v>0</v>
      </c>
      <c r="AQ14" s="88">
        <f t="shared" si="14"/>
        <v>0</v>
      </c>
      <c r="AR14" s="48">
        <v>10</v>
      </c>
      <c r="AS14" s="48">
        <f t="shared" si="21"/>
        <v>10</v>
      </c>
      <c r="AT14" s="155" t="str">
        <f>'J01'!AT14:AX14</f>
        <v>Equipe 10</v>
      </c>
      <c r="AU14" s="156"/>
      <c r="AV14" s="156"/>
      <c r="AW14" s="156"/>
      <c r="AX14" s="157"/>
      <c r="AY14" s="4">
        <f t="shared" si="15"/>
        <v>1</v>
      </c>
      <c r="AZ14" s="13">
        <f>'J06'!AY14-AY14</f>
        <v>0</v>
      </c>
      <c r="BA14" s="5" t="str">
        <f>IF(AY14&gt;'J06'!AY14,'J06'!$BA$20,IF(AY14='J06'!AY14,'J06'!$AZ$20,IF(AY14&lt;'J06'!AY14,'J06'!$AY$20)))</f>
        <v>u</v>
      </c>
      <c r="BB14" s="22">
        <f t="shared" si="22"/>
        <v>10</v>
      </c>
      <c r="BC14" s="13">
        <f>SUMPRODUCT(($B$5:$F$14=AT14)*($BW$5:$BW$14))+SUMPRODUCT(($I$5:$M$14=AT14)*($BX$5:$BX$14))+'J06'!BC14</f>
        <v>0</v>
      </c>
      <c r="BD14" s="13">
        <f>SUMPRODUCT(($B$5:$F$14=AT14)*($BY$5:$BY$14))+SUMPRODUCT(($I$5:$M$14=AT14)*($BZ$5:$BZ$14))+'J06'!BD14</f>
        <v>0</v>
      </c>
      <c r="BE14" s="13">
        <f>SUMPRODUCT(($B$5:$F$14=AT14)*($CA$5:$CA$14))+SUMPRODUCT(($I$5:$M$14=AT14)*($CB$5:$CB$14))+'J06'!BE14</f>
        <v>0</v>
      </c>
      <c r="BF14" s="13">
        <f>SUMPRODUCT(($B$5:$F$14=AT14)*($CC$5:$CC$14))+SUMPRODUCT(($I$5:$M$14=AT14)*($CD$5:$CD$14))+'J06'!BF14</f>
        <v>0</v>
      </c>
      <c r="BG14" s="13">
        <f>SUMPRODUCT(($B$5:$F$14=AT14)*($CE$5:$CE$14))+SUMPRODUCT(($I$5:$M$14=AT14)*($CF$5:$CF$14))+'J06'!BG14</f>
        <v>0</v>
      </c>
      <c r="BH14" s="13">
        <f>SUMPRODUCT(($B$5:$F$14=AT14)*($CG$5:$CG$14))+SUMPRODUCT(($I$5:$M$14=AT14)*($CH$5:$CH$14))+'J06'!BH14</f>
        <v>0</v>
      </c>
      <c r="BI14" s="13">
        <f>SUMPRODUCT(($B$5:$F$14=AT14)*($CI$5:$CI$14))+SUMPRODUCT(($I$5:$M$14=AT14)*($CJ$5:$CJ$14))+'J06'!BI14</f>
        <v>0</v>
      </c>
      <c r="BJ14" s="6">
        <f t="shared" si="23"/>
        <v>0</v>
      </c>
      <c r="BK14" s="13">
        <f>SUMPRODUCT(($B$5:$F$14=AT14)*($CK$5:$CK$14))+'J06'!BK14</f>
        <v>0</v>
      </c>
      <c r="BL14" s="13">
        <f>SUMPRODUCT(($B$5:$F$14=AT14)*($CL$5:$CL$14))+'J06'!BL14</f>
        <v>0</v>
      </c>
      <c r="BM14" s="13">
        <f>SUMPRODUCT(($B$5:$F$14=AT14)*($CM$5:$CM$14))+'J06'!BM14</f>
        <v>0</v>
      </c>
      <c r="BN14" s="13">
        <f>SUMPRODUCT(($I$5:$M$14=AT14)*($CN$5:$CN$14))+'J06'!BN14</f>
        <v>0</v>
      </c>
      <c r="BO14" s="13">
        <f>SUMPRODUCT(($I$5:$M$14=AT14)*($CO$5:$CO$14))+'J06'!BO14</f>
        <v>0</v>
      </c>
      <c r="BP14" s="46">
        <f>SUMPRODUCT(($I$5:$M$14=AT14)*($CP$5:$CP$14))+'J06'!BP14</f>
        <v>0</v>
      </c>
      <c r="BQ14" s="44">
        <f t="shared" si="24"/>
        <v>0</v>
      </c>
      <c r="BR14" s="64">
        <f>BQ14+0.0000005</f>
        <v>4.9999999999999998E-7</v>
      </c>
      <c r="BS14" s="44">
        <f t="shared" si="25"/>
        <v>0</v>
      </c>
      <c r="BT14" s="44">
        <f t="shared" si="26"/>
        <v>0</v>
      </c>
      <c r="BU14" s="44">
        <f t="shared" si="27"/>
        <v>0</v>
      </c>
      <c r="BV14" s="44">
        <f t="shared" si="28"/>
        <v>0</v>
      </c>
      <c r="BW14" s="44">
        <f t="shared" si="29"/>
        <v>0</v>
      </c>
      <c r="BX14" s="44">
        <f t="shared" si="30"/>
        <v>0</v>
      </c>
      <c r="BY14" s="44">
        <f t="shared" si="31"/>
        <v>0</v>
      </c>
      <c r="BZ14" s="44">
        <f t="shared" si="32"/>
        <v>0</v>
      </c>
      <c r="CA14" s="44" t="b">
        <f t="shared" si="33"/>
        <v>0</v>
      </c>
      <c r="CB14" s="44" t="b">
        <f t="shared" si="34"/>
        <v>0</v>
      </c>
      <c r="CC14" s="44" t="b">
        <f t="shared" si="35"/>
        <v>0</v>
      </c>
      <c r="CD14" s="44" t="b">
        <f t="shared" si="36"/>
        <v>0</v>
      </c>
      <c r="CE14" s="44" t="b">
        <f t="shared" si="37"/>
        <v>0</v>
      </c>
      <c r="CF14" s="44" t="b">
        <f t="shared" si="38"/>
        <v>0</v>
      </c>
      <c r="CG14" s="44">
        <f t="shared" si="39"/>
        <v>0</v>
      </c>
      <c r="CH14" s="44">
        <f t="shared" si="40"/>
        <v>0</v>
      </c>
      <c r="CI14" s="44">
        <f t="shared" si="41"/>
        <v>0</v>
      </c>
      <c r="CJ14" s="44">
        <f t="shared" si="42"/>
        <v>0</v>
      </c>
      <c r="CK14" s="44" t="b">
        <f t="shared" si="43"/>
        <v>0</v>
      </c>
      <c r="CL14" s="44" t="b">
        <f t="shared" si="44"/>
        <v>0</v>
      </c>
      <c r="CM14" s="44" t="b">
        <f t="shared" si="45"/>
        <v>0</v>
      </c>
      <c r="CN14" s="44" t="b">
        <f t="shared" si="46"/>
        <v>0</v>
      </c>
      <c r="CO14" s="44" t="b">
        <f t="shared" si="47"/>
        <v>0</v>
      </c>
      <c r="CP14" s="45" t="b">
        <f t="shared" si="48"/>
        <v>0</v>
      </c>
      <c r="CQ14" s="44" t="str">
        <f t="shared" si="16"/>
        <v>Equipe 10</v>
      </c>
      <c r="CR14" s="44">
        <f t="shared" si="17"/>
        <v>0</v>
      </c>
      <c r="CS14" s="44">
        <f t="shared" si="18"/>
        <v>1</v>
      </c>
      <c r="CT14" s="44" t="str">
        <f t="shared" si="49"/>
        <v>Equipe 10</v>
      </c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</row>
    <row r="15" spans="1:153" ht="16.5" customHeight="1" x14ac:dyDescent="0.25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47"/>
      <c r="Q15" s="47"/>
      <c r="R15" s="47"/>
      <c r="S15" s="47"/>
      <c r="T15" s="47"/>
      <c r="U15" s="47"/>
      <c r="V15" s="93" t="str">
        <f t="shared" si="0"/>
        <v>Equipe 11</v>
      </c>
      <c r="W15" s="93"/>
      <c r="X15" s="93"/>
      <c r="Y15" s="93"/>
      <c r="Z15" s="94"/>
      <c r="AA15" s="84">
        <f t="shared" si="1"/>
        <v>0</v>
      </c>
      <c r="AB15" s="85" t="str">
        <f t="shared" si="2"/>
        <v>u</v>
      </c>
      <c r="AC15" s="86">
        <f t="shared" si="50"/>
        <v>1</v>
      </c>
      <c r="AD15" s="87">
        <f t="shared" si="3"/>
        <v>0</v>
      </c>
      <c r="AE15" s="88">
        <f t="shared" si="4"/>
        <v>0</v>
      </c>
      <c r="AF15" s="88">
        <f t="shared" si="5"/>
        <v>0</v>
      </c>
      <c r="AG15" s="88">
        <f t="shared" si="6"/>
        <v>0</v>
      </c>
      <c r="AH15" s="88">
        <f t="shared" si="7"/>
        <v>0</v>
      </c>
      <c r="AI15" s="88">
        <f t="shared" si="8"/>
        <v>0</v>
      </c>
      <c r="AJ15" s="88">
        <f t="shared" si="9"/>
        <v>0</v>
      </c>
      <c r="AK15" s="89">
        <f t="shared" si="10"/>
        <v>0</v>
      </c>
      <c r="AL15" s="90">
        <f t="shared" si="11"/>
        <v>0</v>
      </c>
      <c r="AM15" s="88">
        <f t="shared" si="12"/>
        <v>0</v>
      </c>
      <c r="AN15" s="91">
        <f t="shared" si="19"/>
        <v>0</v>
      </c>
      <c r="AO15" s="84">
        <f t="shared" si="13"/>
        <v>0</v>
      </c>
      <c r="AP15" s="88">
        <f t="shared" si="20"/>
        <v>0</v>
      </c>
      <c r="AQ15" s="88">
        <f t="shared" si="14"/>
        <v>0</v>
      </c>
      <c r="AR15" s="48">
        <v>11</v>
      </c>
      <c r="AS15" s="48">
        <f t="shared" si="21"/>
        <v>11</v>
      </c>
      <c r="AT15" s="155" t="str">
        <f>'J01'!AT15:AX15</f>
        <v>Equipe 11</v>
      </c>
      <c r="AU15" s="156"/>
      <c r="AV15" s="156"/>
      <c r="AW15" s="156"/>
      <c r="AX15" s="157"/>
      <c r="AY15" s="4">
        <f t="shared" si="15"/>
        <v>1</v>
      </c>
      <c r="AZ15" s="13">
        <f>'J06'!AY15-AY15</f>
        <v>0</v>
      </c>
      <c r="BA15" s="5" t="str">
        <f>IF(AY15&gt;'J06'!AY15,'J06'!$BA$20,IF(AY15='J06'!AY15,'J06'!$AZ$20,IF(AY15&lt;'J06'!AY15,'J06'!$AY$20)))</f>
        <v>u</v>
      </c>
      <c r="BB15" s="22">
        <f t="shared" si="22"/>
        <v>11</v>
      </c>
      <c r="BC15" s="13">
        <f>SUMPRODUCT(($B$5:$F$14=AT15)*($BW$5:$BW$14))+SUMPRODUCT(($I$5:$M$14=AT15)*($BX$5:$BX$14))+'J06'!BC15</f>
        <v>0</v>
      </c>
      <c r="BD15" s="13">
        <f>SUMPRODUCT(($B$5:$F$14=AT15)*($BY$5:$BY$14))+SUMPRODUCT(($I$5:$M$14=AT15)*($BZ$5:$BZ$14))+'J06'!BD15</f>
        <v>0</v>
      </c>
      <c r="BE15" s="13">
        <f>SUMPRODUCT(($B$5:$F$14=AT15)*($CA$5:$CA$14))+SUMPRODUCT(($I$5:$M$14=AT15)*($CB$5:$CB$14))+'J06'!BE15</f>
        <v>0</v>
      </c>
      <c r="BF15" s="13">
        <f>SUMPRODUCT(($B$5:$F$14=AT15)*($CC$5:$CC$14))+SUMPRODUCT(($I$5:$M$14=AT15)*($CD$5:$CD$14))+'J06'!BF15</f>
        <v>0</v>
      </c>
      <c r="BG15" s="13">
        <f>SUMPRODUCT(($B$5:$F$14=AT15)*($CE$5:$CE$14))+SUMPRODUCT(($I$5:$M$14=AT15)*($CF$5:$CF$14))+'J06'!BG15</f>
        <v>0</v>
      </c>
      <c r="BH15" s="13">
        <f>SUMPRODUCT(($B$5:$F$14=AT15)*($CG$5:$CG$14))+SUMPRODUCT(($I$5:$M$14=AT15)*($CH$5:$CH$14))+'J06'!BH15</f>
        <v>0</v>
      </c>
      <c r="BI15" s="13">
        <f>SUMPRODUCT(($B$5:$F$14=AT15)*($CI$5:$CI$14))+SUMPRODUCT(($I$5:$M$14=AT15)*($CJ$5:$CJ$14))+'J06'!BI15</f>
        <v>0</v>
      </c>
      <c r="BJ15" s="6">
        <f t="shared" si="23"/>
        <v>0</v>
      </c>
      <c r="BK15" s="13">
        <f>SUMPRODUCT(($B$5:$F$14=AT15)*($CK$5:$CK$14))+'J06'!BK15</f>
        <v>0</v>
      </c>
      <c r="BL15" s="13">
        <f>SUMPRODUCT(($B$5:$F$14=AT15)*($CL$5:$CL$14))+'J06'!BL15</f>
        <v>0</v>
      </c>
      <c r="BM15" s="13">
        <f>SUMPRODUCT(($B$5:$F$14=AT15)*($CM$5:$CM$14))+'J06'!BM15</f>
        <v>0</v>
      </c>
      <c r="BN15" s="13">
        <f>SUMPRODUCT(($I$5:$M$14=AT15)*($CN$5:$CN$14))+'J06'!BN15</f>
        <v>0</v>
      </c>
      <c r="BO15" s="13">
        <f>SUMPRODUCT(($I$5:$M$14=AT15)*($CO$5:$CO$14))+'J06'!BO15</f>
        <v>0</v>
      </c>
      <c r="BP15" s="46">
        <f>SUMPRODUCT(($I$5:$M$14=AT15)*($CP$5:$CP$14))+'J06'!BP15</f>
        <v>0</v>
      </c>
      <c r="BQ15" s="44">
        <f t="shared" si="24"/>
        <v>0</v>
      </c>
      <c r="BR15" s="64">
        <f>BQ15+0.0000004</f>
        <v>3.9999999999999998E-7</v>
      </c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4" t="str">
        <f t="shared" si="16"/>
        <v>Equipe 11</v>
      </c>
      <c r="CR15" s="44">
        <f t="shared" si="17"/>
        <v>0</v>
      </c>
      <c r="CS15" s="44">
        <f t="shared" si="18"/>
        <v>1</v>
      </c>
      <c r="CT15" s="44" t="str">
        <f t="shared" si="49"/>
        <v>Equipe 11</v>
      </c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</row>
    <row r="16" spans="1:153" ht="16.5" customHeight="1" x14ac:dyDescent="0.25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47"/>
      <c r="Q16" s="47"/>
      <c r="R16" s="47"/>
      <c r="S16" s="47"/>
      <c r="T16" s="47"/>
      <c r="U16" s="47"/>
      <c r="V16" s="93" t="str">
        <f t="shared" si="0"/>
        <v>Equipe 12</v>
      </c>
      <c r="W16" s="93"/>
      <c r="X16" s="93"/>
      <c r="Y16" s="93"/>
      <c r="Z16" s="94"/>
      <c r="AA16" s="84">
        <f t="shared" si="1"/>
        <v>0</v>
      </c>
      <c r="AB16" s="85" t="str">
        <f t="shared" si="2"/>
        <v>u</v>
      </c>
      <c r="AC16" s="86">
        <f t="shared" si="50"/>
        <v>1</v>
      </c>
      <c r="AD16" s="87">
        <f t="shared" si="3"/>
        <v>0</v>
      </c>
      <c r="AE16" s="88">
        <f t="shared" si="4"/>
        <v>0</v>
      </c>
      <c r="AF16" s="88">
        <f t="shared" si="5"/>
        <v>0</v>
      </c>
      <c r="AG16" s="88">
        <f t="shared" si="6"/>
        <v>0</v>
      </c>
      <c r="AH16" s="88">
        <f t="shared" si="7"/>
        <v>0</v>
      </c>
      <c r="AI16" s="88">
        <f t="shared" si="8"/>
        <v>0</v>
      </c>
      <c r="AJ16" s="88">
        <f t="shared" si="9"/>
        <v>0</v>
      </c>
      <c r="AK16" s="89">
        <f t="shared" si="10"/>
        <v>0</v>
      </c>
      <c r="AL16" s="90">
        <f t="shared" si="11"/>
        <v>0</v>
      </c>
      <c r="AM16" s="88">
        <f t="shared" si="12"/>
        <v>0</v>
      </c>
      <c r="AN16" s="91">
        <f t="shared" si="19"/>
        <v>0</v>
      </c>
      <c r="AO16" s="84">
        <f t="shared" si="13"/>
        <v>0</v>
      </c>
      <c r="AP16" s="88">
        <f t="shared" si="20"/>
        <v>0</v>
      </c>
      <c r="AQ16" s="88">
        <f t="shared" si="14"/>
        <v>0</v>
      </c>
      <c r="AR16" s="48">
        <v>12</v>
      </c>
      <c r="AS16" s="48">
        <f t="shared" si="21"/>
        <v>12</v>
      </c>
      <c r="AT16" s="155" t="str">
        <f>'J01'!AT16:AX16</f>
        <v>Equipe 12</v>
      </c>
      <c r="AU16" s="156"/>
      <c r="AV16" s="156"/>
      <c r="AW16" s="156"/>
      <c r="AX16" s="157"/>
      <c r="AY16" s="4">
        <f t="shared" si="15"/>
        <v>1</v>
      </c>
      <c r="AZ16" s="13">
        <f>'J06'!AY16-AY16</f>
        <v>0</v>
      </c>
      <c r="BA16" s="5" t="str">
        <f>IF(AY16&gt;'J06'!AY16,'J06'!$BA$20,IF(AY16='J06'!AY16,'J06'!$AZ$20,IF(AY16&lt;'J06'!AY16,'J06'!$AY$20)))</f>
        <v>u</v>
      </c>
      <c r="BB16" s="22">
        <f t="shared" si="22"/>
        <v>12</v>
      </c>
      <c r="BC16" s="13">
        <f>SUMPRODUCT(($B$5:$F$14=AT16)*($BW$5:$BW$14))+SUMPRODUCT(($I$5:$M$14=AT16)*($BX$5:$BX$14))+'J06'!BC16</f>
        <v>0</v>
      </c>
      <c r="BD16" s="13">
        <f>SUMPRODUCT(($B$5:$F$14=AT16)*($BY$5:$BY$14))+SUMPRODUCT(($I$5:$M$14=AT16)*($BZ$5:$BZ$14))+'J06'!BD16</f>
        <v>0</v>
      </c>
      <c r="BE16" s="13">
        <f>SUMPRODUCT(($B$5:$F$14=AT16)*($CA$5:$CA$14))+SUMPRODUCT(($I$5:$M$14=AT16)*($CB$5:$CB$14))+'J06'!BE16</f>
        <v>0</v>
      </c>
      <c r="BF16" s="13">
        <f>SUMPRODUCT(($B$5:$F$14=AT16)*($CC$5:$CC$14))+SUMPRODUCT(($I$5:$M$14=AT16)*($CD$5:$CD$14))+'J06'!BF16</f>
        <v>0</v>
      </c>
      <c r="BG16" s="13">
        <f>SUMPRODUCT(($B$5:$F$14=AT16)*($CE$5:$CE$14))+SUMPRODUCT(($I$5:$M$14=AT16)*($CF$5:$CF$14))+'J06'!BG16</f>
        <v>0</v>
      </c>
      <c r="BH16" s="13">
        <f>SUMPRODUCT(($B$5:$F$14=AT16)*($CG$5:$CG$14))+SUMPRODUCT(($I$5:$M$14=AT16)*($CH$5:$CH$14))+'J06'!BH16</f>
        <v>0</v>
      </c>
      <c r="BI16" s="13">
        <f>SUMPRODUCT(($B$5:$F$14=AT16)*($CI$5:$CI$14))+SUMPRODUCT(($I$5:$M$14=AT16)*($CJ$5:$CJ$14))+'J06'!BI16</f>
        <v>0</v>
      </c>
      <c r="BJ16" s="6">
        <f t="shared" si="23"/>
        <v>0</v>
      </c>
      <c r="BK16" s="13">
        <f>SUMPRODUCT(($B$5:$F$14=AT16)*($CK$5:$CK$14))+'J06'!BK16</f>
        <v>0</v>
      </c>
      <c r="BL16" s="13">
        <f>SUMPRODUCT(($B$5:$F$14=AT16)*($CL$5:$CL$14))+'J06'!BL16</f>
        <v>0</v>
      </c>
      <c r="BM16" s="13">
        <f>SUMPRODUCT(($B$5:$F$14=AT16)*($CM$5:$CM$14))+'J06'!BM16</f>
        <v>0</v>
      </c>
      <c r="BN16" s="13">
        <f>SUMPRODUCT(($I$5:$M$14=AT16)*($CN$5:$CN$14))+'J06'!BN16</f>
        <v>0</v>
      </c>
      <c r="BO16" s="13">
        <f>SUMPRODUCT(($I$5:$M$14=AT16)*($CO$5:$CO$14))+'J06'!BO16</f>
        <v>0</v>
      </c>
      <c r="BP16" s="46">
        <f>SUMPRODUCT(($I$5:$M$14=AT16)*($CP$5:$CP$14))+'J06'!BP16</f>
        <v>0</v>
      </c>
      <c r="BQ16" s="44">
        <f t="shared" si="24"/>
        <v>0</v>
      </c>
      <c r="BR16" s="64">
        <f>BQ16+0.0000003</f>
        <v>2.9999999999999999E-7</v>
      </c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4" t="str">
        <f t="shared" si="16"/>
        <v>Equipe 12</v>
      </c>
      <c r="CR16" s="44">
        <f t="shared" si="17"/>
        <v>0</v>
      </c>
      <c r="CS16" s="44">
        <f t="shared" si="18"/>
        <v>1</v>
      </c>
      <c r="CT16" s="44" t="str">
        <f t="shared" si="49"/>
        <v>Equipe 12</v>
      </c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</row>
    <row r="17" spans="1:153" ht="16.5" customHeight="1" x14ac:dyDescent="0.25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47"/>
      <c r="Q17" s="47"/>
      <c r="R17" s="47"/>
      <c r="S17" s="47"/>
      <c r="T17" s="47"/>
      <c r="U17" s="47"/>
      <c r="V17" s="93" t="str">
        <f t="shared" si="0"/>
        <v>Equipe 13</v>
      </c>
      <c r="W17" s="93"/>
      <c r="X17" s="93"/>
      <c r="Y17" s="93"/>
      <c r="Z17" s="94"/>
      <c r="AA17" s="84">
        <f t="shared" si="1"/>
        <v>0</v>
      </c>
      <c r="AB17" s="85" t="str">
        <f t="shared" si="2"/>
        <v>u</v>
      </c>
      <c r="AC17" s="86">
        <f t="shared" si="50"/>
        <v>1</v>
      </c>
      <c r="AD17" s="87">
        <f t="shared" si="3"/>
        <v>0</v>
      </c>
      <c r="AE17" s="88">
        <f t="shared" si="4"/>
        <v>0</v>
      </c>
      <c r="AF17" s="88">
        <f t="shared" si="5"/>
        <v>0</v>
      </c>
      <c r="AG17" s="88">
        <f t="shared" si="6"/>
        <v>0</v>
      </c>
      <c r="AH17" s="88">
        <f t="shared" si="7"/>
        <v>0</v>
      </c>
      <c r="AI17" s="88">
        <f t="shared" si="8"/>
        <v>0</v>
      </c>
      <c r="AJ17" s="88">
        <f t="shared" si="9"/>
        <v>0</v>
      </c>
      <c r="AK17" s="89">
        <f t="shared" si="10"/>
        <v>0</v>
      </c>
      <c r="AL17" s="90">
        <f t="shared" si="11"/>
        <v>0</v>
      </c>
      <c r="AM17" s="88">
        <f t="shared" si="12"/>
        <v>0</v>
      </c>
      <c r="AN17" s="91">
        <f t="shared" si="19"/>
        <v>0</v>
      </c>
      <c r="AO17" s="84">
        <f t="shared" si="13"/>
        <v>0</v>
      </c>
      <c r="AP17" s="88">
        <f t="shared" si="20"/>
        <v>0</v>
      </c>
      <c r="AQ17" s="88">
        <f t="shared" si="14"/>
        <v>0</v>
      </c>
      <c r="AR17" s="48">
        <v>13</v>
      </c>
      <c r="AS17" s="48">
        <f t="shared" si="21"/>
        <v>13</v>
      </c>
      <c r="AT17" s="155" t="str">
        <f>'J01'!AT17:AX17</f>
        <v>Equipe 13</v>
      </c>
      <c r="AU17" s="156"/>
      <c r="AV17" s="156"/>
      <c r="AW17" s="156"/>
      <c r="AX17" s="157"/>
      <c r="AY17" s="4">
        <f t="shared" si="15"/>
        <v>1</v>
      </c>
      <c r="AZ17" s="13">
        <f>'J06'!AY17-AY17</f>
        <v>0</v>
      </c>
      <c r="BA17" s="5" t="str">
        <f>IF(AY17&gt;'J06'!AY17,'J06'!$BA$20,IF(AY17='J06'!AY17,'J06'!$AZ$20,IF(AY17&lt;'J06'!AY17,'J06'!$AY$20)))</f>
        <v>u</v>
      </c>
      <c r="BB17" s="22">
        <f t="shared" si="22"/>
        <v>13</v>
      </c>
      <c r="BC17" s="13">
        <f>SUMPRODUCT(($B$5:$F$14=AT17)*($BW$5:$BW$14))+SUMPRODUCT(($I$5:$M$14=AT17)*($BX$5:$BX$14))+'J06'!BC17</f>
        <v>0</v>
      </c>
      <c r="BD17" s="13">
        <f>SUMPRODUCT(($B$5:$F$14=AT17)*($BY$5:$BY$14))+SUMPRODUCT(($I$5:$M$14=AT17)*($BZ$5:$BZ$14))+'J06'!BD17</f>
        <v>0</v>
      </c>
      <c r="BE17" s="13">
        <f>SUMPRODUCT(($B$5:$F$14=AT17)*($CA$5:$CA$14))+SUMPRODUCT(($I$5:$M$14=AT17)*($CB$5:$CB$14))+'J06'!BE17</f>
        <v>0</v>
      </c>
      <c r="BF17" s="13">
        <f>SUMPRODUCT(($B$5:$F$14=AT17)*($CC$5:$CC$14))+SUMPRODUCT(($I$5:$M$14=AT17)*($CD$5:$CD$14))+'J06'!BF17</f>
        <v>0</v>
      </c>
      <c r="BG17" s="13">
        <f>SUMPRODUCT(($B$5:$F$14=AT17)*($CE$5:$CE$14))+SUMPRODUCT(($I$5:$M$14=AT17)*($CF$5:$CF$14))+'J06'!BG17</f>
        <v>0</v>
      </c>
      <c r="BH17" s="13">
        <f>SUMPRODUCT(($B$5:$F$14=AT17)*($CG$5:$CG$14))+SUMPRODUCT(($I$5:$M$14=AT17)*($CH$5:$CH$14))+'J06'!BH17</f>
        <v>0</v>
      </c>
      <c r="BI17" s="13">
        <f>SUMPRODUCT(($B$5:$F$14=AT17)*($CI$5:$CI$14))+SUMPRODUCT(($I$5:$M$14=AT17)*($CJ$5:$CJ$14))+'J06'!BI17</f>
        <v>0</v>
      </c>
      <c r="BJ17" s="6">
        <f t="shared" si="23"/>
        <v>0</v>
      </c>
      <c r="BK17" s="13">
        <f>SUMPRODUCT(($B$5:$F$14=AT17)*($CK$5:$CK$14))+'J06'!BK17</f>
        <v>0</v>
      </c>
      <c r="BL17" s="13">
        <f>SUMPRODUCT(($B$5:$F$14=AT17)*($CL$5:$CL$14))+'J06'!BL17</f>
        <v>0</v>
      </c>
      <c r="BM17" s="13">
        <f>SUMPRODUCT(($B$5:$F$14=AT17)*($CM$5:$CM$14))+'J06'!BM17</f>
        <v>0</v>
      </c>
      <c r="BN17" s="13">
        <f>SUMPRODUCT(($I$5:$M$14=AT17)*($CN$5:$CN$14))+'J06'!BN17</f>
        <v>0</v>
      </c>
      <c r="BO17" s="13">
        <f>SUMPRODUCT(($I$5:$M$14=AT17)*($CO$5:$CO$14))+'J06'!BO17</f>
        <v>0</v>
      </c>
      <c r="BP17" s="46">
        <f>SUMPRODUCT(($I$5:$M$14=AT17)*($CP$5:$CP$14))+'J06'!BP17</f>
        <v>0</v>
      </c>
      <c r="BQ17" s="44">
        <f t="shared" si="24"/>
        <v>0</v>
      </c>
      <c r="BR17" s="64">
        <f>BQ17+0.0000002</f>
        <v>1.9999999999999999E-7</v>
      </c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4" t="str">
        <f t="shared" si="16"/>
        <v>Equipe 13</v>
      </c>
      <c r="CR17" s="44">
        <f t="shared" si="17"/>
        <v>0</v>
      </c>
      <c r="CS17" s="44">
        <f t="shared" si="18"/>
        <v>1</v>
      </c>
      <c r="CT17" s="44" t="str">
        <f t="shared" si="49"/>
        <v>Equipe 13</v>
      </c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</row>
    <row r="18" spans="1:153" ht="16.5" customHeight="1" x14ac:dyDescent="0.25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47"/>
      <c r="Q18" s="47"/>
      <c r="R18" s="47"/>
      <c r="S18" s="47"/>
      <c r="T18" s="47"/>
      <c r="U18" s="47"/>
      <c r="V18" s="93" t="str">
        <f t="shared" si="0"/>
        <v>Equipe 14</v>
      </c>
      <c r="W18" s="93"/>
      <c r="X18" s="93"/>
      <c r="Y18" s="93"/>
      <c r="Z18" s="94"/>
      <c r="AA18" s="84">
        <f t="shared" si="1"/>
        <v>0</v>
      </c>
      <c r="AB18" s="85" t="str">
        <f t="shared" si="2"/>
        <v>u</v>
      </c>
      <c r="AC18" s="86">
        <f t="shared" si="50"/>
        <v>1</v>
      </c>
      <c r="AD18" s="87">
        <f t="shared" si="3"/>
        <v>0</v>
      </c>
      <c r="AE18" s="88">
        <f t="shared" si="4"/>
        <v>0</v>
      </c>
      <c r="AF18" s="88">
        <f t="shared" si="5"/>
        <v>0</v>
      </c>
      <c r="AG18" s="88">
        <f t="shared" si="6"/>
        <v>0</v>
      </c>
      <c r="AH18" s="88">
        <f t="shared" si="7"/>
        <v>0</v>
      </c>
      <c r="AI18" s="88">
        <f t="shared" si="8"/>
        <v>0</v>
      </c>
      <c r="AJ18" s="88">
        <f t="shared" si="9"/>
        <v>0</v>
      </c>
      <c r="AK18" s="89">
        <f t="shared" si="10"/>
        <v>0</v>
      </c>
      <c r="AL18" s="90">
        <f t="shared" si="11"/>
        <v>0</v>
      </c>
      <c r="AM18" s="88">
        <f t="shared" si="12"/>
        <v>0</v>
      </c>
      <c r="AN18" s="91">
        <f t="shared" si="19"/>
        <v>0</v>
      </c>
      <c r="AO18" s="84">
        <f t="shared" si="13"/>
        <v>0</v>
      </c>
      <c r="AP18" s="88">
        <f t="shared" si="20"/>
        <v>0</v>
      </c>
      <c r="AQ18" s="88">
        <f t="shared" si="14"/>
        <v>0</v>
      </c>
      <c r="AR18" s="48">
        <v>14</v>
      </c>
      <c r="AS18" s="48">
        <f t="shared" si="21"/>
        <v>14</v>
      </c>
      <c r="AT18" s="155" t="str">
        <f>'J01'!AT18:AX18</f>
        <v>Equipe 14</v>
      </c>
      <c r="AU18" s="156"/>
      <c r="AV18" s="156"/>
      <c r="AW18" s="156"/>
      <c r="AX18" s="157"/>
      <c r="AY18" s="4">
        <f t="shared" si="15"/>
        <v>1</v>
      </c>
      <c r="AZ18" s="13">
        <f>'J06'!AY18-AY18</f>
        <v>0</v>
      </c>
      <c r="BA18" s="5" t="str">
        <f>IF(AY18&gt;'J06'!AY18,'J06'!$BA$20,IF(AY18='J06'!AY18,'J06'!$AZ$20,IF(AY18&lt;'J06'!AY18,'J06'!$AY$20)))</f>
        <v>u</v>
      </c>
      <c r="BB18" s="22">
        <f t="shared" si="22"/>
        <v>14</v>
      </c>
      <c r="BC18" s="13">
        <f>SUMPRODUCT(($B$5:$F$14=AT18)*($BW$5:$BW$14))+SUMPRODUCT(($I$5:$M$14=AT18)*($BX$5:$BX$14))+'J06'!BC18</f>
        <v>0</v>
      </c>
      <c r="BD18" s="13">
        <f>SUMPRODUCT(($B$5:$F$14=AT18)*($BY$5:$BY$14))+SUMPRODUCT(($I$5:$M$14=AT18)*($BZ$5:$BZ$14))+'J06'!BD18</f>
        <v>0</v>
      </c>
      <c r="BE18" s="13">
        <f>SUMPRODUCT(($B$5:$F$14=AT18)*($CA$5:$CA$14))+SUMPRODUCT(($I$5:$M$14=AT18)*($CB$5:$CB$14))+'J06'!BE18</f>
        <v>0</v>
      </c>
      <c r="BF18" s="13">
        <f>SUMPRODUCT(($B$5:$F$14=AT18)*($CC$5:$CC$14))+SUMPRODUCT(($I$5:$M$14=AT18)*($CD$5:$CD$14))+'J06'!BF18</f>
        <v>0</v>
      </c>
      <c r="BG18" s="13">
        <f>SUMPRODUCT(($B$5:$F$14=AT18)*($CE$5:$CE$14))+SUMPRODUCT(($I$5:$M$14=AT18)*($CF$5:$CF$14))+'J06'!BG18</f>
        <v>0</v>
      </c>
      <c r="BH18" s="13">
        <f>SUMPRODUCT(($B$5:$F$14=AT18)*($CG$5:$CG$14))+SUMPRODUCT(($I$5:$M$14=AT18)*($CH$5:$CH$14))+'J06'!BH18</f>
        <v>0</v>
      </c>
      <c r="BI18" s="13">
        <f>SUMPRODUCT(($B$5:$F$14=AT18)*($CI$5:$CI$14))+SUMPRODUCT(($I$5:$M$14=AT18)*($CJ$5:$CJ$14))+'J06'!BI18</f>
        <v>0</v>
      </c>
      <c r="BJ18" s="6">
        <f t="shared" si="23"/>
        <v>0</v>
      </c>
      <c r="BK18" s="13">
        <f>SUMPRODUCT(($B$5:$F$14=AT18)*($CK$5:$CK$14))+'J06'!BK18</f>
        <v>0</v>
      </c>
      <c r="BL18" s="13">
        <f>SUMPRODUCT(($B$5:$F$14=AT18)*($CL$5:$CL$14))+'J06'!BL18</f>
        <v>0</v>
      </c>
      <c r="BM18" s="13">
        <f>SUMPRODUCT(($B$5:$F$14=AT18)*($CM$5:$CM$14))+'J06'!BM18</f>
        <v>0</v>
      </c>
      <c r="BN18" s="13">
        <f>SUMPRODUCT(($I$5:$M$14=AT18)*($CN$5:$CN$14))+'J06'!BN18</f>
        <v>0</v>
      </c>
      <c r="BO18" s="13">
        <f>SUMPRODUCT(($I$5:$M$14=AT18)*($CO$5:$CO$14))+'J06'!BO18</f>
        <v>0</v>
      </c>
      <c r="BP18" s="46">
        <f>SUMPRODUCT(($I$5:$M$14=AT18)*($CP$5:$CP$14))+'J06'!BP18</f>
        <v>0</v>
      </c>
      <c r="BQ18" s="44">
        <f t="shared" si="24"/>
        <v>0</v>
      </c>
      <c r="BR18" s="64">
        <f>BQ18+0.0000001</f>
        <v>9.9999999999999995E-8</v>
      </c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4" t="str">
        <f t="shared" si="16"/>
        <v>Equipe 14</v>
      </c>
      <c r="CR18" s="44">
        <f t="shared" si="17"/>
        <v>0</v>
      </c>
      <c r="CS18" s="44">
        <f t="shared" si="18"/>
        <v>1</v>
      </c>
      <c r="CT18" s="44" t="str">
        <f t="shared" si="49"/>
        <v>Equipe 14</v>
      </c>
      <c r="CU18" s="58"/>
      <c r="CV18" s="58"/>
      <c r="CW18" s="58"/>
      <c r="CX18" s="58"/>
      <c r="CY18" s="5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</row>
    <row r="19" spans="1:153" ht="16.5" customHeight="1" x14ac:dyDescent="0.25">
      <c r="A19" s="100"/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47"/>
      <c r="Q19" s="47"/>
      <c r="R19" s="47"/>
      <c r="S19" s="47"/>
      <c r="T19" s="47"/>
      <c r="U19" s="47"/>
      <c r="V19" s="49"/>
      <c r="W19" s="49"/>
      <c r="X19" s="49"/>
      <c r="Y19" s="49"/>
      <c r="Z19" s="49"/>
      <c r="AA19" s="50"/>
      <c r="AB19" s="51"/>
      <c r="AC19" s="50"/>
      <c r="AD19" s="52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142" t="s">
        <v>56</v>
      </c>
      <c r="AP19" s="142"/>
      <c r="AQ19" s="142"/>
      <c r="AR19" s="58"/>
      <c r="AS19" s="58"/>
      <c r="AT19" s="21"/>
      <c r="AU19" s="21"/>
      <c r="AV19" s="21"/>
      <c r="AW19" s="21"/>
      <c r="AX19" s="21"/>
      <c r="AY19" s="60" t="s">
        <v>19</v>
      </c>
      <c r="AZ19" s="60" t="s">
        <v>20</v>
      </c>
      <c r="BA19" s="60" t="s">
        <v>21</v>
      </c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5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58"/>
      <c r="CV19" s="58"/>
      <c r="CW19" s="58"/>
      <c r="CX19" s="58"/>
      <c r="CY19" s="5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</row>
    <row r="20" spans="1:153" ht="16.5" customHeight="1" x14ac:dyDescent="0.25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47"/>
      <c r="Q20" s="47"/>
      <c r="R20" s="47"/>
      <c r="S20" s="47"/>
      <c r="T20" s="47"/>
      <c r="U20" s="47"/>
      <c r="V20" s="53"/>
      <c r="W20" s="53"/>
      <c r="X20" s="53"/>
      <c r="Y20" s="53"/>
      <c r="Z20" s="53"/>
      <c r="AA20" s="54"/>
      <c r="AB20" s="55"/>
      <c r="AC20" s="54"/>
      <c r="AD20" s="56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143">
        <f>SUM(G5:H14)</f>
        <v>0</v>
      </c>
      <c r="AP20" s="143"/>
      <c r="AQ20" s="143"/>
      <c r="AR20" s="58"/>
      <c r="AS20" s="58"/>
      <c r="AT20" s="38"/>
      <c r="AU20" s="38"/>
      <c r="AV20" s="38"/>
      <c r="AW20" s="38"/>
      <c r="AX20" s="38"/>
      <c r="AY20" s="48" t="s">
        <v>19</v>
      </c>
      <c r="AZ20" s="48" t="s">
        <v>20</v>
      </c>
      <c r="BA20" s="48" t="s">
        <v>21</v>
      </c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58"/>
      <c r="CV20" s="58"/>
      <c r="CW20" s="58"/>
      <c r="CX20" s="58"/>
      <c r="CY20" s="5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</row>
    <row r="21" spans="1:153" ht="16.5" customHeight="1" x14ac:dyDescent="0.25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47"/>
      <c r="Q21" s="47"/>
      <c r="R21" s="47"/>
      <c r="S21" s="47"/>
      <c r="T21" s="47"/>
      <c r="U21" s="47"/>
      <c r="V21" s="53"/>
      <c r="W21" s="53"/>
      <c r="X21" s="53"/>
      <c r="Y21" s="53"/>
      <c r="Z21" s="53"/>
      <c r="AA21" s="54"/>
      <c r="AB21" s="55"/>
      <c r="AC21" s="54"/>
      <c r="AD21" s="56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143"/>
      <c r="AP21" s="143"/>
      <c r="AQ21" s="143"/>
      <c r="AR21" s="58"/>
      <c r="AS21" s="58"/>
      <c r="AT21" s="38"/>
      <c r="AU21" s="38"/>
      <c r="AV21" s="38"/>
      <c r="AW21" s="38"/>
      <c r="AX21" s="38"/>
      <c r="AY21" s="58"/>
      <c r="AZ21" s="58"/>
      <c r="BA21" s="63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58"/>
      <c r="CV21" s="58"/>
      <c r="CW21" s="58"/>
      <c r="CX21" s="58"/>
      <c r="CY21" s="5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</row>
    <row r="22" spans="1:153" ht="16.5" customHeight="1" x14ac:dyDescent="0.25">
      <c r="A22" s="100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47"/>
      <c r="Q22" s="47"/>
      <c r="R22" s="47"/>
      <c r="S22" s="47"/>
      <c r="T22" s="47"/>
      <c r="U22" s="47"/>
      <c r="V22" s="53"/>
      <c r="W22" s="53"/>
      <c r="X22" s="53"/>
      <c r="Y22" s="53"/>
      <c r="Z22" s="53"/>
      <c r="AA22" s="54"/>
      <c r="AB22" s="55"/>
      <c r="AC22" s="54"/>
      <c r="AD22" s="56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144" t="s">
        <v>57</v>
      </c>
      <c r="AP22" s="144"/>
      <c r="AQ22" s="144"/>
      <c r="AR22" s="58"/>
      <c r="AS22" s="58"/>
      <c r="AT22" s="38"/>
      <c r="AU22" s="38"/>
      <c r="AV22" s="38"/>
      <c r="AW22" s="38"/>
      <c r="AX22" s="38"/>
      <c r="AY22" s="58"/>
      <c r="AZ22" s="58"/>
      <c r="BA22" s="63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58"/>
      <c r="CV22" s="58"/>
      <c r="CW22" s="58"/>
      <c r="CX22" s="58"/>
      <c r="CY22" s="5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</row>
    <row r="23" spans="1:153" ht="16.5" customHeight="1" x14ac:dyDescent="0.25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47"/>
      <c r="Q23" s="47"/>
      <c r="R23" s="47"/>
      <c r="S23" s="47"/>
      <c r="T23" s="47"/>
      <c r="U23" s="47"/>
      <c r="V23" s="53"/>
      <c r="W23" s="53"/>
      <c r="X23" s="53"/>
      <c r="Y23" s="53"/>
      <c r="Z23" s="53"/>
      <c r="AA23" s="54"/>
      <c r="AB23" s="55"/>
      <c r="AC23" s="54"/>
      <c r="AD23" s="56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144"/>
      <c r="AP23" s="144"/>
      <c r="AQ23" s="144"/>
      <c r="AR23" s="58"/>
      <c r="AS23" s="58"/>
      <c r="AT23" s="38"/>
      <c r="AU23" s="38"/>
      <c r="AV23" s="38"/>
      <c r="AW23" s="38"/>
      <c r="AX23" s="38"/>
      <c r="AY23" s="58"/>
      <c r="AZ23" s="58"/>
      <c r="BA23" s="63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58"/>
      <c r="CV23" s="58"/>
      <c r="CW23" s="58"/>
      <c r="CX23" s="58"/>
      <c r="CY23" s="5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</row>
    <row r="24" spans="1:153" ht="16.5" customHeight="1" x14ac:dyDescent="0.25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47"/>
      <c r="Q24" s="47"/>
      <c r="R24" s="47"/>
      <c r="S24" s="47"/>
      <c r="T24" s="47"/>
      <c r="U24" s="47"/>
      <c r="V24" s="53"/>
      <c r="W24" s="53"/>
      <c r="X24" s="53"/>
      <c r="Y24" s="53"/>
      <c r="Z24" s="53"/>
      <c r="AA24" s="54"/>
      <c r="AB24" s="55"/>
      <c r="AC24" s="54"/>
      <c r="AD24" s="56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143">
        <f>AO20+'J06'!AO24:AP25</f>
        <v>0</v>
      </c>
      <c r="AP24" s="143"/>
      <c r="AQ24" s="143"/>
      <c r="AR24" s="58"/>
      <c r="AS24" s="58"/>
      <c r="AT24" s="38"/>
      <c r="AU24" s="38"/>
      <c r="AV24" s="38"/>
      <c r="AW24" s="38"/>
      <c r="AX24" s="38"/>
      <c r="AY24" s="58"/>
      <c r="AZ24" s="58"/>
      <c r="BA24" s="63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</row>
    <row r="25" spans="1:153" ht="16.5" customHeight="1" x14ac:dyDescent="0.25">
      <c r="A25" s="100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47"/>
      <c r="Q25" s="47"/>
      <c r="R25" s="47"/>
      <c r="S25" s="47"/>
      <c r="T25" s="47"/>
      <c r="U25" s="47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143"/>
      <c r="AP25" s="143"/>
      <c r="AQ25" s="143"/>
      <c r="AR25" s="48"/>
      <c r="AS25" s="48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48"/>
      <c r="EW25" s="48"/>
    </row>
    <row r="26" spans="1:153" ht="16.5" customHeight="1" x14ac:dyDescent="0.25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47"/>
      <c r="Q26" s="47"/>
      <c r="R26" s="47"/>
      <c r="S26" s="47"/>
      <c r="T26" s="47"/>
      <c r="U26" s="47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162" t="s">
        <v>58</v>
      </c>
      <c r="AP26" s="162"/>
      <c r="AQ26" s="162"/>
      <c r="AR26" s="48"/>
      <c r="AS26" s="48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  <c r="EU26" s="48"/>
      <c r="EV26" s="48"/>
      <c r="EW26" s="48"/>
    </row>
    <row r="27" spans="1:153" ht="16.5" customHeight="1" x14ac:dyDescent="0.25">
      <c r="A27" s="100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47"/>
      <c r="Q27" s="47"/>
      <c r="R27" s="47"/>
      <c r="S27" s="47"/>
      <c r="T27" s="47"/>
      <c r="U27" s="47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162"/>
      <c r="AP27" s="162"/>
      <c r="AQ27" s="162"/>
      <c r="AR27" s="48"/>
      <c r="AS27" s="48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  <c r="EU27" s="48"/>
      <c r="EV27" s="48"/>
      <c r="EW27" s="48"/>
    </row>
    <row r="28" spans="1:153" ht="16.5" customHeight="1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47"/>
      <c r="Q28" s="47"/>
      <c r="R28" s="47"/>
      <c r="S28" s="47"/>
      <c r="T28" s="47"/>
      <c r="U28" s="47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146" t="str">
        <f>IF(AE5=0,"",SUM(AI5:AI24)/SUM(AE5:AE24)*2)</f>
        <v/>
      </c>
      <c r="AP28" s="146"/>
      <c r="AQ28" s="146"/>
      <c r="AR28" s="48"/>
      <c r="AS28" s="48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  <c r="EU28" s="48"/>
      <c r="EV28" s="48"/>
      <c r="EW28" s="48"/>
    </row>
    <row r="29" spans="1:153" ht="16.5" customHeight="1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47"/>
      <c r="Q29" s="47"/>
      <c r="R29" s="47"/>
      <c r="S29" s="47"/>
      <c r="T29" s="47"/>
      <c r="U29" s="47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146"/>
      <c r="AP29" s="146"/>
      <c r="AQ29" s="146"/>
      <c r="AR29" s="48"/>
      <c r="AS29" s="48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  <c r="EU29" s="48"/>
      <c r="EV29" s="48"/>
      <c r="EW29" s="48"/>
    </row>
    <row r="30" spans="1:153" ht="16.5" customHeight="1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47"/>
      <c r="Q30" s="47"/>
      <c r="R30" s="47"/>
      <c r="S30" s="47"/>
      <c r="T30" s="47"/>
      <c r="U30" s="47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48"/>
      <c r="AS30" s="48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  <c r="EU30" s="48"/>
      <c r="EV30" s="48"/>
      <c r="EW30" s="48"/>
    </row>
    <row r="31" spans="1:153" ht="16.5" customHeigh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48"/>
      <c r="AS31" s="48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/>
      <c r="EU31" s="48"/>
      <c r="EV31" s="48"/>
      <c r="EW31" s="48"/>
    </row>
    <row r="32" spans="1:153" ht="16.5" customHeight="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48"/>
      <c r="AS32" s="48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48"/>
      <c r="EW32" s="48"/>
    </row>
    <row r="33" spans="1:153" ht="16.5" customHeight="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48"/>
      <c r="AS33" s="48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</row>
    <row r="34" spans="1:153" ht="16.5" customHeight="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48"/>
      <c r="AS34" s="48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48"/>
      <c r="EW34" s="48"/>
    </row>
    <row r="35" spans="1:153" ht="16.5" customHeight="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48"/>
      <c r="AS35" s="48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</row>
    <row r="36" spans="1:153" ht="16.5" customHeight="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48"/>
      <c r="AS36" s="48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</row>
  </sheetData>
  <mergeCells count="129">
    <mergeCell ref="O1:T2"/>
    <mergeCell ref="I1:N2"/>
    <mergeCell ref="A1:H2"/>
    <mergeCell ref="AO19:AQ19"/>
    <mergeCell ref="AO20:AQ21"/>
    <mergeCell ref="AO22:AQ23"/>
    <mergeCell ref="AO24:AQ25"/>
    <mergeCell ref="AO26:AQ27"/>
    <mergeCell ref="AO28:AQ29"/>
    <mergeCell ref="AK3:AK4"/>
    <mergeCell ref="AO3:AQ3"/>
    <mergeCell ref="AL3:AN3"/>
    <mergeCell ref="AJ3:AJ4"/>
    <mergeCell ref="AI3:AI4"/>
    <mergeCell ref="O11:R11"/>
    <mergeCell ref="O10:R10"/>
    <mergeCell ref="O9:R9"/>
    <mergeCell ref="O8:R8"/>
    <mergeCell ref="O7:R7"/>
    <mergeCell ref="B5:F5"/>
    <mergeCell ref="I6:M6"/>
    <mergeCell ref="I5:M5"/>
    <mergeCell ref="V5:Z5"/>
    <mergeCell ref="V1:AQ2"/>
    <mergeCell ref="BB3:BB4"/>
    <mergeCell ref="BN3:BP3"/>
    <mergeCell ref="BK3:BM3"/>
    <mergeCell ref="BI3:BI4"/>
    <mergeCell ref="BH3:BH4"/>
    <mergeCell ref="BG3:BG4"/>
    <mergeCell ref="BF3:BF4"/>
    <mergeCell ref="BE3:BE4"/>
    <mergeCell ref="BD3:BD4"/>
    <mergeCell ref="CN3:CP3"/>
    <mergeCell ref="CK3:CM3"/>
    <mergeCell ref="AT12:AX12"/>
    <mergeCell ref="AT11:AX11"/>
    <mergeCell ref="AT10:AX10"/>
    <mergeCell ref="AT9:AX9"/>
    <mergeCell ref="AT8:AX8"/>
    <mergeCell ref="AT7:AX7"/>
    <mergeCell ref="CJ1:CJ3"/>
    <mergeCell ref="CI1:CI3"/>
    <mergeCell ref="CH1:CH3"/>
    <mergeCell ref="CG1:CG3"/>
    <mergeCell ref="CF1:CF3"/>
    <mergeCell ref="CE1:CE3"/>
    <mergeCell ref="AT1:BP2"/>
    <mergeCell ref="AT3:AX4"/>
    <mergeCell ref="AZ3:BA4"/>
    <mergeCell ref="AY3:AY4"/>
    <mergeCell ref="BJ3:BJ4"/>
    <mergeCell ref="CD1:CD3"/>
    <mergeCell ref="CC1:CC3"/>
    <mergeCell ref="CB1:CB3"/>
    <mergeCell ref="AT6:AX6"/>
    <mergeCell ref="AT5:AX5"/>
    <mergeCell ref="A3:A4"/>
    <mergeCell ref="B3:F4"/>
    <mergeCell ref="H3:H4"/>
    <mergeCell ref="G3:G4"/>
    <mergeCell ref="I3:M4"/>
    <mergeCell ref="AC3:AC4"/>
    <mergeCell ref="B6:F6"/>
    <mergeCell ref="B12:F12"/>
    <mergeCell ref="B11:F11"/>
    <mergeCell ref="B10:F10"/>
    <mergeCell ref="B9:F9"/>
    <mergeCell ref="B8:F8"/>
    <mergeCell ref="B7:F7"/>
    <mergeCell ref="I12:M12"/>
    <mergeCell ref="I11:M11"/>
    <mergeCell ref="I10:M10"/>
    <mergeCell ref="I9:M9"/>
    <mergeCell ref="S11:T11"/>
    <mergeCell ref="S10:T10"/>
    <mergeCell ref="S9:T9"/>
    <mergeCell ref="S8:T8"/>
    <mergeCell ref="S7:T7"/>
    <mergeCell ref="S6:T6"/>
    <mergeCell ref="S5:T5"/>
    <mergeCell ref="A15:O30"/>
    <mergeCell ref="B14:F14"/>
    <mergeCell ref="B13:F13"/>
    <mergeCell ref="I14:M14"/>
    <mergeCell ref="I13:M13"/>
    <mergeCell ref="AH3:AH4"/>
    <mergeCell ref="AG3:AG4"/>
    <mergeCell ref="AF3:AF4"/>
    <mergeCell ref="AE3:AE4"/>
    <mergeCell ref="AD3:AD4"/>
    <mergeCell ref="V6:Z6"/>
    <mergeCell ref="N3:N4"/>
    <mergeCell ref="V3:Z4"/>
    <mergeCell ref="AA3:AB4"/>
    <mergeCell ref="S3:T4"/>
    <mergeCell ref="O6:R6"/>
    <mergeCell ref="O5:R5"/>
    <mergeCell ref="O3:R4"/>
    <mergeCell ref="I8:M8"/>
    <mergeCell ref="I7:M7"/>
    <mergeCell ref="V12:Z12"/>
    <mergeCell ref="V11:Z11"/>
    <mergeCell ref="V10:Z10"/>
    <mergeCell ref="V9:Z9"/>
    <mergeCell ref="V18:Z18"/>
    <mergeCell ref="V17:Z17"/>
    <mergeCell ref="V16:Z16"/>
    <mergeCell ref="V15:Z15"/>
    <mergeCell ref="V14:Z14"/>
    <mergeCell ref="V13:Z13"/>
    <mergeCell ref="V8:Z8"/>
    <mergeCell ref="V7:Z7"/>
    <mergeCell ref="CA1:CA3"/>
    <mergeCell ref="BZ1:BZ3"/>
    <mergeCell ref="BY1:BY3"/>
    <mergeCell ref="BX1:BX3"/>
    <mergeCell ref="BW1:BW3"/>
    <mergeCell ref="BV1:BV3"/>
    <mergeCell ref="BU1:BU3"/>
    <mergeCell ref="BT1:BT3"/>
    <mergeCell ref="BS1:BS3"/>
    <mergeCell ref="AT18:AX18"/>
    <mergeCell ref="AT17:AX17"/>
    <mergeCell ref="AT16:AX16"/>
    <mergeCell ref="AT15:AX15"/>
    <mergeCell ref="AT14:AX14"/>
    <mergeCell ref="AT13:AX13"/>
    <mergeCell ref="BC3:BC4"/>
  </mergeCells>
  <conditionalFormatting sqref="AA5:AA24">
    <cfRule type="cellIs" dxfId="80" priority="3" operator="lessThan">
      <formula>0</formula>
    </cfRule>
    <cfRule type="cellIs" dxfId="79" priority="4" operator="greaterThan">
      <formula>0</formula>
    </cfRule>
  </conditionalFormatting>
  <conditionalFormatting sqref="AB5:AB24">
    <cfRule type="cellIs" dxfId="78" priority="1" operator="equal">
      <formula>"q"</formula>
    </cfRule>
    <cfRule type="cellIs" dxfId="77" priority="2" operator="equal">
      <formula>"p"</formula>
    </cfRule>
  </conditionalFormatting>
  <dataValidations count="2">
    <dataValidation type="list" allowBlank="1" showInputMessage="1" showErrorMessage="1" sqref="I12:M14 B12:F14">
      <formula1>Lesclubs</formula1>
    </dataValidation>
    <dataValidation type="list" allowBlank="1" showInputMessage="1" showErrorMessage="1" sqref="B5:F11 I5:M11">
      <formula1>Lesengagés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R36"/>
  <sheetViews>
    <sheetView workbookViewId="0">
      <selection sqref="A1:H2"/>
    </sheetView>
  </sheetViews>
  <sheetFormatPr baseColWidth="10" defaultRowHeight="16.5" customHeight="1" x14ac:dyDescent="0.25"/>
  <cols>
    <col min="1" max="14" width="5.42578125" style="2" customWidth="1"/>
    <col min="15" max="18" width="6.7109375" style="2" customWidth="1"/>
    <col min="19" max="43" width="5.42578125" style="2" customWidth="1"/>
    <col min="44" max="45" width="5.42578125" style="3" hidden="1" customWidth="1"/>
    <col min="46" max="68" width="5.42578125" style="2" hidden="1" customWidth="1"/>
    <col min="69" max="70" width="26.28515625" style="3" hidden="1" customWidth="1"/>
    <col min="71" max="94" width="5.42578125" style="3" hidden="1" customWidth="1"/>
    <col min="95" max="95" width="38.85546875" style="3" hidden="1" customWidth="1"/>
    <col min="96" max="96" width="22.28515625" style="3" hidden="1" customWidth="1"/>
    <col min="97" max="97" width="5.42578125" style="3" hidden="1" customWidth="1"/>
    <col min="98" max="98" width="38.85546875" style="3" hidden="1" customWidth="1"/>
    <col min="99" max="210" width="5.42578125" style="3" customWidth="1"/>
    <col min="211" max="215" width="5.42578125" style="2" customWidth="1"/>
    <col min="216" max="378" width="5.42578125" style="1" customWidth="1"/>
    <col min="379" max="382" width="11" style="1"/>
  </cols>
  <sheetData>
    <row r="1" spans="1:153" ht="16.5" customHeight="1" thickTop="1" x14ac:dyDescent="0.25">
      <c r="A1" s="158" t="str">
        <f>'J01'!A1:C2</f>
        <v>Nom du Championnat</v>
      </c>
      <c r="B1" s="159"/>
      <c r="C1" s="159"/>
      <c r="D1" s="159"/>
      <c r="E1" s="159"/>
      <c r="F1" s="159"/>
      <c r="G1" s="159"/>
      <c r="H1" s="159"/>
      <c r="I1" s="134" t="str">
        <f>'J01'!H1:K2</f>
        <v>2016-2017</v>
      </c>
      <c r="J1" s="135"/>
      <c r="K1" s="135"/>
      <c r="L1" s="135"/>
      <c r="M1" s="135"/>
      <c r="N1" s="136"/>
      <c r="O1" s="130" t="s">
        <v>34</v>
      </c>
      <c r="P1" s="130"/>
      <c r="Q1" s="130"/>
      <c r="R1" s="130"/>
      <c r="S1" s="130"/>
      <c r="T1" s="131"/>
      <c r="U1" s="24"/>
      <c r="V1" s="153" t="s">
        <v>2</v>
      </c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48"/>
      <c r="AS1" s="48"/>
      <c r="AT1" s="129" t="s">
        <v>2</v>
      </c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48"/>
      <c r="BR1" s="48"/>
      <c r="BS1" s="95" t="s">
        <v>13</v>
      </c>
      <c r="BT1" s="95" t="s">
        <v>14</v>
      </c>
      <c r="BU1" s="95" t="s">
        <v>13</v>
      </c>
      <c r="BV1" s="95" t="s">
        <v>14</v>
      </c>
      <c r="BW1" s="95" t="s">
        <v>13</v>
      </c>
      <c r="BX1" s="95" t="s">
        <v>14</v>
      </c>
      <c r="BY1" s="95" t="s">
        <v>13</v>
      </c>
      <c r="BZ1" s="95" t="s">
        <v>14</v>
      </c>
      <c r="CA1" s="95" t="s">
        <v>13</v>
      </c>
      <c r="CB1" s="95" t="s">
        <v>14</v>
      </c>
      <c r="CC1" s="95" t="s">
        <v>13</v>
      </c>
      <c r="CD1" s="95" t="s">
        <v>14</v>
      </c>
      <c r="CE1" s="95" t="s">
        <v>13</v>
      </c>
      <c r="CF1" s="95" t="s">
        <v>14</v>
      </c>
      <c r="CG1" s="95" t="s">
        <v>13</v>
      </c>
      <c r="CH1" s="95" t="s">
        <v>14</v>
      </c>
      <c r="CI1" s="95" t="s">
        <v>13</v>
      </c>
      <c r="CJ1" s="95" t="s">
        <v>14</v>
      </c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  <c r="DO1" s="48"/>
      <c r="DP1" s="48"/>
      <c r="DQ1" s="48"/>
      <c r="DR1" s="48"/>
      <c r="DS1" s="48"/>
      <c r="DT1" s="48"/>
      <c r="DU1" s="48"/>
      <c r="DV1" s="48"/>
      <c r="DW1" s="48"/>
      <c r="DX1" s="48"/>
      <c r="DY1" s="48"/>
      <c r="DZ1" s="48"/>
      <c r="EA1" s="48"/>
      <c r="EB1" s="48"/>
      <c r="EC1" s="48"/>
      <c r="ED1" s="48"/>
      <c r="EE1" s="48"/>
      <c r="EF1" s="48"/>
      <c r="EG1" s="48"/>
      <c r="EH1" s="48"/>
      <c r="EI1" s="48"/>
      <c r="EJ1" s="48"/>
      <c r="EK1" s="48"/>
      <c r="EL1" s="48"/>
      <c r="EM1" s="48"/>
      <c r="EN1" s="48"/>
      <c r="EO1" s="48"/>
      <c r="EP1" s="48"/>
      <c r="EQ1" s="48"/>
      <c r="ER1" s="48"/>
      <c r="ES1" s="48"/>
      <c r="ET1" s="48"/>
      <c r="EU1" s="48"/>
      <c r="EV1" s="48"/>
      <c r="EW1" s="48"/>
    </row>
    <row r="2" spans="1:153" ht="16.5" customHeight="1" thickBot="1" x14ac:dyDescent="0.3">
      <c r="A2" s="160"/>
      <c r="B2" s="161"/>
      <c r="C2" s="161"/>
      <c r="D2" s="161"/>
      <c r="E2" s="161"/>
      <c r="F2" s="161"/>
      <c r="G2" s="161"/>
      <c r="H2" s="161"/>
      <c r="I2" s="137"/>
      <c r="J2" s="138"/>
      <c r="K2" s="138"/>
      <c r="L2" s="138"/>
      <c r="M2" s="138"/>
      <c r="N2" s="139"/>
      <c r="O2" s="132"/>
      <c r="P2" s="132"/>
      <c r="Q2" s="132"/>
      <c r="R2" s="132"/>
      <c r="S2" s="132"/>
      <c r="T2" s="133"/>
      <c r="U2" s="2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48"/>
      <c r="AS2" s="48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48"/>
      <c r="BR2" s="48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  <c r="CH2" s="95"/>
      <c r="CI2" s="95"/>
      <c r="CJ2" s="95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</row>
    <row r="3" spans="1:153" ht="16.5" customHeight="1" thickTop="1" x14ac:dyDescent="0.25">
      <c r="A3" s="119" t="s">
        <v>3</v>
      </c>
      <c r="B3" s="120" t="s">
        <v>4</v>
      </c>
      <c r="C3" s="120"/>
      <c r="D3" s="120"/>
      <c r="E3" s="120"/>
      <c r="F3" s="120"/>
      <c r="G3" s="120" t="s">
        <v>5</v>
      </c>
      <c r="H3" s="120" t="s">
        <v>5</v>
      </c>
      <c r="I3" s="120" t="s">
        <v>4</v>
      </c>
      <c r="J3" s="120"/>
      <c r="K3" s="120"/>
      <c r="L3" s="120"/>
      <c r="M3" s="120"/>
      <c r="N3" s="106" t="s">
        <v>3</v>
      </c>
      <c r="O3" s="116" t="s">
        <v>54</v>
      </c>
      <c r="P3" s="117"/>
      <c r="Q3" s="117"/>
      <c r="R3" s="111"/>
      <c r="S3" s="111" t="s">
        <v>55</v>
      </c>
      <c r="T3" s="112"/>
      <c r="U3" s="24"/>
      <c r="V3" s="102" t="s">
        <v>4</v>
      </c>
      <c r="W3" s="102"/>
      <c r="X3" s="102"/>
      <c r="Y3" s="102"/>
      <c r="Z3" s="107"/>
      <c r="AA3" s="104" t="s">
        <v>6</v>
      </c>
      <c r="AB3" s="109"/>
      <c r="AC3" s="121" t="s">
        <v>32</v>
      </c>
      <c r="AD3" s="104" t="s">
        <v>8</v>
      </c>
      <c r="AE3" s="102" t="s">
        <v>9</v>
      </c>
      <c r="AF3" s="102" t="s">
        <v>10</v>
      </c>
      <c r="AG3" s="102" t="s">
        <v>11</v>
      </c>
      <c r="AH3" s="102" t="s">
        <v>3</v>
      </c>
      <c r="AI3" s="102" t="s">
        <v>15</v>
      </c>
      <c r="AJ3" s="102" t="s">
        <v>16</v>
      </c>
      <c r="AK3" s="109" t="s">
        <v>12</v>
      </c>
      <c r="AL3" s="147" t="s">
        <v>13</v>
      </c>
      <c r="AM3" s="102"/>
      <c r="AN3" s="107"/>
      <c r="AO3" s="104" t="s">
        <v>14</v>
      </c>
      <c r="AP3" s="102"/>
      <c r="AQ3" s="102"/>
      <c r="AR3" s="48"/>
      <c r="AS3" s="48"/>
      <c r="AT3" s="99" t="s">
        <v>4</v>
      </c>
      <c r="AU3" s="99"/>
      <c r="AV3" s="99"/>
      <c r="AW3" s="99"/>
      <c r="AX3" s="99"/>
      <c r="AY3" s="99" t="s">
        <v>7</v>
      </c>
      <c r="AZ3" s="99" t="s">
        <v>6</v>
      </c>
      <c r="BA3" s="99"/>
      <c r="BB3" s="99" t="s">
        <v>7</v>
      </c>
      <c r="BC3" s="99" t="s">
        <v>8</v>
      </c>
      <c r="BD3" s="99" t="s">
        <v>9</v>
      </c>
      <c r="BE3" s="99" t="s">
        <v>10</v>
      </c>
      <c r="BF3" s="99" t="s">
        <v>11</v>
      </c>
      <c r="BG3" s="99" t="s">
        <v>3</v>
      </c>
      <c r="BH3" s="99" t="s">
        <v>15</v>
      </c>
      <c r="BI3" s="99" t="s">
        <v>16</v>
      </c>
      <c r="BJ3" s="99" t="s">
        <v>12</v>
      </c>
      <c r="BK3" s="99" t="s">
        <v>13</v>
      </c>
      <c r="BL3" s="99"/>
      <c r="BM3" s="99"/>
      <c r="BN3" s="99" t="s">
        <v>14</v>
      </c>
      <c r="BO3" s="99"/>
      <c r="BP3" s="99"/>
      <c r="BQ3" s="48"/>
      <c r="BR3" s="48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128" t="s">
        <v>13</v>
      </c>
      <c r="CL3" s="128"/>
      <c r="CM3" s="128"/>
      <c r="CN3" s="128" t="s">
        <v>14</v>
      </c>
      <c r="CO3" s="128"/>
      <c r="CP3" s="12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</row>
    <row r="4" spans="1:153" ht="16.5" customHeight="1" thickBot="1" x14ac:dyDescent="0.3">
      <c r="A4" s="119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06"/>
      <c r="O4" s="116"/>
      <c r="P4" s="117"/>
      <c r="Q4" s="117"/>
      <c r="R4" s="111"/>
      <c r="S4" s="111"/>
      <c r="T4" s="112"/>
      <c r="U4" s="24"/>
      <c r="V4" s="103"/>
      <c r="W4" s="103"/>
      <c r="X4" s="103"/>
      <c r="Y4" s="103"/>
      <c r="Z4" s="108"/>
      <c r="AA4" s="105"/>
      <c r="AB4" s="110"/>
      <c r="AC4" s="122"/>
      <c r="AD4" s="105"/>
      <c r="AE4" s="103"/>
      <c r="AF4" s="103"/>
      <c r="AG4" s="103"/>
      <c r="AH4" s="103"/>
      <c r="AI4" s="103"/>
      <c r="AJ4" s="103"/>
      <c r="AK4" s="110"/>
      <c r="AL4" s="40" t="s">
        <v>10</v>
      </c>
      <c r="AM4" s="41" t="s">
        <v>11</v>
      </c>
      <c r="AN4" s="42" t="s">
        <v>3</v>
      </c>
      <c r="AO4" s="43" t="s">
        <v>10</v>
      </c>
      <c r="AP4" s="41" t="s">
        <v>11</v>
      </c>
      <c r="AQ4" s="41" t="s">
        <v>3</v>
      </c>
      <c r="AR4" s="48"/>
      <c r="AS4" s="48" t="s">
        <v>7</v>
      </c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4" t="s">
        <v>10</v>
      </c>
      <c r="BL4" s="4" t="s">
        <v>11</v>
      </c>
      <c r="BM4" s="4" t="s">
        <v>3</v>
      </c>
      <c r="BN4" s="4" t="s">
        <v>10</v>
      </c>
      <c r="BO4" s="4" t="s">
        <v>11</v>
      </c>
      <c r="BP4" s="46" t="s">
        <v>3</v>
      </c>
      <c r="BQ4" s="44" t="s">
        <v>17</v>
      </c>
      <c r="BR4" s="44" t="s">
        <v>17</v>
      </c>
      <c r="BS4" s="44" t="s">
        <v>3</v>
      </c>
      <c r="BT4" s="44" t="s">
        <v>3</v>
      </c>
      <c r="BU4" s="44" t="s">
        <v>8</v>
      </c>
      <c r="BV4" s="44" t="s">
        <v>8</v>
      </c>
      <c r="BW4" s="44" t="s">
        <v>18</v>
      </c>
      <c r="BX4" s="44" t="s">
        <v>18</v>
      </c>
      <c r="BY4" s="44" t="s">
        <v>9</v>
      </c>
      <c r="BZ4" s="44" t="s">
        <v>9</v>
      </c>
      <c r="CA4" s="44" t="s">
        <v>10</v>
      </c>
      <c r="CB4" s="44" t="s">
        <v>10</v>
      </c>
      <c r="CC4" s="44" t="s">
        <v>11</v>
      </c>
      <c r="CD4" s="44" t="s">
        <v>11</v>
      </c>
      <c r="CE4" s="44" t="s">
        <v>3</v>
      </c>
      <c r="CF4" s="44" t="s">
        <v>3</v>
      </c>
      <c r="CG4" s="44" t="s">
        <v>15</v>
      </c>
      <c r="CH4" s="44" t="s">
        <v>15</v>
      </c>
      <c r="CI4" s="44" t="s">
        <v>16</v>
      </c>
      <c r="CJ4" s="44" t="s">
        <v>16</v>
      </c>
      <c r="CK4" s="44" t="s">
        <v>10</v>
      </c>
      <c r="CL4" s="44" t="s">
        <v>11</v>
      </c>
      <c r="CM4" s="44" t="s">
        <v>3</v>
      </c>
      <c r="CN4" s="44" t="s">
        <v>10</v>
      </c>
      <c r="CO4" s="44" t="s">
        <v>11</v>
      </c>
      <c r="CP4" s="45" t="s">
        <v>3</v>
      </c>
      <c r="CQ4" s="44" t="s">
        <v>4</v>
      </c>
      <c r="CR4" s="44" t="s">
        <v>17</v>
      </c>
      <c r="CS4" s="44" t="s">
        <v>7</v>
      </c>
      <c r="CT4" s="44" t="s">
        <v>4</v>
      </c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</row>
    <row r="5" spans="1:153" ht="16.5" customHeight="1" thickTop="1" x14ac:dyDescent="0.25">
      <c r="A5" s="72"/>
      <c r="B5" s="118"/>
      <c r="C5" s="118"/>
      <c r="D5" s="118"/>
      <c r="E5" s="118"/>
      <c r="F5" s="118"/>
      <c r="G5" s="20"/>
      <c r="H5" s="20"/>
      <c r="I5" s="118"/>
      <c r="J5" s="118"/>
      <c r="K5" s="118"/>
      <c r="L5" s="118"/>
      <c r="M5" s="118"/>
      <c r="N5" s="71"/>
      <c r="O5" s="113"/>
      <c r="P5" s="114"/>
      <c r="Q5" s="114"/>
      <c r="R5" s="115"/>
      <c r="S5" s="126"/>
      <c r="T5" s="127"/>
      <c r="U5" s="24"/>
      <c r="V5" s="151" t="str">
        <f t="shared" ref="V5:V18" si="0">VLOOKUP(AR5,$AS$5:$AX$18,2,0)</f>
        <v>Equipe 01</v>
      </c>
      <c r="W5" s="151"/>
      <c r="X5" s="151"/>
      <c r="Y5" s="151"/>
      <c r="Z5" s="152"/>
      <c r="AA5" s="76">
        <f t="shared" ref="AA5:AA18" si="1">VLOOKUP(V5,$AT$5:$BP$18,7,0)</f>
        <v>0</v>
      </c>
      <c r="AB5" s="77" t="str">
        <f t="shared" ref="AB5:AB18" si="2">VLOOKUP(V5,$AT$5:$BP$18,8,0)</f>
        <v>u</v>
      </c>
      <c r="AC5" s="78">
        <v>1</v>
      </c>
      <c r="AD5" s="79">
        <f t="shared" ref="AD5:AD18" si="3">VLOOKUP(V5,$AT$5:$BP$18,10,0)</f>
        <v>0</v>
      </c>
      <c r="AE5" s="80">
        <f t="shared" ref="AE5:AE18" si="4">VLOOKUP(V5,$AT$5:$BP$18,11,0)</f>
        <v>0</v>
      </c>
      <c r="AF5" s="80">
        <f t="shared" ref="AF5:AF18" si="5">VLOOKUP(V5,$AT$5:$BP$18,12,0)</f>
        <v>0</v>
      </c>
      <c r="AG5" s="80">
        <f t="shared" ref="AG5:AG18" si="6">VLOOKUP(V5,$AT$5:$BP$18,13,0)</f>
        <v>0</v>
      </c>
      <c r="AH5" s="80">
        <f t="shared" ref="AH5:AH18" si="7">VLOOKUP(V5,$AT$5:$BP$18,14,0)</f>
        <v>0</v>
      </c>
      <c r="AI5" s="80">
        <f t="shared" ref="AI5:AI18" si="8">VLOOKUP(V5,$AT$5:$BP$18,15,0)</f>
        <v>0</v>
      </c>
      <c r="AJ5" s="80">
        <f t="shared" ref="AJ5:AJ18" si="9">VLOOKUP(V5,$AT$5:$BP$18,16,0)</f>
        <v>0</v>
      </c>
      <c r="AK5" s="81">
        <f t="shared" ref="AK5:AK18" si="10">VLOOKUP(V5,$AT$5:$BP$18,17,0)</f>
        <v>0</v>
      </c>
      <c r="AL5" s="82">
        <f t="shared" ref="AL5:AL18" si="11">VLOOKUP(V5,$AT$5:$BP$18,18,0)</f>
        <v>0</v>
      </c>
      <c r="AM5" s="80">
        <f t="shared" ref="AM5:AM18" si="12">VLOOKUP(V5,$AT$5:$BP$18,19,0)</f>
        <v>0</v>
      </c>
      <c r="AN5" s="83">
        <f>VLOOKUP(V5,$AT$5:$BP$18,20,0)</f>
        <v>0</v>
      </c>
      <c r="AO5" s="76">
        <f t="shared" ref="AO5:AO18" si="13">VLOOKUP(V5,$AT$5:$BP$18,21,0)</f>
        <v>0</v>
      </c>
      <c r="AP5" s="80">
        <f>VLOOKUP(V5,$AT$5:$BP$18,22,0)</f>
        <v>0</v>
      </c>
      <c r="AQ5" s="80">
        <f t="shared" ref="AQ5:AQ18" si="14">VLOOKUP(V5,$AT$5:$BP$18,23,0)</f>
        <v>0</v>
      </c>
      <c r="AR5" s="48">
        <v>1</v>
      </c>
      <c r="AS5" s="48">
        <f>BB5</f>
        <v>1</v>
      </c>
      <c r="AT5" s="155" t="str">
        <f>'J01'!AT5:AX5</f>
        <v>Equipe 01</v>
      </c>
      <c r="AU5" s="156"/>
      <c r="AV5" s="156"/>
      <c r="AW5" s="156"/>
      <c r="AX5" s="157"/>
      <c r="AY5" s="4">
        <f t="shared" ref="AY5:AY18" si="15">RANK(BQ5,$BQ$5:$BQ$18)</f>
        <v>1</v>
      </c>
      <c r="AZ5" s="4">
        <f>'J07'!AY5-AY5</f>
        <v>0</v>
      </c>
      <c r="BA5" s="5" t="str">
        <f>IF(AY5&gt;'J07'!AY5,'J07'!$BA$20,IF(AY5='J07'!AY5,'J07'!$AZ$20,IF(AY5&lt;'J07'!AY5,'J07'!$AY$20)))</f>
        <v>u</v>
      </c>
      <c r="BB5" s="4">
        <f>RANK(BR5,$BR$5:$BR$18)</f>
        <v>1</v>
      </c>
      <c r="BC5" s="4">
        <f>SUMPRODUCT(($B$5:$F$14=AT5)*($BW$5:$BW$14))+SUMPRODUCT(($I$5:$M$14=AT5)*($BX$5:$BX$14))+'J07'!BC5</f>
        <v>0</v>
      </c>
      <c r="BD5" s="4">
        <f>SUMPRODUCT(($B$5:$F$14=AT5)*($BY$5:$BY$14))+SUMPRODUCT(($I$5:$M$14=AT5)*($BZ$5:$BZ$14))+'J07'!BD5</f>
        <v>0</v>
      </c>
      <c r="BE5" s="4">
        <f>SUMPRODUCT(($B$5:$F$14=AT5)*($CA$5:$CA$14))+SUMPRODUCT(($I$5:$M$14=AT5)*($CB$5:$CB$14))+'J07'!BE5</f>
        <v>0</v>
      </c>
      <c r="BF5" s="4">
        <f>SUMPRODUCT(($B$5:$F$14=AT5)*($CC$5:$CC$14))+SUMPRODUCT(($I$5:$M$14=AT5)*($CD$5:$CD$14))+'J07'!BF5</f>
        <v>0</v>
      </c>
      <c r="BG5" s="4">
        <f>SUMPRODUCT(($B$5:$F$14=AT5)*($CE$5:$CE$14))+SUMPRODUCT(($I$5:$M$14=AT5)*($CF$5:$CF$14))+'J07'!BG5</f>
        <v>0</v>
      </c>
      <c r="BH5" s="4">
        <f>SUMPRODUCT(($B$5:$F$14=AT5)*($CG$5:$CG$14))+SUMPRODUCT(($I$5:$M$14=AT5)*($CH$5:$CH$14))+'J07'!BH5</f>
        <v>0</v>
      </c>
      <c r="BI5" s="4">
        <f>SUMPRODUCT(($B$5:$F$14=AT5)*($CI$5:$CI$14))+SUMPRODUCT(($I$5:$M$14=AT5)*($CJ$5:$CJ$14))+'J07'!BI5</f>
        <v>0</v>
      </c>
      <c r="BJ5" s="4">
        <f>BH5-BI5</f>
        <v>0</v>
      </c>
      <c r="BK5" s="4">
        <f>SUMPRODUCT(($B$5:$F$14=AT5)*($CK$5:$CK$14))+'J07'!BK5</f>
        <v>0</v>
      </c>
      <c r="BL5" s="4">
        <f>SUMPRODUCT(($B$5:$F$14=AT5)*($CL$5:$CL$14))+'J07'!BL5</f>
        <v>0</v>
      </c>
      <c r="BM5" s="4">
        <f>SUMPRODUCT(($B$5:$F$14=AT5)*($CM$5:$CM$14))+'J07'!BM5</f>
        <v>0</v>
      </c>
      <c r="BN5" s="4">
        <f>SUMPRODUCT(($I$5:$M$14=AT5)*($CN$5:$CN$14))+'J07'!BN5</f>
        <v>0</v>
      </c>
      <c r="BO5" s="4">
        <f>SUMPRODUCT(($I$5:$M$14=AT5)*($CO$5:$CO$14))+'J07'!BO5</f>
        <v>0</v>
      </c>
      <c r="BP5" s="46">
        <f>SUMPRODUCT(($I$5:$M$14=AT5)*($CP$5:$CP$14))+'J07'!BP5</f>
        <v>0</v>
      </c>
      <c r="BQ5" s="44">
        <f>SUM(BC5*1000+(BJ5)/100+(BH5)/1000)</f>
        <v>0</v>
      </c>
      <c r="BR5" s="64">
        <f>BQ5+0.0000014</f>
        <v>1.3999999999999999E-6</v>
      </c>
      <c r="BS5" s="44">
        <f>A5</f>
        <v>0</v>
      </c>
      <c r="BT5" s="44">
        <f>N5</f>
        <v>0</v>
      </c>
      <c r="BU5" s="44">
        <f>IF(G5="",0,IF(G5&gt;H5,3,IF(G5=H5,1,IF(G5&lt;H5,0))))</f>
        <v>0</v>
      </c>
      <c r="BV5" s="44">
        <f>IF(H5="",0,IF(H5&gt;G5,3,IF(H5=G5,1,IF(H5&lt;G5,0))))</f>
        <v>0</v>
      </c>
      <c r="BW5" s="44">
        <f>BU5-BS5</f>
        <v>0</v>
      </c>
      <c r="BX5" s="44">
        <f>BV5-BT5</f>
        <v>0</v>
      </c>
      <c r="BY5" s="44">
        <f>IF(G5="",0,1)</f>
        <v>0</v>
      </c>
      <c r="BZ5" s="44">
        <f>IF(H5="",0,1)</f>
        <v>0</v>
      </c>
      <c r="CA5" s="44" t="b">
        <f>IF(G5&lt;&gt;"",IF(G5&gt;H5,1))</f>
        <v>0</v>
      </c>
      <c r="CB5" s="44" t="b">
        <f>IF(H5&lt;&gt;"",IF(H5&gt;G5,1))</f>
        <v>0</v>
      </c>
      <c r="CC5" s="44" t="b">
        <f>IF(G5&lt;&gt;"",IF(G5=H5,1))</f>
        <v>0</v>
      </c>
      <c r="CD5" s="44" t="b">
        <f>IF(H5&lt;&gt;"",IF(H5=G5,1))</f>
        <v>0</v>
      </c>
      <c r="CE5" s="44" t="b">
        <f>IF(G5&lt;&gt;"",IF(G5&lt;H5,1))</f>
        <v>0</v>
      </c>
      <c r="CF5" s="44" t="b">
        <f>IF(H5&lt;&gt;"",IF(H5&lt;G5,1))</f>
        <v>0</v>
      </c>
      <c r="CG5" s="44">
        <f>G5</f>
        <v>0</v>
      </c>
      <c r="CH5" s="44">
        <f>H5</f>
        <v>0</v>
      </c>
      <c r="CI5" s="44">
        <f>H5</f>
        <v>0</v>
      </c>
      <c r="CJ5" s="44">
        <f>G5</f>
        <v>0</v>
      </c>
      <c r="CK5" s="44" t="b">
        <f>IF(G5&lt;&gt;"",IF(G5&gt;H5,1))</f>
        <v>0</v>
      </c>
      <c r="CL5" s="44" t="b">
        <f>IF(G5&lt;&gt;"",IF(G5=H5,1))</f>
        <v>0</v>
      </c>
      <c r="CM5" s="44" t="b">
        <f>IF(G5&lt;&gt;"",IF(G5&lt;H5,1))</f>
        <v>0</v>
      </c>
      <c r="CN5" s="44" t="b">
        <f>IF(H5&lt;&gt;"",IF(H5&gt;G5,1))</f>
        <v>0</v>
      </c>
      <c r="CO5" s="44" t="b">
        <f>IF(H5&lt;&gt;"",IF(H5=G5,1))</f>
        <v>0</v>
      </c>
      <c r="CP5" s="45" t="b">
        <f>IF(H5&lt;&gt;"",IF(H5&lt;G5,1))</f>
        <v>0</v>
      </c>
      <c r="CQ5" s="44" t="str">
        <f t="shared" ref="CQ5:CQ18" si="16">VLOOKUP(AR5,$AS$5:$AX$18,2,0)</f>
        <v>Equipe 01</v>
      </c>
      <c r="CR5" s="44">
        <f t="shared" ref="CR5:CR18" si="17">VLOOKUP(CQ5,$AT$5:$BQ$18,24,0)</f>
        <v>0</v>
      </c>
      <c r="CS5" s="44">
        <f t="shared" ref="CS5:CS18" si="18">RANK(CR5,$CR$5:$CR$18)</f>
        <v>1</v>
      </c>
      <c r="CT5" s="44" t="str">
        <f>AT5</f>
        <v>Equipe 01</v>
      </c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</row>
    <row r="6" spans="1:153" ht="16.5" customHeight="1" x14ac:dyDescent="0.25">
      <c r="A6" s="72"/>
      <c r="B6" s="118"/>
      <c r="C6" s="118"/>
      <c r="D6" s="118"/>
      <c r="E6" s="118"/>
      <c r="F6" s="118"/>
      <c r="G6" s="20"/>
      <c r="H6" s="20"/>
      <c r="I6" s="118"/>
      <c r="J6" s="118"/>
      <c r="K6" s="118"/>
      <c r="L6" s="118"/>
      <c r="M6" s="118"/>
      <c r="N6" s="71"/>
      <c r="O6" s="113"/>
      <c r="P6" s="114"/>
      <c r="Q6" s="114"/>
      <c r="R6" s="115"/>
      <c r="S6" s="126"/>
      <c r="T6" s="127"/>
      <c r="U6" s="24"/>
      <c r="V6" s="93" t="str">
        <f t="shared" si="0"/>
        <v>Equipe 02</v>
      </c>
      <c r="W6" s="93"/>
      <c r="X6" s="93"/>
      <c r="Y6" s="93"/>
      <c r="Z6" s="94"/>
      <c r="AA6" s="84">
        <f t="shared" si="1"/>
        <v>0</v>
      </c>
      <c r="AB6" s="85" t="str">
        <f t="shared" si="2"/>
        <v>u</v>
      </c>
      <c r="AC6" s="86">
        <f>IF(CR6=CR5,CS5,CS6)</f>
        <v>1</v>
      </c>
      <c r="AD6" s="87">
        <f t="shared" si="3"/>
        <v>0</v>
      </c>
      <c r="AE6" s="88">
        <f t="shared" si="4"/>
        <v>0</v>
      </c>
      <c r="AF6" s="88">
        <f t="shared" si="5"/>
        <v>0</v>
      </c>
      <c r="AG6" s="88">
        <f t="shared" si="6"/>
        <v>0</v>
      </c>
      <c r="AH6" s="88">
        <f t="shared" si="7"/>
        <v>0</v>
      </c>
      <c r="AI6" s="88">
        <f t="shared" si="8"/>
        <v>0</v>
      </c>
      <c r="AJ6" s="88">
        <f t="shared" si="9"/>
        <v>0</v>
      </c>
      <c r="AK6" s="89">
        <f t="shared" si="10"/>
        <v>0</v>
      </c>
      <c r="AL6" s="90">
        <f t="shared" si="11"/>
        <v>0</v>
      </c>
      <c r="AM6" s="88">
        <f t="shared" si="12"/>
        <v>0</v>
      </c>
      <c r="AN6" s="91">
        <f t="shared" ref="AN6:AN18" si="19">VLOOKUP(V6,$AT$5:$BP$18,20,0)</f>
        <v>0</v>
      </c>
      <c r="AO6" s="84">
        <f t="shared" si="13"/>
        <v>0</v>
      </c>
      <c r="AP6" s="88">
        <f t="shared" ref="AP6:AP18" si="20">VLOOKUP(V6,$AT$5:$BP$18,22,0)</f>
        <v>0</v>
      </c>
      <c r="AQ6" s="88">
        <f t="shared" si="14"/>
        <v>0</v>
      </c>
      <c r="AR6" s="48">
        <v>2</v>
      </c>
      <c r="AS6" s="48">
        <f t="shared" ref="AS6:AS18" si="21">BB6</f>
        <v>2</v>
      </c>
      <c r="AT6" s="155" t="str">
        <f>'J01'!AT6:AX6</f>
        <v>Equipe 02</v>
      </c>
      <c r="AU6" s="156"/>
      <c r="AV6" s="156"/>
      <c r="AW6" s="156"/>
      <c r="AX6" s="157"/>
      <c r="AY6" s="4">
        <f t="shared" si="15"/>
        <v>1</v>
      </c>
      <c r="AZ6" s="13">
        <f>'J07'!AY6-AY6</f>
        <v>0</v>
      </c>
      <c r="BA6" s="5" t="str">
        <f>IF(AY6&gt;'J07'!AY6,'J07'!$BA$20,IF(AY6='J07'!AY6,'J07'!$AZ$20,IF(AY6&lt;'J07'!AY6,'J07'!$AY$20)))</f>
        <v>u</v>
      </c>
      <c r="BB6" s="22">
        <f t="shared" ref="BB6:BB18" si="22">RANK(BR6,$BR$5:$BR$18)</f>
        <v>2</v>
      </c>
      <c r="BC6" s="13">
        <f>SUMPRODUCT(($B$5:$F$14=AT6)*($BW$5:$BW$14))+SUMPRODUCT(($I$5:$M$14=AT6)*($BX$5:$BX$14))+'J07'!BC6</f>
        <v>0</v>
      </c>
      <c r="BD6" s="13">
        <f>SUMPRODUCT(($B$5:$F$14=AT6)*($BY$5:$BY$14))+SUMPRODUCT(($I$5:$M$14=AT6)*($BZ$5:$BZ$14))+'J07'!BD6</f>
        <v>0</v>
      </c>
      <c r="BE6" s="13">
        <f>SUMPRODUCT(($B$5:$F$14=AT6)*($CA$5:$CA$14))+SUMPRODUCT(($I$5:$M$14=AT6)*($CB$5:$CB$14))+'J07'!BE6</f>
        <v>0</v>
      </c>
      <c r="BF6" s="13">
        <f>SUMPRODUCT(($B$5:$F$14=AT6)*($CC$5:$CC$14))+SUMPRODUCT(($I$5:$M$14=AT6)*($CD$5:$CD$14))+'J07'!BF6</f>
        <v>0</v>
      </c>
      <c r="BG6" s="13">
        <f>SUMPRODUCT(($B$5:$F$14=AT6)*($CE$5:$CE$14))+SUMPRODUCT(($I$5:$M$14=AT6)*($CF$5:$CF$14))+'J07'!BG6</f>
        <v>0</v>
      </c>
      <c r="BH6" s="13">
        <f>SUMPRODUCT(($B$5:$F$14=AT6)*($CG$5:$CG$14))+SUMPRODUCT(($I$5:$M$14=AT6)*($CH$5:$CH$14))+'J07'!BH6</f>
        <v>0</v>
      </c>
      <c r="BI6" s="13">
        <f>SUMPRODUCT(($B$5:$F$14=AT6)*($CI$5:$CI$14))+SUMPRODUCT(($I$5:$M$14=AT6)*($CJ$5:$CJ$14))+'J07'!BI6</f>
        <v>0</v>
      </c>
      <c r="BJ6" s="6">
        <f t="shared" ref="BJ6:BJ18" si="23">BH6-BI6</f>
        <v>0</v>
      </c>
      <c r="BK6" s="13">
        <f>SUMPRODUCT(($B$5:$F$14=AT6)*($CK$5:$CK$14))+'J07'!BK6</f>
        <v>0</v>
      </c>
      <c r="BL6" s="13">
        <f>SUMPRODUCT(($B$5:$F$14=AT6)*($CL$5:$CL$14))+'J07'!BL6</f>
        <v>0</v>
      </c>
      <c r="BM6" s="13">
        <f>SUMPRODUCT(($B$5:$F$14=AT6)*($CM$5:$CM$14))+'J07'!BM6</f>
        <v>0</v>
      </c>
      <c r="BN6" s="13">
        <f>SUMPRODUCT(($I$5:$M$14=AT6)*($CN$5:$CN$14))+'J07'!BN6</f>
        <v>0</v>
      </c>
      <c r="BO6" s="13">
        <f>SUMPRODUCT(($I$5:$M$14=AT6)*($CO$5:$CO$14))+'J07'!BO6</f>
        <v>0</v>
      </c>
      <c r="BP6" s="46">
        <f>SUMPRODUCT(($I$5:$M$14=AT6)*($CP$5:$CP$14))+'J07'!BP6</f>
        <v>0</v>
      </c>
      <c r="BQ6" s="44">
        <f t="shared" ref="BQ6:BQ18" si="24">SUM(BC6*1000+(BJ6)/100+(BH6)/1000)</f>
        <v>0</v>
      </c>
      <c r="BR6" s="64">
        <f>BQ6+0.0000013</f>
        <v>1.3E-6</v>
      </c>
      <c r="BS6" s="44">
        <f t="shared" ref="BS6:BS14" si="25">A6</f>
        <v>0</v>
      </c>
      <c r="BT6" s="44">
        <f t="shared" ref="BT6:BT14" si="26">N6</f>
        <v>0</v>
      </c>
      <c r="BU6" s="44">
        <f t="shared" ref="BU6:BU14" si="27">IF(G6="",0,IF(G6&gt;H6,3,IF(G6=H6,1,IF(G6&lt;H6,0))))</f>
        <v>0</v>
      </c>
      <c r="BV6" s="44">
        <f t="shared" ref="BV6:BV14" si="28">IF(H6="",0,IF(H6&gt;G6,3,IF(H6=G6,1,IF(H6&lt;G6,0))))</f>
        <v>0</v>
      </c>
      <c r="BW6" s="44">
        <f t="shared" ref="BW6:BW14" si="29">BU6-BS6</f>
        <v>0</v>
      </c>
      <c r="BX6" s="44">
        <f t="shared" ref="BX6:BX14" si="30">BV6-BT6</f>
        <v>0</v>
      </c>
      <c r="BY6" s="44">
        <f t="shared" ref="BY6:BY14" si="31">IF(G6="",0,1)</f>
        <v>0</v>
      </c>
      <c r="BZ6" s="44">
        <f t="shared" ref="BZ6:BZ14" si="32">IF(H6="",0,1)</f>
        <v>0</v>
      </c>
      <c r="CA6" s="44" t="b">
        <f t="shared" ref="CA6:CA14" si="33">IF(G6&lt;&gt;"",IF(G6&gt;H6,1))</f>
        <v>0</v>
      </c>
      <c r="CB6" s="44" t="b">
        <f t="shared" ref="CB6:CB14" si="34">IF(H6&lt;&gt;"",IF(H6&gt;G6,1))</f>
        <v>0</v>
      </c>
      <c r="CC6" s="44" t="b">
        <f t="shared" ref="CC6:CC14" si="35">IF(G6&lt;&gt;"",IF(G6=H6,1))</f>
        <v>0</v>
      </c>
      <c r="CD6" s="44" t="b">
        <f t="shared" ref="CD6:CD14" si="36">IF(H6&lt;&gt;"",IF(H6=G6,1))</f>
        <v>0</v>
      </c>
      <c r="CE6" s="44" t="b">
        <f t="shared" ref="CE6:CE14" si="37">IF(G6&lt;&gt;"",IF(G6&lt;H6,1))</f>
        <v>0</v>
      </c>
      <c r="CF6" s="44" t="b">
        <f t="shared" ref="CF6:CF14" si="38">IF(H6&lt;&gt;"",IF(H6&lt;G6,1))</f>
        <v>0</v>
      </c>
      <c r="CG6" s="44">
        <f t="shared" ref="CG6:CG14" si="39">G6</f>
        <v>0</v>
      </c>
      <c r="CH6" s="44">
        <f t="shared" ref="CH6:CH14" si="40">H6</f>
        <v>0</v>
      </c>
      <c r="CI6" s="44">
        <f t="shared" ref="CI6:CI14" si="41">H6</f>
        <v>0</v>
      </c>
      <c r="CJ6" s="44">
        <f t="shared" ref="CJ6:CJ14" si="42">G6</f>
        <v>0</v>
      </c>
      <c r="CK6" s="44" t="b">
        <f t="shared" ref="CK6:CK14" si="43">IF(G6&lt;&gt;"",IF(G6&gt;H6,1))</f>
        <v>0</v>
      </c>
      <c r="CL6" s="44" t="b">
        <f t="shared" ref="CL6:CL14" si="44">IF(G6&lt;&gt;"",IF(G6=H6,1))</f>
        <v>0</v>
      </c>
      <c r="CM6" s="44" t="b">
        <f t="shared" ref="CM6:CM14" si="45">IF(G6&lt;&gt;"",IF(G6&lt;H6,1))</f>
        <v>0</v>
      </c>
      <c r="CN6" s="44" t="b">
        <f t="shared" ref="CN6:CN14" si="46">IF(H6&lt;&gt;"",IF(H6&gt;G6,1))</f>
        <v>0</v>
      </c>
      <c r="CO6" s="44" t="b">
        <f t="shared" ref="CO6:CO14" si="47">IF(H6&lt;&gt;"",IF(H6=G6,1))</f>
        <v>0</v>
      </c>
      <c r="CP6" s="45" t="b">
        <f t="shared" ref="CP6:CP14" si="48">IF(H6&lt;&gt;"",IF(H6&lt;G6,1))</f>
        <v>0</v>
      </c>
      <c r="CQ6" s="44" t="str">
        <f t="shared" si="16"/>
        <v>Equipe 02</v>
      </c>
      <c r="CR6" s="44">
        <f t="shared" si="17"/>
        <v>0</v>
      </c>
      <c r="CS6" s="44">
        <f t="shared" si="18"/>
        <v>1</v>
      </c>
      <c r="CT6" s="44" t="str">
        <f t="shared" ref="CT6:CT18" si="49">AT6</f>
        <v>Equipe 02</v>
      </c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</row>
    <row r="7" spans="1:153" ht="16.5" customHeight="1" x14ac:dyDescent="0.25">
      <c r="A7" s="72"/>
      <c r="B7" s="118"/>
      <c r="C7" s="118"/>
      <c r="D7" s="118"/>
      <c r="E7" s="118"/>
      <c r="F7" s="118"/>
      <c r="G7" s="20"/>
      <c r="H7" s="20"/>
      <c r="I7" s="118"/>
      <c r="J7" s="118"/>
      <c r="K7" s="118"/>
      <c r="L7" s="118"/>
      <c r="M7" s="118"/>
      <c r="N7" s="71"/>
      <c r="O7" s="113"/>
      <c r="P7" s="114"/>
      <c r="Q7" s="114"/>
      <c r="R7" s="115"/>
      <c r="S7" s="126"/>
      <c r="T7" s="127"/>
      <c r="U7" s="24"/>
      <c r="V7" s="93" t="str">
        <f t="shared" si="0"/>
        <v>Equipe 03</v>
      </c>
      <c r="W7" s="93"/>
      <c r="X7" s="93"/>
      <c r="Y7" s="93"/>
      <c r="Z7" s="94"/>
      <c r="AA7" s="84">
        <f t="shared" si="1"/>
        <v>0</v>
      </c>
      <c r="AB7" s="85" t="str">
        <f t="shared" si="2"/>
        <v>u</v>
      </c>
      <c r="AC7" s="86">
        <f t="shared" ref="AC7:AC18" si="50">IF(CR7=CR6,CS6,CS7)</f>
        <v>1</v>
      </c>
      <c r="AD7" s="87">
        <f t="shared" si="3"/>
        <v>0</v>
      </c>
      <c r="AE7" s="88">
        <f t="shared" si="4"/>
        <v>0</v>
      </c>
      <c r="AF7" s="88">
        <f t="shared" si="5"/>
        <v>0</v>
      </c>
      <c r="AG7" s="88">
        <f t="shared" si="6"/>
        <v>0</v>
      </c>
      <c r="AH7" s="88">
        <f t="shared" si="7"/>
        <v>0</v>
      </c>
      <c r="AI7" s="88">
        <f t="shared" si="8"/>
        <v>0</v>
      </c>
      <c r="AJ7" s="88">
        <f t="shared" si="9"/>
        <v>0</v>
      </c>
      <c r="AK7" s="89">
        <f t="shared" si="10"/>
        <v>0</v>
      </c>
      <c r="AL7" s="90">
        <f t="shared" si="11"/>
        <v>0</v>
      </c>
      <c r="AM7" s="88">
        <f t="shared" si="12"/>
        <v>0</v>
      </c>
      <c r="AN7" s="91">
        <f t="shared" si="19"/>
        <v>0</v>
      </c>
      <c r="AO7" s="84">
        <f t="shared" si="13"/>
        <v>0</v>
      </c>
      <c r="AP7" s="88">
        <f t="shared" si="20"/>
        <v>0</v>
      </c>
      <c r="AQ7" s="88">
        <f t="shared" si="14"/>
        <v>0</v>
      </c>
      <c r="AR7" s="48">
        <v>3</v>
      </c>
      <c r="AS7" s="48">
        <f t="shared" si="21"/>
        <v>3</v>
      </c>
      <c r="AT7" s="155" t="str">
        <f>'J01'!AT7:AX7</f>
        <v>Equipe 03</v>
      </c>
      <c r="AU7" s="156"/>
      <c r="AV7" s="156"/>
      <c r="AW7" s="156"/>
      <c r="AX7" s="157"/>
      <c r="AY7" s="4">
        <f t="shared" si="15"/>
        <v>1</v>
      </c>
      <c r="AZ7" s="13">
        <f>'J07'!AY7-AY7</f>
        <v>0</v>
      </c>
      <c r="BA7" s="5" t="str">
        <f>IF(AY7&gt;'J07'!AY7,'J07'!$BA$20,IF(AY7='J07'!AY7,'J07'!$AZ$20,IF(AY7&lt;'J07'!AY7,'J07'!$AY$20)))</f>
        <v>u</v>
      </c>
      <c r="BB7" s="22">
        <f t="shared" si="22"/>
        <v>3</v>
      </c>
      <c r="BC7" s="13">
        <f>SUMPRODUCT(($B$5:$F$14=AT7)*($BW$5:$BW$14))+SUMPRODUCT(($I$5:$M$14=AT7)*($BX$5:$BX$14))+'J07'!BC7</f>
        <v>0</v>
      </c>
      <c r="BD7" s="13">
        <f>SUMPRODUCT(($B$5:$F$14=AT7)*($BY$5:$BY$14))+SUMPRODUCT(($I$5:$M$14=AT7)*($BZ$5:$BZ$14))+'J07'!BD7</f>
        <v>0</v>
      </c>
      <c r="BE7" s="13">
        <f>SUMPRODUCT(($B$5:$F$14=AT7)*($CA$5:$CA$14))+SUMPRODUCT(($I$5:$M$14=AT7)*($CB$5:$CB$14))+'J07'!BE7</f>
        <v>0</v>
      </c>
      <c r="BF7" s="13">
        <f>SUMPRODUCT(($B$5:$F$14=AT7)*($CC$5:$CC$14))+SUMPRODUCT(($I$5:$M$14=AT7)*($CD$5:$CD$14))+'J07'!BF7</f>
        <v>0</v>
      </c>
      <c r="BG7" s="13">
        <f>SUMPRODUCT(($B$5:$F$14=AT7)*($CE$5:$CE$14))+SUMPRODUCT(($I$5:$M$14=AT7)*($CF$5:$CF$14))+'J07'!BG7</f>
        <v>0</v>
      </c>
      <c r="BH7" s="13">
        <f>SUMPRODUCT(($B$5:$F$14=AT7)*($CG$5:$CG$14))+SUMPRODUCT(($I$5:$M$14=AT7)*($CH$5:$CH$14))+'J07'!BH7</f>
        <v>0</v>
      </c>
      <c r="BI7" s="13">
        <f>SUMPRODUCT(($B$5:$F$14=AT7)*($CI$5:$CI$14))+SUMPRODUCT(($I$5:$M$14=AT7)*($CJ$5:$CJ$14))+'J07'!BI7</f>
        <v>0</v>
      </c>
      <c r="BJ7" s="6">
        <f t="shared" si="23"/>
        <v>0</v>
      </c>
      <c r="BK7" s="13">
        <f>SUMPRODUCT(($B$5:$F$14=AT7)*($CK$5:$CK$14))+'J07'!BK7</f>
        <v>0</v>
      </c>
      <c r="BL7" s="13">
        <f>SUMPRODUCT(($B$5:$F$14=AT7)*($CL$5:$CL$14))+'J07'!BL7</f>
        <v>0</v>
      </c>
      <c r="BM7" s="13">
        <f>SUMPRODUCT(($B$5:$F$14=AT7)*($CM$5:$CM$14))+'J07'!BM7</f>
        <v>0</v>
      </c>
      <c r="BN7" s="13">
        <f>SUMPRODUCT(($I$5:$M$14=AT7)*($CN$5:$CN$14))+'J07'!BN7</f>
        <v>0</v>
      </c>
      <c r="BO7" s="13">
        <f>SUMPRODUCT(($I$5:$M$14=AT7)*($CO$5:$CO$14))+'J07'!BO7</f>
        <v>0</v>
      </c>
      <c r="BP7" s="46">
        <f>SUMPRODUCT(($I$5:$M$14=AT7)*($CP$5:$CP$14))+'J07'!BP7</f>
        <v>0</v>
      </c>
      <c r="BQ7" s="44">
        <f t="shared" si="24"/>
        <v>0</v>
      </c>
      <c r="BR7" s="64">
        <f>BQ7+0.0000012</f>
        <v>1.1999999999999999E-6</v>
      </c>
      <c r="BS7" s="44">
        <f t="shared" si="25"/>
        <v>0</v>
      </c>
      <c r="BT7" s="44">
        <f t="shared" si="26"/>
        <v>0</v>
      </c>
      <c r="BU7" s="44">
        <f t="shared" si="27"/>
        <v>0</v>
      </c>
      <c r="BV7" s="44">
        <f t="shared" si="28"/>
        <v>0</v>
      </c>
      <c r="BW7" s="44">
        <f t="shared" si="29"/>
        <v>0</v>
      </c>
      <c r="BX7" s="44">
        <f t="shared" si="30"/>
        <v>0</v>
      </c>
      <c r="BY7" s="44">
        <f t="shared" si="31"/>
        <v>0</v>
      </c>
      <c r="BZ7" s="44">
        <f t="shared" si="32"/>
        <v>0</v>
      </c>
      <c r="CA7" s="44" t="b">
        <f t="shared" si="33"/>
        <v>0</v>
      </c>
      <c r="CB7" s="44" t="b">
        <f t="shared" si="34"/>
        <v>0</v>
      </c>
      <c r="CC7" s="44" t="b">
        <f t="shared" si="35"/>
        <v>0</v>
      </c>
      <c r="CD7" s="44" t="b">
        <f t="shared" si="36"/>
        <v>0</v>
      </c>
      <c r="CE7" s="44" t="b">
        <f t="shared" si="37"/>
        <v>0</v>
      </c>
      <c r="CF7" s="44" t="b">
        <f t="shared" si="38"/>
        <v>0</v>
      </c>
      <c r="CG7" s="44">
        <f t="shared" si="39"/>
        <v>0</v>
      </c>
      <c r="CH7" s="44">
        <f t="shared" si="40"/>
        <v>0</v>
      </c>
      <c r="CI7" s="44">
        <f t="shared" si="41"/>
        <v>0</v>
      </c>
      <c r="CJ7" s="44">
        <f t="shared" si="42"/>
        <v>0</v>
      </c>
      <c r="CK7" s="44" t="b">
        <f t="shared" si="43"/>
        <v>0</v>
      </c>
      <c r="CL7" s="44" t="b">
        <f t="shared" si="44"/>
        <v>0</v>
      </c>
      <c r="CM7" s="44" t="b">
        <f t="shared" si="45"/>
        <v>0</v>
      </c>
      <c r="CN7" s="44" t="b">
        <f t="shared" si="46"/>
        <v>0</v>
      </c>
      <c r="CO7" s="44" t="b">
        <f t="shared" si="47"/>
        <v>0</v>
      </c>
      <c r="CP7" s="45" t="b">
        <f t="shared" si="48"/>
        <v>0</v>
      </c>
      <c r="CQ7" s="44" t="str">
        <f t="shared" si="16"/>
        <v>Equipe 03</v>
      </c>
      <c r="CR7" s="44">
        <f t="shared" si="17"/>
        <v>0</v>
      </c>
      <c r="CS7" s="44">
        <f t="shared" si="18"/>
        <v>1</v>
      </c>
      <c r="CT7" s="44" t="str">
        <f t="shared" si="49"/>
        <v>Equipe 03</v>
      </c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</row>
    <row r="8" spans="1:153" ht="16.5" customHeight="1" x14ac:dyDescent="0.25">
      <c r="A8" s="72"/>
      <c r="B8" s="118"/>
      <c r="C8" s="118"/>
      <c r="D8" s="118"/>
      <c r="E8" s="118"/>
      <c r="F8" s="118"/>
      <c r="G8" s="20"/>
      <c r="H8" s="20"/>
      <c r="I8" s="118"/>
      <c r="J8" s="118"/>
      <c r="K8" s="118"/>
      <c r="L8" s="118"/>
      <c r="M8" s="118"/>
      <c r="N8" s="71"/>
      <c r="O8" s="113"/>
      <c r="P8" s="114"/>
      <c r="Q8" s="114"/>
      <c r="R8" s="115"/>
      <c r="S8" s="126"/>
      <c r="T8" s="127"/>
      <c r="U8" s="24"/>
      <c r="V8" s="93" t="str">
        <f t="shared" si="0"/>
        <v>Equipe 04</v>
      </c>
      <c r="W8" s="93"/>
      <c r="X8" s="93"/>
      <c r="Y8" s="93"/>
      <c r="Z8" s="94"/>
      <c r="AA8" s="84">
        <f t="shared" si="1"/>
        <v>0</v>
      </c>
      <c r="AB8" s="85" t="str">
        <f t="shared" si="2"/>
        <v>u</v>
      </c>
      <c r="AC8" s="86">
        <f t="shared" si="50"/>
        <v>1</v>
      </c>
      <c r="AD8" s="87">
        <f t="shared" si="3"/>
        <v>0</v>
      </c>
      <c r="AE8" s="88">
        <f t="shared" si="4"/>
        <v>0</v>
      </c>
      <c r="AF8" s="88">
        <f t="shared" si="5"/>
        <v>0</v>
      </c>
      <c r="AG8" s="88">
        <f t="shared" si="6"/>
        <v>0</v>
      </c>
      <c r="AH8" s="88">
        <f t="shared" si="7"/>
        <v>0</v>
      </c>
      <c r="AI8" s="88">
        <f t="shared" si="8"/>
        <v>0</v>
      </c>
      <c r="AJ8" s="88">
        <f t="shared" si="9"/>
        <v>0</v>
      </c>
      <c r="AK8" s="89">
        <f t="shared" si="10"/>
        <v>0</v>
      </c>
      <c r="AL8" s="90">
        <f t="shared" si="11"/>
        <v>0</v>
      </c>
      <c r="AM8" s="88">
        <f t="shared" si="12"/>
        <v>0</v>
      </c>
      <c r="AN8" s="91">
        <f t="shared" si="19"/>
        <v>0</v>
      </c>
      <c r="AO8" s="84">
        <f t="shared" si="13"/>
        <v>0</v>
      </c>
      <c r="AP8" s="88">
        <f t="shared" si="20"/>
        <v>0</v>
      </c>
      <c r="AQ8" s="88">
        <f t="shared" si="14"/>
        <v>0</v>
      </c>
      <c r="AR8" s="48">
        <v>4</v>
      </c>
      <c r="AS8" s="48">
        <f t="shared" si="21"/>
        <v>4</v>
      </c>
      <c r="AT8" s="155" t="str">
        <f>'J01'!AT8:AX8</f>
        <v>Equipe 04</v>
      </c>
      <c r="AU8" s="156"/>
      <c r="AV8" s="156"/>
      <c r="AW8" s="156"/>
      <c r="AX8" s="157"/>
      <c r="AY8" s="4">
        <f t="shared" si="15"/>
        <v>1</v>
      </c>
      <c r="AZ8" s="13">
        <f>'J07'!AY8-AY8</f>
        <v>0</v>
      </c>
      <c r="BA8" s="5" t="str">
        <f>IF(AY8&gt;'J07'!AY8,'J07'!$BA$20,IF(AY8='J07'!AY8,'J07'!$AZ$20,IF(AY8&lt;'J07'!AY8,'J07'!$AY$20)))</f>
        <v>u</v>
      </c>
      <c r="BB8" s="22">
        <f t="shared" si="22"/>
        <v>4</v>
      </c>
      <c r="BC8" s="13">
        <f>SUMPRODUCT(($B$5:$F$14=AT8)*($BW$5:$BW$14))+SUMPRODUCT(($I$5:$M$14=AT8)*($BX$5:$BX$14))+'J07'!BC8</f>
        <v>0</v>
      </c>
      <c r="BD8" s="13">
        <f>SUMPRODUCT(($B$5:$F$14=AT8)*($BY$5:$BY$14))+SUMPRODUCT(($I$5:$M$14=AT8)*($BZ$5:$BZ$14))+'J07'!BD8</f>
        <v>0</v>
      </c>
      <c r="BE8" s="13">
        <f>SUMPRODUCT(($B$5:$F$14=AT8)*($CA$5:$CA$14))+SUMPRODUCT(($I$5:$M$14=AT8)*($CB$5:$CB$14))+'J07'!BE8</f>
        <v>0</v>
      </c>
      <c r="BF8" s="13">
        <f>SUMPRODUCT(($B$5:$F$14=AT8)*($CC$5:$CC$14))+SUMPRODUCT(($I$5:$M$14=AT8)*($CD$5:$CD$14))+'J07'!BF8</f>
        <v>0</v>
      </c>
      <c r="BG8" s="13">
        <f>SUMPRODUCT(($B$5:$F$14=AT8)*($CE$5:$CE$14))+SUMPRODUCT(($I$5:$M$14=AT8)*($CF$5:$CF$14))+'J07'!BG8</f>
        <v>0</v>
      </c>
      <c r="BH8" s="13">
        <f>SUMPRODUCT(($B$5:$F$14=AT8)*($CG$5:$CG$14))+SUMPRODUCT(($I$5:$M$14=AT8)*($CH$5:$CH$14))+'J07'!BH8</f>
        <v>0</v>
      </c>
      <c r="BI8" s="13">
        <f>SUMPRODUCT(($B$5:$F$14=AT8)*($CI$5:$CI$14))+SUMPRODUCT(($I$5:$M$14=AT8)*($CJ$5:$CJ$14))+'J07'!BI8</f>
        <v>0</v>
      </c>
      <c r="BJ8" s="6">
        <f t="shared" si="23"/>
        <v>0</v>
      </c>
      <c r="BK8" s="13">
        <f>SUMPRODUCT(($B$5:$F$14=AT8)*($CK$5:$CK$14))+'J07'!BK8</f>
        <v>0</v>
      </c>
      <c r="BL8" s="13">
        <f>SUMPRODUCT(($B$5:$F$14=AT8)*($CL$5:$CL$14))+'J07'!BL8</f>
        <v>0</v>
      </c>
      <c r="BM8" s="13">
        <f>SUMPRODUCT(($B$5:$F$14=AT8)*($CM$5:$CM$14))+'J07'!BM8</f>
        <v>0</v>
      </c>
      <c r="BN8" s="13">
        <f>SUMPRODUCT(($I$5:$M$14=AT8)*($CN$5:$CN$14))+'J07'!BN8</f>
        <v>0</v>
      </c>
      <c r="BO8" s="13">
        <f>SUMPRODUCT(($I$5:$M$14=AT8)*($CO$5:$CO$14))+'J07'!BO8</f>
        <v>0</v>
      </c>
      <c r="BP8" s="46">
        <f>SUMPRODUCT(($I$5:$M$14=AT8)*($CP$5:$CP$14))+'J07'!BP8</f>
        <v>0</v>
      </c>
      <c r="BQ8" s="44">
        <f t="shared" si="24"/>
        <v>0</v>
      </c>
      <c r="BR8" s="64">
        <f>BQ8+0.0000011</f>
        <v>1.1000000000000001E-6</v>
      </c>
      <c r="BS8" s="44">
        <f t="shared" si="25"/>
        <v>0</v>
      </c>
      <c r="BT8" s="44">
        <f t="shared" si="26"/>
        <v>0</v>
      </c>
      <c r="BU8" s="44">
        <f t="shared" si="27"/>
        <v>0</v>
      </c>
      <c r="BV8" s="44">
        <f t="shared" si="28"/>
        <v>0</v>
      </c>
      <c r="BW8" s="44">
        <f t="shared" si="29"/>
        <v>0</v>
      </c>
      <c r="BX8" s="44">
        <f t="shared" si="30"/>
        <v>0</v>
      </c>
      <c r="BY8" s="44">
        <f t="shared" si="31"/>
        <v>0</v>
      </c>
      <c r="BZ8" s="44">
        <f t="shared" si="32"/>
        <v>0</v>
      </c>
      <c r="CA8" s="44" t="b">
        <f t="shared" si="33"/>
        <v>0</v>
      </c>
      <c r="CB8" s="44" t="b">
        <f t="shared" si="34"/>
        <v>0</v>
      </c>
      <c r="CC8" s="44" t="b">
        <f t="shared" si="35"/>
        <v>0</v>
      </c>
      <c r="CD8" s="44" t="b">
        <f t="shared" si="36"/>
        <v>0</v>
      </c>
      <c r="CE8" s="44" t="b">
        <f t="shared" si="37"/>
        <v>0</v>
      </c>
      <c r="CF8" s="44" t="b">
        <f t="shared" si="38"/>
        <v>0</v>
      </c>
      <c r="CG8" s="44">
        <f t="shared" si="39"/>
        <v>0</v>
      </c>
      <c r="CH8" s="44">
        <f t="shared" si="40"/>
        <v>0</v>
      </c>
      <c r="CI8" s="44">
        <f t="shared" si="41"/>
        <v>0</v>
      </c>
      <c r="CJ8" s="44">
        <f t="shared" si="42"/>
        <v>0</v>
      </c>
      <c r="CK8" s="44" t="b">
        <f t="shared" si="43"/>
        <v>0</v>
      </c>
      <c r="CL8" s="44" t="b">
        <f t="shared" si="44"/>
        <v>0</v>
      </c>
      <c r="CM8" s="44" t="b">
        <f t="shared" si="45"/>
        <v>0</v>
      </c>
      <c r="CN8" s="44" t="b">
        <f t="shared" si="46"/>
        <v>0</v>
      </c>
      <c r="CO8" s="44" t="b">
        <f t="shared" si="47"/>
        <v>0</v>
      </c>
      <c r="CP8" s="45" t="b">
        <f t="shared" si="48"/>
        <v>0</v>
      </c>
      <c r="CQ8" s="44" t="str">
        <f t="shared" si="16"/>
        <v>Equipe 04</v>
      </c>
      <c r="CR8" s="44">
        <f t="shared" si="17"/>
        <v>0</v>
      </c>
      <c r="CS8" s="44">
        <f t="shared" si="18"/>
        <v>1</v>
      </c>
      <c r="CT8" s="44" t="str">
        <f t="shared" si="49"/>
        <v>Equipe 04</v>
      </c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</row>
    <row r="9" spans="1:153" ht="16.5" customHeight="1" x14ac:dyDescent="0.25">
      <c r="A9" s="72"/>
      <c r="B9" s="118"/>
      <c r="C9" s="118"/>
      <c r="D9" s="118"/>
      <c r="E9" s="118"/>
      <c r="F9" s="118"/>
      <c r="G9" s="20"/>
      <c r="H9" s="20"/>
      <c r="I9" s="118"/>
      <c r="J9" s="118"/>
      <c r="K9" s="118"/>
      <c r="L9" s="118"/>
      <c r="M9" s="118"/>
      <c r="N9" s="71"/>
      <c r="O9" s="113"/>
      <c r="P9" s="114"/>
      <c r="Q9" s="114"/>
      <c r="R9" s="115"/>
      <c r="S9" s="126"/>
      <c r="T9" s="127"/>
      <c r="U9" s="24"/>
      <c r="V9" s="93" t="str">
        <f t="shared" si="0"/>
        <v>Equipe 05</v>
      </c>
      <c r="W9" s="93"/>
      <c r="X9" s="93"/>
      <c r="Y9" s="93"/>
      <c r="Z9" s="94"/>
      <c r="AA9" s="84">
        <f t="shared" si="1"/>
        <v>0</v>
      </c>
      <c r="AB9" s="85" t="str">
        <f t="shared" si="2"/>
        <v>u</v>
      </c>
      <c r="AC9" s="86">
        <f t="shared" si="50"/>
        <v>1</v>
      </c>
      <c r="AD9" s="87">
        <f t="shared" si="3"/>
        <v>0</v>
      </c>
      <c r="AE9" s="88">
        <f t="shared" si="4"/>
        <v>0</v>
      </c>
      <c r="AF9" s="88">
        <f t="shared" si="5"/>
        <v>0</v>
      </c>
      <c r="AG9" s="88">
        <f t="shared" si="6"/>
        <v>0</v>
      </c>
      <c r="AH9" s="88">
        <f t="shared" si="7"/>
        <v>0</v>
      </c>
      <c r="AI9" s="88">
        <f t="shared" si="8"/>
        <v>0</v>
      </c>
      <c r="AJ9" s="88">
        <f t="shared" si="9"/>
        <v>0</v>
      </c>
      <c r="AK9" s="89">
        <f t="shared" si="10"/>
        <v>0</v>
      </c>
      <c r="AL9" s="90">
        <f t="shared" si="11"/>
        <v>0</v>
      </c>
      <c r="AM9" s="88">
        <f t="shared" si="12"/>
        <v>0</v>
      </c>
      <c r="AN9" s="91">
        <f t="shared" si="19"/>
        <v>0</v>
      </c>
      <c r="AO9" s="84">
        <f t="shared" si="13"/>
        <v>0</v>
      </c>
      <c r="AP9" s="88">
        <f t="shared" si="20"/>
        <v>0</v>
      </c>
      <c r="AQ9" s="88">
        <f t="shared" si="14"/>
        <v>0</v>
      </c>
      <c r="AR9" s="48">
        <v>5</v>
      </c>
      <c r="AS9" s="48">
        <f t="shared" si="21"/>
        <v>5</v>
      </c>
      <c r="AT9" s="155" t="str">
        <f>'J01'!AT9:AX9</f>
        <v>Equipe 05</v>
      </c>
      <c r="AU9" s="156"/>
      <c r="AV9" s="156"/>
      <c r="AW9" s="156"/>
      <c r="AX9" s="157"/>
      <c r="AY9" s="4">
        <f t="shared" si="15"/>
        <v>1</v>
      </c>
      <c r="AZ9" s="13">
        <f>'J07'!AY9-AY9</f>
        <v>0</v>
      </c>
      <c r="BA9" s="5" t="str">
        <f>IF(AY9&gt;'J07'!AY9,'J07'!$BA$20,IF(AY9='J07'!AY9,'J07'!$AZ$20,IF(AY9&lt;'J07'!AY9,'J07'!$AY$20)))</f>
        <v>u</v>
      </c>
      <c r="BB9" s="22">
        <f t="shared" si="22"/>
        <v>5</v>
      </c>
      <c r="BC9" s="13">
        <f>SUMPRODUCT(($B$5:$F$14=AT9)*($BW$5:$BW$14))+SUMPRODUCT(($I$5:$M$14=AT9)*($BX$5:$BX$14))+'J07'!BC9</f>
        <v>0</v>
      </c>
      <c r="BD9" s="13">
        <f>SUMPRODUCT(($B$5:$F$14=AT9)*($BY$5:$BY$14))+SUMPRODUCT(($I$5:$M$14=AT9)*($BZ$5:$BZ$14))+'J07'!BD9</f>
        <v>0</v>
      </c>
      <c r="BE9" s="13">
        <f>SUMPRODUCT(($B$5:$F$14=AT9)*($CA$5:$CA$14))+SUMPRODUCT(($I$5:$M$14=AT9)*($CB$5:$CB$14))+'J07'!BE9</f>
        <v>0</v>
      </c>
      <c r="BF9" s="13">
        <f>SUMPRODUCT(($B$5:$F$14=AT9)*($CC$5:$CC$14))+SUMPRODUCT(($I$5:$M$14=AT9)*($CD$5:$CD$14))+'J07'!BF9</f>
        <v>0</v>
      </c>
      <c r="BG9" s="13">
        <f>SUMPRODUCT(($B$5:$F$14=AT9)*($CE$5:$CE$14))+SUMPRODUCT(($I$5:$M$14=AT9)*($CF$5:$CF$14))+'J07'!BG9</f>
        <v>0</v>
      </c>
      <c r="BH9" s="13">
        <f>SUMPRODUCT(($B$5:$F$14=AT9)*($CG$5:$CG$14))+SUMPRODUCT(($I$5:$M$14=AT9)*($CH$5:$CH$14))+'J07'!BH9</f>
        <v>0</v>
      </c>
      <c r="BI9" s="13">
        <f>SUMPRODUCT(($B$5:$F$14=AT9)*($CI$5:$CI$14))+SUMPRODUCT(($I$5:$M$14=AT9)*($CJ$5:$CJ$14))+'J07'!BI9</f>
        <v>0</v>
      </c>
      <c r="BJ9" s="6">
        <f t="shared" si="23"/>
        <v>0</v>
      </c>
      <c r="BK9" s="13">
        <f>SUMPRODUCT(($B$5:$F$14=AT9)*($CK$5:$CK$14))+'J07'!BK9</f>
        <v>0</v>
      </c>
      <c r="BL9" s="13">
        <f>SUMPRODUCT(($B$5:$F$14=AT9)*($CL$5:$CL$14))+'J07'!BL9</f>
        <v>0</v>
      </c>
      <c r="BM9" s="13">
        <f>SUMPRODUCT(($B$5:$F$14=AT9)*($CM$5:$CM$14))+'J07'!BM9</f>
        <v>0</v>
      </c>
      <c r="BN9" s="13">
        <f>SUMPRODUCT(($I$5:$M$14=AT9)*($CN$5:$CN$14))+'J07'!BN9</f>
        <v>0</v>
      </c>
      <c r="BO9" s="13">
        <f>SUMPRODUCT(($I$5:$M$14=AT9)*($CO$5:$CO$14))+'J07'!BO9</f>
        <v>0</v>
      </c>
      <c r="BP9" s="46">
        <f>SUMPRODUCT(($I$5:$M$14=AT9)*($CP$5:$CP$14))+'J07'!BP9</f>
        <v>0</v>
      </c>
      <c r="BQ9" s="44">
        <f t="shared" si="24"/>
        <v>0</v>
      </c>
      <c r="BR9" s="64">
        <f>BQ9+0.000001</f>
        <v>9.9999999999999995E-7</v>
      </c>
      <c r="BS9" s="44">
        <f t="shared" si="25"/>
        <v>0</v>
      </c>
      <c r="BT9" s="44">
        <f t="shared" si="26"/>
        <v>0</v>
      </c>
      <c r="BU9" s="44">
        <f t="shared" si="27"/>
        <v>0</v>
      </c>
      <c r="BV9" s="44">
        <f t="shared" si="28"/>
        <v>0</v>
      </c>
      <c r="BW9" s="44">
        <f t="shared" si="29"/>
        <v>0</v>
      </c>
      <c r="BX9" s="44">
        <f t="shared" si="30"/>
        <v>0</v>
      </c>
      <c r="BY9" s="44">
        <f t="shared" si="31"/>
        <v>0</v>
      </c>
      <c r="BZ9" s="44">
        <f t="shared" si="32"/>
        <v>0</v>
      </c>
      <c r="CA9" s="44" t="b">
        <f t="shared" si="33"/>
        <v>0</v>
      </c>
      <c r="CB9" s="44" t="b">
        <f t="shared" si="34"/>
        <v>0</v>
      </c>
      <c r="CC9" s="44" t="b">
        <f t="shared" si="35"/>
        <v>0</v>
      </c>
      <c r="CD9" s="44" t="b">
        <f t="shared" si="36"/>
        <v>0</v>
      </c>
      <c r="CE9" s="44" t="b">
        <f t="shared" si="37"/>
        <v>0</v>
      </c>
      <c r="CF9" s="44" t="b">
        <f t="shared" si="38"/>
        <v>0</v>
      </c>
      <c r="CG9" s="44">
        <f t="shared" si="39"/>
        <v>0</v>
      </c>
      <c r="CH9" s="44">
        <f t="shared" si="40"/>
        <v>0</v>
      </c>
      <c r="CI9" s="44">
        <f t="shared" si="41"/>
        <v>0</v>
      </c>
      <c r="CJ9" s="44">
        <f t="shared" si="42"/>
        <v>0</v>
      </c>
      <c r="CK9" s="44" t="b">
        <f t="shared" si="43"/>
        <v>0</v>
      </c>
      <c r="CL9" s="44" t="b">
        <f t="shared" si="44"/>
        <v>0</v>
      </c>
      <c r="CM9" s="44" t="b">
        <f t="shared" si="45"/>
        <v>0</v>
      </c>
      <c r="CN9" s="44" t="b">
        <f t="shared" si="46"/>
        <v>0</v>
      </c>
      <c r="CO9" s="44" t="b">
        <f t="shared" si="47"/>
        <v>0</v>
      </c>
      <c r="CP9" s="45" t="b">
        <f t="shared" si="48"/>
        <v>0</v>
      </c>
      <c r="CQ9" s="44" t="str">
        <f t="shared" si="16"/>
        <v>Equipe 05</v>
      </c>
      <c r="CR9" s="44">
        <f t="shared" si="17"/>
        <v>0</v>
      </c>
      <c r="CS9" s="44">
        <f t="shared" si="18"/>
        <v>1</v>
      </c>
      <c r="CT9" s="44" t="str">
        <f t="shared" si="49"/>
        <v>Equipe 05</v>
      </c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</row>
    <row r="10" spans="1:153" ht="16.5" customHeight="1" x14ac:dyDescent="0.25">
      <c r="A10" s="72"/>
      <c r="B10" s="118"/>
      <c r="C10" s="118"/>
      <c r="D10" s="118"/>
      <c r="E10" s="118"/>
      <c r="F10" s="118"/>
      <c r="G10" s="20"/>
      <c r="H10" s="20"/>
      <c r="I10" s="118"/>
      <c r="J10" s="118"/>
      <c r="K10" s="118"/>
      <c r="L10" s="118"/>
      <c r="M10" s="118"/>
      <c r="N10" s="71"/>
      <c r="O10" s="113"/>
      <c r="P10" s="114"/>
      <c r="Q10" s="114"/>
      <c r="R10" s="115"/>
      <c r="S10" s="126"/>
      <c r="T10" s="127"/>
      <c r="U10" s="24"/>
      <c r="V10" s="93" t="str">
        <f t="shared" si="0"/>
        <v>Equipe 06</v>
      </c>
      <c r="W10" s="93"/>
      <c r="X10" s="93"/>
      <c r="Y10" s="93"/>
      <c r="Z10" s="94"/>
      <c r="AA10" s="84">
        <f t="shared" si="1"/>
        <v>0</v>
      </c>
      <c r="AB10" s="85" t="str">
        <f t="shared" si="2"/>
        <v>u</v>
      </c>
      <c r="AC10" s="86">
        <f t="shared" si="50"/>
        <v>1</v>
      </c>
      <c r="AD10" s="87">
        <f t="shared" si="3"/>
        <v>0</v>
      </c>
      <c r="AE10" s="88">
        <f t="shared" si="4"/>
        <v>0</v>
      </c>
      <c r="AF10" s="88">
        <f t="shared" si="5"/>
        <v>0</v>
      </c>
      <c r="AG10" s="88">
        <f t="shared" si="6"/>
        <v>0</v>
      </c>
      <c r="AH10" s="88">
        <f t="shared" si="7"/>
        <v>0</v>
      </c>
      <c r="AI10" s="88">
        <f t="shared" si="8"/>
        <v>0</v>
      </c>
      <c r="AJ10" s="88">
        <f t="shared" si="9"/>
        <v>0</v>
      </c>
      <c r="AK10" s="89">
        <f t="shared" si="10"/>
        <v>0</v>
      </c>
      <c r="AL10" s="90">
        <f t="shared" si="11"/>
        <v>0</v>
      </c>
      <c r="AM10" s="88">
        <f t="shared" si="12"/>
        <v>0</v>
      </c>
      <c r="AN10" s="91">
        <f t="shared" si="19"/>
        <v>0</v>
      </c>
      <c r="AO10" s="84">
        <f t="shared" si="13"/>
        <v>0</v>
      </c>
      <c r="AP10" s="88">
        <f t="shared" si="20"/>
        <v>0</v>
      </c>
      <c r="AQ10" s="88">
        <f t="shared" si="14"/>
        <v>0</v>
      </c>
      <c r="AR10" s="48">
        <v>6</v>
      </c>
      <c r="AS10" s="48">
        <f t="shared" si="21"/>
        <v>6</v>
      </c>
      <c r="AT10" s="155" t="str">
        <f>'J01'!AT10:AX10</f>
        <v>Equipe 06</v>
      </c>
      <c r="AU10" s="156"/>
      <c r="AV10" s="156"/>
      <c r="AW10" s="156"/>
      <c r="AX10" s="157"/>
      <c r="AY10" s="4">
        <f t="shared" si="15"/>
        <v>1</v>
      </c>
      <c r="AZ10" s="13">
        <f>'J07'!AY10-AY10</f>
        <v>0</v>
      </c>
      <c r="BA10" s="5" t="str">
        <f>IF(AY10&gt;'J07'!AY10,'J07'!$BA$20,IF(AY10='J07'!AY10,'J07'!$AZ$20,IF(AY10&lt;'J07'!AY10,'J07'!$AY$20)))</f>
        <v>u</v>
      </c>
      <c r="BB10" s="22">
        <f t="shared" si="22"/>
        <v>6</v>
      </c>
      <c r="BC10" s="13">
        <f>SUMPRODUCT(($B$5:$F$14=AT10)*($BW$5:$BW$14))+SUMPRODUCT(($I$5:$M$14=AT10)*($BX$5:$BX$14))+'J07'!BC10</f>
        <v>0</v>
      </c>
      <c r="BD10" s="13">
        <f>SUMPRODUCT(($B$5:$F$14=AT10)*($BY$5:$BY$14))+SUMPRODUCT(($I$5:$M$14=AT10)*($BZ$5:$BZ$14))+'J07'!BD10</f>
        <v>0</v>
      </c>
      <c r="BE10" s="13">
        <f>SUMPRODUCT(($B$5:$F$14=AT10)*($CA$5:$CA$14))+SUMPRODUCT(($I$5:$M$14=AT10)*($CB$5:$CB$14))+'J07'!BE10</f>
        <v>0</v>
      </c>
      <c r="BF10" s="13">
        <f>SUMPRODUCT(($B$5:$F$14=AT10)*($CC$5:$CC$14))+SUMPRODUCT(($I$5:$M$14=AT10)*($CD$5:$CD$14))+'J07'!BF10</f>
        <v>0</v>
      </c>
      <c r="BG10" s="13">
        <f>SUMPRODUCT(($B$5:$F$14=AT10)*($CE$5:$CE$14))+SUMPRODUCT(($I$5:$M$14=AT10)*($CF$5:$CF$14))+'J07'!BG10</f>
        <v>0</v>
      </c>
      <c r="BH10" s="13">
        <f>SUMPRODUCT(($B$5:$F$14=AT10)*($CG$5:$CG$14))+SUMPRODUCT(($I$5:$M$14=AT10)*($CH$5:$CH$14))+'J07'!BH10</f>
        <v>0</v>
      </c>
      <c r="BI10" s="13">
        <f>SUMPRODUCT(($B$5:$F$14=AT10)*($CI$5:$CI$14))+SUMPRODUCT(($I$5:$M$14=AT10)*($CJ$5:$CJ$14))+'J07'!BI10</f>
        <v>0</v>
      </c>
      <c r="BJ10" s="6">
        <f t="shared" si="23"/>
        <v>0</v>
      </c>
      <c r="BK10" s="13">
        <f>SUMPRODUCT(($B$5:$F$14=AT10)*($CK$5:$CK$14))+'J07'!BK10</f>
        <v>0</v>
      </c>
      <c r="BL10" s="13">
        <f>SUMPRODUCT(($B$5:$F$14=AT10)*($CL$5:$CL$14))+'J07'!BL10</f>
        <v>0</v>
      </c>
      <c r="BM10" s="13">
        <f>SUMPRODUCT(($B$5:$F$14=AT10)*($CM$5:$CM$14))+'J07'!BM10</f>
        <v>0</v>
      </c>
      <c r="BN10" s="13">
        <f>SUMPRODUCT(($I$5:$M$14=AT10)*($CN$5:$CN$14))+'J07'!BN10</f>
        <v>0</v>
      </c>
      <c r="BO10" s="13">
        <f>SUMPRODUCT(($I$5:$M$14=AT10)*($CO$5:$CO$14))+'J07'!BO10</f>
        <v>0</v>
      </c>
      <c r="BP10" s="46">
        <f>SUMPRODUCT(($I$5:$M$14=AT10)*($CP$5:$CP$14))+'J07'!BP10</f>
        <v>0</v>
      </c>
      <c r="BQ10" s="44">
        <f t="shared" si="24"/>
        <v>0</v>
      </c>
      <c r="BR10" s="64">
        <f>BQ10+0.0000009</f>
        <v>8.9999999999999996E-7</v>
      </c>
      <c r="BS10" s="44">
        <f t="shared" si="25"/>
        <v>0</v>
      </c>
      <c r="BT10" s="44">
        <f t="shared" si="26"/>
        <v>0</v>
      </c>
      <c r="BU10" s="44">
        <f t="shared" si="27"/>
        <v>0</v>
      </c>
      <c r="BV10" s="44">
        <f t="shared" si="28"/>
        <v>0</v>
      </c>
      <c r="BW10" s="44">
        <f t="shared" si="29"/>
        <v>0</v>
      </c>
      <c r="BX10" s="44">
        <f t="shared" si="30"/>
        <v>0</v>
      </c>
      <c r="BY10" s="44">
        <f t="shared" si="31"/>
        <v>0</v>
      </c>
      <c r="BZ10" s="44">
        <f t="shared" si="32"/>
        <v>0</v>
      </c>
      <c r="CA10" s="44" t="b">
        <f t="shared" si="33"/>
        <v>0</v>
      </c>
      <c r="CB10" s="44" t="b">
        <f t="shared" si="34"/>
        <v>0</v>
      </c>
      <c r="CC10" s="44" t="b">
        <f t="shared" si="35"/>
        <v>0</v>
      </c>
      <c r="CD10" s="44" t="b">
        <f t="shared" si="36"/>
        <v>0</v>
      </c>
      <c r="CE10" s="44" t="b">
        <f t="shared" si="37"/>
        <v>0</v>
      </c>
      <c r="CF10" s="44" t="b">
        <f t="shared" si="38"/>
        <v>0</v>
      </c>
      <c r="CG10" s="44">
        <f t="shared" si="39"/>
        <v>0</v>
      </c>
      <c r="CH10" s="44">
        <f t="shared" si="40"/>
        <v>0</v>
      </c>
      <c r="CI10" s="44">
        <f t="shared" si="41"/>
        <v>0</v>
      </c>
      <c r="CJ10" s="44">
        <f t="shared" si="42"/>
        <v>0</v>
      </c>
      <c r="CK10" s="44" t="b">
        <f t="shared" si="43"/>
        <v>0</v>
      </c>
      <c r="CL10" s="44" t="b">
        <f t="shared" si="44"/>
        <v>0</v>
      </c>
      <c r="CM10" s="44" t="b">
        <f t="shared" si="45"/>
        <v>0</v>
      </c>
      <c r="CN10" s="44" t="b">
        <f t="shared" si="46"/>
        <v>0</v>
      </c>
      <c r="CO10" s="44" t="b">
        <f t="shared" si="47"/>
        <v>0</v>
      </c>
      <c r="CP10" s="45" t="b">
        <f t="shared" si="48"/>
        <v>0</v>
      </c>
      <c r="CQ10" s="44" t="str">
        <f t="shared" si="16"/>
        <v>Equipe 06</v>
      </c>
      <c r="CR10" s="44">
        <f t="shared" si="17"/>
        <v>0</v>
      </c>
      <c r="CS10" s="44">
        <f t="shared" si="18"/>
        <v>1</v>
      </c>
      <c r="CT10" s="44" t="str">
        <f t="shared" si="49"/>
        <v>Equipe 06</v>
      </c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</row>
    <row r="11" spans="1:153" ht="16.5" customHeight="1" thickBot="1" x14ac:dyDescent="0.3">
      <c r="A11" s="73"/>
      <c r="B11" s="123"/>
      <c r="C11" s="123"/>
      <c r="D11" s="123"/>
      <c r="E11" s="123"/>
      <c r="F11" s="123"/>
      <c r="G11" s="74"/>
      <c r="H11" s="74"/>
      <c r="I11" s="123"/>
      <c r="J11" s="123"/>
      <c r="K11" s="123"/>
      <c r="L11" s="123"/>
      <c r="M11" s="123"/>
      <c r="N11" s="75"/>
      <c r="O11" s="148"/>
      <c r="P11" s="149"/>
      <c r="Q11" s="149"/>
      <c r="R11" s="150"/>
      <c r="S11" s="124"/>
      <c r="T11" s="125"/>
      <c r="U11" s="24"/>
      <c r="V11" s="93" t="str">
        <f t="shared" si="0"/>
        <v>Equipe 07</v>
      </c>
      <c r="W11" s="93"/>
      <c r="X11" s="93"/>
      <c r="Y11" s="93"/>
      <c r="Z11" s="94"/>
      <c r="AA11" s="84">
        <f t="shared" si="1"/>
        <v>0</v>
      </c>
      <c r="AB11" s="85" t="str">
        <f t="shared" si="2"/>
        <v>u</v>
      </c>
      <c r="AC11" s="86">
        <f t="shared" si="50"/>
        <v>1</v>
      </c>
      <c r="AD11" s="87">
        <f t="shared" si="3"/>
        <v>0</v>
      </c>
      <c r="AE11" s="88">
        <f t="shared" si="4"/>
        <v>0</v>
      </c>
      <c r="AF11" s="88">
        <f t="shared" si="5"/>
        <v>0</v>
      </c>
      <c r="AG11" s="88">
        <f t="shared" si="6"/>
        <v>0</v>
      </c>
      <c r="AH11" s="88">
        <f t="shared" si="7"/>
        <v>0</v>
      </c>
      <c r="AI11" s="88">
        <f t="shared" si="8"/>
        <v>0</v>
      </c>
      <c r="AJ11" s="88">
        <f t="shared" si="9"/>
        <v>0</v>
      </c>
      <c r="AK11" s="89">
        <f t="shared" si="10"/>
        <v>0</v>
      </c>
      <c r="AL11" s="90">
        <f t="shared" si="11"/>
        <v>0</v>
      </c>
      <c r="AM11" s="88">
        <f t="shared" si="12"/>
        <v>0</v>
      </c>
      <c r="AN11" s="91">
        <f t="shared" si="19"/>
        <v>0</v>
      </c>
      <c r="AO11" s="84">
        <f t="shared" si="13"/>
        <v>0</v>
      </c>
      <c r="AP11" s="88">
        <f t="shared" si="20"/>
        <v>0</v>
      </c>
      <c r="AQ11" s="88">
        <f t="shared" si="14"/>
        <v>0</v>
      </c>
      <c r="AR11" s="48">
        <v>7</v>
      </c>
      <c r="AS11" s="48">
        <f t="shared" si="21"/>
        <v>7</v>
      </c>
      <c r="AT11" s="155" t="str">
        <f>'J01'!AT11:AX11</f>
        <v>Equipe 07</v>
      </c>
      <c r="AU11" s="156"/>
      <c r="AV11" s="156"/>
      <c r="AW11" s="156"/>
      <c r="AX11" s="157"/>
      <c r="AY11" s="4">
        <f t="shared" si="15"/>
        <v>1</v>
      </c>
      <c r="AZ11" s="13">
        <f>'J07'!AY11-AY11</f>
        <v>0</v>
      </c>
      <c r="BA11" s="5" t="str">
        <f>IF(AY11&gt;'J07'!AY11,'J07'!$BA$20,IF(AY11='J07'!AY11,'J07'!$AZ$20,IF(AY11&lt;'J07'!AY11,'J07'!$AY$20)))</f>
        <v>u</v>
      </c>
      <c r="BB11" s="22">
        <f t="shared" si="22"/>
        <v>7</v>
      </c>
      <c r="BC11" s="13">
        <f>SUMPRODUCT(($B$5:$F$14=AT11)*($BW$5:$BW$14))+SUMPRODUCT(($I$5:$M$14=AT11)*($BX$5:$BX$14))+'J07'!BC11</f>
        <v>0</v>
      </c>
      <c r="BD11" s="13">
        <f>SUMPRODUCT(($B$5:$F$14=AT11)*($BY$5:$BY$14))+SUMPRODUCT(($I$5:$M$14=AT11)*($BZ$5:$BZ$14))+'J07'!BD11</f>
        <v>0</v>
      </c>
      <c r="BE11" s="13">
        <f>SUMPRODUCT(($B$5:$F$14=AT11)*($CA$5:$CA$14))+SUMPRODUCT(($I$5:$M$14=AT11)*($CB$5:$CB$14))+'J07'!BE11</f>
        <v>0</v>
      </c>
      <c r="BF11" s="13">
        <f>SUMPRODUCT(($B$5:$F$14=AT11)*($CC$5:$CC$14))+SUMPRODUCT(($I$5:$M$14=AT11)*($CD$5:$CD$14))+'J07'!BF11</f>
        <v>0</v>
      </c>
      <c r="BG11" s="13">
        <f>SUMPRODUCT(($B$5:$F$14=AT11)*($CE$5:$CE$14))+SUMPRODUCT(($I$5:$M$14=AT11)*($CF$5:$CF$14))+'J07'!BG11</f>
        <v>0</v>
      </c>
      <c r="BH11" s="13">
        <f>SUMPRODUCT(($B$5:$F$14=AT11)*($CG$5:$CG$14))+SUMPRODUCT(($I$5:$M$14=AT11)*($CH$5:$CH$14))+'J07'!BH11</f>
        <v>0</v>
      </c>
      <c r="BI11" s="13">
        <f>SUMPRODUCT(($B$5:$F$14=AT11)*($CI$5:$CI$14))+SUMPRODUCT(($I$5:$M$14=AT11)*($CJ$5:$CJ$14))+'J07'!BI11</f>
        <v>0</v>
      </c>
      <c r="BJ11" s="6">
        <f t="shared" si="23"/>
        <v>0</v>
      </c>
      <c r="BK11" s="13">
        <f>SUMPRODUCT(($B$5:$F$14=AT11)*($CK$5:$CK$14))+'J07'!BK11</f>
        <v>0</v>
      </c>
      <c r="BL11" s="13">
        <f>SUMPRODUCT(($B$5:$F$14=AT11)*($CL$5:$CL$14))+'J07'!BL11</f>
        <v>0</v>
      </c>
      <c r="BM11" s="13">
        <f>SUMPRODUCT(($B$5:$F$14=AT11)*($CM$5:$CM$14))+'J07'!BM11</f>
        <v>0</v>
      </c>
      <c r="BN11" s="13">
        <f>SUMPRODUCT(($I$5:$M$14=AT11)*($CN$5:$CN$14))+'J07'!BN11</f>
        <v>0</v>
      </c>
      <c r="BO11" s="13">
        <f>SUMPRODUCT(($I$5:$M$14=AT11)*($CO$5:$CO$14))+'J07'!BO11</f>
        <v>0</v>
      </c>
      <c r="BP11" s="46">
        <f>SUMPRODUCT(($I$5:$M$14=AT11)*($CP$5:$CP$14))+'J07'!BP11</f>
        <v>0</v>
      </c>
      <c r="BQ11" s="44">
        <f t="shared" si="24"/>
        <v>0</v>
      </c>
      <c r="BR11" s="64">
        <f>BQ11+0.0000008</f>
        <v>7.9999999999999996E-7</v>
      </c>
      <c r="BS11" s="44">
        <f t="shared" si="25"/>
        <v>0</v>
      </c>
      <c r="BT11" s="44">
        <f t="shared" si="26"/>
        <v>0</v>
      </c>
      <c r="BU11" s="44">
        <f t="shared" si="27"/>
        <v>0</v>
      </c>
      <c r="BV11" s="44">
        <f t="shared" si="28"/>
        <v>0</v>
      </c>
      <c r="BW11" s="44">
        <f t="shared" si="29"/>
        <v>0</v>
      </c>
      <c r="BX11" s="44">
        <f t="shared" si="30"/>
        <v>0</v>
      </c>
      <c r="BY11" s="44">
        <f t="shared" si="31"/>
        <v>0</v>
      </c>
      <c r="BZ11" s="44">
        <f t="shared" si="32"/>
        <v>0</v>
      </c>
      <c r="CA11" s="44" t="b">
        <f t="shared" si="33"/>
        <v>0</v>
      </c>
      <c r="CB11" s="44" t="b">
        <f t="shared" si="34"/>
        <v>0</v>
      </c>
      <c r="CC11" s="44" t="b">
        <f t="shared" si="35"/>
        <v>0</v>
      </c>
      <c r="CD11" s="44" t="b">
        <f t="shared" si="36"/>
        <v>0</v>
      </c>
      <c r="CE11" s="44" t="b">
        <f t="shared" si="37"/>
        <v>0</v>
      </c>
      <c r="CF11" s="44" t="b">
        <f t="shared" si="38"/>
        <v>0</v>
      </c>
      <c r="CG11" s="44">
        <f t="shared" si="39"/>
        <v>0</v>
      </c>
      <c r="CH11" s="44">
        <f t="shared" si="40"/>
        <v>0</v>
      </c>
      <c r="CI11" s="44">
        <f t="shared" si="41"/>
        <v>0</v>
      </c>
      <c r="CJ11" s="44">
        <f t="shared" si="42"/>
        <v>0</v>
      </c>
      <c r="CK11" s="44" t="b">
        <f t="shared" si="43"/>
        <v>0</v>
      </c>
      <c r="CL11" s="44" t="b">
        <f t="shared" si="44"/>
        <v>0</v>
      </c>
      <c r="CM11" s="44" t="b">
        <f t="shared" si="45"/>
        <v>0</v>
      </c>
      <c r="CN11" s="44" t="b">
        <f t="shared" si="46"/>
        <v>0</v>
      </c>
      <c r="CO11" s="44" t="b">
        <f t="shared" si="47"/>
        <v>0</v>
      </c>
      <c r="CP11" s="45" t="b">
        <f t="shared" si="48"/>
        <v>0</v>
      </c>
      <c r="CQ11" s="44" t="str">
        <f t="shared" si="16"/>
        <v>Equipe 07</v>
      </c>
      <c r="CR11" s="44">
        <f t="shared" si="17"/>
        <v>0</v>
      </c>
      <c r="CS11" s="44">
        <f t="shared" si="18"/>
        <v>1</v>
      </c>
      <c r="CT11" s="44" t="str">
        <f t="shared" si="49"/>
        <v>Equipe 07</v>
      </c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</row>
    <row r="12" spans="1:153" ht="16.5" customHeight="1" thickTop="1" x14ac:dyDescent="0.25">
      <c r="A12" s="38"/>
      <c r="B12" s="101"/>
      <c r="C12" s="101"/>
      <c r="D12" s="101"/>
      <c r="E12" s="101"/>
      <c r="F12" s="101"/>
      <c r="G12" s="39"/>
      <c r="H12" s="39"/>
      <c r="I12" s="101"/>
      <c r="J12" s="101"/>
      <c r="K12" s="101"/>
      <c r="L12" s="101"/>
      <c r="M12" s="101"/>
      <c r="N12" s="38"/>
      <c r="O12" s="24"/>
      <c r="P12" s="24"/>
      <c r="Q12" s="24"/>
      <c r="R12" s="24"/>
      <c r="S12" s="24"/>
      <c r="T12" s="24"/>
      <c r="U12" s="24"/>
      <c r="V12" s="93" t="str">
        <f t="shared" si="0"/>
        <v>Equipe 08</v>
      </c>
      <c r="W12" s="93"/>
      <c r="X12" s="93"/>
      <c r="Y12" s="93"/>
      <c r="Z12" s="94"/>
      <c r="AA12" s="84">
        <f t="shared" si="1"/>
        <v>0</v>
      </c>
      <c r="AB12" s="85" t="str">
        <f t="shared" si="2"/>
        <v>u</v>
      </c>
      <c r="AC12" s="86">
        <f t="shared" si="50"/>
        <v>1</v>
      </c>
      <c r="AD12" s="87">
        <f t="shared" si="3"/>
        <v>0</v>
      </c>
      <c r="AE12" s="88">
        <f t="shared" si="4"/>
        <v>0</v>
      </c>
      <c r="AF12" s="88">
        <f t="shared" si="5"/>
        <v>0</v>
      </c>
      <c r="AG12" s="88">
        <f t="shared" si="6"/>
        <v>0</v>
      </c>
      <c r="AH12" s="88">
        <f t="shared" si="7"/>
        <v>0</v>
      </c>
      <c r="AI12" s="88">
        <f t="shared" si="8"/>
        <v>0</v>
      </c>
      <c r="AJ12" s="88">
        <f t="shared" si="9"/>
        <v>0</v>
      </c>
      <c r="AK12" s="89">
        <f t="shared" si="10"/>
        <v>0</v>
      </c>
      <c r="AL12" s="90">
        <f t="shared" si="11"/>
        <v>0</v>
      </c>
      <c r="AM12" s="88">
        <f t="shared" si="12"/>
        <v>0</v>
      </c>
      <c r="AN12" s="91">
        <f t="shared" si="19"/>
        <v>0</v>
      </c>
      <c r="AO12" s="84">
        <f t="shared" si="13"/>
        <v>0</v>
      </c>
      <c r="AP12" s="88">
        <f t="shared" si="20"/>
        <v>0</v>
      </c>
      <c r="AQ12" s="88">
        <f t="shared" si="14"/>
        <v>0</v>
      </c>
      <c r="AR12" s="48">
        <v>8</v>
      </c>
      <c r="AS12" s="48">
        <f t="shared" si="21"/>
        <v>8</v>
      </c>
      <c r="AT12" s="155" t="str">
        <f>'J01'!AT12:AX12</f>
        <v>Equipe 08</v>
      </c>
      <c r="AU12" s="156"/>
      <c r="AV12" s="156"/>
      <c r="AW12" s="156"/>
      <c r="AX12" s="157"/>
      <c r="AY12" s="4">
        <f t="shared" si="15"/>
        <v>1</v>
      </c>
      <c r="AZ12" s="13">
        <f>'J07'!AY12-AY12</f>
        <v>0</v>
      </c>
      <c r="BA12" s="5" t="str">
        <f>IF(AY12&gt;'J07'!AY12,'J07'!$BA$20,IF(AY12='J07'!AY12,'J07'!$AZ$20,IF(AY12&lt;'J07'!AY12,'J07'!$AY$20)))</f>
        <v>u</v>
      </c>
      <c r="BB12" s="22">
        <f t="shared" si="22"/>
        <v>8</v>
      </c>
      <c r="BC12" s="13">
        <f>SUMPRODUCT(($B$5:$F$14=AT12)*($BW$5:$BW$14))+SUMPRODUCT(($I$5:$M$14=AT12)*($BX$5:$BX$14))+'J07'!BC12</f>
        <v>0</v>
      </c>
      <c r="BD12" s="13">
        <f>SUMPRODUCT(($B$5:$F$14=AT12)*($BY$5:$BY$14))+SUMPRODUCT(($I$5:$M$14=AT12)*($BZ$5:$BZ$14))+'J07'!BD12</f>
        <v>0</v>
      </c>
      <c r="BE12" s="13">
        <f>SUMPRODUCT(($B$5:$F$14=AT12)*($CA$5:$CA$14))+SUMPRODUCT(($I$5:$M$14=AT12)*($CB$5:$CB$14))+'J07'!BE12</f>
        <v>0</v>
      </c>
      <c r="BF12" s="13">
        <f>SUMPRODUCT(($B$5:$F$14=AT12)*($CC$5:$CC$14))+SUMPRODUCT(($I$5:$M$14=AT12)*($CD$5:$CD$14))+'J07'!BF12</f>
        <v>0</v>
      </c>
      <c r="BG12" s="13">
        <f>SUMPRODUCT(($B$5:$F$14=AT12)*($CE$5:$CE$14))+SUMPRODUCT(($I$5:$M$14=AT12)*($CF$5:$CF$14))+'J07'!BG12</f>
        <v>0</v>
      </c>
      <c r="BH12" s="13">
        <f>SUMPRODUCT(($B$5:$F$14=AT12)*($CG$5:$CG$14))+SUMPRODUCT(($I$5:$M$14=AT12)*($CH$5:$CH$14))+'J07'!BH12</f>
        <v>0</v>
      </c>
      <c r="BI12" s="13">
        <f>SUMPRODUCT(($B$5:$F$14=AT12)*($CI$5:$CI$14))+SUMPRODUCT(($I$5:$M$14=AT12)*($CJ$5:$CJ$14))+'J07'!BI12</f>
        <v>0</v>
      </c>
      <c r="BJ12" s="6">
        <f t="shared" si="23"/>
        <v>0</v>
      </c>
      <c r="BK12" s="13">
        <f>SUMPRODUCT(($B$5:$F$14=AT12)*($CK$5:$CK$14))+'J07'!BK12</f>
        <v>0</v>
      </c>
      <c r="BL12" s="13">
        <f>SUMPRODUCT(($B$5:$F$14=AT12)*($CL$5:$CL$14))+'J07'!BL12</f>
        <v>0</v>
      </c>
      <c r="BM12" s="13">
        <f>SUMPRODUCT(($B$5:$F$14=AT12)*($CM$5:$CM$14))+'J07'!BM12</f>
        <v>0</v>
      </c>
      <c r="BN12" s="13">
        <f>SUMPRODUCT(($I$5:$M$14=AT12)*($CN$5:$CN$14))+'J07'!BN12</f>
        <v>0</v>
      </c>
      <c r="BO12" s="13">
        <f>SUMPRODUCT(($I$5:$M$14=AT12)*($CO$5:$CO$14))+'J07'!BO12</f>
        <v>0</v>
      </c>
      <c r="BP12" s="46">
        <f>SUMPRODUCT(($I$5:$M$14=AT12)*($CP$5:$CP$14))+'J07'!BP12</f>
        <v>0</v>
      </c>
      <c r="BQ12" s="44">
        <f t="shared" si="24"/>
        <v>0</v>
      </c>
      <c r="BR12" s="64">
        <f>BQ12+0.0000007</f>
        <v>6.9999999999999997E-7</v>
      </c>
      <c r="BS12" s="44">
        <f t="shared" si="25"/>
        <v>0</v>
      </c>
      <c r="BT12" s="44">
        <f t="shared" si="26"/>
        <v>0</v>
      </c>
      <c r="BU12" s="44">
        <f t="shared" si="27"/>
        <v>0</v>
      </c>
      <c r="BV12" s="44">
        <f t="shared" si="28"/>
        <v>0</v>
      </c>
      <c r="BW12" s="44">
        <f t="shared" si="29"/>
        <v>0</v>
      </c>
      <c r="BX12" s="44">
        <f t="shared" si="30"/>
        <v>0</v>
      </c>
      <c r="BY12" s="44">
        <f t="shared" si="31"/>
        <v>0</v>
      </c>
      <c r="BZ12" s="44">
        <f t="shared" si="32"/>
        <v>0</v>
      </c>
      <c r="CA12" s="44" t="b">
        <f t="shared" si="33"/>
        <v>0</v>
      </c>
      <c r="CB12" s="44" t="b">
        <f t="shared" si="34"/>
        <v>0</v>
      </c>
      <c r="CC12" s="44" t="b">
        <f t="shared" si="35"/>
        <v>0</v>
      </c>
      <c r="CD12" s="44" t="b">
        <f t="shared" si="36"/>
        <v>0</v>
      </c>
      <c r="CE12" s="44" t="b">
        <f t="shared" si="37"/>
        <v>0</v>
      </c>
      <c r="CF12" s="44" t="b">
        <f t="shared" si="38"/>
        <v>0</v>
      </c>
      <c r="CG12" s="44">
        <f t="shared" si="39"/>
        <v>0</v>
      </c>
      <c r="CH12" s="44">
        <f t="shared" si="40"/>
        <v>0</v>
      </c>
      <c r="CI12" s="44">
        <f t="shared" si="41"/>
        <v>0</v>
      </c>
      <c r="CJ12" s="44">
        <f t="shared" si="42"/>
        <v>0</v>
      </c>
      <c r="CK12" s="44" t="b">
        <f t="shared" si="43"/>
        <v>0</v>
      </c>
      <c r="CL12" s="44" t="b">
        <f t="shared" si="44"/>
        <v>0</v>
      </c>
      <c r="CM12" s="44" t="b">
        <f t="shared" si="45"/>
        <v>0</v>
      </c>
      <c r="CN12" s="44" t="b">
        <f t="shared" si="46"/>
        <v>0</v>
      </c>
      <c r="CO12" s="44" t="b">
        <f t="shared" si="47"/>
        <v>0</v>
      </c>
      <c r="CP12" s="45" t="b">
        <f t="shared" si="48"/>
        <v>0</v>
      </c>
      <c r="CQ12" s="44" t="str">
        <f t="shared" si="16"/>
        <v>Equipe 08</v>
      </c>
      <c r="CR12" s="44">
        <f t="shared" si="17"/>
        <v>0</v>
      </c>
      <c r="CS12" s="44">
        <f t="shared" si="18"/>
        <v>1</v>
      </c>
      <c r="CT12" s="44" t="str">
        <f t="shared" si="49"/>
        <v>Equipe 08</v>
      </c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48"/>
      <c r="EW12" s="48"/>
    </row>
    <row r="13" spans="1:153" ht="16.5" customHeight="1" x14ac:dyDescent="0.25">
      <c r="A13" s="38"/>
      <c r="B13" s="101"/>
      <c r="C13" s="101"/>
      <c r="D13" s="101"/>
      <c r="E13" s="101"/>
      <c r="F13" s="101"/>
      <c r="G13" s="39"/>
      <c r="H13" s="39"/>
      <c r="I13" s="101"/>
      <c r="J13" s="101"/>
      <c r="K13" s="101"/>
      <c r="L13" s="101"/>
      <c r="M13" s="101"/>
      <c r="N13" s="38"/>
      <c r="O13" s="24"/>
      <c r="P13" s="24"/>
      <c r="Q13" s="24"/>
      <c r="R13" s="24"/>
      <c r="S13" s="24"/>
      <c r="T13" s="24"/>
      <c r="U13" s="24"/>
      <c r="V13" s="93" t="str">
        <f t="shared" si="0"/>
        <v>Equipe 09</v>
      </c>
      <c r="W13" s="93"/>
      <c r="X13" s="93"/>
      <c r="Y13" s="93"/>
      <c r="Z13" s="94"/>
      <c r="AA13" s="84">
        <f t="shared" si="1"/>
        <v>0</v>
      </c>
      <c r="AB13" s="85" t="str">
        <f t="shared" si="2"/>
        <v>u</v>
      </c>
      <c r="AC13" s="86">
        <f t="shared" si="50"/>
        <v>1</v>
      </c>
      <c r="AD13" s="87">
        <f t="shared" si="3"/>
        <v>0</v>
      </c>
      <c r="AE13" s="88">
        <f t="shared" si="4"/>
        <v>0</v>
      </c>
      <c r="AF13" s="88">
        <f t="shared" si="5"/>
        <v>0</v>
      </c>
      <c r="AG13" s="88">
        <f t="shared" si="6"/>
        <v>0</v>
      </c>
      <c r="AH13" s="88">
        <f t="shared" si="7"/>
        <v>0</v>
      </c>
      <c r="AI13" s="88">
        <f t="shared" si="8"/>
        <v>0</v>
      </c>
      <c r="AJ13" s="88">
        <f t="shared" si="9"/>
        <v>0</v>
      </c>
      <c r="AK13" s="89">
        <f t="shared" si="10"/>
        <v>0</v>
      </c>
      <c r="AL13" s="90">
        <f t="shared" si="11"/>
        <v>0</v>
      </c>
      <c r="AM13" s="88">
        <f t="shared" si="12"/>
        <v>0</v>
      </c>
      <c r="AN13" s="91">
        <f t="shared" si="19"/>
        <v>0</v>
      </c>
      <c r="AO13" s="84">
        <f t="shared" si="13"/>
        <v>0</v>
      </c>
      <c r="AP13" s="88">
        <f t="shared" si="20"/>
        <v>0</v>
      </c>
      <c r="AQ13" s="88">
        <f t="shared" si="14"/>
        <v>0</v>
      </c>
      <c r="AR13" s="48">
        <v>9</v>
      </c>
      <c r="AS13" s="48">
        <f t="shared" si="21"/>
        <v>9</v>
      </c>
      <c r="AT13" s="155" t="str">
        <f>'J01'!AT13:AX13</f>
        <v>Equipe 09</v>
      </c>
      <c r="AU13" s="156"/>
      <c r="AV13" s="156"/>
      <c r="AW13" s="156"/>
      <c r="AX13" s="157"/>
      <c r="AY13" s="4">
        <f t="shared" si="15"/>
        <v>1</v>
      </c>
      <c r="AZ13" s="13">
        <f>'J07'!AY13-AY13</f>
        <v>0</v>
      </c>
      <c r="BA13" s="5" t="str">
        <f>IF(AY13&gt;'J07'!AY13,'J07'!$BA$20,IF(AY13='J07'!AY13,'J07'!$AZ$20,IF(AY13&lt;'J07'!AY13,'J07'!$AY$20)))</f>
        <v>u</v>
      </c>
      <c r="BB13" s="22">
        <f t="shared" si="22"/>
        <v>9</v>
      </c>
      <c r="BC13" s="13">
        <f>SUMPRODUCT(($B$5:$F$14=AT13)*($BW$5:$BW$14))+SUMPRODUCT(($I$5:$M$14=AT13)*($BX$5:$BX$14))+'J07'!BC13</f>
        <v>0</v>
      </c>
      <c r="BD13" s="13">
        <f>SUMPRODUCT(($B$5:$F$14=AT13)*($BY$5:$BY$14))+SUMPRODUCT(($I$5:$M$14=AT13)*($BZ$5:$BZ$14))+'J07'!BD13</f>
        <v>0</v>
      </c>
      <c r="BE13" s="13">
        <f>SUMPRODUCT(($B$5:$F$14=AT13)*($CA$5:$CA$14))+SUMPRODUCT(($I$5:$M$14=AT13)*($CB$5:$CB$14))+'J07'!BE13</f>
        <v>0</v>
      </c>
      <c r="BF13" s="13">
        <f>SUMPRODUCT(($B$5:$F$14=AT13)*($CC$5:$CC$14))+SUMPRODUCT(($I$5:$M$14=AT13)*($CD$5:$CD$14))+'J07'!BF13</f>
        <v>0</v>
      </c>
      <c r="BG13" s="13">
        <f>SUMPRODUCT(($B$5:$F$14=AT13)*($CE$5:$CE$14))+SUMPRODUCT(($I$5:$M$14=AT13)*($CF$5:$CF$14))+'J07'!BG13</f>
        <v>0</v>
      </c>
      <c r="BH13" s="13">
        <f>SUMPRODUCT(($B$5:$F$14=AT13)*($CG$5:$CG$14))+SUMPRODUCT(($I$5:$M$14=AT13)*($CH$5:$CH$14))+'J07'!BH13</f>
        <v>0</v>
      </c>
      <c r="BI13" s="13">
        <f>SUMPRODUCT(($B$5:$F$14=AT13)*($CI$5:$CI$14))+SUMPRODUCT(($I$5:$M$14=AT13)*($CJ$5:$CJ$14))+'J07'!BI13</f>
        <v>0</v>
      </c>
      <c r="BJ13" s="6">
        <f t="shared" si="23"/>
        <v>0</v>
      </c>
      <c r="BK13" s="13">
        <f>SUMPRODUCT(($B$5:$F$14=AT13)*($CK$5:$CK$14))+'J07'!BK13</f>
        <v>0</v>
      </c>
      <c r="BL13" s="13">
        <f>SUMPRODUCT(($B$5:$F$14=AT13)*($CL$5:$CL$14))+'J07'!BL13</f>
        <v>0</v>
      </c>
      <c r="BM13" s="13">
        <f>SUMPRODUCT(($B$5:$F$14=AT13)*($CM$5:$CM$14))+'J07'!BM13</f>
        <v>0</v>
      </c>
      <c r="BN13" s="13">
        <f>SUMPRODUCT(($I$5:$M$14=AT13)*($CN$5:$CN$14))+'J07'!BN13</f>
        <v>0</v>
      </c>
      <c r="BO13" s="13">
        <f>SUMPRODUCT(($I$5:$M$14=AT13)*($CO$5:$CO$14))+'J07'!BO13</f>
        <v>0</v>
      </c>
      <c r="BP13" s="46">
        <f>SUMPRODUCT(($I$5:$M$14=AT13)*($CP$5:$CP$14))+'J07'!BP13</f>
        <v>0</v>
      </c>
      <c r="BQ13" s="44">
        <f t="shared" si="24"/>
        <v>0</v>
      </c>
      <c r="BR13" s="64">
        <f>BQ13+0.0000006</f>
        <v>5.9999999999999997E-7</v>
      </c>
      <c r="BS13" s="44">
        <f t="shared" si="25"/>
        <v>0</v>
      </c>
      <c r="BT13" s="44">
        <f t="shared" si="26"/>
        <v>0</v>
      </c>
      <c r="BU13" s="44">
        <f t="shared" si="27"/>
        <v>0</v>
      </c>
      <c r="BV13" s="44">
        <f t="shared" si="28"/>
        <v>0</v>
      </c>
      <c r="BW13" s="44">
        <f t="shared" si="29"/>
        <v>0</v>
      </c>
      <c r="BX13" s="44">
        <f t="shared" si="30"/>
        <v>0</v>
      </c>
      <c r="BY13" s="44">
        <f t="shared" si="31"/>
        <v>0</v>
      </c>
      <c r="BZ13" s="44">
        <f t="shared" si="32"/>
        <v>0</v>
      </c>
      <c r="CA13" s="44" t="b">
        <f t="shared" si="33"/>
        <v>0</v>
      </c>
      <c r="CB13" s="44" t="b">
        <f t="shared" si="34"/>
        <v>0</v>
      </c>
      <c r="CC13" s="44" t="b">
        <f t="shared" si="35"/>
        <v>0</v>
      </c>
      <c r="CD13" s="44" t="b">
        <f t="shared" si="36"/>
        <v>0</v>
      </c>
      <c r="CE13" s="44" t="b">
        <f t="shared" si="37"/>
        <v>0</v>
      </c>
      <c r="CF13" s="44" t="b">
        <f t="shared" si="38"/>
        <v>0</v>
      </c>
      <c r="CG13" s="44">
        <f t="shared" si="39"/>
        <v>0</v>
      </c>
      <c r="CH13" s="44">
        <f t="shared" si="40"/>
        <v>0</v>
      </c>
      <c r="CI13" s="44">
        <f t="shared" si="41"/>
        <v>0</v>
      </c>
      <c r="CJ13" s="44">
        <f t="shared" si="42"/>
        <v>0</v>
      </c>
      <c r="CK13" s="44" t="b">
        <f t="shared" si="43"/>
        <v>0</v>
      </c>
      <c r="CL13" s="44" t="b">
        <f t="shared" si="44"/>
        <v>0</v>
      </c>
      <c r="CM13" s="44" t="b">
        <f t="shared" si="45"/>
        <v>0</v>
      </c>
      <c r="CN13" s="44" t="b">
        <f t="shared" si="46"/>
        <v>0</v>
      </c>
      <c r="CO13" s="44" t="b">
        <f t="shared" si="47"/>
        <v>0</v>
      </c>
      <c r="CP13" s="45" t="b">
        <f t="shared" si="48"/>
        <v>0</v>
      </c>
      <c r="CQ13" s="44" t="str">
        <f t="shared" si="16"/>
        <v>Equipe 09</v>
      </c>
      <c r="CR13" s="44">
        <f t="shared" si="17"/>
        <v>0</v>
      </c>
      <c r="CS13" s="44">
        <f t="shared" si="18"/>
        <v>1</v>
      </c>
      <c r="CT13" s="44" t="str">
        <f t="shared" si="49"/>
        <v>Equipe 09</v>
      </c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</row>
    <row r="14" spans="1:153" ht="16.5" customHeight="1" x14ac:dyDescent="0.25">
      <c r="A14" s="38"/>
      <c r="B14" s="101"/>
      <c r="C14" s="101"/>
      <c r="D14" s="101"/>
      <c r="E14" s="101"/>
      <c r="F14" s="101"/>
      <c r="G14" s="39"/>
      <c r="H14" s="39"/>
      <c r="I14" s="101"/>
      <c r="J14" s="101"/>
      <c r="K14" s="101"/>
      <c r="L14" s="101"/>
      <c r="M14" s="101"/>
      <c r="N14" s="38"/>
      <c r="O14" s="24"/>
      <c r="P14" s="24"/>
      <c r="Q14" s="24"/>
      <c r="R14" s="24"/>
      <c r="S14" s="24"/>
      <c r="T14" s="24"/>
      <c r="U14" s="24"/>
      <c r="V14" s="93" t="str">
        <f t="shared" si="0"/>
        <v>Equipe 10</v>
      </c>
      <c r="W14" s="93"/>
      <c r="X14" s="93"/>
      <c r="Y14" s="93"/>
      <c r="Z14" s="94"/>
      <c r="AA14" s="84">
        <f t="shared" si="1"/>
        <v>0</v>
      </c>
      <c r="AB14" s="85" t="str">
        <f t="shared" si="2"/>
        <v>u</v>
      </c>
      <c r="AC14" s="86">
        <f t="shared" si="50"/>
        <v>1</v>
      </c>
      <c r="AD14" s="87">
        <f t="shared" si="3"/>
        <v>0</v>
      </c>
      <c r="AE14" s="88">
        <f t="shared" si="4"/>
        <v>0</v>
      </c>
      <c r="AF14" s="88">
        <f t="shared" si="5"/>
        <v>0</v>
      </c>
      <c r="AG14" s="88">
        <f t="shared" si="6"/>
        <v>0</v>
      </c>
      <c r="AH14" s="88">
        <f t="shared" si="7"/>
        <v>0</v>
      </c>
      <c r="AI14" s="88">
        <f t="shared" si="8"/>
        <v>0</v>
      </c>
      <c r="AJ14" s="88">
        <f t="shared" si="9"/>
        <v>0</v>
      </c>
      <c r="AK14" s="89">
        <f t="shared" si="10"/>
        <v>0</v>
      </c>
      <c r="AL14" s="90">
        <f t="shared" si="11"/>
        <v>0</v>
      </c>
      <c r="AM14" s="88">
        <f t="shared" si="12"/>
        <v>0</v>
      </c>
      <c r="AN14" s="91">
        <f t="shared" si="19"/>
        <v>0</v>
      </c>
      <c r="AO14" s="84">
        <f t="shared" si="13"/>
        <v>0</v>
      </c>
      <c r="AP14" s="88">
        <f t="shared" si="20"/>
        <v>0</v>
      </c>
      <c r="AQ14" s="88">
        <f t="shared" si="14"/>
        <v>0</v>
      </c>
      <c r="AR14" s="48">
        <v>10</v>
      </c>
      <c r="AS14" s="48">
        <f t="shared" si="21"/>
        <v>10</v>
      </c>
      <c r="AT14" s="155" t="str">
        <f>'J01'!AT14:AX14</f>
        <v>Equipe 10</v>
      </c>
      <c r="AU14" s="156"/>
      <c r="AV14" s="156"/>
      <c r="AW14" s="156"/>
      <c r="AX14" s="157"/>
      <c r="AY14" s="4">
        <f t="shared" si="15"/>
        <v>1</v>
      </c>
      <c r="AZ14" s="13">
        <f>'J07'!AY14-AY14</f>
        <v>0</v>
      </c>
      <c r="BA14" s="5" t="str">
        <f>IF(AY14&gt;'J07'!AY14,'J07'!$BA$20,IF(AY14='J07'!AY14,'J07'!$AZ$20,IF(AY14&lt;'J07'!AY14,'J07'!$AY$20)))</f>
        <v>u</v>
      </c>
      <c r="BB14" s="22">
        <f t="shared" si="22"/>
        <v>10</v>
      </c>
      <c r="BC14" s="13">
        <f>SUMPRODUCT(($B$5:$F$14=AT14)*($BW$5:$BW$14))+SUMPRODUCT(($I$5:$M$14=AT14)*($BX$5:$BX$14))+'J07'!BC14</f>
        <v>0</v>
      </c>
      <c r="BD14" s="13">
        <f>SUMPRODUCT(($B$5:$F$14=AT14)*($BY$5:$BY$14))+SUMPRODUCT(($I$5:$M$14=AT14)*($BZ$5:$BZ$14))+'J07'!BD14</f>
        <v>0</v>
      </c>
      <c r="BE14" s="13">
        <f>SUMPRODUCT(($B$5:$F$14=AT14)*($CA$5:$CA$14))+SUMPRODUCT(($I$5:$M$14=AT14)*($CB$5:$CB$14))+'J07'!BE14</f>
        <v>0</v>
      </c>
      <c r="BF14" s="13">
        <f>SUMPRODUCT(($B$5:$F$14=AT14)*($CC$5:$CC$14))+SUMPRODUCT(($I$5:$M$14=AT14)*($CD$5:$CD$14))+'J07'!BF14</f>
        <v>0</v>
      </c>
      <c r="BG14" s="13">
        <f>SUMPRODUCT(($B$5:$F$14=AT14)*($CE$5:$CE$14))+SUMPRODUCT(($I$5:$M$14=AT14)*($CF$5:$CF$14))+'J07'!BG14</f>
        <v>0</v>
      </c>
      <c r="BH14" s="13">
        <f>SUMPRODUCT(($B$5:$F$14=AT14)*($CG$5:$CG$14))+SUMPRODUCT(($I$5:$M$14=AT14)*($CH$5:$CH$14))+'J07'!BH14</f>
        <v>0</v>
      </c>
      <c r="BI14" s="13">
        <f>SUMPRODUCT(($B$5:$F$14=AT14)*($CI$5:$CI$14))+SUMPRODUCT(($I$5:$M$14=AT14)*($CJ$5:$CJ$14))+'J07'!BI14</f>
        <v>0</v>
      </c>
      <c r="BJ14" s="6">
        <f t="shared" si="23"/>
        <v>0</v>
      </c>
      <c r="BK14" s="13">
        <f>SUMPRODUCT(($B$5:$F$14=AT14)*($CK$5:$CK$14))+'J07'!BK14</f>
        <v>0</v>
      </c>
      <c r="BL14" s="13">
        <f>SUMPRODUCT(($B$5:$F$14=AT14)*($CL$5:$CL$14))+'J07'!BL14</f>
        <v>0</v>
      </c>
      <c r="BM14" s="13">
        <f>SUMPRODUCT(($B$5:$F$14=AT14)*($CM$5:$CM$14))+'J07'!BM14</f>
        <v>0</v>
      </c>
      <c r="BN14" s="13">
        <f>SUMPRODUCT(($I$5:$M$14=AT14)*($CN$5:$CN$14))+'J07'!BN14</f>
        <v>0</v>
      </c>
      <c r="BO14" s="13">
        <f>SUMPRODUCT(($I$5:$M$14=AT14)*($CO$5:$CO$14))+'J07'!BO14</f>
        <v>0</v>
      </c>
      <c r="BP14" s="46">
        <f>SUMPRODUCT(($I$5:$M$14=AT14)*($CP$5:$CP$14))+'J07'!BP14</f>
        <v>0</v>
      </c>
      <c r="BQ14" s="44">
        <f t="shared" si="24"/>
        <v>0</v>
      </c>
      <c r="BR14" s="64">
        <f>BQ14+0.0000005</f>
        <v>4.9999999999999998E-7</v>
      </c>
      <c r="BS14" s="44">
        <f t="shared" si="25"/>
        <v>0</v>
      </c>
      <c r="BT14" s="44">
        <f t="shared" si="26"/>
        <v>0</v>
      </c>
      <c r="BU14" s="44">
        <f t="shared" si="27"/>
        <v>0</v>
      </c>
      <c r="BV14" s="44">
        <f t="shared" si="28"/>
        <v>0</v>
      </c>
      <c r="BW14" s="44">
        <f t="shared" si="29"/>
        <v>0</v>
      </c>
      <c r="BX14" s="44">
        <f t="shared" si="30"/>
        <v>0</v>
      </c>
      <c r="BY14" s="44">
        <f t="shared" si="31"/>
        <v>0</v>
      </c>
      <c r="BZ14" s="44">
        <f t="shared" si="32"/>
        <v>0</v>
      </c>
      <c r="CA14" s="44" t="b">
        <f t="shared" si="33"/>
        <v>0</v>
      </c>
      <c r="CB14" s="44" t="b">
        <f t="shared" si="34"/>
        <v>0</v>
      </c>
      <c r="CC14" s="44" t="b">
        <f t="shared" si="35"/>
        <v>0</v>
      </c>
      <c r="CD14" s="44" t="b">
        <f t="shared" si="36"/>
        <v>0</v>
      </c>
      <c r="CE14" s="44" t="b">
        <f t="shared" si="37"/>
        <v>0</v>
      </c>
      <c r="CF14" s="44" t="b">
        <f t="shared" si="38"/>
        <v>0</v>
      </c>
      <c r="CG14" s="44">
        <f t="shared" si="39"/>
        <v>0</v>
      </c>
      <c r="CH14" s="44">
        <f t="shared" si="40"/>
        <v>0</v>
      </c>
      <c r="CI14" s="44">
        <f t="shared" si="41"/>
        <v>0</v>
      </c>
      <c r="CJ14" s="44">
        <f t="shared" si="42"/>
        <v>0</v>
      </c>
      <c r="CK14" s="44" t="b">
        <f t="shared" si="43"/>
        <v>0</v>
      </c>
      <c r="CL14" s="44" t="b">
        <f t="shared" si="44"/>
        <v>0</v>
      </c>
      <c r="CM14" s="44" t="b">
        <f t="shared" si="45"/>
        <v>0</v>
      </c>
      <c r="CN14" s="44" t="b">
        <f t="shared" si="46"/>
        <v>0</v>
      </c>
      <c r="CO14" s="44" t="b">
        <f t="shared" si="47"/>
        <v>0</v>
      </c>
      <c r="CP14" s="45" t="b">
        <f t="shared" si="48"/>
        <v>0</v>
      </c>
      <c r="CQ14" s="44" t="str">
        <f t="shared" si="16"/>
        <v>Equipe 10</v>
      </c>
      <c r="CR14" s="44">
        <f t="shared" si="17"/>
        <v>0</v>
      </c>
      <c r="CS14" s="44">
        <f t="shared" si="18"/>
        <v>1</v>
      </c>
      <c r="CT14" s="44" t="str">
        <f t="shared" si="49"/>
        <v>Equipe 10</v>
      </c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</row>
    <row r="15" spans="1:153" ht="16.5" customHeight="1" x14ac:dyDescent="0.25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47"/>
      <c r="Q15" s="47"/>
      <c r="R15" s="47"/>
      <c r="S15" s="47"/>
      <c r="T15" s="47"/>
      <c r="U15" s="47"/>
      <c r="V15" s="93" t="str">
        <f t="shared" si="0"/>
        <v>Equipe 11</v>
      </c>
      <c r="W15" s="93"/>
      <c r="X15" s="93"/>
      <c r="Y15" s="93"/>
      <c r="Z15" s="94"/>
      <c r="AA15" s="84">
        <f t="shared" si="1"/>
        <v>0</v>
      </c>
      <c r="AB15" s="85" t="str">
        <f t="shared" si="2"/>
        <v>u</v>
      </c>
      <c r="AC15" s="86">
        <f t="shared" si="50"/>
        <v>1</v>
      </c>
      <c r="AD15" s="87">
        <f t="shared" si="3"/>
        <v>0</v>
      </c>
      <c r="AE15" s="88">
        <f t="shared" si="4"/>
        <v>0</v>
      </c>
      <c r="AF15" s="88">
        <f t="shared" si="5"/>
        <v>0</v>
      </c>
      <c r="AG15" s="88">
        <f t="shared" si="6"/>
        <v>0</v>
      </c>
      <c r="AH15" s="88">
        <f t="shared" si="7"/>
        <v>0</v>
      </c>
      <c r="AI15" s="88">
        <f t="shared" si="8"/>
        <v>0</v>
      </c>
      <c r="AJ15" s="88">
        <f t="shared" si="9"/>
        <v>0</v>
      </c>
      <c r="AK15" s="89">
        <f t="shared" si="10"/>
        <v>0</v>
      </c>
      <c r="AL15" s="90">
        <f t="shared" si="11"/>
        <v>0</v>
      </c>
      <c r="AM15" s="88">
        <f t="shared" si="12"/>
        <v>0</v>
      </c>
      <c r="AN15" s="91">
        <f t="shared" si="19"/>
        <v>0</v>
      </c>
      <c r="AO15" s="84">
        <f t="shared" si="13"/>
        <v>0</v>
      </c>
      <c r="AP15" s="88">
        <f t="shared" si="20"/>
        <v>0</v>
      </c>
      <c r="AQ15" s="88">
        <f t="shared" si="14"/>
        <v>0</v>
      </c>
      <c r="AR15" s="48">
        <v>11</v>
      </c>
      <c r="AS15" s="48">
        <f t="shared" si="21"/>
        <v>11</v>
      </c>
      <c r="AT15" s="155" t="str">
        <f>'J01'!AT15:AX15</f>
        <v>Equipe 11</v>
      </c>
      <c r="AU15" s="156"/>
      <c r="AV15" s="156"/>
      <c r="AW15" s="156"/>
      <c r="AX15" s="157"/>
      <c r="AY15" s="4">
        <f t="shared" si="15"/>
        <v>1</v>
      </c>
      <c r="AZ15" s="13">
        <f>'J07'!AY15-AY15</f>
        <v>0</v>
      </c>
      <c r="BA15" s="5" t="str">
        <f>IF(AY15&gt;'J07'!AY15,'J07'!$BA$20,IF(AY15='J07'!AY15,'J07'!$AZ$20,IF(AY15&lt;'J07'!AY15,'J07'!$AY$20)))</f>
        <v>u</v>
      </c>
      <c r="BB15" s="22">
        <f t="shared" si="22"/>
        <v>11</v>
      </c>
      <c r="BC15" s="13">
        <f>SUMPRODUCT(($B$5:$F$14=AT15)*($BW$5:$BW$14))+SUMPRODUCT(($I$5:$M$14=AT15)*($BX$5:$BX$14))+'J07'!BC15</f>
        <v>0</v>
      </c>
      <c r="BD15" s="13">
        <f>SUMPRODUCT(($B$5:$F$14=AT15)*($BY$5:$BY$14))+SUMPRODUCT(($I$5:$M$14=AT15)*($BZ$5:$BZ$14))+'J07'!BD15</f>
        <v>0</v>
      </c>
      <c r="BE15" s="13">
        <f>SUMPRODUCT(($B$5:$F$14=AT15)*($CA$5:$CA$14))+SUMPRODUCT(($I$5:$M$14=AT15)*($CB$5:$CB$14))+'J07'!BE15</f>
        <v>0</v>
      </c>
      <c r="BF15" s="13">
        <f>SUMPRODUCT(($B$5:$F$14=AT15)*($CC$5:$CC$14))+SUMPRODUCT(($I$5:$M$14=AT15)*($CD$5:$CD$14))+'J07'!BF15</f>
        <v>0</v>
      </c>
      <c r="BG15" s="13">
        <f>SUMPRODUCT(($B$5:$F$14=AT15)*($CE$5:$CE$14))+SUMPRODUCT(($I$5:$M$14=AT15)*($CF$5:$CF$14))+'J07'!BG15</f>
        <v>0</v>
      </c>
      <c r="BH15" s="13">
        <f>SUMPRODUCT(($B$5:$F$14=AT15)*($CG$5:$CG$14))+SUMPRODUCT(($I$5:$M$14=AT15)*($CH$5:$CH$14))+'J07'!BH15</f>
        <v>0</v>
      </c>
      <c r="BI15" s="13">
        <f>SUMPRODUCT(($B$5:$F$14=AT15)*($CI$5:$CI$14))+SUMPRODUCT(($I$5:$M$14=AT15)*($CJ$5:$CJ$14))+'J07'!BI15</f>
        <v>0</v>
      </c>
      <c r="BJ15" s="6">
        <f t="shared" si="23"/>
        <v>0</v>
      </c>
      <c r="BK15" s="13">
        <f>SUMPRODUCT(($B$5:$F$14=AT15)*($CK$5:$CK$14))+'J07'!BK15</f>
        <v>0</v>
      </c>
      <c r="BL15" s="13">
        <f>SUMPRODUCT(($B$5:$F$14=AT15)*($CL$5:$CL$14))+'J07'!BL15</f>
        <v>0</v>
      </c>
      <c r="BM15" s="13">
        <f>SUMPRODUCT(($B$5:$F$14=AT15)*($CM$5:$CM$14))+'J07'!BM15</f>
        <v>0</v>
      </c>
      <c r="BN15" s="13">
        <f>SUMPRODUCT(($I$5:$M$14=AT15)*($CN$5:$CN$14))+'J07'!BN15</f>
        <v>0</v>
      </c>
      <c r="BO15" s="13">
        <f>SUMPRODUCT(($I$5:$M$14=AT15)*($CO$5:$CO$14))+'J07'!BO15</f>
        <v>0</v>
      </c>
      <c r="BP15" s="46">
        <f>SUMPRODUCT(($I$5:$M$14=AT15)*($CP$5:$CP$14))+'J07'!BP15</f>
        <v>0</v>
      </c>
      <c r="BQ15" s="44">
        <f t="shared" si="24"/>
        <v>0</v>
      </c>
      <c r="BR15" s="64">
        <f>BQ15+0.0000004</f>
        <v>3.9999999999999998E-7</v>
      </c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4" t="str">
        <f t="shared" si="16"/>
        <v>Equipe 11</v>
      </c>
      <c r="CR15" s="44">
        <f t="shared" si="17"/>
        <v>0</v>
      </c>
      <c r="CS15" s="44">
        <f t="shared" si="18"/>
        <v>1</v>
      </c>
      <c r="CT15" s="44" t="str">
        <f t="shared" si="49"/>
        <v>Equipe 11</v>
      </c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</row>
    <row r="16" spans="1:153" ht="16.5" customHeight="1" x14ac:dyDescent="0.25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47"/>
      <c r="Q16" s="47"/>
      <c r="R16" s="47"/>
      <c r="S16" s="47"/>
      <c r="T16" s="47"/>
      <c r="U16" s="47"/>
      <c r="V16" s="93" t="str">
        <f t="shared" si="0"/>
        <v>Equipe 12</v>
      </c>
      <c r="W16" s="93"/>
      <c r="X16" s="93"/>
      <c r="Y16" s="93"/>
      <c r="Z16" s="94"/>
      <c r="AA16" s="84">
        <f t="shared" si="1"/>
        <v>0</v>
      </c>
      <c r="AB16" s="85" t="str">
        <f t="shared" si="2"/>
        <v>u</v>
      </c>
      <c r="AC16" s="86">
        <f t="shared" si="50"/>
        <v>1</v>
      </c>
      <c r="AD16" s="87">
        <f t="shared" si="3"/>
        <v>0</v>
      </c>
      <c r="AE16" s="88">
        <f t="shared" si="4"/>
        <v>0</v>
      </c>
      <c r="AF16" s="88">
        <f t="shared" si="5"/>
        <v>0</v>
      </c>
      <c r="AG16" s="88">
        <f t="shared" si="6"/>
        <v>0</v>
      </c>
      <c r="AH16" s="88">
        <f t="shared" si="7"/>
        <v>0</v>
      </c>
      <c r="AI16" s="88">
        <f t="shared" si="8"/>
        <v>0</v>
      </c>
      <c r="AJ16" s="88">
        <f t="shared" si="9"/>
        <v>0</v>
      </c>
      <c r="AK16" s="89">
        <f t="shared" si="10"/>
        <v>0</v>
      </c>
      <c r="AL16" s="90">
        <f t="shared" si="11"/>
        <v>0</v>
      </c>
      <c r="AM16" s="88">
        <f t="shared" si="12"/>
        <v>0</v>
      </c>
      <c r="AN16" s="91">
        <f t="shared" si="19"/>
        <v>0</v>
      </c>
      <c r="AO16" s="84">
        <f t="shared" si="13"/>
        <v>0</v>
      </c>
      <c r="AP16" s="88">
        <f t="shared" si="20"/>
        <v>0</v>
      </c>
      <c r="AQ16" s="88">
        <f t="shared" si="14"/>
        <v>0</v>
      </c>
      <c r="AR16" s="48">
        <v>12</v>
      </c>
      <c r="AS16" s="48">
        <f t="shared" si="21"/>
        <v>12</v>
      </c>
      <c r="AT16" s="155" t="str">
        <f>'J01'!AT16:AX16</f>
        <v>Equipe 12</v>
      </c>
      <c r="AU16" s="156"/>
      <c r="AV16" s="156"/>
      <c r="AW16" s="156"/>
      <c r="AX16" s="157"/>
      <c r="AY16" s="4">
        <f t="shared" si="15"/>
        <v>1</v>
      </c>
      <c r="AZ16" s="13">
        <f>'J07'!AY16-AY16</f>
        <v>0</v>
      </c>
      <c r="BA16" s="5" t="str">
        <f>IF(AY16&gt;'J07'!AY16,'J07'!$BA$20,IF(AY16='J07'!AY16,'J07'!$AZ$20,IF(AY16&lt;'J07'!AY16,'J07'!$AY$20)))</f>
        <v>u</v>
      </c>
      <c r="BB16" s="22">
        <f t="shared" si="22"/>
        <v>12</v>
      </c>
      <c r="BC16" s="13">
        <f>SUMPRODUCT(($B$5:$F$14=AT16)*($BW$5:$BW$14))+SUMPRODUCT(($I$5:$M$14=AT16)*($BX$5:$BX$14))+'J07'!BC16</f>
        <v>0</v>
      </c>
      <c r="BD16" s="13">
        <f>SUMPRODUCT(($B$5:$F$14=AT16)*($BY$5:$BY$14))+SUMPRODUCT(($I$5:$M$14=AT16)*($BZ$5:$BZ$14))+'J07'!BD16</f>
        <v>0</v>
      </c>
      <c r="BE16" s="13">
        <f>SUMPRODUCT(($B$5:$F$14=AT16)*($CA$5:$CA$14))+SUMPRODUCT(($I$5:$M$14=AT16)*($CB$5:$CB$14))+'J07'!BE16</f>
        <v>0</v>
      </c>
      <c r="BF16" s="13">
        <f>SUMPRODUCT(($B$5:$F$14=AT16)*($CC$5:$CC$14))+SUMPRODUCT(($I$5:$M$14=AT16)*($CD$5:$CD$14))+'J07'!BF16</f>
        <v>0</v>
      </c>
      <c r="BG16" s="13">
        <f>SUMPRODUCT(($B$5:$F$14=AT16)*($CE$5:$CE$14))+SUMPRODUCT(($I$5:$M$14=AT16)*($CF$5:$CF$14))+'J07'!BG16</f>
        <v>0</v>
      </c>
      <c r="BH16" s="13">
        <f>SUMPRODUCT(($B$5:$F$14=AT16)*($CG$5:$CG$14))+SUMPRODUCT(($I$5:$M$14=AT16)*($CH$5:$CH$14))+'J07'!BH16</f>
        <v>0</v>
      </c>
      <c r="BI16" s="13">
        <f>SUMPRODUCT(($B$5:$F$14=AT16)*($CI$5:$CI$14))+SUMPRODUCT(($I$5:$M$14=AT16)*($CJ$5:$CJ$14))+'J07'!BI16</f>
        <v>0</v>
      </c>
      <c r="BJ16" s="6">
        <f t="shared" si="23"/>
        <v>0</v>
      </c>
      <c r="BK16" s="13">
        <f>SUMPRODUCT(($B$5:$F$14=AT16)*($CK$5:$CK$14))+'J07'!BK16</f>
        <v>0</v>
      </c>
      <c r="BL16" s="13">
        <f>SUMPRODUCT(($B$5:$F$14=AT16)*($CL$5:$CL$14))+'J07'!BL16</f>
        <v>0</v>
      </c>
      <c r="BM16" s="13">
        <f>SUMPRODUCT(($B$5:$F$14=AT16)*($CM$5:$CM$14))+'J07'!BM16</f>
        <v>0</v>
      </c>
      <c r="BN16" s="13">
        <f>SUMPRODUCT(($I$5:$M$14=AT16)*($CN$5:$CN$14))+'J07'!BN16</f>
        <v>0</v>
      </c>
      <c r="BO16" s="13">
        <f>SUMPRODUCT(($I$5:$M$14=AT16)*($CO$5:$CO$14))+'J07'!BO16</f>
        <v>0</v>
      </c>
      <c r="BP16" s="46">
        <f>SUMPRODUCT(($I$5:$M$14=AT16)*($CP$5:$CP$14))+'J07'!BP16</f>
        <v>0</v>
      </c>
      <c r="BQ16" s="44">
        <f t="shared" si="24"/>
        <v>0</v>
      </c>
      <c r="BR16" s="64">
        <f>BQ16+0.0000003</f>
        <v>2.9999999999999999E-7</v>
      </c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4" t="str">
        <f t="shared" si="16"/>
        <v>Equipe 12</v>
      </c>
      <c r="CR16" s="44">
        <f t="shared" si="17"/>
        <v>0</v>
      </c>
      <c r="CS16" s="44">
        <f t="shared" si="18"/>
        <v>1</v>
      </c>
      <c r="CT16" s="44" t="str">
        <f t="shared" si="49"/>
        <v>Equipe 12</v>
      </c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</row>
    <row r="17" spans="1:153" ht="16.5" customHeight="1" x14ac:dyDescent="0.25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47"/>
      <c r="Q17" s="47"/>
      <c r="R17" s="47"/>
      <c r="S17" s="47"/>
      <c r="T17" s="47"/>
      <c r="U17" s="47"/>
      <c r="V17" s="93" t="str">
        <f t="shared" si="0"/>
        <v>Equipe 13</v>
      </c>
      <c r="W17" s="93"/>
      <c r="X17" s="93"/>
      <c r="Y17" s="93"/>
      <c r="Z17" s="94"/>
      <c r="AA17" s="84">
        <f t="shared" si="1"/>
        <v>0</v>
      </c>
      <c r="AB17" s="85" t="str">
        <f t="shared" si="2"/>
        <v>u</v>
      </c>
      <c r="AC17" s="86">
        <f t="shared" si="50"/>
        <v>1</v>
      </c>
      <c r="AD17" s="87">
        <f t="shared" si="3"/>
        <v>0</v>
      </c>
      <c r="AE17" s="88">
        <f t="shared" si="4"/>
        <v>0</v>
      </c>
      <c r="AF17" s="88">
        <f t="shared" si="5"/>
        <v>0</v>
      </c>
      <c r="AG17" s="88">
        <f t="shared" si="6"/>
        <v>0</v>
      </c>
      <c r="AH17" s="88">
        <f t="shared" si="7"/>
        <v>0</v>
      </c>
      <c r="AI17" s="88">
        <f t="shared" si="8"/>
        <v>0</v>
      </c>
      <c r="AJ17" s="88">
        <f t="shared" si="9"/>
        <v>0</v>
      </c>
      <c r="AK17" s="89">
        <f t="shared" si="10"/>
        <v>0</v>
      </c>
      <c r="AL17" s="90">
        <f t="shared" si="11"/>
        <v>0</v>
      </c>
      <c r="AM17" s="88">
        <f t="shared" si="12"/>
        <v>0</v>
      </c>
      <c r="AN17" s="91">
        <f t="shared" si="19"/>
        <v>0</v>
      </c>
      <c r="AO17" s="84">
        <f t="shared" si="13"/>
        <v>0</v>
      </c>
      <c r="AP17" s="88">
        <f t="shared" si="20"/>
        <v>0</v>
      </c>
      <c r="AQ17" s="88">
        <f t="shared" si="14"/>
        <v>0</v>
      </c>
      <c r="AR17" s="48">
        <v>13</v>
      </c>
      <c r="AS17" s="48">
        <f t="shared" si="21"/>
        <v>13</v>
      </c>
      <c r="AT17" s="155" t="str">
        <f>'J01'!AT17:AX17</f>
        <v>Equipe 13</v>
      </c>
      <c r="AU17" s="156"/>
      <c r="AV17" s="156"/>
      <c r="AW17" s="156"/>
      <c r="AX17" s="157"/>
      <c r="AY17" s="4">
        <f t="shared" si="15"/>
        <v>1</v>
      </c>
      <c r="AZ17" s="13">
        <f>'J07'!AY17-AY17</f>
        <v>0</v>
      </c>
      <c r="BA17" s="5" t="str">
        <f>IF(AY17&gt;'J07'!AY17,'J07'!$BA$20,IF(AY17='J07'!AY17,'J07'!$AZ$20,IF(AY17&lt;'J07'!AY17,'J07'!$AY$20)))</f>
        <v>u</v>
      </c>
      <c r="BB17" s="22">
        <f t="shared" si="22"/>
        <v>13</v>
      </c>
      <c r="BC17" s="13">
        <f>SUMPRODUCT(($B$5:$F$14=AT17)*($BW$5:$BW$14))+SUMPRODUCT(($I$5:$M$14=AT17)*($BX$5:$BX$14))+'J07'!BC17</f>
        <v>0</v>
      </c>
      <c r="BD17" s="13">
        <f>SUMPRODUCT(($B$5:$F$14=AT17)*($BY$5:$BY$14))+SUMPRODUCT(($I$5:$M$14=AT17)*($BZ$5:$BZ$14))+'J07'!BD17</f>
        <v>0</v>
      </c>
      <c r="BE17" s="13">
        <f>SUMPRODUCT(($B$5:$F$14=AT17)*($CA$5:$CA$14))+SUMPRODUCT(($I$5:$M$14=AT17)*($CB$5:$CB$14))+'J07'!BE17</f>
        <v>0</v>
      </c>
      <c r="BF17" s="13">
        <f>SUMPRODUCT(($B$5:$F$14=AT17)*($CC$5:$CC$14))+SUMPRODUCT(($I$5:$M$14=AT17)*($CD$5:$CD$14))+'J07'!BF17</f>
        <v>0</v>
      </c>
      <c r="BG17" s="13">
        <f>SUMPRODUCT(($B$5:$F$14=AT17)*($CE$5:$CE$14))+SUMPRODUCT(($I$5:$M$14=AT17)*($CF$5:$CF$14))+'J07'!BG17</f>
        <v>0</v>
      </c>
      <c r="BH17" s="13">
        <f>SUMPRODUCT(($B$5:$F$14=AT17)*($CG$5:$CG$14))+SUMPRODUCT(($I$5:$M$14=AT17)*($CH$5:$CH$14))+'J07'!BH17</f>
        <v>0</v>
      </c>
      <c r="BI17" s="13">
        <f>SUMPRODUCT(($B$5:$F$14=AT17)*($CI$5:$CI$14))+SUMPRODUCT(($I$5:$M$14=AT17)*($CJ$5:$CJ$14))+'J07'!BI17</f>
        <v>0</v>
      </c>
      <c r="BJ17" s="6">
        <f t="shared" si="23"/>
        <v>0</v>
      </c>
      <c r="BK17" s="13">
        <f>SUMPRODUCT(($B$5:$F$14=AT17)*($CK$5:$CK$14))+'J07'!BK17</f>
        <v>0</v>
      </c>
      <c r="BL17" s="13">
        <f>SUMPRODUCT(($B$5:$F$14=AT17)*($CL$5:$CL$14))+'J07'!BL17</f>
        <v>0</v>
      </c>
      <c r="BM17" s="13">
        <f>SUMPRODUCT(($B$5:$F$14=AT17)*($CM$5:$CM$14))+'J07'!BM17</f>
        <v>0</v>
      </c>
      <c r="BN17" s="13">
        <f>SUMPRODUCT(($I$5:$M$14=AT17)*($CN$5:$CN$14))+'J07'!BN17</f>
        <v>0</v>
      </c>
      <c r="BO17" s="13">
        <f>SUMPRODUCT(($I$5:$M$14=AT17)*($CO$5:$CO$14))+'J07'!BO17</f>
        <v>0</v>
      </c>
      <c r="BP17" s="46">
        <f>SUMPRODUCT(($I$5:$M$14=AT17)*($CP$5:$CP$14))+'J07'!BP17</f>
        <v>0</v>
      </c>
      <c r="BQ17" s="44">
        <f t="shared" si="24"/>
        <v>0</v>
      </c>
      <c r="BR17" s="64">
        <f>BQ17+0.0000002</f>
        <v>1.9999999999999999E-7</v>
      </c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4" t="str">
        <f t="shared" si="16"/>
        <v>Equipe 13</v>
      </c>
      <c r="CR17" s="44">
        <f t="shared" si="17"/>
        <v>0</v>
      </c>
      <c r="CS17" s="44">
        <f t="shared" si="18"/>
        <v>1</v>
      </c>
      <c r="CT17" s="44" t="str">
        <f t="shared" si="49"/>
        <v>Equipe 13</v>
      </c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</row>
    <row r="18" spans="1:153" ht="16.5" customHeight="1" x14ac:dyDescent="0.25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47"/>
      <c r="Q18" s="47"/>
      <c r="R18" s="47"/>
      <c r="S18" s="47"/>
      <c r="T18" s="47"/>
      <c r="U18" s="47"/>
      <c r="V18" s="93" t="str">
        <f t="shared" si="0"/>
        <v>Equipe 14</v>
      </c>
      <c r="W18" s="93"/>
      <c r="X18" s="93"/>
      <c r="Y18" s="93"/>
      <c r="Z18" s="94"/>
      <c r="AA18" s="84">
        <f t="shared" si="1"/>
        <v>0</v>
      </c>
      <c r="AB18" s="85" t="str">
        <f t="shared" si="2"/>
        <v>u</v>
      </c>
      <c r="AC18" s="86">
        <f t="shared" si="50"/>
        <v>1</v>
      </c>
      <c r="AD18" s="87">
        <f t="shared" si="3"/>
        <v>0</v>
      </c>
      <c r="AE18" s="88">
        <f t="shared" si="4"/>
        <v>0</v>
      </c>
      <c r="AF18" s="88">
        <f t="shared" si="5"/>
        <v>0</v>
      </c>
      <c r="AG18" s="88">
        <f t="shared" si="6"/>
        <v>0</v>
      </c>
      <c r="AH18" s="88">
        <f t="shared" si="7"/>
        <v>0</v>
      </c>
      <c r="AI18" s="88">
        <f t="shared" si="8"/>
        <v>0</v>
      </c>
      <c r="AJ18" s="88">
        <f t="shared" si="9"/>
        <v>0</v>
      </c>
      <c r="AK18" s="89">
        <f t="shared" si="10"/>
        <v>0</v>
      </c>
      <c r="AL18" s="90">
        <f t="shared" si="11"/>
        <v>0</v>
      </c>
      <c r="AM18" s="88">
        <f t="shared" si="12"/>
        <v>0</v>
      </c>
      <c r="AN18" s="91">
        <f t="shared" si="19"/>
        <v>0</v>
      </c>
      <c r="AO18" s="84">
        <f t="shared" si="13"/>
        <v>0</v>
      </c>
      <c r="AP18" s="88">
        <f t="shared" si="20"/>
        <v>0</v>
      </c>
      <c r="AQ18" s="88">
        <f t="shared" si="14"/>
        <v>0</v>
      </c>
      <c r="AR18" s="48">
        <v>14</v>
      </c>
      <c r="AS18" s="48">
        <f t="shared" si="21"/>
        <v>14</v>
      </c>
      <c r="AT18" s="155" t="str">
        <f>'J01'!AT18:AX18</f>
        <v>Equipe 14</v>
      </c>
      <c r="AU18" s="156"/>
      <c r="AV18" s="156"/>
      <c r="AW18" s="156"/>
      <c r="AX18" s="157"/>
      <c r="AY18" s="4">
        <f t="shared" si="15"/>
        <v>1</v>
      </c>
      <c r="AZ18" s="13">
        <f>'J07'!AY18-AY18</f>
        <v>0</v>
      </c>
      <c r="BA18" s="5" t="str">
        <f>IF(AY18&gt;'J07'!AY18,'J07'!$BA$20,IF(AY18='J07'!AY18,'J07'!$AZ$20,IF(AY18&lt;'J07'!AY18,'J07'!$AY$20)))</f>
        <v>u</v>
      </c>
      <c r="BB18" s="22">
        <f t="shared" si="22"/>
        <v>14</v>
      </c>
      <c r="BC18" s="13">
        <f>SUMPRODUCT(($B$5:$F$14=AT18)*($BW$5:$BW$14))+SUMPRODUCT(($I$5:$M$14=AT18)*($BX$5:$BX$14))+'J07'!BC18</f>
        <v>0</v>
      </c>
      <c r="BD18" s="13">
        <f>SUMPRODUCT(($B$5:$F$14=AT18)*($BY$5:$BY$14))+SUMPRODUCT(($I$5:$M$14=AT18)*($BZ$5:$BZ$14))+'J07'!BD18</f>
        <v>0</v>
      </c>
      <c r="BE18" s="13">
        <f>SUMPRODUCT(($B$5:$F$14=AT18)*($CA$5:$CA$14))+SUMPRODUCT(($I$5:$M$14=AT18)*($CB$5:$CB$14))+'J07'!BE18</f>
        <v>0</v>
      </c>
      <c r="BF18" s="13">
        <f>SUMPRODUCT(($B$5:$F$14=AT18)*($CC$5:$CC$14))+SUMPRODUCT(($I$5:$M$14=AT18)*($CD$5:$CD$14))+'J07'!BF18</f>
        <v>0</v>
      </c>
      <c r="BG18" s="13">
        <f>SUMPRODUCT(($B$5:$F$14=AT18)*($CE$5:$CE$14))+SUMPRODUCT(($I$5:$M$14=AT18)*($CF$5:$CF$14))+'J07'!BG18</f>
        <v>0</v>
      </c>
      <c r="BH18" s="13">
        <f>SUMPRODUCT(($B$5:$F$14=AT18)*($CG$5:$CG$14))+SUMPRODUCT(($I$5:$M$14=AT18)*($CH$5:$CH$14))+'J07'!BH18</f>
        <v>0</v>
      </c>
      <c r="BI18" s="13">
        <f>SUMPRODUCT(($B$5:$F$14=AT18)*($CI$5:$CI$14))+SUMPRODUCT(($I$5:$M$14=AT18)*($CJ$5:$CJ$14))+'J07'!BI18</f>
        <v>0</v>
      </c>
      <c r="BJ18" s="6">
        <f t="shared" si="23"/>
        <v>0</v>
      </c>
      <c r="BK18" s="13">
        <f>SUMPRODUCT(($B$5:$F$14=AT18)*($CK$5:$CK$14))+'J07'!BK18</f>
        <v>0</v>
      </c>
      <c r="BL18" s="13">
        <f>SUMPRODUCT(($B$5:$F$14=AT18)*($CL$5:$CL$14))+'J07'!BL18</f>
        <v>0</v>
      </c>
      <c r="BM18" s="13">
        <f>SUMPRODUCT(($B$5:$F$14=AT18)*($CM$5:$CM$14))+'J07'!BM18</f>
        <v>0</v>
      </c>
      <c r="BN18" s="13">
        <f>SUMPRODUCT(($I$5:$M$14=AT18)*($CN$5:$CN$14))+'J07'!BN18</f>
        <v>0</v>
      </c>
      <c r="BO18" s="13">
        <f>SUMPRODUCT(($I$5:$M$14=AT18)*($CO$5:$CO$14))+'J07'!BO18</f>
        <v>0</v>
      </c>
      <c r="BP18" s="46">
        <f>SUMPRODUCT(($I$5:$M$14=AT18)*($CP$5:$CP$14))+'J07'!BP18</f>
        <v>0</v>
      </c>
      <c r="BQ18" s="44">
        <f t="shared" si="24"/>
        <v>0</v>
      </c>
      <c r="BR18" s="64">
        <f>BQ18+0.0000001</f>
        <v>9.9999999999999995E-8</v>
      </c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4" t="str">
        <f t="shared" si="16"/>
        <v>Equipe 14</v>
      </c>
      <c r="CR18" s="44">
        <f t="shared" si="17"/>
        <v>0</v>
      </c>
      <c r="CS18" s="44">
        <f t="shared" si="18"/>
        <v>1</v>
      </c>
      <c r="CT18" s="44" t="str">
        <f t="shared" si="49"/>
        <v>Equipe 14</v>
      </c>
      <c r="CU18" s="58"/>
      <c r="CV18" s="58"/>
      <c r="CW18" s="58"/>
      <c r="CX18" s="58"/>
      <c r="CY18" s="5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</row>
    <row r="19" spans="1:153" ht="16.5" customHeight="1" x14ac:dyDescent="0.25">
      <c r="A19" s="100"/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47"/>
      <c r="Q19" s="47"/>
      <c r="R19" s="47"/>
      <c r="S19" s="47"/>
      <c r="T19" s="47"/>
      <c r="U19" s="47"/>
      <c r="V19" s="49"/>
      <c r="W19" s="49"/>
      <c r="X19" s="49"/>
      <c r="Y19" s="49"/>
      <c r="Z19" s="49"/>
      <c r="AA19" s="50"/>
      <c r="AB19" s="51"/>
      <c r="AC19" s="50"/>
      <c r="AD19" s="52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142" t="s">
        <v>56</v>
      </c>
      <c r="AP19" s="142"/>
      <c r="AQ19" s="142"/>
      <c r="AR19" s="58"/>
      <c r="AS19" s="58"/>
      <c r="AT19" s="21"/>
      <c r="AU19" s="21"/>
      <c r="AV19" s="21"/>
      <c r="AW19" s="21"/>
      <c r="AX19" s="21"/>
      <c r="AY19" s="60" t="s">
        <v>19</v>
      </c>
      <c r="AZ19" s="60" t="s">
        <v>20</v>
      </c>
      <c r="BA19" s="60" t="s">
        <v>21</v>
      </c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5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58"/>
      <c r="CV19" s="58"/>
      <c r="CW19" s="58"/>
      <c r="CX19" s="58"/>
      <c r="CY19" s="5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</row>
    <row r="20" spans="1:153" ht="16.5" customHeight="1" x14ac:dyDescent="0.25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47"/>
      <c r="Q20" s="47"/>
      <c r="R20" s="47"/>
      <c r="S20" s="47"/>
      <c r="T20" s="47"/>
      <c r="U20" s="47"/>
      <c r="V20" s="53"/>
      <c r="W20" s="53"/>
      <c r="X20" s="53"/>
      <c r="Y20" s="53"/>
      <c r="Z20" s="53"/>
      <c r="AA20" s="54"/>
      <c r="AB20" s="55"/>
      <c r="AC20" s="54"/>
      <c r="AD20" s="56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143">
        <f>SUM(G5:H14)</f>
        <v>0</v>
      </c>
      <c r="AP20" s="143"/>
      <c r="AQ20" s="143"/>
      <c r="AR20" s="58"/>
      <c r="AS20" s="58"/>
      <c r="AT20" s="38"/>
      <c r="AU20" s="38"/>
      <c r="AV20" s="38"/>
      <c r="AW20" s="38"/>
      <c r="AX20" s="38"/>
      <c r="AY20" s="48" t="s">
        <v>19</v>
      </c>
      <c r="AZ20" s="48" t="s">
        <v>20</v>
      </c>
      <c r="BA20" s="48" t="s">
        <v>21</v>
      </c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58"/>
      <c r="CV20" s="58"/>
      <c r="CW20" s="58"/>
      <c r="CX20" s="58"/>
      <c r="CY20" s="5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</row>
    <row r="21" spans="1:153" ht="16.5" customHeight="1" x14ac:dyDescent="0.25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47"/>
      <c r="Q21" s="47"/>
      <c r="R21" s="47"/>
      <c r="S21" s="47"/>
      <c r="T21" s="47"/>
      <c r="U21" s="47"/>
      <c r="V21" s="53"/>
      <c r="W21" s="53"/>
      <c r="X21" s="53"/>
      <c r="Y21" s="53"/>
      <c r="Z21" s="53"/>
      <c r="AA21" s="54"/>
      <c r="AB21" s="55"/>
      <c r="AC21" s="54"/>
      <c r="AD21" s="56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143"/>
      <c r="AP21" s="143"/>
      <c r="AQ21" s="143"/>
      <c r="AR21" s="58"/>
      <c r="AS21" s="58"/>
      <c r="AT21" s="38"/>
      <c r="AU21" s="38"/>
      <c r="AV21" s="38"/>
      <c r="AW21" s="38"/>
      <c r="AX21" s="38"/>
      <c r="AY21" s="58"/>
      <c r="AZ21" s="58"/>
      <c r="BA21" s="63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58"/>
      <c r="CV21" s="58"/>
      <c r="CW21" s="58"/>
      <c r="CX21" s="58"/>
      <c r="CY21" s="5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</row>
    <row r="22" spans="1:153" ht="16.5" customHeight="1" x14ac:dyDescent="0.25">
      <c r="A22" s="100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47"/>
      <c r="Q22" s="47"/>
      <c r="R22" s="47"/>
      <c r="S22" s="47"/>
      <c r="T22" s="47"/>
      <c r="U22" s="47"/>
      <c r="V22" s="53"/>
      <c r="W22" s="53"/>
      <c r="X22" s="53"/>
      <c r="Y22" s="53"/>
      <c r="Z22" s="53"/>
      <c r="AA22" s="54"/>
      <c r="AB22" s="55"/>
      <c r="AC22" s="54"/>
      <c r="AD22" s="56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144" t="s">
        <v>57</v>
      </c>
      <c r="AP22" s="144"/>
      <c r="AQ22" s="144"/>
      <c r="AR22" s="58"/>
      <c r="AS22" s="58"/>
      <c r="AT22" s="38"/>
      <c r="AU22" s="38"/>
      <c r="AV22" s="38"/>
      <c r="AW22" s="38"/>
      <c r="AX22" s="38"/>
      <c r="AY22" s="58"/>
      <c r="AZ22" s="58"/>
      <c r="BA22" s="63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58"/>
      <c r="CV22" s="58"/>
      <c r="CW22" s="58"/>
      <c r="CX22" s="58"/>
      <c r="CY22" s="5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</row>
    <row r="23" spans="1:153" ht="16.5" customHeight="1" x14ac:dyDescent="0.25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47"/>
      <c r="Q23" s="47"/>
      <c r="R23" s="47"/>
      <c r="S23" s="47"/>
      <c r="T23" s="47"/>
      <c r="U23" s="47"/>
      <c r="V23" s="53"/>
      <c r="W23" s="53"/>
      <c r="X23" s="53"/>
      <c r="Y23" s="53"/>
      <c r="Z23" s="53"/>
      <c r="AA23" s="54"/>
      <c r="AB23" s="55"/>
      <c r="AC23" s="54"/>
      <c r="AD23" s="56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144"/>
      <c r="AP23" s="144"/>
      <c r="AQ23" s="144"/>
      <c r="AR23" s="58"/>
      <c r="AS23" s="58"/>
      <c r="AT23" s="38"/>
      <c r="AU23" s="38"/>
      <c r="AV23" s="38"/>
      <c r="AW23" s="38"/>
      <c r="AX23" s="38"/>
      <c r="AY23" s="58"/>
      <c r="AZ23" s="58"/>
      <c r="BA23" s="63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58"/>
      <c r="CV23" s="58"/>
      <c r="CW23" s="58"/>
      <c r="CX23" s="58"/>
      <c r="CY23" s="5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</row>
    <row r="24" spans="1:153" ht="16.5" customHeight="1" x14ac:dyDescent="0.25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47"/>
      <c r="Q24" s="47"/>
      <c r="R24" s="47"/>
      <c r="S24" s="47"/>
      <c r="T24" s="47"/>
      <c r="U24" s="47"/>
      <c r="V24" s="53"/>
      <c r="W24" s="53"/>
      <c r="X24" s="53"/>
      <c r="Y24" s="53"/>
      <c r="Z24" s="53"/>
      <c r="AA24" s="54"/>
      <c r="AB24" s="55"/>
      <c r="AC24" s="54"/>
      <c r="AD24" s="56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143">
        <f>AO20+'J07'!AO24:AP25</f>
        <v>0</v>
      </c>
      <c r="AP24" s="143"/>
      <c r="AQ24" s="143"/>
      <c r="AR24" s="58"/>
      <c r="AS24" s="58"/>
      <c r="AT24" s="38"/>
      <c r="AU24" s="38"/>
      <c r="AV24" s="38"/>
      <c r="AW24" s="38"/>
      <c r="AX24" s="38"/>
      <c r="AY24" s="58"/>
      <c r="AZ24" s="58"/>
      <c r="BA24" s="63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</row>
    <row r="25" spans="1:153" ht="16.5" customHeight="1" x14ac:dyDescent="0.25">
      <c r="A25" s="100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47"/>
      <c r="Q25" s="47"/>
      <c r="R25" s="47"/>
      <c r="S25" s="47"/>
      <c r="T25" s="47"/>
      <c r="U25" s="47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143"/>
      <c r="AP25" s="143"/>
      <c r="AQ25" s="143"/>
      <c r="AR25" s="48"/>
      <c r="AS25" s="48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48"/>
      <c r="EW25" s="48"/>
    </row>
    <row r="26" spans="1:153" ht="16.5" customHeight="1" x14ac:dyDescent="0.25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47"/>
      <c r="Q26" s="47"/>
      <c r="R26" s="47"/>
      <c r="S26" s="47"/>
      <c r="T26" s="47"/>
      <c r="U26" s="47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162" t="s">
        <v>58</v>
      </c>
      <c r="AP26" s="162"/>
      <c r="AQ26" s="162"/>
      <c r="AR26" s="48"/>
      <c r="AS26" s="48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  <c r="EU26" s="48"/>
      <c r="EV26" s="48"/>
      <c r="EW26" s="48"/>
    </row>
    <row r="27" spans="1:153" ht="16.5" customHeight="1" x14ac:dyDescent="0.25">
      <c r="A27" s="100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47"/>
      <c r="Q27" s="47"/>
      <c r="R27" s="47"/>
      <c r="S27" s="47"/>
      <c r="T27" s="47"/>
      <c r="U27" s="47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162"/>
      <c r="AP27" s="162"/>
      <c r="AQ27" s="162"/>
      <c r="AR27" s="48"/>
      <c r="AS27" s="48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  <c r="EU27" s="48"/>
      <c r="EV27" s="48"/>
      <c r="EW27" s="48"/>
    </row>
    <row r="28" spans="1:153" ht="16.5" customHeight="1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47"/>
      <c r="Q28" s="47"/>
      <c r="R28" s="47"/>
      <c r="S28" s="47"/>
      <c r="T28" s="47"/>
      <c r="U28" s="47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146" t="str">
        <f>IF(AE5=0,"",SUM(AI5:AI24)/SUM(AE5:AE24)*2)</f>
        <v/>
      </c>
      <c r="AP28" s="146"/>
      <c r="AQ28" s="146"/>
      <c r="AR28" s="48"/>
      <c r="AS28" s="48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  <c r="EU28" s="48"/>
      <c r="EV28" s="48"/>
      <c r="EW28" s="48"/>
    </row>
    <row r="29" spans="1:153" ht="16.5" customHeight="1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47"/>
      <c r="Q29" s="47"/>
      <c r="R29" s="47"/>
      <c r="S29" s="47"/>
      <c r="T29" s="47"/>
      <c r="U29" s="47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146"/>
      <c r="AP29" s="146"/>
      <c r="AQ29" s="146"/>
      <c r="AR29" s="48"/>
      <c r="AS29" s="48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  <c r="EU29" s="48"/>
      <c r="EV29" s="48"/>
      <c r="EW29" s="48"/>
    </row>
    <row r="30" spans="1:153" ht="16.5" customHeight="1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47"/>
      <c r="Q30" s="47"/>
      <c r="R30" s="47"/>
      <c r="S30" s="47"/>
      <c r="T30" s="47"/>
      <c r="U30" s="47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48"/>
      <c r="AS30" s="48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  <c r="EU30" s="48"/>
      <c r="EV30" s="48"/>
      <c r="EW30" s="48"/>
    </row>
    <row r="31" spans="1:153" ht="16.5" customHeigh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48"/>
      <c r="AS31" s="48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/>
      <c r="EU31" s="48"/>
      <c r="EV31" s="48"/>
      <c r="EW31" s="48"/>
    </row>
    <row r="32" spans="1:153" ht="16.5" customHeight="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48"/>
      <c r="AS32" s="48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48"/>
      <c r="EW32" s="48"/>
    </row>
    <row r="33" spans="1:153" ht="16.5" customHeight="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48"/>
      <c r="AS33" s="48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</row>
    <row r="34" spans="1:153" ht="16.5" customHeight="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48"/>
      <c r="AS34" s="48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48"/>
      <c r="EW34" s="48"/>
    </row>
    <row r="35" spans="1:153" ht="16.5" customHeight="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48"/>
      <c r="AS35" s="48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</row>
    <row r="36" spans="1:153" ht="16.5" customHeight="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48"/>
      <c r="AS36" s="48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</row>
  </sheetData>
  <mergeCells count="129">
    <mergeCell ref="O1:T2"/>
    <mergeCell ref="I1:N2"/>
    <mergeCell ref="A1:H2"/>
    <mergeCell ref="AO19:AQ19"/>
    <mergeCell ref="AO20:AQ21"/>
    <mergeCell ref="AO22:AQ23"/>
    <mergeCell ref="AO24:AQ25"/>
    <mergeCell ref="AO26:AQ27"/>
    <mergeCell ref="AO28:AQ29"/>
    <mergeCell ref="AK3:AK4"/>
    <mergeCell ref="AO3:AQ3"/>
    <mergeCell ref="AL3:AN3"/>
    <mergeCell ref="AJ3:AJ4"/>
    <mergeCell ref="AI3:AI4"/>
    <mergeCell ref="O11:R11"/>
    <mergeCell ref="O10:R10"/>
    <mergeCell ref="O9:R9"/>
    <mergeCell ref="O8:R8"/>
    <mergeCell ref="O7:R7"/>
    <mergeCell ref="B5:F5"/>
    <mergeCell ref="I6:M6"/>
    <mergeCell ref="I5:M5"/>
    <mergeCell ref="V5:Z5"/>
    <mergeCell ref="V1:AQ2"/>
    <mergeCell ref="BB3:BB4"/>
    <mergeCell ref="BN3:BP3"/>
    <mergeCell ref="BK3:BM3"/>
    <mergeCell ref="BI3:BI4"/>
    <mergeCell ref="BH3:BH4"/>
    <mergeCell ref="BG3:BG4"/>
    <mergeCell ref="BF3:BF4"/>
    <mergeCell ref="BE3:BE4"/>
    <mergeCell ref="BD3:BD4"/>
    <mergeCell ref="CN3:CP3"/>
    <mergeCell ref="CK3:CM3"/>
    <mergeCell ref="AT12:AX12"/>
    <mergeCell ref="AT11:AX11"/>
    <mergeCell ref="AT10:AX10"/>
    <mergeCell ref="AT9:AX9"/>
    <mergeCell ref="AT8:AX8"/>
    <mergeCell ref="AT7:AX7"/>
    <mergeCell ref="CJ1:CJ3"/>
    <mergeCell ref="CI1:CI3"/>
    <mergeCell ref="CH1:CH3"/>
    <mergeCell ref="CG1:CG3"/>
    <mergeCell ref="CF1:CF3"/>
    <mergeCell ref="CE1:CE3"/>
    <mergeCell ref="AT1:BP2"/>
    <mergeCell ref="AT3:AX4"/>
    <mergeCell ref="AZ3:BA4"/>
    <mergeCell ref="AY3:AY4"/>
    <mergeCell ref="BJ3:BJ4"/>
    <mergeCell ref="CD1:CD3"/>
    <mergeCell ref="CC1:CC3"/>
    <mergeCell ref="CB1:CB3"/>
    <mergeCell ref="AT6:AX6"/>
    <mergeCell ref="AT5:AX5"/>
    <mergeCell ref="A3:A4"/>
    <mergeCell ref="B3:F4"/>
    <mergeCell ref="H3:H4"/>
    <mergeCell ref="G3:G4"/>
    <mergeCell ref="I3:M4"/>
    <mergeCell ref="AC3:AC4"/>
    <mergeCell ref="B6:F6"/>
    <mergeCell ref="B12:F12"/>
    <mergeCell ref="B11:F11"/>
    <mergeCell ref="B10:F10"/>
    <mergeCell ref="B9:F9"/>
    <mergeCell ref="B8:F8"/>
    <mergeCell ref="B7:F7"/>
    <mergeCell ref="I12:M12"/>
    <mergeCell ref="I11:M11"/>
    <mergeCell ref="I10:M10"/>
    <mergeCell ref="I9:M9"/>
    <mergeCell ref="S11:T11"/>
    <mergeCell ref="S10:T10"/>
    <mergeCell ref="S9:T9"/>
    <mergeCell ref="S8:T8"/>
    <mergeCell ref="S7:T7"/>
    <mergeCell ref="S6:T6"/>
    <mergeCell ref="S5:T5"/>
    <mergeCell ref="A15:O30"/>
    <mergeCell ref="B14:F14"/>
    <mergeCell ref="B13:F13"/>
    <mergeCell ref="I14:M14"/>
    <mergeCell ref="I13:M13"/>
    <mergeCell ref="AH3:AH4"/>
    <mergeCell ref="AG3:AG4"/>
    <mergeCell ref="AF3:AF4"/>
    <mergeCell ref="AE3:AE4"/>
    <mergeCell ref="AD3:AD4"/>
    <mergeCell ref="V6:Z6"/>
    <mergeCell ref="N3:N4"/>
    <mergeCell ref="V3:Z4"/>
    <mergeCell ref="AA3:AB4"/>
    <mergeCell ref="S3:T4"/>
    <mergeCell ref="O6:R6"/>
    <mergeCell ref="O5:R5"/>
    <mergeCell ref="O3:R4"/>
    <mergeCell ref="I8:M8"/>
    <mergeCell ref="I7:M7"/>
    <mergeCell ref="V12:Z12"/>
    <mergeCell ref="V11:Z11"/>
    <mergeCell ref="V10:Z10"/>
    <mergeCell ref="V9:Z9"/>
    <mergeCell ref="V18:Z18"/>
    <mergeCell ref="V17:Z17"/>
    <mergeCell ref="V16:Z16"/>
    <mergeCell ref="V15:Z15"/>
    <mergeCell ref="V14:Z14"/>
    <mergeCell ref="V13:Z13"/>
    <mergeCell ref="V8:Z8"/>
    <mergeCell ref="V7:Z7"/>
    <mergeCell ref="CA1:CA3"/>
    <mergeCell ref="BZ1:BZ3"/>
    <mergeCell ref="BY1:BY3"/>
    <mergeCell ref="BX1:BX3"/>
    <mergeCell ref="BW1:BW3"/>
    <mergeCell ref="BV1:BV3"/>
    <mergeCell ref="BU1:BU3"/>
    <mergeCell ref="BT1:BT3"/>
    <mergeCell ref="BS1:BS3"/>
    <mergeCell ref="AT18:AX18"/>
    <mergeCell ref="AT17:AX17"/>
    <mergeCell ref="AT16:AX16"/>
    <mergeCell ref="AT15:AX15"/>
    <mergeCell ref="AT14:AX14"/>
    <mergeCell ref="AT13:AX13"/>
    <mergeCell ref="BC3:BC4"/>
  </mergeCells>
  <conditionalFormatting sqref="AA5:AA24">
    <cfRule type="cellIs" dxfId="76" priority="3" operator="lessThan">
      <formula>0</formula>
    </cfRule>
    <cfRule type="cellIs" dxfId="75" priority="4" operator="greaterThan">
      <formula>0</formula>
    </cfRule>
  </conditionalFormatting>
  <conditionalFormatting sqref="AB5:AB24">
    <cfRule type="cellIs" dxfId="74" priority="1" operator="equal">
      <formula>"q"</formula>
    </cfRule>
    <cfRule type="cellIs" dxfId="73" priority="2" operator="equal">
      <formula>"p"</formula>
    </cfRule>
  </conditionalFormatting>
  <dataValidations count="2">
    <dataValidation type="list" allowBlank="1" showInputMessage="1" showErrorMessage="1" sqref="I12:M14 B12:F14">
      <formula1>Lesclubs</formula1>
    </dataValidation>
    <dataValidation type="list" allowBlank="1" showInputMessage="1" showErrorMessage="1" sqref="B5:F11 I5:M11">
      <formula1>Lesengagés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R36"/>
  <sheetViews>
    <sheetView workbookViewId="0">
      <selection sqref="A1:H2"/>
    </sheetView>
  </sheetViews>
  <sheetFormatPr baseColWidth="10" defaultRowHeight="16.5" customHeight="1" x14ac:dyDescent="0.25"/>
  <cols>
    <col min="1" max="14" width="5.42578125" style="2" customWidth="1"/>
    <col min="15" max="18" width="6.7109375" style="2" customWidth="1"/>
    <col min="19" max="43" width="5.42578125" style="2" customWidth="1"/>
    <col min="44" max="45" width="5.42578125" style="3" hidden="1" customWidth="1"/>
    <col min="46" max="68" width="5.42578125" style="2" hidden="1" customWidth="1"/>
    <col min="69" max="70" width="26.28515625" style="3" hidden="1" customWidth="1"/>
    <col min="71" max="94" width="5.42578125" style="3" hidden="1" customWidth="1"/>
    <col min="95" max="95" width="38.85546875" style="3" hidden="1" customWidth="1"/>
    <col min="96" max="96" width="22.28515625" style="3" hidden="1" customWidth="1"/>
    <col min="97" max="97" width="5.42578125" style="3" hidden="1" customWidth="1"/>
    <col min="98" max="98" width="38.85546875" style="3" hidden="1" customWidth="1"/>
    <col min="99" max="210" width="5.42578125" style="3" customWidth="1"/>
    <col min="211" max="215" width="5.42578125" style="2" customWidth="1"/>
    <col min="216" max="378" width="5.42578125" style="1" customWidth="1"/>
    <col min="379" max="382" width="11" style="1"/>
  </cols>
  <sheetData>
    <row r="1" spans="1:153" ht="16.5" customHeight="1" thickTop="1" x14ac:dyDescent="0.25">
      <c r="A1" s="158" t="str">
        <f>'J01'!A1:C2</f>
        <v>Nom du Championnat</v>
      </c>
      <c r="B1" s="159"/>
      <c r="C1" s="159"/>
      <c r="D1" s="159"/>
      <c r="E1" s="159"/>
      <c r="F1" s="159"/>
      <c r="G1" s="159"/>
      <c r="H1" s="159"/>
      <c r="I1" s="134" t="str">
        <f>'J01'!H1:K2</f>
        <v>2016-2017</v>
      </c>
      <c r="J1" s="135"/>
      <c r="K1" s="135"/>
      <c r="L1" s="135"/>
      <c r="M1" s="135"/>
      <c r="N1" s="136"/>
      <c r="O1" s="130" t="s">
        <v>35</v>
      </c>
      <c r="P1" s="130"/>
      <c r="Q1" s="130"/>
      <c r="R1" s="130"/>
      <c r="S1" s="130"/>
      <c r="T1" s="131"/>
      <c r="U1" s="24"/>
      <c r="V1" s="153" t="s">
        <v>2</v>
      </c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48"/>
      <c r="AS1" s="48"/>
      <c r="AT1" s="129" t="s">
        <v>2</v>
      </c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48"/>
      <c r="BR1" s="48"/>
      <c r="BS1" s="95" t="s">
        <v>13</v>
      </c>
      <c r="BT1" s="95" t="s">
        <v>14</v>
      </c>
      <c r="BU1" s="95" t="s">
        <v>13</v>
      </c>
      <c r="BV1" s="95" t="s">
        <v>14</v>
      </c>
      <c r="BW1" s="95" t="s">
        <v>13</v>
      </c>
      <c r="BX1" s="95" t="s">
        <v>14</v>
      </c>
      <c r="BY1" s="95" t="s">
        <v>13</v>
      </c>
      <c r="BZ1" s="95" t="s">
        <v>14</v>
      </c>
      <c r="CA1" s="95" t="s">
        <v>13</v>
      </c>
      <c r="CB1" s="95" t="s">
        <v>14</v>
      </c>
      <c r="CC1" s="95" t="s">
        <v>13</v>
      </c>
      <c r="CD1" s="95" t="s">
        <v>14</v>
      </c>
      <c r="CE1" s="95" t="s">
        <v>13</v>
      </c>
      <c r="CF1" s="95" t="s">
        <v>14</v>
      </c>
      <c r="CG1" s="95" t="s">
        <v>13</v>
      </c>
      <c r="CH1" s="95" t="s">
        <v>14</v>
      </c>
      <c r="CI1" s="95" t="s">
        <v>13</v>
      </c>
      <c r="CJ1" s="95" t="s">
        <v>14</v>
      </c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  <c r="DO1" s="48"/>
      <c r="DP1" s="48"/>
      <c r="DQ1" s="48"/>
      <c r="DR1" s="48"/>
      <c r="DS1" s="48"/>
      <c r="DT1" s="48"/>
      <c r="DU1" s="48"/>
      <c r="DV1" s="48"/>
      <c r="DW1" s="48"/>
      <c r="DX1" s="48"/>
      <c r="DY1" s="48"/>
      <c r="DZ1" s="48"/>
      <c r="EA1" s="48"/>
      <c r="EB1" s="48"/>
      <c r="EC1" s="48"/>
      <c r="ED1" s="48"/>
      <c r="EE1" s="48"/>
      <c r="EF1" s="48"/>
      <c r="EG1" s="48"/>
      <c r="EH1" s="48"/>
      <c r="EI1" s="48"/>
      <c r="EJ1" s="48"/>
      <c r="EK1" s="48"/>
      <c r="EL1" s="48"/>
      <c r="EM1" s="48"/>
      <c r="EN1" s="48"/>
      <c r="EO1" s="48"/>
      <c r="EP1" s="48"/>
      <c r="EQ1" s="48"/>
      <c r="ER1" s="48"/>
      <c r="ES1" s="48"/>
      <c r="ET1" s="48"/>
      <c r="EU1" s="48"/>
      <c r="EV1" s="48"/>
      <c r="EW1" s="48"/>
    </row>
    <row r="2" spans="1:153" ht="16.5" customHeight="1" thickBot="1" x14ac:dyDescent="0.3">
      <c r="A2" s="160"/>
      <c r="B2" s="161"/>
      <c r="C2" s="161"/>
      <c r="D2" s="161"/>
      <c r="E2" s="161"/>
      <c r="F2" s="161"/>
      <c r="G2" s="161"/>
      <c r="H2" s="161"/>
      <c r="I2" s="137"/>
      <c r="J2" s="138"/>
      <c r="K2" s="138"/>
      <c r="L2" s="138"/>
      <c r="M2" s="138"/>
      <c r="N2" s="139"/>
      <c r="O2" s="132"/>
      <c r="P2" s="132"/>
      <c r="Q2" s="132"/>
      <c r="R2" s="132"/>
      <c r="S2" s="132"/>
      <c r="T2" s="133"/>
      <c r="U2" s="2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48"/>
      <c r="AS2" s="48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48"/>
      <c r="BR2" s="48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  <c r="CH2" s="95"/>
      <c r="CI2" s="95"/>
      <c r="CJ2" s="95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</row>
    <row r="3" spans="1:153" ht="16.5" customHeight="1" thickTop="1" x14ac:dyDescent="0.25">
      <c r="A3" s="119" t="s">
        <v>3</v>
      </c>
      <c r="B3" s="120" t="s">
        <v>4</v>
      </c>
      <c r="C3" s="120"/>
      <c r="D3" s="120"/>
      <c r="E3" s="120"/>
      <c r="F3" s="120"/>
      <c r="G3" s="120" t="s">
        <v>5</v>
      </c>
      <c r="H3" s="120" t="s">
        <v>5</v>
      </c>
      <c r="I3" s="120" t="s">
        <v>4</v>
      </c>
      <c r="J3" s="120"/>
      <c r="K3" s="120"/>
      <c r="L3" s="120"/>
      <c r="M3" s="120"/>
      <c r="N3" s="106" t="s">
        <v>3</v>
      </c>
      <c r="O3" s="116" t="s">
        <v>54</v>
      </c>
      <c r="P3" s="117"/>
      <c r="Q3" s="117"/>
      <c r="R3" s="111"/>
      <c r="S3" s="111" t="s">
        <v>55</v>
      </c>
      <c r="T3" s="112"/>
      <c r="U3" s="24"/>
      <c r="V3" s="102" t="s">
        <v>4</v>
      </c>
      <c r="W3" s="102"/>
      <c r="X3" s="102"/>
      <c r="Y3" s="102"/>
      <c r="Z3" s="107"/>
      <c r="AA3" s="104" t="s">
        <v>6</v>
      </c>
      <c r="AB3" s="109"/>
      <c r="AC3" s="121" t="s">
        <v>32</v>
      </c>
      <c r="AD3" s="104" t="s">
        <v>8</v>
      </c>
      <c r="AE3" s="102" t="s">
        <v>9</v>
      </c>
      <c r="AF3" s="102" t="s">
        <v>10</v>
      </c>
      <c r="AG3" s="102" t="s">
        <v>11</v>
      </c>
      <c r="AH3" s="102" t="s">
        <v>3</v>
      </c>
      <c r="AI3" s="102" t="s">
        <v>15</v>
      </c>
      <c r="AJ3" s="102" t="s">
        <v>16</v>
      </c>
      <c r="AK3" s="109" t="s">
        <v>12</v>
      </c>
      <c r="AL3" s="147" t="s">
        <v>13</v>
      </c>
      <c r="AM3" s="102"/>
      <c r="AN3" s="107"/>
      <c r="AO3" s="104" t="s">
        <v>14</v>
      </c>
      <c r="AP3" s="102"/>
      <c r="AQ3" s="102"/>
      <c r="AR3" s="48"/>
      <c r="AS3" s="48"/>
      <c r="AT3" s="99" t="s">
        <v>4</v>
      </c>
      <c r="AU3" s="99"/>
      <c r="AV3" s="99"/>
      <c r="AW3" s="99"/>
      <c r="AX3" s="99"/>
      <c r="AY3" s="99" t="s">
        <v>7</v>
      </c>
      <c r="AZ3" s="99" t="s">
        <v>6</v>
      </c>
      <c r="BA3" s="99"/>
      <c r="BB3" s="99" t="s">
        <v>7</v>
      </c>
      <c r="BC3" s="99" t="s">
        <v>8</v>
      </c>
      <c r="BD3" s="99" t="s">
        <v>9</v>
      </c>
      <c r="BE3" s="99" t="s">
        <v>10</v>
      </c>
      <c r="BF3" s="99" t="s">
        <v>11</v>
      </c>
      <c r="BG3" s="99" t="s">
        <v>3</v>
      </c>
      <c r="BH3" s="99" t="s">
        <v>15</v>
      </c>
      <c r="BI3" s="99" t="s">
        <v>16</v>
      </c>
      <c r="BJ3" s="99" t="s">
        <v>12</v>
      </c>
      <c r="BK3" s="99" t="s">
        <v>13</v>
      </c>
      <c r="BL3" s="99"/>
      <c r="BM3" s="99"/>
      <c r="BN3" s="99" t="s">
        <v>14</v>
      </c>
      <c r="BO3" s="99"/>
      <c r="BP3" s="99"/>
      <c r="BQ3" s="48"/>
      <c r="BR3" s="48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128" t="s">
        <v>13</v>
      </c>
      <c r="CL3" s="128"/>
      <c r="CM3" s="128"/>
      <c r="CN3" s="128" t="s">
        <v>14</v>
      </c>
      <c r="CO3" s="128"/>
      <c r="CP3" s="12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</row>
    <row r="4" spans="1:153" ht="16.5" customHeight="1" thickBot="1" x14ac:dyDescent="0.3">
      <c r="A4" s="119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06"/>
      <c r="O4" s="116"/>
      <c r="P4" s="117"/>
      <c r="Q4" s="117"/>
      <c r="R4" s="111"/>
      <c r="S4" s="111"/>
      <c r="T4" s="112"/>
      <c r="U4" s="24"/>
      <c r="V4" s="103"/>
      <c r="W4" s="103"/>
      <c r="X4" s="103"/>
      <c r="Y4" s="103"/>
      <c r="Z4" s="108"/>
      <c r="AA4" s="105"/>
      <c r="AB4" s="110"/>
      <c r="AC4" s="122"/>
      <c r="AD4" s="105"/>
      <c r="AE4" s="103"/>
      <c r="AF4" s="103"/>
      <c r="AG4" s="103"/>
      <c r="AH4" s="103"/>
      <c r="AI4" s="103"/>
      <c r="AJ4" s="103"/>
      <c r="AK4" s="110"/>
      <c r="AL4" s="40" t="s">
        <v>10</v>
      </c>
      <c r="AM4" s="41" t="s">
        <v>11</v>
      </c>
      <c r="AN4" s="42" t="s">
        <v>3</v>
      </c>
      <c r="AO4" s="43" t="s">
        <v>10</v>
      </c>
      <c r="AP4" s="41" t="s">
        <v>11</v>
      </c>
      <c r="AQ4" s="41" t="s">
        <v>3</v>
      </c>
      <c r="AR4" s="48"/>
      <c r="AS4" s="48" t="s">
        <v>7</v>
      </c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4" t="s">
        <v>10</v>
      </c>
      <c r="BL4" s="4" t="s">
        <v>11</v>
      </c>
      <c r="BM4" s="4" t="s">
        <v>3</v>
      </c>
      <c r="BN4" s="4" t="s">
        <v>10</v>
      </c>
      <c r="BO4" s="4" t="s">
        <v>11</v>
      </c>
      <c r="BP4" s="46" t="s">
        <v>3</v>
      </c>
      <c r="BQ4" s="44" t="s">
        <v>17</v>
      </c>
      <c r="BR4" s="44" t="s">
        <v>17</v>
      </c>
      <c r="BS4" s="44" t="s">
        <v>3</v>
      </c>
      <c r="BT4" s="44" t="s">
        <v>3</v>
      </c>
      <c r="BU4" s="44" t="s">
        <v>8</v>
      </c>
      <c r="BV4" s="44" t="s">
        <v>8</v>
      </c>
      <c r="BW4" s="44" t="s">
        <v>18</v>
      </c>
      <c r="BX4" s="44" t="s">
        <v>18</v>
      </c>
      <c r="BY4" s="44" t="s">
        <v>9</v>
      </c>
      <c r="BZ4" s="44" t="s">
        <v>9</v>
      </c>
      <c r="CA4" s="44" t="s">
        <v>10</v>
      </c>
      <c r="CB4" s="44" t="s">
        <v>10</v>
      </c>
      <c r="CC4" s="44" t="s">
        <v>11</v>
      </c>
      <c r="CD4" s="44" t="s">
        <v>11</v>
      </c>
      <c r="CE4" s="44" t="s">
        <v>3</v>
      </c>
      <c r="CF4" s="44" t="s">
        <v>3</v>
      </c>
      <c r="CG4" s="44" t="s">
        <v>15</v>
      </c>
      <c r="CH4" s="44" t="s">
        <v>15</v>
      </c>
      <c r="CI4" s="44" t="s">
        <v>16</v>
      </c>
      <c r="CJ4" s="44" t="s">
        <v>16</v>
      </c>
      <c r="CK4" s="44" t="s">
        <v>10</v>
      </c>
      <c r="CL4" s="44" t="s">
        <v>11</v>
      </c>
      <c r="CM4" s="44" t="s">
        <v>3</v>
      </c>
      <c r="CN4" s="44" t="s">
        <v>10</v>
      </c>
      <c r="CO4" s="44" t="s">
        <v>11</v>
      </c>
      <c r="CP4" s="45" t="s">
        <v>3</v>
      </c>
      <c r="CQ4" s="44" t="s">
        <v>4</v>
      </c>
      <c r="CR4" s="44" t="s">
        <v>17</v>
      </c>
      <c r="CS4" s="44" t="s">
        <v>7</v>
      </c>
      <c r="CT4" s="44" t="s">
        <v>4</v>
      </c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</row>
    <row r="5" spans="1:153" ht="16.5" customHeight="1" thickTop="1" x14ac:dyDescent="0.25">
      <c r="A5" s="72"/>
      <c r="B5" s="118"/>
      <c r="C5" s="118"/>
      <c r="D5" s="118"/>
      <c r="E5" s="118"/>
      <c r="F5" s="118"/>
      <c r="G5" s="20"/>
      <c r="H5" s="20"/>
      <c r="I5" s="118"/>
      <c r="J5" s="118"/>
      <c r="K5" s="118"/>
      <c r="L5" s="118"/>
      <c r="M5" s="118"/>
      <c r="N5" s="71"/>
      <c r="O5" s="113"/>
      <c r="P5" s="114"/>
      <c r="Q5" s="114"/>
      <c r="R5" s="115"/>
      <c r="S5" s="126"/>
      <c r="T5" s="127"/>
      <c r="U5" s="24"/>
      <c r="V5" s="151" t="str">
        <f t="shared" ref="V5:V18" si="0">VLOOKUP(AR5,$AS$5:$AX$18,2,0)</f>
        <v>Equipe 01</v>
      </c>
      <c r="W5" s="151"/>
      <c r="X5" s="151"/>
      <c r="Y5" s="151"/>
      <c r="Z5" s="152"/>
      <c r="AA5" s="76">
        <f t="shared" ref="AA5:AA18" si="1">VLOOKUP(V5,$AT$5:$BP$18,7,0)</f>
        <v>0</v>
      </c>
      <c r="AB5" s="77" t="str">
        <f t="shared" ref="AB5:AB18" si="2">VLOOKUP(V5,$AT$5:$BP$18,8,0)</f>
        <v>u</v>
      </c>
      <c r="AC5" s="78">
        <v>1</v>
      </c>
      <c r="AD5" s="79">
        <f t="shared" ref="AD5:AD18" si="3">VLOOKUP(V5,$AT$5:$BP$18,10,0)</f>
        <v>0</v>
      </c>
      <c r="AE5" s="80">
        <f t="shared" ref="AE5:AE18" si="4">VLOOKUP(V5,$AT$5:$BP$18,11,0)</f>
        <v>0</v>
      </c>
      <c r="AF5" s="80">
        <f t="shared" ref="AF5:AF18" si="5">VLOOKUP(V5,$AT$5:$BP$18,12,0)</f>
        <v>0</v>
      </c>
      <c r="AG5" s="80">
        <f t="shared" ref="AG5:AG18" si="6">VLOOKUP(V5,$AT$5:$BP$18,13,0)</f>
        <v>0</v>
      </c>
      <c r="AH5" s="80">
        <f t="shared" ref="AH5:AH18" si="7">VLOOKUP(V5,$AT$5:$BP$18,14,0)</f>
        <v>0</v>
      </c>
      <c r="AI5" s="80">
        <f t="shared" ref="AI5:AI18" si="8">VLOOKUP(V5,$AT$5:$BP$18,15,0)</f>
        <v>0</v>
      </c>
      <c r="AJ5" s="80">
        <f t="shared" ref="AJ5:AJ18" si="9">VLOOKUP(V5,$AT$5:$BP$18,16,0)</f>
        <v>0</v>
      </c>
      <c r="AK5" s="81">
        <f t="shared" ref="AK5:AK18" si="10">VLOOKUP(V5,$AT$5:$BP$18,17,0)</f>
        <v>0</v>
      </c>
      <c r="AL5" s="82">
        <f t="shared" ref="AL5:AL18" si="11">VLOOKUP(V5,$AT$5:$BP$18,18,0)</f>
        <v>0</v>
      </c>
      <c r="AM5" s="80">
        <f t="shared" ref="AM5:AM18" si="12">VLOOKUP(V5,$AT$5:$BP$18,19,0)</f>
        <v>0</v>
      </c>
      <c r="AN5" s="83">
        <f>VLOOKUP(V5,$AT$5:$BP$18,20,0)</f>
        <v>0</v>
      </c>
      <c r="AO5" s="76">
        <f t="shared" ref="AO5:AO18" si="13">VLOOKUP(V5,$AT$5:$BP$18,21,0)</f>
        <v>0</v>
      </c>
      <c r="AP5" s="80">
        <f>VLOOKUP(V5,$AT$5:$BP$18,22,0)</f>
        <v>0</v>
      </c>
      <c r="AQ5" s="80">
        <f t="shared" ref="AQ5:AQ18" si="14">VLOOKUP(V5,$AT$5:$BP$18,23,0)</f>
        <v>0</v>
      </c>
      <c r="AR5" s="48">
        <v>1</v>
      </c>
      <c r="AS5" s="48">
        <f>BB5</f>
        <v>1</v>
      </c>
      <c r="AT5" s="155" t="str">
        <f>'J01'!AT5:AX5</f>
        <v>Equipe 01</v>
      </c>
      <c r="AU5" s="156"/>
      <c r="AV5" s="156"/>
      <c r="AW5" s="156"/>
      <c r="AX5" s="157"/>
      <c r="AY5" s="4">
        <f t="shared" ref="AY5:AY18" si="15">RANK(BQ5,$BQ$5:$BQ$18)</f>
        <v>1</v>
      </c>
      <c r="AZ5" s="4">
        <f>'J08'!AY5-AY5</f>
        <v>0</v>
      </c>
      <c r="BA5" s="5" t="str">
        <f>IF(AY5&gt;'J08'!AY5,'J08'!$BA$20,IF(AY5='J08'!AY5,'J08'!$AZ$20,IF(AY5&lt;'J08'!AY5,'J08'!$AY$20)))</f>
        <v>u</v>
      </c>
      <c r="BB5" s="4">
        <f>RANK(BR5,$BR$5:$BR$18)</f>
        <v>1</v>
      </c>
      <c r="BC5" s="4">
        <f>SUMPRODUCT(($B$5:$F$14=AT5)*($BW$5:$BW$14))+SUMPRODUCT(($I$5:$M$14=AT5)*($BX$5:$BX$14))+'J08'!BC5</f>
        <v>0</v>
      </c>
      <c r="BD5" s="4">
        <f>SUMPRODUCT(($B$5:$F$14=AT5)*($BY$5:$BY$14))+SUMPRODUCT(($I$5:$M$14=AT5)*($BZ$5:$BZ$14))+'J08'!BD5</f>
        <v>0</v>
      </c>
      <c r="BE5" s="4">
        <f>SUMPRODUCT(($B$5:$F$14=AT5)*($CA$5:$CA$14))+SUMPRODUCT(($I$5:$M$14=AT5)*($CB$5:$CB$14))+'J08'!BE5</f>
        <v>0</v>
      </c>
      <c r="BF5" s="4">
        <f>SUMPRODUCT(($B$5:$F$14=AT5)*($CC$5:$CC$14))+SUMPRODUCT(($I$5:$M$14=AT5)*($CD$5:$CD$14))+'J08'!BF5</f>
        <v>0</v>
      </c>
      <c r="BG5" s="4">
        <f>SUMPRODUCT(($B$5:$F$14=AT5)*($CE$5:$CE$14))+SUMPRODUCT(($I$5:$M$14=AT5)*($CF$5:$CF$14))+'J08'!BG5</f>
        <v>0</v>
      </c>
      <c r="BH5" s="4">
        <f>SUMPRODUCT(($B$5:$F$14=AT5)*($CG$5:$CG$14))+SUMPRODUCT(($I$5:$M$14=AT5)*($CH$5:$CH$14))+'J08'!BH5</f>
        <v>0</v>
      </c>
      <c r="BI5" s="4">
        <f>SUMPRODUCT(($B$5:$F$14=AT5)*($CI$5:$CI$14))+SUMPRODUCT(($I$5:$M$14=AT5)*($CJ$5:$CJ$14))+'J08'!BI5</f>
        <v>0</v>
      </c>
      <c r="BJ5" s="4">
        <f>BH5-BI5</f>
        <v>0</v>
      </c>
      <c r="BK5" s="4">
        <f>SUMPRODUCT(($B$5:$F$14=AT5)*($CK$5:$CK$14))+'J08'!BK5</f>
        <v>0</v>
      </c>
      <c r="BL5" s="4">
        <f>SUMPRODUCT(($B$5:$F$14=AT5)*($CL$5:$CL$14))+'J08'!BL5</f>
        <v>0</v>
      </c>
      <c r="BM5" s="4">
        <f>SUMPRODUCT(($B$5:$F$14=AT5)*($CM$5:$CM$14))+'J08'!BM5</f>
        <v>0</v>
      </c>
      <c r="BN5" s="4">
        <f>SUMPRODUCT(($I$5:$M$14=AT5)*($CN$5:$CN$14))+'J08'!BN5</f>
        <v>0</v>
      </c>
      <c r="BO5" s="4">
        <f>SUMPRODUCT(($I$5:$M$14=AT5)*($CO$5:$CO$14))+'J08'!BO5</f>
        <v>0</v>
      </c>
      <c r="BP5" s="46">
        <f>SUMPRODUCT(($I$5:$M$14=AT5)*($CP$5:$CP$14))+'J08'!BP5</f>
        <v>0</v>
      </c>
      <c r="BQ5" s="44">
        <f>SUM(BC5*1000+(BJ5)/100+(BH5)/1000)</f>
        <v>0</v>
      </c>
      <c r="BR5" s="64">
        <f>BQ5+0.0000014</f>
        <v>1.3999999999999999E-6</v>
      </c>
      <c r="BS5" s="44">
        <f>A5</f>
        <v>0</v>
      </c>
      <c r="BT5" s="44">
        <f>N5</f>
        <v>0</v>
      </c>
      <c r="BU5" s="44">
        <f>IF(G5="",0,IF(G5&gt;H5,3,IF(G5=H5,1,IF(G5&lt;H5,0))))</f>
        <v>0</v>
      </c>
      <c r="BV5" s="44">
        <f>IF(H5="",0,IF(H5&gt;G5,3,IF(H5=G5,1,IF(H5&lt;G5,0))))</f>
        <v>0</v>
      </c>
      <c r="BW5" s="44">
        <f>BU5-BS5</f>
        <v>0</v>
      </c>
      <c r="BX5" s="44">
        <f>BV5-BT5</f>
        <v>0</v>
      </c>
      <c r="BY5" s="44">
        <f>IF(G5="",0,1)</f>
        <v>0</v>
      </c>
      <c r="BZ5" s="44">
        <f>IF(H5="",0,1)</f>
        <v>0</v>
      </c>
      <c r="CA5" s="44" t="b">
        <f>IF(G5&lt;&gt;"",IF(G5&gt;H5,1))</f>
        <v>0</v>
      </c>
      <c r="CB5" s="44" t="b">
        <f>IF(H5&lt;&gt;"",IF(H5&gt;G5,1))</f>
        <v>0</v>
      </c>
      <c r="CC5" s="44" t="b">
        <f>IF(G5&lt;&gt;"",IF(G5=H5,1))</f>
        <v>0</v>
      </c>
      <c r="CD5" s="44" t="b">
        <f>IF(H5&lt;&gt;"",IF(H5=G5,1))</f>
        <v>0</v>
      </c>
      <c r="CE5" s="44" t="b">
        <f>IF(G5&lt;&gt;"",IF(G5&lt;H5,1))</f>
        <v>0</v>
      </c>
      <c r="CF5" s="44" t="b">
        <f>IF(H5&lt;&gt;"",IF(H5&lt;G5,1))</f>
        <v>0</v>
      </c>
      <c r="CG5" s="44">
        <f>G5</f>
        <v>0</v>
      </c>
      <c r="CH5" s="44">
        <f>H5</f>
        <v>0</v>
      </c>
      <c r="CI5" s="44">
        <f>H5</f>
        <v>0</v>
      </c>
      <c r="CJ5" s="44">
        <f>G5</f>
        <v>0</v>
      </c>
      <c r="CK5" s="44" t="b">
        <f>IF(G5&lt;&gt;"",IF(G5&gt;H5,1))</f>
        <v>0</v>
      </c>
      <c r="CL5" s="44" t="b">
        <f>IF(G5&lt;&gt;"",IF(G5=H5,1))</f>
        <v>0</v>
      </c>
      <c r="CM5" s="44" t="b">
        <f>IF(G5&lt;&gt;"",IF(G5&lt;H5,1))</f>
        <v>0</v>
      </c>
      <c r="CN5" s="44" t="b">
        <f>IF(H5&lt;&gt;"",IF(H5&gt;G5,1))</f>
        <v>0</v>
      </c>
      <c r="CO5" s="44" t="b">
        <f>IF(H5&lt;&gt;"",IF(H5=G5,1))</f>
        <v>0</v>
      </c>
      <c r="CP5" s="45" t="b">
        <f>IF(H5&lt;&gt;"",IF(H5&lt;G5,1))</f>
        <v>0</v>
      </c>
      <c r="CQ5" s="44" t="str">
        <f t="shared" ref="CQ5:CQ18" si="16">VLOOKUP(AR5,$AS$5:$AX$18,2,0)</f>
        <v>Equipe 01</v>
      </c>
      <c r="CR5" s="44">
        <f t="shared" ref="CR5:CR18" si="17">VLOOKUP(CQ5,$AT$5:$BQ$18,24,0)</f>
        <v>0</v>
      </c>
      <c r="CS5" s="44">
        <f t="shared" ref="CS5:CS18" si="18">RANK(CR5,$CR$5:$CR$18)</f>
        <v>1</v>
      </c>
      <c r="CT5" s="44" t="str">
        <f>AT5</f>
        <v>Equipe 01</v>
      </c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</row>
    <row r="6" spans="1:153" ht="16.5" customHeight="1" x14ac:dyDescent="0.25">
      <c r="A6" s="72"/>
      <c r="B6" s="118"/>
      <c r="C6" s="118"/>
      <c r="D6" s="118"/>
      <c r="E6" s="118"/>
      <c r="F6" s="118"/>
      <c r="G6" s="20"/>
      <c r="H6" s="20"/>
      <c r="I6" s="118"/>
      <c r="J6" s="118"/>
      <c r="K6" s="118"/>
      <c r="L6" s="118"/>
      <c r="M6" s="118"/>
      <c r="N6" s="71"/>
      <c r="O6" s="113"/>
      <c r="P6" s="114"/>
      <c r="Q6" s="114"/>
      <c r="R6" s="115"/>
      <c r="S6" s="126"/>
      <c r="T6" s="127"/>
      <c r="U6" s="24"/>
      <c r="V6" s="93" t="str">
        <f t="shared" si="0"/>
        <v>Equipe 02</v>
      </c>
      <c r="W6" s="93"/>
      <c r="X6" s="93"/>
      <c r="Y6" s="93"/>
      <c r="Z6" s="94"/>
      <c r="AA6" s="84">
        <f t="shared" si="1"/>
        <v>0</v>
      </c>
      <c r="AB6" s="85" t="str">
        <f t="shared" si="2"/>
        <v>u</v>
      </c>
      <c r="AC6" s="86">
        <f>IF(CR6=CR5,CS5,CS6)</f>
        <v>1</v>
      </c>
      <c r="AD6" s="87">
        <f t="shared" si="3"/>
        <v>0</v>
      </c>
      <c r="AE6" s="88">
        <f t="shared" si="4"/>
        <v>0</v>
      </c>
      <c r="AF6" s="88">
        <f t="shared" si="5"/>
        <v>0</v>
      </c>
      <c r="AG6" s="88">
        <f t="shared" si="6"/>
        <v>0</v>
      </c>
      <c r="AH6" s="88">
        <f t="shared" si="7"/>
        <v>0</v>
      </c>
      <c r="AI6" s="88">
        <f t="shared" si="8"/>
        <v>0</v>
      </c>
      <c r="AJ6" s="88">
        <f t="shared" si="9"/>
        <v>0</v>
      </c>
      <c r="AK6" s="89">
        <f t="shared" si="10"/>
        <v>0</v>
      </c>
      <c r="AL6" s="90">
        <f t="shared" si="11"/>
        <v>0</v>
      </c>
      <c r="AM6" s="88">
        <f t="shared" si="12"/>
        <v>0</v>
      </c>
      <c r="AN6" s="91">
        <f t="shared" ref="AN6:AN18" si="19">VLOOKUP(V6,$AT$5:$BP$18,20,0)</f>
        <v>0</v>
      </c>
      <c r="AO6" s="84">
        <f t="shared" si="13"/>
        <v>0</v>
      </c>
      <c r="AP6" s="88">
        <f t="shared" ref="AP6:AP18" si="20">VLOOKUP(V6,$AT$5:$BP$18,22,0)</f>
        <v>0</v>
      </c>
      <c r="AQ6" s="88">
        <f t="shared" si="14"/>
        <v>0</v>
      </c>
      <c r="AR6" s="48">
        <v>2</v>
      </c>
      <c r="AS6" s="48">
        <f t="shared" ref="AS6:AS18" si="21">BB6</f>
        <v>2</v>
      </c>
      <c r="AT6" s="155" t="str">
        <f>'J01'!AT6:AX6</f>
        <v>Equipe 02</v>
      </c>
      <c r="AU6" s="156"/>
      <c r="AV6" s="156"/>
      <c r="AW6" s="156"/>
      <c r="AX6" s="157"/>
      <c r="AY6" s="4">
        <f t="shared" si="15"/>
        <v>1</v>
      </c>
      <c r="AZ6" s="13">
        <f>'J08'!AY6-AY6</f>
        <v>0</v>
      </c>
      <c r="BA6" s="5" t="str">
        <f>IF(AY6&gt;'J08'!AY6,'J08'!$BA$20,IF(AY6='J08'!AY6,'J08'!$AZ$20,IF(AY6&lt;'J08'!AY6,'J08'!$AY$20)))</f>
        <v>u</v>
      </c>
      <c r="BB6" s="22">
        <f t="shared" ref="BB6:BB18" si="22">RANK(BR6,$BR$5:$BR$18)</f>
        <v>2</v>
      </c>
      <c r="BC6" s="13">
        <f>SUMPRODUCT(($B$5:$F$14=AT6)*($BW$5:$BW$14))+SUMPRODUCT(($I$5:$M$14=AT6)*($BX$5:$BX$14))+'J08'!BC6</f>
        <v>0</v>
      </c>
      <c r="BD6" s="13">
        <f>SUMPRODUCT(($B$5:$F$14=AT6)*($BY$5:$BY$14))+SUMPRODUCT(($I$5:$M$14=AT6)*($BZ$5:$BZ$14))+'J08'!BD6</f>
        <v>0</v>
      </c>
      <c r="BE6" s="13">
        <f>SUMPRODUCT(($B$5:$F$14=AT6)*($CA$5:$CA$14))+SUMPRODUCT(($I$5:$M$14=AT6)*($CB$5:$CB$14))+'J08'!BE6</f>
        <v>0</v>
      </c>
      <c r="BF6" s="13">
        <f>SUMPRODUCT(($B$5:$F$14=AT6)*($CC$5:$CC$14))+SUMPRODUCT(($I$5:$M$14=AT6)*($CD$5:$CD$14))+'J08'!BF6</f>
        <v>0</v>
      </c>
      <c r="BG6" s="13">
        <f>SUMPRODUCT(($B$5:$F$14=AT6)*($CE$5:$CE$14))+SUMPRODUCT(($I$5:$M$14=AT6)*($CF$5:$CF$14))+'J08'!BG6</f>
        <v>0</v>
      </c>
      <c r="BH6" s="13">
        <f>SUMPRODUCT(($B$5:$F$14=AT6)*($CG$5:$CG$14))+SUMPRODUCT(($I$5:$M$14=AT6)*($CH$5:$CH$14))+'J08'!BH6</f>
        <v>0</v>
      </c>
      <c r="BI6" s="13">
        <f>SUMPRODUCT(($B$5:$F$14=AT6)*($CI$5:$CI$14))+SUMPRODUCT(($I$5:$M$14=AT6)*($CJ$5:$CJ$14))+'J08'!BI6</f>
        <v>0</v>
      </c>
      <c r="BJ6" s="6">
        <f t="shared" ref="BJ6:BJ18" si="23">BH6-BI6</f>
        <v>0</v>
      </c>
      <c r="BK6" s="13">
        <f>SUMPRODUCT(($B$5:$F$14=AT6)*($CK$5:$CK$14))+'J08'!BK6</f>
        <v>0</v>
      </c>
      <c r="BL6" s="13">
        <f>SUMPRODUCT(($B$5:$F$14=AT6)*($CL$5:$CL$14))+'J08'!BL6</f>
        <v>0</v>
      </c>
      <c r="BM6" s="13">
        <f>SUMPRODUCT(($B$5:$F$14=AT6)*($CM$5:$CM$14))+'J08'!BM6</f>
        <v>0</v>
      </c>
      <c r="BN6" s="13">
        <f>SUMPRODUCT(($I$5:$M$14=AT6)*($CN$5:$CN$14))+'J08'!BN6</f>
        <v>0</v>
      </c>
      <c r="BO6" s="13">
        <f>SUMPRODUCT(($I$5:$M$14=AT6)*($CO$5:$CO$14))+'J08'!BO6</f>
        <v>0</v>
      </c>
      <c r="BP6" s="46">
        <f>SUMPRODUCT(($I$5:$M$14=AT6)*($CP$5:$CP$14))+'J08'!BP6</f>
        <v>0</v>
      </c>
      <c r="BQ6" s="44">
        <f t="shared" ref="BQ6:BQ18" si="24">SUM(BC6*1000+(BJ6)/100+(BH6)/1000)</f>
        <v>0</v>
      </c>
      <c r="BR6" s="64">
        <f>BQ6+0.0000013</f>
        <v>1.3E-6</v>
      </c>
      <c r="BS6" s="44">
        <f t="shared" ref="BS6:BS14" si="25">A6</f>
        <v>0</v>
      </c>
      <c r="BT6" s="44">
        <f t="shared" ref="BT6:BT14" si="26">N6</f>
        <v>0</v>
      </c>
      <c r="BU6" s="44">
        <f t="shared" ref="BU6:BU14" si="27">IF(G6="",0,IF(G6&gt;H6,3,IF(G6=H6,1,IF(G6&lt;H6,0))))</f>
        <v>0</v>
      </c>
      <c r="BV6" s="44">
        <f t="shared" ref="BV6:BV14" si="28">IF(H6="",0,IF(H6&gt;G6,3,IF(H6=G6,1,IF(H6&lt;G6,0))))</f>
        <v>0</v>
      </c>
      <c r="BW6" s="44">
        <f t="shared" ref="BW6:BW14" si="29">BU6-BS6</f>
        <v>0</v>
      </c>
      <c r="BX6" s="44">
        <f t="shared" ref="BX6:BX14" si="30">BV6-BT6</f>
        <v>0</v>
      </c>
      <c r="BY6" s="44">
        <f t="shared" ref="BY6:BY14" si="31">IF(G6="",0,1)</f>
        <v>0</v>
      </c>
      <c r="BZ6" s="44">
        <f t="shared" ref="BZ6:BZ14" si="32">IF(H6="",0,1)</f>
        <v>0</v>
      </c>
      <c r="CA6" s="44" t="b">
        <f t="shared" ref="CA6:CA14" si="33">IF(G6&lt;&gt;"",IF(G6&gt;H6,1))</f>
        <v>0</v>
      </c>
      <c r="CB6" s="44" t="b">
        <f t="shared" ref="CB6:CB14" si="34">IF(H6&lt;&gt;"",IF(H6&gt;G6,1))</f>
        <v>0</v>
      </c>
      <c r="CC6" s="44" t="b">
        <f t="shared" ref="CC6:CC14" si="35">IF(G6&lt;&gt;"",IF(G6=H6,1))</f>
        <v>0</v>
      </c>
      <c r="CD6" s="44" t="b">
        <f t="shared" ref="CD6:CD14" si="36">IF(H6&lt;&gt;"",IF(H6=G6,1))</f>
        <v>0</v>
      </c>
      <c r="CE6" s="44" t="b">
        <f t="shared" ref="CE6:CE14" si="37">IF(G6&lt;&gt;"",IF(G6&lt;H6,1))</f>
        <v>0</v>
      </c>
      <c r="CF6" s="44" t="b">
        <f t="shared" ref="CF6:CF14" si="38">IF(H6&lt;&gt;"",IF(H6&lt;G6,1))</f>
        <v>0</v>
      </c>
      <c r="CG6" s="44">
        <f t="shared" ref="CG6:CG14" si="39">G6</f>
        <v>0</v>
      </c>
      <c r="CH6" s="44">
        <f t="shared" ref="CH6:CH14" si="40">H6</f>
        <v>0</v>
      </c>
      <c r="CI6" s="44">
        <f t="shared" ref="CI6:CI14" si="41">H6</f>
        <v>0</v>
      </c>
      <c r="CJ6" s="44">
        <f t="shared" ref="CJ6:CJ14" si="42">G6</f>
        <v>0</v>
      </c>
      <c r="CK6" s="44" t="b">
        <f t="shared" ref="CK6:CK14" si="43">IF(G6&lt;&gt;"",IF(G6&gt;H6,1))</f>
        <v>0</v>
      </c>
      <c r="CL6" s="44" t="b">
        <f t="shared" ref="CL6:CL14" si="44">IF(G6&lt;&gt;"",IF(G6=H6,1))</f>
        <v>0</v>
      </c>
      <c r="CM6" s="44" t="b">
        <f t="shared" ref="CM6:CM14" si="45">IF(G6&lt;&gt;"",IF(G6&lt;H6,1))</f>
        <v>0</v>
      </c>
      <c r="CN6" s="44" t="b">
        <f t="shared" ref="CN6:CN14" si="46">IF(H6&lt;&gt;"",IF(H6&gt;G6,1))</f>
        <v>0</v>
      </c>
      <c r="CO6" s="44" t="b">
        <f t="shared" ref="CO6:CO14" si="47">IF(H6&lt;&gt;"",IF(H6=G6,1))</f>
        <v>0</v>
      </c>
      <c r="CP6" s="45" t="b">
        <f t="shared" ref="CP6:CP14" si="48">IF(H6&lt;&gt;"",IF(H6&lt;G6,1))</f>
        <v>0</v>
      </c>
      <c r="CQ6" s="44" t="str">
        <f t="shared" si="16"/>
        <v>Equipe 02</v>
      </c>
      <c r="CR6" s="44">
        <f t="shared" si="17"/>
        <v>0</v>
      </c>
      <c r="CS6" s="44">
        <f t="shared" si="18"/>
        <v>1</v>
      </c>
      <c r="CT6" s="44" t="str">
        <f t="shared" ref="CT6:CT18" si="49">AT6</f>
        <v>Equipe 02</v>
      </c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</row>
    <row r="7" spans="1:153" ht="16.5" customHeight="1" x14ac:dyDescent="0.25">
      <c r="A7" s="72"/>
      <c r="B7" s="118"/>
      <c r="C7" s="118"/>
      <c r="D7" s="118"/>
      <c r="E7" s="118"/>
      <c r="F7" s="118"/>
      <c r="G7" s="20"/>
      <c r="H7" s="20"/>
      <c r="I7" s="118"/>
      <c r="J7" s="118"/>
      <c r="K7" s="118"/>
      <c r="L7" s="118"/>
      <c r="M7" s="118"/>
      <c r="N7" s="71"/>
      <c r="O7" s="113"/>
      <c r="P7" s="114"/>
      <c r="Q7" s="114"/>
      <c r="R7" s="115"/>
      <c r="S7" s="126"/>
      <c r="T7" s="127"/>
      <c r="U7" s="24"/>
      <c r="V7" s="93" t="str">
        <f t="shared" si="0"/>
        <v>Equipe 03</v>
      </c>
      <c r="W7" s="93"/>
      <c r="X7" s="93"/>
      <c r="Y7" s="93"/>
      <c r="Z7" s="94"/>
      <c r="AA7" s="84">
        <f t="shared" si="1"/>
        <v>0</v>
      </c>
      <c r="AB7" s="85" t="str">
        <f t="shared" si="2"/>
        <v>u</v>
      </c>
      <c r="AC7" s="86">
        <f t="shared" ref="AC7:AC18" si="50">IF(CR7=CR6,CS6,CS7)</f>
        <v>1</v>
      </c>
      <c r="AD7" s="87">
        <f t="shared" si="3"/>
        <v>0</v>
      </c>
      <c r="AE7" s="88">
        <f t="shared" si="4"/>
        <v>0</v>
      </c>
      <c r="AF7" s="88">
        <f t="shared" si="5"/>
        <v>0</v>
      </c>
      <c r="AG7" s="88">
        <f t="shared" si="6"/>
        <v>0</v>
      </c>
      <c r="AH7" s="88">
        <f t="shared" si="7"/>
        <v>0</v>
      </c>
      <c r="AI7" s="88">
        <f t="shared" si="8"/>
        <v>0</v>
      </c>
      <c r="AJ7" s="88">
        <f t="shared" si="9"/>
        <v>0</v>
      </c>
      <c r="AK7" s="89">
        <f t="shared" si="10"/>
        <v>0</v>
      </c>
      <c r="AL7" s="90">
        <f t="shared" si="11"/>
        <v>0</v>
      </c>
      <c r="AM7" s="88">
        <f t="shared" si="12"/>
        <v>0</v>
      </c>
      <c r="AN7" s="91">
        <f t="shared" si="19"/>
        <v>0</v>
      </c>
      <c r="AO7" s="84">
        <f t="shared" si="13"/>
        <v>0</v>
      </c>
      <c r="AP7" s="88">
        <f t="shared" si="20"/>
        <v>0</v>
      </c>
      <c r="AQ7" s="88">
        <f t="shared" si="14"/>
        <v>0</v>
      </c>
      <c r="AR7" s="48">
        <v>3</v>
      </c>
      <c r="AS7" s="48">
        <f t="shared" si="21"/>
        <v>3</v>
      </c>
      <c r="AT7" s="155" t="str">
        <f>'J01'!AT7:AX7</f>
        <v>Equipe 03</v>
      </c>
      <c r="AU7" s="156"/>
      <c r="AV7" s="156"/>
      <c r="AW7" s="156"/>
      <c r="AX7" s="157"/>
      <c r="AY7" s="4">
        <f t="shared" si="15"/>
        <v>1</v>
      </c>
      <c r="AZ7" s="13">
        <f>'J08'!AY7-AY7</f>
        <v>0</v>
      </c>
      <c r="BA7" s="5" t="str">
        <f>IF(AY7&gt;'J08'!AY7,'J08'!$BA$20,IF(AY7='J08'!AY7,'J08'!$AZ$20,IF(AY7&lt;'J08'!AY7,'J08'!$AY$20)))</f>
        <v>u</v>
      </c>
      <c r="BB7" s="22">
        <f t="shared" si="22"/>
        <v>3</v>
      </c>
      <c r="BC7" s="13">
        <f>SUMPRODUCT(($B$5:$F$14=AT7)*($BW$5:$BW$14))+SUMPRODUCT(($I$5:$M$14=AT7)*($BX$5:$BX$14))+'J08'!BC7</f>
        <v>0</v>
      </c>
      <c r="BD7" s="13">
        <f>SUMPRODUCT(($B$5:$F$14=AT7)*($BY$5:$BY$14))+SUMPRODUCT(($I$5:$M$14=AT7)*($BZ$5:$BZ$14))+'J08'!BD7</f>
        <v>0</v>
      </c>
      <c r="BE7" s="13">
        <f>SUMPRODUCT(($B$5:$F$14=AT7)*($CA$5:$CA$14))+SUMPRODUCT(($I$5:$M$14=AT7)*($CB$5:$CB$14))+'J08'!BE7</f>
        <v>0</v>
      </c>
      <c r="BF7" s="13">
        <f>SUMPRODUCT(($B$5:$F$14=AT7)*($CC$5:$CC$14))+SUMPRODUCT(($I$5:$M$14=AT7)*($CD$5:$CD$14))+'J08'!BF7</f>
        <v>0</v>
      </c>
      <c r="BG7" s="13">
        <f>SUMPRODUCT(($B$5:$F$14=AT7)*($CE$5:$CE$14))+SUMPRODUCT(($I$5:$M$14=AT7)*($CF$5:$CF$14))+'J08'!BG7</f>
        <v>0</v>
      </c>
      <c r="BH7" s="13">
        <f>SUMPRODUCT(($B$5:$F$14=AT7)*($CG$5:$CG$14))+SUMPRODUCT(($I$5:$M$14=AT7)*($CH$5:$CH$14))+'J08'!BH7</f>
        <v>0</v>
      </c>
      <c r="BI7" s="13">
        <f>SUMPRODUCT(($B$5:$F$14=AT7)*($CI$5:$CI$14))+SUMPRODUCT(($I$5:$M$14=AT7)*($CJ$5:$CJ$14))+'J08'!BI7</f>
        <v>0</v>
      </c>
      <c r="BJ7" s="6">
        <f t="shared" si="23"/>
        <v>0</v>
      </c>
      <c r="BK7" s="13">
        <f>SUMPRODUCT(($B$5:$F$14=AT7)*($CK$5:$CK$14))+'J08'!BK7</f>
        <v>0</v>
      </c>
      <c r="BL7" s="13">
        <f>SUMPRODUCT(($B$5:$F$14=AT7)*($CL$5:$CL$14))+'J08'!BL7</f>
        <v>0</v>
      </c>
      <c r="BM7" s="13">
        <f>SUMPRODUCT(($B$5:$F$14=AT7)*($CM$5:$CM$14))+'J08'!BM7</f>
        <v>0</v>
      </c>
      <c r="BN7" s="13">
        <f>SUMPRODUCT(($I$5:$M$14=AT7)*($CN$5:$CN$14))+'J08'!BN7</f>
        <v>0</v>
      </c>
      <c r="BO7" s="13">
        <f>SUMPRODUCT(($I$5:$M$14=AT7)*($CO$5:$CO$14))+'J08'!BO7</f>
        <v>0</v>
      </c>
      <c r="BP7" s="46">
        <f>SUMPRODUCT(($I$5:$M$14=AT7)*($CP$5:$CP$14))+'J08'!BP7</f>
        <v>0</v>
      </c>
      <c r="BQ7" s="44">
        <f t="shared" si="24"/>
        <v>0</v>
      </c>
      <c r="BR7" s="64">
        <f>BQ7+0.0000012</f>
        <v>1.1999999999999999E-6</v>
      </c>
      <c r="BS7" s="44">
        <f t="shared" si="25"/>
        <v>0</v>
      </c>
      <c r="BT7" s="44">
        <f t="shared" si="26"/>
        <v>0</v>
      </c>
      <c r="BU7" s="44">
        <f t="shared" si="27"/>
        <v>0</v>
      </c>
      <c r="BV7" s="44">
        <f t="shared" si="28"/>
        <v>0</v>
      </c>
      <c r="BW7" s="44">
        <f t="shared" si="29"/>
        <v>0</v>
      </c>
      <c r="BX7" s="44">
        <f t="shared" si="30"/>
        <v>0</v>
      </c>
      <c r="BY7" s="44">
        <f t="shared" si="31"/>
        <v>0</v>
      </c>
      <c r="BZ7" s="44">
        <f t="shared" si="32"/>
        <v>0</v>
      </c>
      <c r="CA7" s="44" t="b">
        <f t="shared" si="33"/>
        <v>0</v>
      </c>
      <c r="CB7" s="44" t="b">
        <f t="shared" si="34"/>
        <v>0</v>
      </c>
      <c r="CC7" s="44" t="b">
        <f t="shared" si="35"/>
        <v>0</v>
      </c>
      <c r="CD7" s="44" t="b">
        <f t="shared" si="36"/>
        <v>0</v>
      </c>
      <c r="CE7" s="44" t="b">
        <f t="shared" si="37"/>
        <v>0</v>
      </c>
      <c r="CF7" s="44" t="b">
        <f t="shared" si="38"/>
        <v>0</v>
      </c>
      <c r="CG7" s="44">
        <f t="shared" si="39"/>
        <v>0</v>
      </c>
      <c r="CH7" s="44">
        <f t="shared" si="40"/>
        <v>0</v>
      </c>
      <c r="CI7" s="44">
        <f t="shared" si="41"/>
        <v>0</v>
      </c>
      <c r="CJ7" s="44">
        <f t="shared" si="42"/>
        <v>0</v>
      </c>
      <c r="CK7" s="44" t="b">
        <f t="shared" si="43"/>
        <v>0</v>
      </c>
      <c r="CL7" s="44" t="b">
        <f t="shared" si="44"/>
        <v>0</v>
      </c>
      <c r="CM7" s="44" t="b">
        <f t="shared" si="45"/>
        <v>0</v>
      </c>
      <c r="CN7" s="44" t="b">
        <f t="shared" si="46"/>
        <v>0</v>
      </c>
      <c r="CO7" s="44" t="b">
        <f t="shared" si="47"/>
        <v>0</v>
      </c>
      <c r="CP7" s="45" t="b">
        <f t="shared" si="48"/>
        <v>0</v>
      </c>
      <c r="CQ7" s="44" t="str">
        <f t="shared" si="16"/>
        <v>Equipe 03</v>
      </c>
      <c r="CR7" s="44">
        <f t="shared" si="17"/>
        <v>0</v>
      </c>
      <c r="CS7" s="44">
        <f t="shared" si="18"/>
        <v>1</v>
      </c>
      <c r="CT7" s="44" t="str">
        <f t="shared" si="49"/>
        <v>Equipe 03</v>
      </c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</row>
    <row r="8" spans="1:153" ht="16.5" customHeight="1" x14ac:dyDescent="0.25">
      <c r="A8" s="72"/>
      <c r="B8" s="118"/>
      <c r="C8" s="118"/>
      <c r="D8" s="118"/>
      <c r="E8" s="118"/>
      <c r="F8" s="118"/>
      <c r="G8" s="20"/>
      <c r="H8" s="20"/>
      <c r="I8" s="118"/>
      <c r="J8" s="118"/>
      <c r="K8" s="118"/>
      <c r="L8" s="118"/>
      <c r="M8" s="118"/>
      <c r="N8" s="71"/>
      <c r="O8" s="113"/>
      <c r="P8" s="114"/>
      <c r="Q8" s="114"/>
      <c r="R8" s="115"/>
      <c r="S8" s="126"/>
      <c r="T8" s="127"/>
      <c r="U8" s="24"/>
      <c r="V8" s="93" t="str">
        <f t="shared" si="0"/>
        <v>Equipe 04</v>
      </c>
      <c r="W8" s="93"/>
      <c r="X8" s="93"/>
      <c r="Y8" s="93"/>
      <c r="Z8" s="94"/>
      <c r="AA8" s="84">
        <f t="shared" si="1"/>
        <v>0</v>
      </c>
      <c r="AB8" s="85" t="str">
        <f t="shared" si="2"/>
        <v>u</v>
      </c>
      <c r="AC8" s="86">
        <f t="shared" si="50"/>
        <v>1</v>
      </c>
      <c r="AD8" s="87">
        <f t="shared" si="3"/>
        <v>0</v>
      </c>
      <c r="AE8" s="88">
        <f t="shared" si="4"/>
        <v>0</v>
      </c>
      <c r="AF8" s="88">
        <f t="shared" si="5"/>
        <v>0</v>
      </c>
      <c r="AG8" s="88">
        <f t="shared" si="6"/>
        <v>0</v>
      </c>
      <c r="AH8" s="88">
        <f t="shared" si="7"/>
        <v>0</v>
      </c>
      <c r="AI8" s="88">
        <f t="shared" si="8"/>
        <v>0</v>
      </c>
      <c r="AJ8" s="88">
        <f t="shared" si="9"/>
        <v>0</v>
      </c>
      <c r="AK8" s="89">
        <f t="shared" si="10"/>
        <v>0</v>
      </c>
      <c r="AL8" s="90">
        <f t="shared" si="11"/>
        <v>0</v>
      </c>
      <c r="AM8" s="88">
        <f t="shared" si="12"/>
        <v>0</v>
      </c>
      <c r="AN8" s="91">
        <f t="shared" si="19"/>
        <v>0</v>
      </c>
      <c r="AO8" s="84">
        <f t="shared" si="13"/>
        <v>0</v>
      </c>
      <c r="AP8" s="88">
        <f t="shared" si="20"/>
        <v>0</v>
      </c>
      <c r="AQ8" s="88">
        <f t="shared" si="14"/>
        <v>0</v>
      </c>
      <c r="AR8" s="48">
        <v>4</v>
      </c>
      <c r="AS8" s="48">
        <f t="shared" si="21"/>
        <v>4</v>
      </c>
      <c r="AT8" s="155" t="str">
        <f>'J01'!AT8:AX8</f>
        <v>Equipe 04</v>
      </c>
      <c r="AU8" s="156"/>
      <c r="AV8" s="156"/>
      <c r="AW8" s="156"/>
      <c r="AX8" s="157"/>
      <c r="AY8" s="4">
        <f t="shared" si="15"/>
        <v>1</v>
      </c>
      <c r="AZ8" s="13">
        <f>'J08'!AY8-AY8</f>
        <v>0</v>
      </c>
      <c r="BA8" s="5" t="str">
        <f>IF(AY8&gt;'J08'!AY8,'J08'!$BA$20,IF(AY8='J08'!AY8,'J08'!$AZ$20,IF(AY8&lt;'J08'!AY8,'J08'!$AY$20)))</f>
        <v>u</v>
      </c>
      <c r="BB8" s="22">
        <f t="shared" si="22"/>
        <v>4</v>
      </c>
      <c r="BC8" s="13">
        <f>SUMPRODUCT(($B$5:$F$14=AT8)*($BW$5:$BW$14))+SUMPRODUCT(($I$5:$M$14=AT8)*($BX$5:$BX$14))+'J08'!BC8</f>
        <v>0</v>
      </c>
      <c r="BD8" s="13">
        <f>SUMPRODUCT(($B$5:$F$14=AT8)*($BY$5:$BY$14))+SUMPRODUCT(($I$5:$M$14=AT8)*($BZ$5:$BZ$14))+'J08'!BD8</f>
        <v>0</v>
      </c>
      <c r="BE8" s="13">
        <f>SUMPRODUCT(($B$5:$F$14=AT8)*($CA$5:$CA$14))+SUMPRODUCT(($I$5:$M$14=AT8)*($CB$5:$CB$14))+'J08'!BE8</f>
        <v>0</v>
      </c>
      <c r="BF8" s="13">
        <f>SUMPRODUCT(($B$5:$F$14=AT8)*($CC$5:$CC$14))+SUMPRODUCT(($I$5:$M$14=AT8)*($CD$5:$CD$14))+'J08'!BF8</f>
        <v>0</v>
      </c>
      <c r="BG8" s="13">
        <f>SUMPRODUCT(($B$5:$F$14=AT8)*($CE$5:$CE$14))+SUMPRODUCT(($I$5:$M$14=AT8)*($CF$5:$CF$14))+'J08'!BG8</f>
        <v>0</v>
      </c>
      <c r="BH8" s="13">
        <f>SUMPRODUCT(($B$5:$F$14=AT8)*($CG$5:$CG$14))+SUMPRODUCT(($I$5:$M$14=AT8)*($CH$5:$CH$14))+'J08'!BH8</f>
        <v>0</v>
      </c>
      <c r="BI8" s="13">
        <f>SUMPRODUCT(($B$5:$F$14=AT8)*($CI$5:$CI$14))+SUMPRODUCT(($I$5:$M$14=AT8)*($CJ$5:$CJ$14))+'J08'!BI8</f>
        <v>0</v>
      </c>
      <c r="BJ8" s="6">
        <f t="shared" si="23"/>
        <v>0</v>
      </c>
      <c r="BK8" s="13">
        <f>SUMPRODUCT(($B$5:$F$14=AT8)*($CK$5:$CK$14))+'J08'!BK8</f>
        <v>0</v>
      </c>
      <c r="BL8" s="13">
        <f>SUMPRODUCT(($B$5:$F$14=AT8)*($CL$5:$CL$14))+'J08'!BL8</f>
        <v>0</v>
      </c>
      <c r="BM8" s="13">
        <f>SUMPRODUCT(($B$5:$F$14=AT8)*($CM$5:$CM$14))+'J08'!BM8</f>
        <v>0</v>
      </c>
      <c r="BN8" s="13">
        <f>SUMPRODUCT(($I$5:$M$14=AT8)*($CN$5:$CN$14))+'J08'!BN8</f>
        <v>0</v>
      </c>
      <c r="BO8" s="13">
        <f>SUMPRODUCT(($I$5:$M$14=AT8)*($CO$5:$CO$14))+'J08'!BO8</f>
        <v>0</v>
      </c>
      <c r="BP8" s="46">
        <f>SUMPRODUCT(($I$5:$M$14=AT8)*($CP$5:$CP$14))+'J08'!BP8</f>
        <v>0</v>
      </c>
      <c r="BQ8" s="44">
        <f t="shared" si="24"/>
        <v>0</v>
      </c>
      <c r="BR8" s="64">
        <f>BQ8+0.0000011</f>
        <v>1.1000000000000001E-6</v>
      </c>
      <c r="BS8" s="44">
        <f t="shared" si="25"/>
        <v>0</v>
      </c>
      <c r="BT8" s="44">
        <f t="shared" si="26"/>
        <v>0</v>
      </c>
      <c r="BU8" s="44">
        <f t="shared" si="27"/>
        <v>0</v>
      </c>
      <c r="BV8" s="44">
        <f t="shared" si="28"/>
        <v>0</v>
      </c>
      <c r="BW8" s="44">
        <f t="shared" si="29"/>
        <v>0</v>
      </c>
      <c r="BX8" s="44">
        <f t="shared" si="30"/>
        <v>0</v>
      </c>
      <c r="BY8" s="44">
        <f t="shared" si="31"/>
        <v>0</v>
      </c>
      <c r="BZ8" s="44">
        <f t="shared" si="32"/>
        <v>0</v>
      </c>
      <c r="CA8" s="44" t="b">
        <f t="shared" si="33"/>
        <v>0</v>
      </c>
      <c r="CB8" s="44" t="b">
        <f t="shared" si="34"/>
        <v>0</v>
      </c>
      <c r="CC8" s="44" t="b">
        <f t="shared" si="35"/>
        <v>0</v>
      </c>
      <c r="CD8" s="44" t="b">
        <f t="shared" si="36"/>
        <v>0</v>
      </c>
      <c r="CE8" s="44" t="b">
        <f t="shared" si="37"/>
        <v>0</v>
      </c>
      <c r="CF8" s="44" t="b">
        <f t="shared" si="38"/>
        <v>0</v>
      </c>
      <c r="CG8" s="44">
        <f t="shared" si="39"/>
        <v>0</v>
      </c>
      <c r="CH8" s="44">
        <f t="shared" si="40"/>
        <v>0</v>
      </c>
      <c r="CI8" s="44">
        <f t="shared" si="41"/>
        <v>0</v>
      </c>
      <c r="CJ8" s="44">
        <f t="shared" si="42"/>
        <v>0</v>
      </c>
      <c r="CK8" s="44" t="b">
        <f t="shared" si="43"/>
        <v>0</v>
      </c>
      <c r="CL8" s="44" t="b">
        <f t="shared" si="44"/>
        <v>0</v>
      </c>
      <c r="CM8" s="44" t="b">
        <f t="shared" si="45"/>
        <v>0</v>
      </c>
      <c r="CN8" s="44" t="b">
        <f t="shared" si="46"/>
        <v>0</v>
      </c>
      <c r="CO8" s="44" t="b">
        <f t="shared" si="47"/>
        <v>0</v>
      </c>
      <c r="CP8" s="45" t="b">
        <f t="shared" si="48"/>
        <v>0</v>
      </c>
      <c r="CQ8" s="44" t="str">
        <f t="shared" si="16"/>
        <v>Equipe 04</v>
      </c>
      <c r="CR8" s="44">
        <f t="shared" si="17"/>
        <v>0</v>
      </c>
      <c r="CS8" s="44">
        <f t="shared" si="18"/>
        <v>1</v>
      </c>
      <c r="CT8" s="44" t="str">
        <f t="shared" si="49"/>
        <v>Equipe 04</v>
      </c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</row>
    <row r="9" spans="1:153" ht="16.5" customHeight="1" x14ac:dyDescent="0.25">
      <c r="A9" s="72"/>
      <c r="B9" s="118"/>
      <c r="C9" s="118"/>
      <c r="D9" s="118"/>
      <c r="E9" s="118"/>
      <c r="F9" s="118"/>
      <c r="G9" s="20"/>
      <c r="H9" s="20"/>
      <c r="I9" s="118"/>
      <c r="J9" s="118"/>
      <c r="K9" s="118"/>
      <c r="L9" s="118"/>
      <c r="M9" s="118"/>
      <c r="N9" s="71"/>
      <c r="O9" s="113"/>
      <c r="P9" s="114"/>
      <c r="Q9" s="114"/>
      <c r="R9" s="115"/>
      <c r="S9" s="126"/>
      <c r="T9" s="127"/>
      <c r="U9" s="24"/>
      <c r="V9" s="93" t="str">
        <f t="shared" si="0"/>
        <v>Equipe 05</v>
      </c>
      <c r="W9" s="93"/>
      <c r="X9" s="93"/>
      <c r="Y9" s="93"/>
      <c r="Z9" s="94"/>
      <c r="AA9" s="84">
        <f t="shared" si="1"/>
        <v>0</v>
      </c>
      <c r="AB9" s="85" t="str">
        <f t="shared" si="2"/>
        <v>u</v>
      </c>
      <c r="AC9" s="86">
        <f t="shared" si="50"/>
        <v>1</v>
      </c>
      <c r="AD9" s="87">
        <f t="shared" si="3"/>
        <v>0</v>
      </c>
      <c r="AE9" s="88">
        <f t="shared" si="4"/>
        <v>0</v>
      </c>
      <c r="AF9" s="88">
        <f t="shared" si="5"/>
        <v>0</v>
      </c>
      <c r="AG9" s="88">
        <f t="shared" si="6"/>
        <v>0</v>
      </c>
      <c r="AH9" s="88">
        <f t="shared" si="7"/>
        <v>0</v>
      </c>
      <c r="AI9" s="88">
        <f t="shared" si="8"/>
        <v>0</v>
      </c>
      <c r="AJ9" s="88">
        <f t="shared" si="9"/>
        <v>0</v>
      </c>
      <c r="AK9" s="89">
        <f t="shared" si="10"/>
        <v>0</v>
      </c>
      <c r="AL9" s="90">
        <f t="shared" si="11"/>
        <v>0</v>
      </c>
      <c r="AM9" s="88">
        <f t="shared" si="12"/>
        <v>0</v>
      </c>
      <c r="AN9" s="91">
        <f t="shared" si="19"/>
        <v>0</v>
      </c>
      <c r="AO9" s="84">
        <f t="shared" si="13"/>
        <v>0</v>
      </c>
      <c r="AP9" s="88">
        <f t="shared" si="20"/>
        <v>0</v>
      </c>
      <c r="AQ9" s="88">
        <f t="shared" si="14"/>
        <v>0</v>
      </c>
      <c r="AR9" s="48">
        <v>5</v>
      </c>
      <c r="AS9" s="48">
        <f t="shared" si="21"/>
        <v>5</v>
      </c>
      <c r="AT9" s="155" t="str">
        <f>'J01'!AT9:AX9</f>
        <v>Equipe 05</v>
      </c>
      <c r="AU9" s="156"/>
      <c r="AV9" s="156"/>
      <c r="AW9" s="156"/>
      <c r="AX9" s="157"/>
      <c r="AY9" s="4">
        <f t="shared" si="15"/>
        <v>1</v>
      </c>
      <c r="AZ9" s="13">
        <f>'J08'!AY9-AY9</f>
        <v>0</v>
      </c>
      <c r="BA9" s="5" t="str">
        <f>IF(AY9&gt;'J08'!AY9,'J08'!$BA$20,IF(AY9='J08'!AY9,'J08'!$AZ$20,IF(AY9&lt;'J08'!AY9,'J08'!$AY$20)))</f>
        <v>u</v>
      </c>
      <c r="BB9" s="22">
        <f t="shared" si="22"/>
        <v>5</v>
      </c>
      <c r="BC9" s="13">
        <f>SUMPRODUCT(($B$5:$F$14=AT9)*($BW$5:$BW$14))+SUMPRODUCT(($I$5:$M$14=AT9)*($BX$5:$BX$14))+'J08'!BC9</f>
        <v>0</v>
      </c>
      <c r="BD9" s="13">
        <f>SUMPRODUCT(($B$5:$F$14=AT9)*($BY$5:$BY$14))+SUMPRODUCT(($I$5:$M$14=AT9)*($BZ$5:$BZ$14))+'J08'!BD9</f>
        <v>0</v>
      </c>
      <c r="BE9" s="13">
        <f>SUMPRODUCT(($B$5:$F$14=AT9)*($CA$5:$CA$14))+SUMPRODUCT(($I$5:$M$14=AT9)*($CB$5:$CB$14))+'J08'!BE9</f>
        <v>0</v>
      </c>
      <c r="BF9" s="13">
        <f>SUMPRODUCT(($B$5:$F$14=AT9)*($CC$5:$CC$14))+SUMPRODUCT(($I$5:$M$14=AT9)*($CD$5:$CD$14))+'J08'!BF9</f>
        <v>0</v>
      </c>
      <c r="BG9" s="13">
        <f>SUMPRODUCT(($B$5:$F$14=AT9)*($CE$5:$CE$14))+SUMPRODUCT(($I$5:$M$14=AT9)*($CF$5:$CF$14))+'J08'!BG9</f>
        <v>0</v>
      </c>
      <c r="BH9" s="13">
        <f>SUMPRODUCT(($B$5:$F$14=AT9)*($CG$5:$CG$14))+SUMPRODUCT(($I$5:$M$14=AT9)*($CH$5:$CH$14))+'J08'!BH9</f>
        <v>0</v>
      </c>
      <c r="BI9" s="13">
        <f>SUMPRODUCT(($B$5:$F$14=AT9)*($CI$5:$CI$14))+SUMPRODUCT(($I$5:$M$14=AT9)*($CJ$5:$CJ$14))+'J08'!BI9</f>
        <v>0</v>
      </c>
      <c r="BJ9" s="6">
        <f t="shared" si="23"/>
        <v>0</v>
      </c>
      <c r="BK9" s="13">
        <f>SUMPRODUCT(($B$5:$F$14=AT9)*($CK$5:$CK$14))+'J08'!BK9</f>
        <v>0</v>
      </c>
      <c r="BL9" s="13">
        <f>SUMPRODUCT(($B$5:$F$14=AT9)*($CL$5:$CL$14))+'J08'!BL9</f>
        <v>0</v>
      </c>
      <c r="BM9" s="13">
        <f>SUMPRODUCT(($B$5:$F$14=AT9)*($CM$5:$CM$14))+'J08'!BM9</f>
        <v>0</v>
      </c>
      <c r="BN9" s="13">
        <f>SUMPRODUCT(($I$5:$M$14=AT9)*($CN$5:$CN$14))+'J08'!BN9</f>
        <v>0</v>
      </c>
      <c r="BO9" s="13">
        <f>SUMPRODUCT(($I$5:$M$14=AT9)*($CO$5:$CO$14))+'J08'!BO9</f>
        <v>0</v>
      </c>
      <c r="BP9" s="46">
        <f>SUMPRODUCT(($I$5:$M$14=AT9)*($CP$5:$CP$14))+'J08'!BP9</f>
        <v>0</v>
      </c>
      <c r="BQ9" s="44">
        <f t="shared" si="24"/>
        <v>0</v>
      </c>
      <c r="BR9" s="64">
        <f>BQ9+0.000001</f>
        <v>9.9999999999999995E-7</v>
      </c>
      <c r="BS9" s="44">
        <f t="shared" si="25"/>
        <v>0</v>
      </c>
      <c r="BT9" s="44">
        <f t="shared" si="26"/>
        <v>0</v>
      </c>
      <c r="BU9" s="44">
        <f t="shared" si="27"/>
        <v>0</v>
      </c>
      <c r="BV9" s="44">
        <f t="shared" si="28"/>
        <v>0</v>
      </c>
      <c r="BW9" s="44">
        <f t="shared" si="29"/>
        <v>0</v>
      </c>
      <c r="BX9" s="44">
        <f t="shared" si="30"/>
        <v>0</v>
      </c>
      <c r="BY9" s="44">
        <f t="shared" si="31"/>
        <v>0</v>
      </c>
      <c r="BZ9" s="44">
        <f t="shared" si="32"/>
        <v>0</v>
      </c>
      <c r="CA9" s="44" t="b">
        <f t="shared" si="33"/>
        <v>0</v>
      </c>
      <c r="CB9" s="44" t="b">
        <f t="shared" si="34"/>
        <v>0</v>
      </c>
      <c r="CC9" s="44" t="b">
        <f t="shared" si="35"/>
        <v>0</v>
      </c>
      <c r="CD9" s="44" t="b">
        <f t="shared" si="36"/>
        <v>0</v>
      </c>
      <c r="CE9" s="44" t="b">
        <f t="shared" si="37"/>
        <v>0</v>
      </c>
      <c r="CF9" s="44" t="b">
        <f t="shared" si="38"/>
        <v>0</v>
      </c>
      <c r="CG9" s="44">
        <f t="shared" si="39"/>
        <v>0</v>
      </c>
      <c r="CH9" s="44">
        <f t="shared" si="40"/>
        <v>0</v>
      </c>
      <c r="CI9" s="44">
        <f t="shared" si="41"/>
        <v>0</v>
      </c>
      <c r="CJ9" s="44">
        <f t="shared" si="42"/>
        <v>0</v>
      </c>
      <c r="CK9" s="44" t="b">
        <f t="shared" si="43"/>
        <v>0</v>
      </c>
      <c r="CL9" s="44" t="b">
        <f t="shared" si="44"/>
        <v>0</v>
      </c>
      <c r="CM9" s="44" t="b">
        <f t="shared" si="45"/>
        <v>0</v>
      </c>
      <c r="CN9" s="44" t="b">
        <f t="shared" si="46"/>
        <v>0</v>
      </c>
      <c r="CO9" s="44" t="b">
        <f t="shared" si="47"/>
        <v>0</v>
      </c>
      <c r="CP9" s="45" t="b">
        <f t="shared" si="48"/>
        <v>0</v>
      </c>
      <c r="CQ9" s="44" t="str">
        <f t="shared" si="16"/>
        <v>Equipe 05</v>
      </c>
      <c r="CR9" s="44">
        <f t="shared" si="17"/>
        <v>0</v>
      </c>
      <c r="CS9" s="44">
        <f t="shared" si="18"/>
        <v>1</v>
      </c>
      <c r="CT9" s="44" t="str">
        <f t="shared" si="49"/>
        <v>Equipe 05</v>
      </c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</row>
    <row r="10" spans="1:153" ht="16.5" customHeight="1" x14ac:dyDescent="0.25">
      <c r="A10" s="72"/>
      <c r="B10" s="118"/>
      <c r="C10" s="118"/>
      <c r="D10" s="118"/>
      <c r="E10" s="118"/>
      <c r="F10" s="118"/>
      <c r="G10" s="20"/>
      <c r="H10" s="20"/>
      <c r="I10" s="118"/>
      <c r="J10" s="118"/>
      <c r="K10" s="118"/>
      <c r="L10" s="118"/>
      <c r="M10" s="118"/>
      <c r="N10" s="71"/>
      <c r="O10" s="113"/>
      <c r="P10" s="114"/>
      <c r="Q10" s="114"/>
      <c r="R10" s="115"/>
      <c r="S10" s="126"/>
      <c r="T10" s="127"/>
      <c r="U10" s="24"/>
      <c r="V10" s="93" t="str">
        <f t="shared" si="0"/>
        <v>Equipe 06</v>
      </c>
      <c r="W10" s="93"/>
      <c r="X10" s="93"/>
      <c r="Y10" s="93"/>
      <c r="Z10" s="94"/>
      <c r="AA10" s="84">
        <f t="shared" si="1"/>
        <v>0</v>
      </c>
      <c r="AB10" s="85" t="str">
        <f t="shared" si="2"/>
        <v>u</v>
      </c>
      <c r="AC10" s="86">
        <f t="shared" si="50"/>
        <v>1</v>
      </c>
      <c r="AD10" s="87">
        <f t="shared" si="3"/>
        <v>0</v>
      </c>
      <c r="AE10" s="88">
        <f t="shared" si="4"/>
        <v>0</v>
      </c>
      <c r="AF10" s="88">
        <f t="shared" si="5"/>
        <v>0</v>
      </c>
      <c r="AG10" s="88">
        <f t="shared" si="6"/>
        <v>0</v>
      </c>
      <c r="AH10" s="88">
        <f t="shared" si="7"/>
        <v>0</v>
      </c>
      <c r="AI10" s="88">
        <f t="shared" si="8"/>
        <v>0</v>
      </c>
      <c r="AJ10" s="88">
        <f t="shared" si="9"/>
        <v>0</v>
      </c>
      <c r="AK10" s="89">
        <f t="shared" si="10"/>
        <v>0</v>
      </c>
      <c r="AL10" s="90">
        <f t="shared" si="11"/>
        <v>0</v>
      </c>
      <c r="AM10" s="88">
        <f t="shared" si="12"/>
        <v>0</v>
      </c>
      <c r="AN10" s="91">
        <f t="shared" si="19"/>
        <v>0</v>
      </c>
      <c r="AO10" s="84">
        <f t="shared" si="13"/>
        <v>0</v>
      </c>
      <c r="AP10" s="88">
        <f t="shared" si="20"/>
        <v>0</v>
      </c>
      <c r="AQ10" s="88">
        <f t="shared" si="14"/>
        <v>0</v>
      </c>
      <c r="AR10" s="48">
        <v>6</v>
      </c>
      <c r="AS10" s="48">
        <f t="shared" si="21"/>
        <v>6</v>
      </c>
      <c r="AT10" s="155" t="str">
        <f>'J01'!AT10:AX10</f>
        <v>Equipe 06</v>
      </c>
      <c r="AU10" s="156"/>
      <c r="AV10" s="156"/>
      <c r="AW10" s="156"/>
      <c r="AX10" s="157"/>
      <c r="AY10" s="4">
        <f t="shared" si="15"/>
        <v>1</v>
      </c>
      <c r="AZ10" s="13">
        <f>'J08'!AY10-AY10</f>
        <v>0</v>
      </c>
      <c r="BA10" s="5" t="str">
        <f>IF(AY10&gt;'J08'!AY10,'J08'!$BA$20,IF(AY10='J08'!AY10,'J08'!$AZ$20,IF(AY10&lt;'J08'!AY10,'J08'!$AY$20)))</f>
        <v>u</v>
      </c>
      <c r="BB10" s="22">
        <f t="shared" si="22"/>
        <v>6</v>
      </c>
      <c r="BC10" s="13">
        <f>SUMPRODUCT(($B$5:$F$14=AT10)*($BW$5:$BW$14))+SUMPRODUCT(($I$5:$M$14=AT10)*($BX$5:$BX$14))+'J08'!BC10</f>
        <v>0</v>
      </c>
      <c r="BD10" s="13">
        <f>SUMPRODUCT(($B$5:$F$14=AT10)*($BY$5:$BY$14))+SUMPRODUCT(($I$5:$M$14=AT10)*($BZ$5:$BZ$14))+'J08'!BD10</f>
        <v>0</v>
      </c>
      <c r="BE10" s="13">
        <f>SUMPRODUCT(($B$5:$F$14=AT10)*($CA$5:$CA$14))+SUMPRODUCT(($I$5:$M$14=AT10)*($CB$5:$CB$14))+'J08'!BE10</f>
        <v>0</v>
      </c>
      <c r="BF10" s="13">
        <f>SUMPRODUCT(($B$5:$F$14=AT10)*($CC$5:$CC$14))+SUMPRODUCT(($I$5:$M$14=AT10)*($CD$5:$CD$14))+'J08'!BF10</f>
        <v>0</v>
      </c>
      <c r="BG10" s="13">
        <f>SUMPRODUCT(($B$5:$F$14=AT10)*($CE$5:$CE$14))+SUMPRODUCT(($I$5:$M$14=AT10)*($CF$5:$CF$14))+'J08'!BG10</f>
        <v>0</v>
      </c>
      <c r="BH10" s="13">
        <f>SUMPRODUCT(($B$5:$F$14=AT10)*($CG$5:$CG$14))+SUMPRODUCT(($I$5:$M$14=AT10)*($CH$5:$CH$14))+'J08'!BH10</f>
        <v>0</v>
      </c>
      <c r="BI10" s="13">
        <f>SUMPRODUCT(($B$5:$F$14=AT10)*($CI$5:$CI$14))+SUMPRODUCT(($I$5:$M$14=AT10)*($CJ$5:$CJ$14))+'J08'!BI10</f>
        <v>0</v>
      </c>
      <c r="BJ10" s="6">
        <f t="shared" si="23"/>
        <v>0</v>
      </c>
      <c r="BK10" s="13">
        <f>SUMPRODUCT(($B$5:$F$14=AT10)*($CK$5:$CK$14))+'J08'!BK10</f>
        <v>0</v>
      </c>
      <c r="BL10" s="13">
        <f>SUMPRODUCT(($B$5:$F$14=AT10)*($CL$5:$CL$14))+'J08'!BL10</f>
        <v>0</v>
      </c>
      <c r="BM10" s="13">
        <f>SUMPRODUCT(($B$5:$F$14=AT10)*($CM$5:$CM$14))+'J08'!BM10</f>
        <v>0</v>
      </c>
      <c r="BN10" s="13">
        <f>SUMPRODUCT(($I$5:$M$14=AT10)*($CN$5:$CN$14))+'J08'!BN10</f>
        <v>0</v>
      </c>
      <c r="BO10" s="13">
        <f>SUMPRODUCT(($I$5:$M$14=AT10)*($CO$5:$CO$14))+'J08'!BO10</f>
        <v>0</v>
      </c>
      <c r="BP10" s="46">
        <f>SUMPRODUCT(($I$5:$M$14=AT10)*($CP$5:$CP$14))+'J08'!BP10</f>
        <v>0</v>
      </c>
      <c r="BQ10" s="44">
        <f t="shared" si="24"/>
        <v>0</v>
      </c>
      <c r="BR10" s="64">
        <f>BQ10+0.0000009</f>
        <v>8.9999999999999996E-7</v>
      </c>
      <c r="BS10" s="44">
        <f t="shared" si="25"/>
        <v>0</v>
      </c>
      <c r="BT10" s="44">
        <f t="shared" si="26"/>
        <v>0</v>
      </c>
      <c r="BU10" s="44">
        <f t="shared" si="27"/>
        <v>0</v>
      </c>
      <c r="BV10" s="44">
        <f t="shared" si="28"/>
        <v>0</v>
      </c>
      <c r="BW10" s="44">
        <f t="shared" si="29"/>
        <v>0</v>
      </c>
      <c r="BX10" s="44">
        <f t="shared" si="30"/>
        <v>0</v>
      </c>
      <c r="BY10" s="44">
        <f t="shared" si="31"/>
        <v>0</v>
      </c>
      <c r="BZ10" s="44">
        <f t="shared" si="32"/>
        <v>0</v>
      </c>
      <c r="CA10" s="44" t="b">
        <f t="shared" si="33"/>
        <v>0</v>
      </c>
      <c r="CB10" s="44" t="b">
        <f t="shared" si="34"/>
        <v>0</v>
      </c>
      <c r="CC10" s="44" t="b">
        <f t="shared" si="35"/>
        <v>0</v>
      </c>
      <c r="CD10" s="44" t="b">
        <f t="shared" si="36"/>
        <v>0</v>
      </c>
      <c r="CE10" s="44" t="b">
        <f t="shared" si="37"/>
        <v>0</v>
      </c>
      <c r="CF10" s="44" t="b">
        <f t="shared" si="38"/>
        <v>0</v>
      </c>
      <c r="CG10" s="44">
        <f t="shared" si="39"/>
        <v>0</v>
      </c>
      <c r="CH10" s="44">
        <f t="shared" si="40"/>
        <v>0</v>
      </c>
      <c r="CI10" s="44">
        <f t="shared" si="41"/>
        <v>0</v>
      </c>
      <c r="CJ10" s="44">
        <f t="shared" si="42"/>
        <v>0</v>
      </c>
      <c r="CK10" s="44" t="b">
        <f t="shared" si="43"/>
        <v>0</v>
      </c>
      <c r="CL10" s="44" t="b">
        <f t="shared" si="44"/>
        <v>0</v>
      </c>
      <c r="CM10" s="44" t="b">
        <f t="shared" si="45"/>
        <v>0</v>
      </c>
      <c r="CN10" s="44" t="b">
        <f t="shared" si="46"/>
        <v>0</v>
      </c>
      <c r="CO10" s="44" t="b">
        <f t="shared" si="47"/>
        <v>0</v>
      </c>
      <c r="CP10" s="45" t="b">
        <f t="shared" si="48"/>
        <v>0</v>
      </c>
      <c r="CQ10" s="44" t="str">
        <f t="shared" si="16"/>
        <v>Equipe 06</v>
      </c>
      <c r="CR10" s="44">
        <f t="shared" si="17"/>
        <v>0</v>
      </c>
      <c r="CS10" s="44">
        <f t="shared" si="18"/>
        <v>1</v>
      </c>
      <c r="CT10" s="44" t="str">
        <f t="shared" si="49"/>
        <v>Equipe 06</v>
      </c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</row>
    <row r="11" spans="1:153" ht="16.5" customHeight="1" thickBot="1" x14ac:dyDescent="0.3">
      <c r="A11" s="73"/>
      <c r="B11" s="123"/>
      <c r="C11" s="123"/>
      <c r="D11" s="123"/>
      <c r="E11" s="123"/>
      <c r="F11" s="123"/>
      <c r="G11" s="74"/>
      <c r="H11" s="74"/>
      <c r="I11" s="123"/>
      <c r="J11" s="123"/>
      <c r="K11" s="123"/>
      <c r="L11" s="123"/>
      <c r="M11" s="123"/>
      <c r="N11" s="75"/>
      <c r="O11" s="148"/>
      <c r="P11" s="149"/>
      <c r="Q11" s="149"/>
      <c r="R11" s="150"/>
      <c r="S11" s="124"/>
      <c r="T11" s="125"/>
      <c r="U11" s="24"/>
      <c r="V11" s="93" t="str">
        <f t="shared" si="0"/>
        <v>Equipe 07</v>
      </c>
      <c r="W11" s="93"/>
      <c r="X11" s="93"/>
      <c r="Y11" s="93"/>
      <c r="Z11" s="94"/>
      <c r="AA11" s="84">
        <f t="shared" si="1"/>
        <v>0</v>
      </c>
      <c r="AB11" s="85" t="str">
        <f t="shared" si="2"/>
        <v>u</v>
      </c>
      <c r="AC11" s="86">
        <f t="shared" si="50"/>
        <v>1</v>
      </c>
      <c r="AD11" s="87">
        <f t="shared" si="3"/>
        <v>0</v>
      </c>
      <c r="AE11" s="88">
        <f t="shared" si="4"/>
        <v>0</v>
      </c>
      <c r="AF11" s="88">
        <f t="shared" si="5"/>
        <v>0</v>
      </c>
      <c r="AG11" s="88">
        <f t="shared" si="6"/>
        <v>0</v>
      </c>
      <c r="AH11" s="88">
        <f t="shared" si="7"/>
        <v>0</v>
      </c>
      <c r="AI11" s="88">
        <f t="shared" si="8"/>
        <v>0</v>
      </c>
      <c r="AJ11" s="88">
        <f t="shared" si="9"/>
        <v>0</v>
      </c>
      <c r="AK11" s="89">
        <f t="shared" si="10"/>
        <v>0</v>
      </c>
      <c r="AL11" s="90">
        <f t="shared" si="11"/>
        <v>0</v>
      </c>
      <c r="AM11" s="88">
        <f t="shared" si="12"/>
        <v>0</v>
      </c>
      <c r="AN11" s="91">
        <f t="shared" si="19"/>
        <v>0</v>
      </c>
      <c r="AO11" s="84">
        <f t="shared" si="13"/>
        <v>0</v>
      </c>
      <c r="AP11" s="88">
        <f t="shared" si="20"/>
        <v>0</v>
      </c>
      <c r="AQ11" s="88">
        <f t="shared" si="14"/>
        <v>0</v>
      </c>
      <c r="AR11" s="48">
        <v>7</v>
      </c>
      <c r="AS11" s="48">
        <f t="shared" si="21"/>
        <v>7</v>
      </c>
      <c r="AT11" s="155" t="str">
        <f>'J01'!AT11:AX11</f>
        <v>Equipe 07</v>
      </c>
      <c r="AU11" s="156"/>
      <c r="AV11" s="156"/>
      <c r="AW11" s="156"/>
      <c r="AX11" s="157"/>
      <c r="AY11" s="4">
        <f t="shared" si="15"/>
        <v>1</v>
      </c>
      <c r="AZ11" s="13">
        <f>'J08'!AY11-AY11</f>
        <v>0</v>
      </c>
      <c r="BA11" s="5" t="str">
        <f>IF(AY11&gt;'J08'!AY11,'J08'!$BA$20,IF(AY11='J08'!AY11,'J08'!$AZ$20,IF(AY11&lt;'J08'!AY11,'J08'!$AY$20)))</f>
        <v>u</v>
      </c>
      <c r="BB11" s="22">
        <f t="shared" si="22"/>
        <v>7</v>
      </c>
      <c r="BC11" s="13">
        <f>SUMPRODUCT(($B$5:$F$14=AT11)*($BW$5:$BW$14))+SUMPRODUCT(($I$5:$M$14=AT11)*($BX$5:$BX$14))+'J08'!BC11</f>
        <v>0</v>
      </c>
      <c r="BD11" s="13">
        <f>SUMPRODUCT(($B$5:$F$14=AT11)*($BY$5:$BY$14))+SUMPRODUCT(($I$5:$M$14=AT11)*($BZ$5:$BZ$14))+'J08'!BD11</f>
        <v>0</v>
      </c>
      <c r="BE11" s="13">
        <f>SUMPRODUCT(($B$5:$F$14=AT11)*($CA$5:$CA$14))+SUMPRODUCT(($I$5:$M$14=AT11)*($CB$5:$CB$14))+'J08'!BE11</f>
        <v>0</v>
      </c>
      <c r="BF11" s="13">
        <f>SUMPRODUCT(($B$5:$F$14=AT11)*($CC$5:$CC$14))+SUMPRODUCT(($I$5:$M$14=AT11)*($CD$5:$CD$14))+'J08'!BF11</f>
        <v>0</v>
      </c>
      <c r="BG11" s="13">
        <f>SUMPRODUCT(($B$5:$F$14=AT11)*($CE$5:$CE$14))+SUMPRODUCT(($I$5:$M$14=AT11)*($CF$5:$CF$14))+'J08'!BG11</f>
        <v>0</v>
      </c>
      <c r="BH11" s="13">
        <f>SUMPRODUCT(($B$5:$F$14=AT11)*($CG$5:$CG$14))+SUMPRODUCT(($I$5:$M$14=AT11)*($CH$5:$CH$14))+'J08'!BH11</f>
        <v>0</v>
      </c>
      <c r="BI11" s="13">
        <f>SUMPRODUCT(($B$5:$F$14=AT11)*($CI$5:$CI$14))+SUMPRODUCT(($I$5:$M$14=AT11)*($CJ$5:$CJ$14))+'J08'!BI11</f>
        <v>0</v>
      </c>
      <c r="BJ11" s="6">
        <f t="shared" si="23"/>
        <v>0</v>
      </c>
      <c r="BK11" s="13">
        <f>SUMPRODUCT(($B$5:$F$14=AT11)*($CK$5:$CK$14))+'J08'!BK11</f>
        <v>0</v>
      </c>
      <c r="BL11" s="13">
        <f>SUMPRODUCT(($B$5:$F$14=AT11)*($CL$5:$CL$14))+'J08'!BL11</f>
        <v>0</v>
      </c>
      <c r="BM11" s="13">
        <f>SUMPRODUCT(($B$5:$F$14=AT11)*($CM$5:$CM$14))+'J08'!BM11</f>
        <v>0</v>
      </c>
      <c r="BN11" s="13">
        <f>SUMPRODUCT(($I$5:$M$14=AT11)*($CN$5:$CN$14))+'J08'!BN11</f>
        <v>0</v>
      </c>
      <c r="BO11" s="13">
        <f>SUMPRODUCT(($I$5:$M$14=AT11)*($CO$5:$CO$14))+'J08'!BO11</f>
        <v>0</v>
      </c>
      <c r="BP11" s="46">
        <f>SUMPRODUCT(($I$5:$M$14=AT11)*($CP$5:$CP$14))+'J08'!BP11</f>
        <v>0</v>
      </c>
      <c r="BQ11" s="44">
        <f t="shared" si="24"/>
        <v>0</v>
      </c>
      <c r="BR11" s="64">
        <f>BQ11+0.0000008</f>
        <v>7.9999999999999996E-7</v>
      </c>
      <c r="BS11" s="44">
        <f t="shared" si="25"/>
        <v>0</v>
      </c>
      <c r="BT11" s="44">
        <f t="shared" si="26"/>
        <v>0</v>
      </c>
      <c r="BU11" s="44">
        <f t="shared" si="27"/>
        <v>0</v>
      </c>
      <c r="BV11" s="44">
        <f t="shared" si="28"/>
        <v>0</v>
      </c>
      <c r="BW11" s="44">
        <f t="shared" si="29"/>
        <v>0</v>
      </c>
      <c r="BX11" s="44">
        <f t="shared" si="30"/>
        <v>0</v>
      </c>
      <c r="BY11" s="44">
        <f t="shared" si="31"/>
        <v>0</v>
      </c>
      <c r="BZ11" s="44">
        <f t="shared" si="32"/>
        <v>0</v>
      </c>
      <c r="CA11" s="44" t="b">
        <f t="shared" si="33"/>
        <v>0</v>
      </c>
      <c r="CB11" s="44" t="b">
        <f t="shared" si="34"/>
        <v>0</v>
      </c>
      <c r="CC11" s="44" t="b">
        <f t="shared" si="35"/>
        <v>0</v>
      </c>
      <c r="CD11" s="44" t="b">
        <f t="shared" si="36"/>
        <v>0</v>
      </c>
      <c r="CE11" s="44" t="b">
        <f t="shared" si="37"/>
        <v>0</v>
      </c>
      <c r="CF11" s="44" t="b">
        <f t="shared" si="38"/>
        <v>0</v>
      </c>
      <c r="CG11" s="44">
        <f t="shared" si="39"/>
        <v>0</v>
      </c>
      <c r="CH11" s="44">
        <f t="shared" si="40"/>
        <v>0</v>
      </c>
      <c r="CI11" s="44">
        <f t="shared" si="41"/>
        <v>0</v>
      </c>
      <c r="CJ11" s="44">
        <f t="shared" si="42"/>
        <v>0</v>
      </c>
      <c r="CK11" s="44" t="b">
        <f t="shared" si="43"/>
        <v>0</v>
      </c>
      <c r="CL11" s="44" t="b">
        <f t="shared" si="44"/>
        <v>0</v>
      </c>
      <c r="CM11" s="44" t="b">
        <f t="shared" si="45"/>
        <v>0</v>
      </c>
      <c r="CN11" s="44" t="b">
        <f t="shared" si="46"/>
        <v>0</v>
      </c>
      <c r="CO11" s="44" t="b">
        <f t="shared" si="47"/>
        <v>0</v>
      </c>
      <c r="CP11" s="45" t="b">
        <f t="shared" si="48"/>
        <v>0</v>
      </c>
      <c r="CQ11" s="44" t="str">
        <f t="shared" si="16"/>
        <v>Equipe 07</v>
      </c>
      <c r="CR11" s="44">
        <f t="shared" si="17"/>
        <v>0</v>
      </c>
      <c r="CS11" s="44">
        <f t="shared" si="18"/>
        <v>1</v>
      </c>
      <c r="CT11" s="44" t="str">
        <f t="shared" si="49"/>
        <v>Equipe 07</v>
      </c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</row>
    <row r="12" spans="1:153" ht="16.5" customHeight="1" thickTop="1" x14ac:dyDescent="0.25">
      <c r="A12" s="38"/>
      <c r="B12" s="101"/>
      <c r="C12" s="101"/>
      <c r="D12" s="101"/>
      <c r="E12" s="101"/>
      <c r="F12" s="101"/>
      <c r="G12" s="39"/>
      <c r="H12" s="39"/>
      <c r="I12" s="101"/>
      <c r="J12" s="101"/>
      <c r="K12" s="101"/>
      <c r="L12" s="101"/>
      <c r="M12" s="101"/>
      <c r="N12" s="38"/>
      <c r="O12" s="24"/>
      <c r="P12" s="24"/>
      <c r="Q12" s="24"/>
      <c r="R12" s="24"/>
      <c r="S12" s="24"/>
      <c r="T12" s="24"/>
      <c r="U12" s="24"/>
      <c r="V12" s="93" t="str">
        <f t="shared" si="0"/>
        <v>Equipe 08</v>
      </c>
      <c r="W12" s="93"/>
      <c r="X12" s="93"/>
      <c r="Y12" s="93"/>
      <c r="Z12" s="94"/>
      <c r="AA12" s="84">
        <f t="shared" si="1"/>
        <v>0</v>
      </c>
      <c r="AB12" s="85" t="str">
        <f t="shared" si="2"/>
        <v>u</v>
      </c>
      <c r="AC12" s="86">
        <f t="shared" si="50"/>
        <v>1</v>
      </c>
      <c r="AD12" s="87">
        <f t="shared" si="3"/>
        <v>0</v>
      </c>
      <c r="AE12" s="88">
        <f t="shared" si="4"/>
        <v>0</v>
      </c>
      <c r="AF12" s="88">
        <f t="shared" si="5"/>
        <v>0</v>
      </c>
      <c r="AG12" s="88">
        <f t="shared" si="6"/>
        <v>0</v>
      </c>
      <c r="AH12" s="88">
        <f t="shared" si="7"/>
        <v>0</v>
      </c>
      <c r="AI12" s="88">
        <f t="shared" si="8"/>
        <v>0</v>
      </c>
      <c r="AJ12" s="88">
        <f t="shared" si="9"/>
        <v>0</v>
      </c>
      <c r="AK12" s="89">
        <f t="shared" si="10"/>
        <v>0</v>
      </c>
      <c r="AL12" s="90">
        <f t="shared" si="11"/>
        <v>0</v>
      </c>
      <c r="AM12" s="88">
        <f t="shared" si="12"/>
        <v>0</v>
      </c>
      <c r="AN12" s="91">
        <f t="shared" si="19"/>
        <v>0</v>
      </c>
      <c r="AO12" s="84">
        <f t="shared" si="13"/>
        <v>0</v>
      </c>
      <c r="AP12" s="88">
        <f t="shared" si="20"/>
        <v>0</v>
      </c>
      <c r="AQ12" s="88">
        <f t="shared" si="14"/>
        <v>0</v>
      </c>
      <c r="AR12" s="48">
        <v>8</v>
      </c>
      <c r="AS12" s="48">
        <f t="shared" si="21"/>
        <v>8</v>
      </c>
      <c r="AT12" s="155" t="str">
        <f>'J01'!AT12:AX12</f>
        <v>Equipe 08</v>
      </c>
      <c r="AU12" s="156"/>
      <c r="AV12" s="156"/>
      <c r="AW12" s="156"/>
      <c r="AX12" s="157"/>
      <c r="AY12" s="4">
        <f t="shared" si="15"/>
        <v>1</v>
      </c>
      <c r="AZ12" s="13">
        <f>'J08'!AY12-AY12</f>
        <v>0</v>
      </c>
      <c r="BA12" s="5" t="str">
        <f>IF(AY12&gt;'J08'!AY12,'J08'!$BA$20,IF(AY12='J08'!AY12,'J08'!$AZ$20,IF(AY12&lt;'J08'!AY12,'J08'!$AY$20)))</f>
        <v>u</v>
      </c>
      <c r="BB12" s="22">
        <f t="shared" si="22"/>
        <v>8</v>
      </c>
      <c r="BC12" s="13">
        <f>SUMPRODUCT(($B$5:$F$14=AT12)*($BW$5:$BW$14))+SUMPRODUCT(($I$5:$M$14=AT12)*($BX$5:$BX$14))+'J08'!BC12</f>
        <v>0</v>
      </c>
      <c r="BD12" s="13">
        <f>SUMPRODUCT(($B$5:$F$14=AT12)*($BY$5:$BY$14))+SUMPRODUCT(($I$5:$M$14=AT12)*($BZ$5:$BZ$14))+'J08'!BD12</f>
        <v>0</v>
      </c>
      <c r="BE12" s="13">
        <f>SUMPRODUCT(($B$5:$F$14=AT12)*($CA$5:$CA$14))+SUMPRODUCT(($I$5:$M$14=AT12)*($CB$5:$CB$14))+'J08'!BE12</f>
        <v>0</v>
      </c>
      <c r="BF12" s="13">
        <f>SUMPRODUCT(($B$5:$F$14=AT12)*($CC$5:$CC$14))+SUMPRODUCT(($I$5:$M$14=AT12)*($CD$5:$CD$14))+'J08'!BF12</f>
        <v>0</v>
      </c>
      <c r="BG12" s="13">
        <f>SUMPRODUCT(($B$5:$F$14=AT12)*($CE$5:$CE$14))+SUMPRODUCT(($I$5:$M$14=AT12)*($CF$5:$CF$14))+'J08'!BG12</f>
        <v>0</v>
      </c>
      <c r="BH12" s="13">
        <f>SUMPRODUCT(($B$5:$F$14=AT12)*($CG$5:$CG$14))+SUMPRODUCT(($I$5:$M$14=AT12)*($CH$5:$CH$14))+'J08'!BH12</f>
        <v>0</v>
      </c>
      <c r="BI12" s="13">
        <f>SUMPRODUCT(($B$5:$F$14=AT12)*($CI$5:$CI$14))+SUMPRODUCT(($I$5:$M$14=AT12)*($CJ$5:$CJ$14))+'J08'!BI12</f>
        <v>0</v>
      </c>
      <c r="BJ12" s="6">
        <f t="shared" si="23"/>
        <v>0</v>
      </c>
      <c r="BK12" s="13">
        <f>SUMPRODUCT(($B$5:$F$14=AT12)*($CK$5:$CK$14))+'J08'!BK12</f>
        <v>0</v>
      </c>
      <c r="BL12" s="13">
        <f>SUMPRODUCT(($B$5:$F$14=AT12)*($CL$5:$CL$14))+'J08'!BL12</f>
        <v>0</v>
      </c>
      <c r="BM12" s="13">
        <f>SUMPRODUCT(($B$5:$F$14=AT12)*($CM$5:$CM$14))+'J08'!BM12</f>
        <v>0</v>
      </c>
      <c r="BN12" s="13">
        <f>SUMPRODUCT(($I$5:$M$14=AT12)*($CN$5:$CN$14))+'J08'!BN12</f>
        <v>0</v>
      </c>
      <c r="BO12" s="13">
        <f>SUMPRODUCT(($I$5:$M$14=AT12)*($CO$5:$CO$14))+'J08'!BO12</f>
        <v>0</v>
      </c>
      <c r="BP12" s="46">
        <f>SUMPRODUCT(($I$5:$M$14=AT12)*($CP$5:$CP$14))+'J08'!BP12</f>
        <v>0</v>
      </c>
      <c r="BQ12" s="44">
        <f t="shared" si="24"/>
        <v>0</v>
      </c>
      <c r="BR12" s="64">
        <f>BQ12+0.0000007</f>
        <v>6.9999999999999997E-7</v>
      </c>
      <c r="BS12" s="44">
        <f t="shared" si="25"/>
        <v>0</v>
      </c>
      <c r="BT12" s="44">
        <f t="shared" si="26"/>
        <v>0</v>
      </c>
      <c r="BU12" s="44">
        <f t="shared" si="27"/>
        <v>0</v>
      </c>
      <c r="BV12" s="44">
        <f t="shared" si="28"/>
        <v>0</v>
      </c>
      <c r="BW12" s="44">
        <f t="shared" si="29"/>
        <v>0</v>
      </c>
      <c r="BX12" s="44">
        <f t="shared" si="30"/>
        <v>0</v>
      </c>
      <c r="BY12" s="44">
        <f t="shared" si="31"/>
        <v>0</v>
      </c>
      <c r="BZ12" s="44">
        <f t="shared" si="32"/>
        <v>0</v>
      </c>
      <c r="CA12" s="44" t="b">
        <f t="shared" si="33"/>
        <v>0</v>
      </c>
      <c r="CB12" s="44" t="b">
        <f t="shared" si="34"/>
        <v>0</v>
      </c>
      <c r="CC12" s="44" t="b">
        <f t="shared" si="35"/>
        <v>0</v>
      </c>
      <c r="CD12" s="44" t="b">
        <f t="shared" si="36"/>
        <v>0</v>
      </c>
      <c r="CE12" s="44" t="b">
        <f t="shared" si="37"/>
        <v>0</v>
      </c>
      <c r="CF12" s="44" t="b">
        <f t="shared" si="38"/>
        <v>0</v>
      </c>
      <c r="CG12" s="44">
        <f t="shared" si="39"/>
        <v>0</v>
      </c>
      <c r="CH12" s="44">
        <f t="shared" si="40"/>
        <v>0</v>
      </c>
      <c r="CI12" s="44">
        <f t="shared" si="41"/>
        <v>0</v>
      </c>
      <c r="CJ12" s="44">
        <f t="shared" si="42"/>
        <v>0</v>
      </c>
      <c r="CK12" s="44" t="b">
        <f t="shared" si="43"/>
        <v>0</v>
      </c>
      <c r="CL12" s="44" t="b">
        <f t="shared" si="44"/>
        <v>0</v>
      </c>
      <c r="CM12" s="44" t="b">
        <f t="shared" si="45"/>
        <v>0</v>
      </c>
      <c r="CN12" s="44" t="b">
        <f t="shared" si="46"/>
        <v>0</v>
      </c>
      <c r="CO12" s="44" t="b">
        <f t="shared" si="47"/>
        <v>0</v>
      </c>
      <c r="CP12" s="45" t="b">
        <f t="shared" si="48"/>
        <v>0</v>
      </c>
      <c r="CQ12" s="44" t="str">
        <f t="shared" si="16"/>
        <v>Equipe 08</v>
      </c>
      <c r="CR12" s="44">
        <f t="shared" si="17"/>
        <v>0</v>
      </c>
      <c r="CS12" s="44">
        <f t="shared" si="18"/>
        <v>1</v>
      </c>
      <c r="CT12" s="44" t="str">
        <f t="shared" si="49"/>
        <v>Equipe 08</v>
      </c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48"/>
      <c r="EW12" s="48"/>
    </row>
    <row r="13" spans="1:153" ht="16.5" customHeight="1" x14ac:dyDescent="0.25">
      <c r="A13" s="38"/>
      <c r="B13" s="101"/>
      <c r="C13" s="101"/>
      <c r="D13" s="101"/>
      <c r="E13" s="101"/>
      <c r="F13" s="101"/>
      <c r="G13" s="39"/>
      <c r="H13" s="39"/>
      <c r="I13" s="101"/>
      <c r="J13" s="101"/>
      <c r="K13" s="101"/>
      <c r="L13" s="101"/>
      <c r="M13" s="101"/>
      <c r="N13" s="38"/>
      <c r="O13" s="24"/>
      <c r="P13" s="24"/>
      <c r="Q13" s="24"/>
      <c r="R13" s="24"/>
      <c r="S13" s="24"/>
      <c r="T13" s="24"/>
      <c r="U13" s="24"/>
      <c r="V13" s="93" t="str">
        <f t="shared" si="0"/>
        <v>Equipe 09</v>
      </c>
      <c r="W13" s="93"/>
      <c r="X13" s="93"/>
      <c r="Y13" s="93"/>
      <c r="Z13" s="94"/>
      <c r="AA13" s="84">
        <f t="shared" si="1"/>
        <v>0</v>
      </c>
      <c r="AB13" s="85" t="str">
        <f t="shared" si="2"/>
        <v>u</v>
      </c>
      <c r="AC13" s="86">
        <f t="shared" si="50"/>
        <v>1</v>
      </c>
      <c r="AD13" s="87">
        <f t="shared" si="3"/>
        <v>0</v>
      </c>
      <c r="AE13" s="88">
        <f t="shared" si="4"/>
        <v>0</v>
      </c>
      <c r="AF13" s="88">
        <f t="shared" si="5"/>
        <v>0</v>
      </c>
      <c r="AG13" s="88">
        <f t="shared" si="6"/>
        <v>0</v>
      </c>
      <c r="AH13" s="88">
        <f t="shared" si="7"/>
        <v>0</v>
      </c>
      <c r="AI13" s="88">
        <f t="shared" si="8"/>
        <v>0</v>
      </c>
      <c r="AJ13" s="88">
        <f t="shared" si="9"/>
        <v>0</v>
      </c>
      <c r="AK13" s="89">
        <f t="shared" si="10"/>
        <v>0</v>
      </c>
      <c r="AL13" s="90">
        <f t="shared" si="11"/>
        <v>0</v>
      </c>
      <c r="AM13" s="88">
        <f t="shared" si="12"/>
        <v>0</v>
      </c>
      <c r="AN13" s="91">
        <f t="shared" si="19"/>
        <v>0</v>
      </c>
      <c r="AO13" s="84">
        <f t="shared" si="13"/>
        <v>0</v>
      </c>
      <c r="AP13" s="88">
        <f t="shared" si="20"/>
        <v>0</v>
      </c>
      <c r="AQ13" s="88">
        <f t="shared" si="14"/>
        <v>0</v>
      </c>
      <c r="AR13" s="48">
        <v>9</v>
      </c>
      <c r="AS13" s="48">
        <f t="shared" si="21"/>
        <v>9</v>
      </c>
      <c r="AT13" s="155" t="str">
        <f>'J01'!AT13:AX13</f>
        <v>Equipe 09</v>
      </c>
      <c r="AU13" s="156"/>
      <c r="AV13" s="156"/>
      <c r="AW13" s="156"/>
      <c r="AX13" s="157"/>
      <c r="AY13" s="4">
        <f t="shared" si="15"/>
        <v>1</v>
      </c>
      <c r="AZ13" s="13">
        <f>'J08'!AY13-AY13</f>
        <v>0</v>
      </c>
      <c r="BA13" s="5" t="str">
        <f>IF(AY13&gt;'J08'!AY13,'J08'!$BA$20,IF(AY13='J08'!AY13,'J08'!$AZ$20,IF(AY13&lt;'J08'!AY13,'J08'!$AY$20)))</f>
        <v>u</v>
      </c>
      <c r="BB13" s="22">
        <f t="shared" si="22"/>
        <v>9</v>
      </c>
      <c r="BC13" s="13">
        <f>SUMPRODUCT(($B$5:$F$14=AT13)*($BW$5:$BW$14))+SUMPRODUCT(($I$5:$M$14=AT13)*($BX$5:$BX$14))+'J08'!BC13</f>
        <v>0</v>
      </c>
      <c r="BD13" s="13">
        <f>SUMPRODUCT(($B$5:$F$14=AT13)*($BY$5:$BY$14))+SUMPRODUCT(($I$5:$M$14=AT13)*($BZ$5:$BZ$14))+'J08'!BD13</f>
        <v>0</v>
      </c>
      <c r="BE13" s="13">
        <f>SUMPRODUCT(($B$5:$F$14=AT13)*($CA$5:$CA$14))+SUMPRODUCT(($I$5:$M$14=AT13)*($CB$5:$CB$14))+'J08'!BE13</f>
        <v>0</v>
      </c>
      <c r="BF13" s="13">
        <f>SUMPRODUCT(($B$5:$F$14=AT13)*($CC$5:$CC$14))+SUMPRODUCT(($I$5:$M$14=AT13)*($CD$5:$CD$14))+'J08'!BF13</f>
        <v>0</v>
      </c>
      <c r="BG13" s="13">
        <f>SUMPRODUCT(($B$5:$F$14=AT13)*($CE$5:$CE$14))+SUMPRODUCT(($I$5:$M$14=AT13)*($CF$5:$CF$14))+'J08'!BG13</f>
        <v>0</v>
      </c>
      <c r="BH13" s="13">
        <f>SUMPRODUCT(($B$5:$F$14=AT13)*($CG$5:$CG$14))+SUMPRODUCT(($I$5:$M$14=AT13)*($CH$5:$CH$14))+'J08'!BH13</f>
        <v>0</v>
      </c>
      <c r="BI13" s="13">
        <f>SUMPRODUCT(($B$5:$F$14=AT13)*($CI$5:$CI$14))+SUMPRODUCT(($I$5:$M$14=AT13)*($CJ$5:$CJ$14))+'J08'!BI13</f>
        <v>0</v>
      </c>
      <c r="BJ13" s="6">
        <f t="shared" si="23"/>
        <v>0</v>
      </c>
      <c r="BK13" s="13">
        <f>SUMPRODUCT(($B$5:$F$14=AT13)*($CK$5:$CK$14))+'J08'!BK13</f>
        <v>0</v>
      </c>
      <c r="BL13" s="13">
        <f>SUMPRODUCT(($B$5:$F$14=AT13)*($CL$5:$CL$14))+'J08'!BL13</f>
        <v>0</v>
      </c>
      <c r="BM13" s="13">
        <f>SUMPRODUCT(($B$5:$F$14=AT13)*($CM$5:$CM$14))+'J08'!BM13</f>
        <v>0</v>
      </c>
      <c r="BN13" s="13">
        <f>SUMPRODUCT(($I$5:$M$14=AT13)*($CN$5:$CN$14))+'J08'!BN13</f>
        <v>0</v>
      </c>
      <c r="BO13" s="13">
        <f>SUMPRODUCT(($I$5:$M$14=AT13)*($CO$5:$CO$14))+'J08'!BO13</f>
        <v>0</v>
      </c>
      <c r="BP13" s="46">
        <f>SUMPRODUCT(($I$5:$M$14=AT13)*($CP$5:$CP$14))+'J08'!BP13</f>
        <v>0</v>
      </c>
      <c r="BQ13" s="44">
        <f t="shared" si="24"/>
        <v>0</v>
      </c>
      <c r="BR13" s="64">
        <f>BQ13+0.0000006</f>
        <v>5.9999999999999997E-7</v>
      </c>
      <c r="BS13" s="44">
        <f t="shared" si="25"/>
        <v>0</v>
      </c>
      <c r="BT13" s="44">
        <f t="shared" si="26"/>
        <v>0</v>
      </c>
      <c r="BU13" s="44">
        <f t="shared" si="27"/>
        <v>0</v>
      </c>
      <c r="BV13" s="44">
        <f t="shared" si="28"/>
        <v>0</v>
      </c>
      <c r="BW13" s="44">
        <f t="shared" si="29"/>
        <v>0</v>
      </c>
      <c r="BX13" s="44">
        <f t="shared" si="30"/>
        <v>0</v>
      </c>
      <c r="BY13" s="44">
        <f t="shared" si="31"/>
        <v>0</v>
      </c>
      <c r="BZ13" s="44">
        <f t="shared" si="32"/>
        <v>0</v>
      </c>
      <c r="CA13" s="44" t="b">
        <f t="shared" si="33"/>
        <v>0</v>
      </c>
      <c r="CB13" s="44" t="b">
        <f t="shared" si="34"/>
        <v>0</v>
      </c>
      <c r="CC13" s="44" t="b">
        <f t="shared" si="35"/>
        <v>0</v>
      </c>
      <c r="CD13" s="44" t="b">
        <f t="shared" si="36"/>
        <v>0</v>
      </c>
      <c r="CE13" s="44" t="b">
        <f t="shared" si="37"/>
        <v>0</v>
      </c>
      <c r="CF13" s="44" t="b">
        <f t="shared" si="38"/>
        <v>0</v>
      </c>
      <c r="CG13" s="44">
        <f t="shared" si="39"/>
        <v>0</v>
      </c>
      <c r="CH13" s="44">
        <f t="shared" si="40"/>
        <v>0</v>
      </c>
      <c r="CI13" s="44">
        <f t="shared" si="41"/>
        <v>0</v>
      </c>
      <c r="CJ13" s="44">
        <f t="shared" si="42"/>
        <v>0</v>
      </c>
      <c r="CK13" s="44" t="b">
        <f t="shared" si="43"/>
        <v>0</v>
      </c>
      <c r="CL13" s="44" t="b">
        <f t="shared" si="44"/>
        <v>0</v>
      </c>
      <c r="CM13" s="44" t="b">
        <f t="shared" si="45"/>
        <v>0</v>
      </c>
      <c r="CN13" s="44" t="b">
        <f t="shared" si="46"/>
        <v>0</v>
      </c>
      <c r="CO13" s="44" t="b">
        <f t="shared" si="47"/>
        <v>0</v>
      </c>
      <c r="CP13" s="45" t="b">
        <f t="shared" si="48"/>
        <v>0</v>
      </c>
      <c r="CQ13" s="44" t="str">
        <f t="shared" si="16"/>
        <v>Equipe 09</v>
      </c>
      <c r="CR13" s="44">
        <f t="shared" si="17"/>
        <v>0</v>
      </c>
      <c r="CS13" s="44">
        <f t="shared" si="18"/>
        <v>1</v>
      </c>
      <c r="CT13" s="44" t="str">
        <f t="shared" si="49"/>
        <v>Equipe 09</v>
      </c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</row>
    <row r="14" spans="1:153" ht="16.5" customHeight="1" x14ac:dyDescent="0.25">
      <c r="A14" s="38"/>
      <c r="B14" s="101"/>
      <c r="C14" s="101"/>
      <c r="D14" s="101"/>
      <c r="E14" s="101"/>
      <c r="F14" s="101"/>
      <c r="G14" s="39"/>
      <c r="H14" s="39"/>
      <c r="I14" s="101"/>
      <c r="J14" s="101"/>
      <c r="K14" s="101"/>
      <c r="L14" s="101"/>
      <c r="M14" s="101"/>
      <c r="N14" s="38"/>
      <c r="O14" s="24"/>
      <c r="P14" s="24"/>
      <c r="Q14" s="24"/>
      <c r="R14" s="24"/>
      <c r="S14" s="24"/>
      <c r="T14" s="24"/>
      <c r="U14" s="24"/>
      <c r="V14" s="93" t="str">
        <f t="shared" si="0"/>
        <v>Equipe 10</v>
      </c>
      <c r="W14" s="93"/>
      <c r="X14" s="93"/>
      <c r="Y14" s="93"/>
      <c r="Z14" s="94"/>
      <c r="AA14" s="84">
        <f t="shared" si="1"/>
        <v>0</v>
      </c>
      <c r="AB14" s="85" t="str">
        <f t="shared" si="2"/>
        <v>u</v>
      </c>
      <c r="AC14" s="86">
        <f t="shared" si="50"/>
        <v>1</v>
      </c>
      <c r="AD14" s="87">
        <f t="shared" si="3"/>
        <v>0</v>
      </c>
      <c r="AE14" s="88">
        <f t="shared" si="4"/>
        <v>0</v>
      </c>
      <c r="AF14" s="88">
        <f t="shared" si="5"/>
        <v>0</v>
      </c>
      <c r="AG14" s="88">
        <f t="shared" si="6"/>
        <v>0</v>
      </c>
      <c r="AH14" s="88">
        <f t="shared" si="7"/>
        <v>0</v>
      </c>
      <c r="AI14" s="88">
        <f t="shared" si="8"/>
        <v>0</v>
      </c>
      <c r="AJ14" s="88">
        <f t="shared" si="9"/>
        <v>0</v>
      </c>
      <c r="AK14" s="89">
        <f t="shared" si="10"/>
        <v>0</v>
      </c>
      <c r="AL14" s="90">
        <f t="shared" si="11"/>
        <v>0</v>
      </c>
      <c r="AM14" s="88">
        <f t="shared" si="12"/>
        <v>0</v>
      </c>
      <c r="AN14" s="91">
        <f t="shared" si="19"/>
        <v>0</v>
      </c>
      <c r="AO14" s="84">
        <f t="shared" si="13"/>
        <v>0</v>
      </c>
      <c r="AP14" s="88">
        <f t="shared" si="20"/>
        <v>0</v>
      </c>
      <c r="AQ14" s="88">
        <f t="shared" si="14"/>
        <v>0</v>
      </c>
      <c r="AR14" s="48">
        <v>10</v>
      </c>
      <c r="AS14" s="48">
        <f t="shared" si="21"/>
        <v>10</v>
      </c>
      <c r="AT14" s="155" t="str">
        <f>'J01'!AT14:AX14</f>
        <v>Equipe 10</v>
      </c>
      <c r="AU14" s="156"/>
      <c r="AV14" s="156"/>
      <c r="AW14" s="156"/>
      <c r="AX14" s="157"/>
      <c r="AY14" s="4">
        <f t="shared" si="15"/>
        <v>1</v>
      </c>
      <c r="AZ14" s="13">
        <f>'J08'!AY14-AY14</f>
        <v>0</v>
      </c>
      <c r="BA14" s="5" t="str">
        <f>IF(AY14&gt;'J08'!AY14,'J08'!$BA$20,IF(AY14='J08'!AY14,'J08'!$AZ$20,IF(AY14&lt;'J08'!AY14,'J08'!$AY$20)))</f>
        <v>u</v>
      </c>
      <c r="BB14" s="22">
        <f t="shared" si="22"/>
        <v>10</v>
      </c>
      <c r="BC14" s="13">
        <f>SUMPRODUCT(($B$5:$F$14=AT14)*($BW$5:$BW$14))+SUMPRODUCT(($I$5:$M$14=AT14)*($BX$5:$BX$14))+'J08'!BC14</f>
        <v>0</v>
      </c>
      <c r="BD14" s="13">
        <f>SUMPRODUCT(($B$5:$F$14=AT14)*($BY$5:$BY$14))+SUMPRODUCT(($I$5:$M$14=AT14)*($BZ$5:$BZ$14))+'J08'!BD14</f>
        <v>0</v>
      </c>
      <c r="BE14" s="13">
        <f>SUMPRODUCT(($B$5:$F$14=AT14)*($CA$5:$CA$14))+SUMPRODUCT(($I$5:$M$14=AT14)*($CB$5:$CB$14))+'J08'!BE14</f>
        <v>0</v>
      </c>
      <c r="BF14" s="13">
        <f>SUMPRODUCT(($B$5:$F$14=AT14)*($CC$5:$CC$14))+SUMPRODUCT(($I$5:$M$14=AT14)*($CD$5:$CD$14))+'J08'!BF14</f>
        <v>0</v>
      </c>
      <c r="BG14" s="13">
        <f>SUMPRODUCT(($B$5:$F$14=AT14)*($CE$5:$CE$14))+SUMPRODUCT(($I$5:$M$14=AT14)*($CF$5:$CF$14))+'J08'!BG14</f>
        <v>0</v>
      </c>
      <c r="BH14" s="13">
        <f>SUMPRODUCT(($B$5:$F$14=AT14)*($CG$5:$CG$14))+SUMPRODUCT(($I$5:$M$14=AT14)*($CH$5:$CH$14))+'J08'!BH14</f>
        <v>0</v>
      </c>
      <c r="BI14" s="13">
        <f>SUMPRODUCT(($B$5:$F$14=AT14)*($CI$5:$CI$14))+SUMPRODUCT(($I$5:$M$14=AT14)*($CJ$5:$CJ$14))+'J08'!BI14</f>
        <v>0</v>
      </c>
      <c r="BJ14" s="6">
        <f t="shared" si="23"/>
        <v>0</v>
      </c>
      <c r="BK14" s="13">
        <f>SUMPRODUCT(($B$5:$F$14=AT14)*($CK$5:$CK$14))+'J08'!BK14</f>
        <v>0</v>
      </c>
      <c r="BL14" s="13">
        <f>SUMPRODUCT(($B$5:$F$14=AT14)*($CL$5:$CL$14))+'J08'!BL14</f>
        <v>0</v>
      </c>
      <c r="BM14" s="13">
        <f>SUMPRODUCT(($B$5:$F$14=AT14)*($CM$5:$CM$14))+'J08'!BM14</f>
        <v>0</v>
      </c>
      <c r="BN14" s="13">
        <f>SUMPRODUCT(($I$5:$M$14=AT14)*($CN$5:$CN$14))+'J08'!BN14</f>
        <v>0</v>
      </c>
      <c r="BO14" s="13">
        <f>SUMPRODUCT(($I$5:$M$14=AT14)*($CO$5:$CO$14))+'J08'!BO14</f>
        <v>0</v>
      </c>
      <c r="BP14" s="46">
        <f>SUMPRODUCT(($I$5:$M$14=AT14)*($CP$5:$CP$14))+'J08'!BP14</f>
        <v>0</v>
      </c>
      <c r="BQ14" s="44">
        <f t="shared" si="24"/>
        <v>0</v>
      </c>
      <c r="BR14" s="64">
        <f>BQ14+0.0000005</f>
        <v>4.9999999999999998E-7</v>
      </c>
      <c r="BS14" s="44">
        <f t="shared" si="25"/>
        <v>0</v>
      </c>
      <c r="BT14" s="44">
        <f t="shared" si="26"/>
        <v>0</v>
      </c>
      <c r="BU14" s="44">
        <f t="shared" si="27"/>
        <v>0</v>
      </c>
      <c r="BV14" s="44">
        <f t="shared" si="28"/>
        <v>0</v>
      </c>
      <c r="BW14" s="44">
        <f t="shared" si="29"/>
        <v>0</v>
      </c>
      <c r="BX14" s="44">
        <f t="shared" si="30"/>
        <v>0</v>
      </c>
      <c r="BY14" s="44">
        <f t="shared" si="31"/>
        <v>0</v>
      </c>
      <c r="BZ14" s="44">
        <f t="shared" si="32"/>
        <v>0</v>
      </c>
      <c r="CA14" s="44" t="b">
        <f t="shared" si="33"/>
        <v>0</v>
      </c>
      <c r="CB14" s="44" t="b">
        <f t="shared" si="34"/>
        <v>0</v>
      </c>
      <c r="CC14" s="44" t="b">
        <f t="shared" si="35"/>
        <v>0</v>
      </c>
      <c r="CD14" s="44" t="b">
        <f t="shared" si="36"/>
        <v>0</v>
      </c>
      <c r="CE14" s="44" t="b">
        <f t="shared" si="37"/>
        <v>0</v>
      </c>
      <c r="CF14" s="44" t="b">
        <f t="shared" si="38"/>
        <v>0</v>
      </c>
      <c r="CG14" s="44">
        <f t="shared" si="39"/>
        <v>0</v>
      </c>
      <c r="CH14" s="44">
        <f t="shared" si="40"/>
        <v>0</v>
      </c>
      <c r="CI14" s="44">
        <f t="shared" si="41"/>
        <v>0</v>
      </c>
      <c r="CJ14" s="44">
        <f t="shared" si="42"/>
        <v>0</v>
      </c>
      <c r="CK14" s="44" t="b">
        <f t="shared" si="43"/>
        <v>0</v>
      </c>
      <c r="CL14" s="44" t="b">
        <f t="shared" si="44"/>
        <v>0</v>
      </c>
      <c r="CM14" s="44" t="b">
        <f t="shared" si="45"/>
        <v>0</v>
      </c>
      <c r="CN14" s="44" t="b">
        <f t="shared" si="46"/>
        <v>0</v>
      </c>
      <c r="CO14" s="44" t="b">
        <f t="shared" si="47"/>
        <v>0</v>
      </c>
      <c r="CP14" s="45" t="b">
        <f t="shared" si="48"/>
        <v>0</v>
      </c>
      <c r="CQ14" s="44" t="str">
        <f t="shared" si="16"/>
        <v>Equipe 10</v>
      </c>
      <c r="CR14" s="44">
        <f t="shared" si="17"/>
        <v>0</v>
      </c>
      <c r="CS14" s="44">
        <f t="shared" si="18"/>
        <v>1</v>
      </c>
      <c r="CT14" s="44" t="str">
        <f t="shared" si="49"/>
        <v>Equipe 10</v>
      </c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</row>
    <row r="15" spans="1:153" ht="16.5" customHeight="1" x14ac:dyDescent="0.25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47"/>
      <c r="Q15" s="47"/>
      <c r="R15" s="47"/>
      <c r="S15" s="47"/>
      <c r="T15" s="47"/>
      <c r="U15" s="47"/>
      <c r="V15" s="93" t="str">
        <f t="shared" si="0"/>
        <v>Equipe 11</v>
      </c>
      <c r="W15" s="93"/>
      <c r="X15" s="93"/>
      <c r="Y15" s="93"/>
      <c r="Z15" s="94"/>
      <c r="AA15" s="84">
        <f t="shared" si="1"/>
        <v>0</v>
      </c>
      <c r="AB15" s="85" t="str">
        <f t="shared" si="2"/>
        <v>u</v>
      </c>
      <c r="AC15" s="86">
        <f t="shared" si="50"/>
        <v>1</v>
      </c>
      <c r="AD15" s="87">
        <f t="shared" si="3"/>
        <v>0</v>
      </c>
      <c r="AE15" s="88">
        <f t="shared" si="4"/>
        <v>0</v>
      </c>
      <c r="AF15" s="88">
        <f t="shared" si="5"/>
        <v>0</v>
      </c>
      <c r="AG15" s="88">
        <f t="shared" si="6"/>
        <v>0</v>
      </c>
      <c r="AH15" s="88">
        <f t="shared" si="7"/>
        <v>0</v>
      </c>
      <c r="AI15" s="88">
        <f t="shared" si="8"/>
        <v>0</v>
      </c>
      <c r="AJ15" s="88">
        <f t="shared" si="9"/>
        <v>0</v>
      </c>
      <c r="AK15" s="89">
        <f t="shared" si="10"/>
        <v>0</v>
      </c>
      <c r="AL15" s="90">
        <f t="shared" si="11"/>
        <v>0</v>
      </c>
      <c r="AM15" s="88">
        <f t="shared" si="12"/>
        <v>0</v>
      </c>
      <c r="AN15" s="91">
        <f t="shared" si="19"/>
        <v>0</v>
      </c>
      <c r="AO15" s="84">
        <f t="shared" si="13"/>
        <v>0</v>
      </c>
      <c r="AP15" s="88">
        <f t="shared" si="20"/>
        <v>0</v>
      </c>
      <c r="AQ15" s="88">
        <f t="shared" si="14"/>
        <v>0</v>
      </c>
      <c r="AR15" s="48">
        <v>11</v>
      </c>
      <c r="AS15" s="48">
        <f t="shared" si="21"/>
        <v>11</v>
      </c>
      <c r="AT15" s="155" t="str">
        <f>'J01'!AT15:AX15</f>
        <v>Equipe 11</v>
      </c>
      <c r="AU15" s="156"/>
      <c r="AV15" s="156"/>
      <c r="AW15" s="156"/>
      <c r="AX15" s="157"/>
      <c r="AY15" s="4">
        <f t="shared" si="15"/>
        <v>1</v>
      </c>
      <c r="AZ15" s="13">
        <f>'J08'!AY15-AY15</f>
        <v>0</v>
      </c>
      <c r="BA15" s="5" t="str">
        <f>IF(AY15&gt;'J08'!AY15,'J08'!$BA$20,IF(AY15='J08'!AY15,'J08'!$AZ$20,IF(AY15&lt;'J08'!AY15,'J08'!$AY$20)))</f>
        <v>u</v>
      </c>
      <c r="BB15" s="22">
        <f t="shared" si="22"/>
        <v>11</v>
      </c>
      <c r="BC15" s="13">
        <f>SUMPRODUCT(($B$5:$F$14=AT15)*($BW$5:$BW$14))+SUMPRODUCT(($I$5:$M$14=AT15)*($BX$5:$BX$14))+'J08'!BC15</f>
        <v>0</v>
      </c>
      <c r="BD15" s="13">
        <f>SUMPRODUCT(($B$5:$F$14=AT15)*($BY$5:$BY$14))+SUMPRODUCT(($I$5:$M$14=AT15)*($BZ$5:$BZ$14))+'J08'!BD15</f>
        <v>0</v>
      </c>
      <c r="BE15" s="13">
        <f>SUMPRODUCT(($B$5:$F$14=AT15)*($CA$5:$CA$14))+SUMPRODUCT(($I$5:$M$14=AT15)*($CB$5:$CB$14))+'J08'!BE15</f>
        <v>0</v>
      </c>
      <c r="BF15" s="13">
        <f>SUMPRODUCT(($B$5:$F$14=AT15)*($CC$5:$CC$14))+SUMPRODUCT(($I$5:$M$14=AT15)*($CD$5:$CD$14))+'J08'!BF15</f>
        <v>0</v>
      </c>
      <c r="BG15" s="13">
        <f>SUMPRODUCT(($B$5:$F$14=AT15)*($CE$5:$CE$14))+SUMPRODUCT(($I$5:$M$14=AT15)*($CF$5:$CF$14))+'J08'!BG15</f>
        <v>0</v>
      </c>
      <c r="BH15" s="13">
        <f>SUMPRODUCT(($B$5:$F$14=AT15)*($CG$5:$CG$14))+SUMPRODUCT(($I$5:$M$14=AT15)*($CH$5:$CH$14))+'J08'!BH15</f>
        <v>0</v>
      </c>
      <c r="BI15" s="13">
        <f>SUMPRODUCT(($B$5:$F$14=AT15)*($CI$5:$CI$14))+SUMPRODUCT(($I$5:$M$14=AT15)*($CJ$5:$CJ$14))+'J08'!BI15</f>
        <v>0</v>
      </c>
      <c r="BJ15" s="6">
        <f t="shared" si="23"/>
        <v>0</v>
      </c>
      <c r="BK15" s="13">
        <f>SUMPRODUCT(($B$5:$F$14=AT15)*($CK$5:$CK$14))+'J08'!BK15</f>
        <v>0</v>
      </c>
      <c r="BL15" s="13">
        <f>SUMPRODUCT(($B$5:$F$14=AT15)*($CL$5:$CL$14))+'J08'!BL15</f>
        <v>0</v>
      </c>
      <c r="BM15" s="13">
        <f>SUMPRODUCT(($B$5:$F$14=AT15)*($CM$5:$CM$14))+'J08'!BM15</f>
        <v>0</v>
      </c>
      <c r="BN15" s="13">
        <f>SUMPRODUCT(($I$5:$M$14=AT15)*($CN$5:$CN$14))+'J08'!BN15</f>
        <v>0</v>
      </c>
      <c r="BO15" s="13">
        <f>SUMPRODUCT(($I$5:$M$14=AT15)*($CO$5:$CO$14))+'J08'!BO15</f>
        <v>0</v>
      </c>
      <c r="BP15" s="46">
        <f>SUMPRODUCT(($I$5:$M$14=AT15)*($CP$5:$CP$14))+'J08'!BP15</f>
        <v>0</v>
      </c>
      <c r="BQ15" s="44">
        <f t="shared" si="24"/>
        <v>0</v>
      </c>
      <c r="BR15" s="64">
        <f>BQ15+0.0000004</f>
        <v>3.9999999999999998E-7</v>
      </c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4" t="str">
        <f t="shared" si="16"/>
        <v>Equipe 11</v>
      </c>
      <c r="CR15" s="44">
        <f t="shared" si="17"/>
        <v>0</v>
      </c>
      <c r="CS15" s="44">
        <f t="shared" si="18"/>
        <v>1</v>
      </c>
      <c r="CT15" s="44" t="str">
        <f t="shared" si="49"/>
        <v>Equipe 11</v>
      </c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</row>
    <row r="16" spans="1:153" ht="16.5" customHeight="1" x14ac:dyDescent="0.25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47"/>
      <c r="Q16" s="47"/>
      <c r="R16" s="47"/>
      <c r="S16" s="47"/>
      <c r="T16" s="47"/>
      <c r="U16" s="47"/>
      <c r="V16" s="93" t="str">
        <f t="shared" si="0"/>
        <v>Equipe 12</v>
      </c>
      <c r="W16" s="93"/>
      <c r="X16" s="93"/>
      <c r="Y16" s="93"/>
      <c r="Z16" s="94"/>
      <c r="AA16" s="84">
        <f t="shared" si="1"/>
        <v>0</v>
      </c>
      <c r="AB16" s="85" t="str">
        <f t="shared" si="2"/>
        <v>u</v>
      </c>
      <c r="AC16" s="86">
        <f t="shared" si="50"/>
        <v>1</v>
      </c>
      <c r="AD16" s="87">
        <f t="shared" si="3"/>
        <v>0</v>
      </c>
      <c r="AE16" s="88">
        <f t="shared" si="4"/>
        <v>0</v>
      </c>
      <c r="AF16" s="88">
        <f t="shared" si="5"/>
        <v>0</v>
      </c>
      <c r="AG16" s="88">
        <f t="shared" si="6"/>
        <v>0</v>
      </c>
      <c r="AH16" s="88">
        <f t="shared" si="7"/>
        <v>0</v>
      </c>
      <c r="AI16" s="88">
        <f t="shared" si="8"/>
        <v>0</v>
      </c>
      <c r="AJ16" s="88">
        <f t="shared" si="9"/>
        <v>0</v>
      </c>
      <c r="AK16" s="89">
        <f t="shared" si="10"/>
        <v>0</v>
      </c>
      <c r="AL16" s="90">
        <f t="shared" si="11"/>
        <v>0</v>
      </c>
      <c r="AM16" s="88">
        <f t="shared" si="12"/>
        <v>0</v>
      </c>
      <c r="AN16" s="91">
        <f t="shared" si="19"/>
        <v>0</v>
      </c>
      <c r="AO16" s="84">
        <f t="shared" si="13"/>
        <v>0</v>
      </c>
      <c r="AP16" s="88">
        <f t="shared" si="20"/>
        <v>0</v>
      </c>
      <c r="AQ16" s="88">
        <f t="shared" si="14"/>
        <v>0</v>
      </c>
      <c r="AR16" s="48">
        <v>12</v>
      </c>
      <c r="AS16" s="48">
        <f t="shared" si="21"/>
        <v>12</v>
      </c>
      <c r="AT16" s="155" t="str">
        <f>'J01'!AT16:AX16</f>
        <v>Equipe 12</v>
      </c>
      <c r="AU16" s="156"/>
      <c r="AV16" s="156"/>
      <c r="AW16" s="156"/>
      <c r="AX16" s="157"/>
      <c r="AY16" s="4">
        <f t="shared" si="15"/>
        <v>1</v>
      </c>
      <c r="AZ16" s="13">
        <f>'J08'!AY16-AY16</f>
        <v>0</v>
      </c>
      <c r="BA16" s="5" t="str">
        <f>IF(AY16&gt;'J08'!AY16,'J08'!$BA$20,IF(AY16='J08'!AY16,'J08'!$AZ$20,IF(AY16&lt;'J08'!AY16,'J08'!$AY$20)))</f>
        <v>u</v>
      </c>
      <c r="BB16" s="22">
        <f t="shared" si="22"/>
        <v>12</v>
      </c>
      <c r="BC16" s="13">
        <f>SUMPRODUCT(($B$5:$F$14=AT16)*($BW$5:$BW$14))+SUMPRODUCT(($I$5:$M$14=AT16)*($BX$5:$BX$14))+'J08'!BC16</f>
        <v>0</v>
      </c>
      <c r="BD16" s="13">
        <f>SUMPRODUCT(($B$5:$F$14=AT16)*($BY$5:$BY$14))+SUMPRODUCT(($I$5:$M$14=AT16)*($BZ$5:$BZ$14))+'J08'!BD16</f>
        <v>0</v>
      </c>
      <c r="BE16" s="13">
        <f>SUMPRODUCT(($B$5:$F$14=AT16)*($CA$5:$CA$14))+SUMPRODUCT(($I$5:$M$14=AT16)*($CB$5:$CB$14))+'J08'!BE16</f>
        <v>0</v>
      </c>
      <c r="BF16" s="13">
        <f>SUMPRODUCT(($B$5:$F$14=AT16)*($CC$5:$CC$14))+SUMPRODUCT(($I$5:$M$14=AT16)*($CD$5:$CD$14))+'J08'!BF16</f>
        <v>0</v>
      </c>
      <c r="BG16" s="13">
        <f>SUMPRODUCT(($B$5:$F$14=AT16)*($CE$5:$CE$14))+SUMPRODUCT(($I$5:$M$14=AT16)*($CF$5:$CF$14))+'J08'!BG16</f>
        <v>0</v>
      </c>
      <c r="BH16" s="13">
        <f>SUMPRODUCT(($B$5:$F$14=AT16)*($CG$5:$CG$14))+SUMPRODUCT(($I$5:$M$14=AT16)*($CH$5:$CH$14))+'J08'!BH16</f>
        <v>0</v>
      </c>
      <c r="BI16" s="13">
        <f>SUMPRODUCT(($B$5:$F$14=AT16)*($CI$5:$CI$14))+SUMPRODUCT(($I$5:$M$14=AT16)*($CJ$5:$CJ$14))+'J08'!BI16</f>
        <v>0</v>
      </c>
      <c r="BJ16" s="6">
        <f t="shared" si="23"/>
        <v>0</v>
      </c>
      <c r="BK16" s="13">
        <f>SUMPRODUCT(($B$5:$F$14=AT16)*($CK$5:$CK$14))+'J08'!BK16</f>
        <v>0</v>
      </c>
      <c r="BL16" s="13">
        <f>SUMPRODUCT(($B$5:$F$14=AT16)*($CL$5:$CL$14))+'J08'!BL16</f>
        <v>0</v>
      </c>
      <c r="BM16" s="13">
        <f>SUMPRODUCT(($B$5:$F$14=AT16)*($CM$5:$CM$14))+'J08'!BM16</f>
        <v>0</v>
      </c>
      <c r="BN16" s="13">
        <f>SUMPRODUCT(($I$5:$M$14=AT16)*($CN$5:$CN$14))+'J08'!BN16</f>
        <v>0</v>
      </c>
      <c r="BO16" s="13">
        <f>SUMPRODUCT(($I$5:$M$14=AT16)*($CO$5:$CO$14))+'J08'!BO16</f>
        <v>0</v>
      </c>
      <c r="BP16" s="46">
        <f>SUMPRODUCT(($I$5:$M$14=AT16)*($CP$5:$CP$14))+'J08'!BP16</f>
        <v>0</v>
      </c>
      <c r="BQ16" s="44">
        <f t="shared" si="24"/>
        <v>0</v>
      </c>
      <c r="BR16" s="64">
        <f>BQ16+0.0000003</f>
        <v>2.9999999999999999E-7</v>
      </c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4" t="str">
        <f t="shared" si="16"/>
        <v>Equipe 12</v>
      </c>
      <c r="CR16" s="44">
        <f t="shared" si="17"/>
        <v>0</v>
      </c>
      <c r="CS16" s="44">
        <f t="shared" si="18"/>
        <v>1</v>
      </c>
      <c r="CT16" s="44" t="str">
        <f t="shared" si="49"/>
        <v>Equipe 12</v>
      </c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</row>
    <row r="17" spans="1:153" ht="16.5" customHeight="1" x14ac:dyDescent="0.25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47"/>
      <c r="Q17" s="47"/>
      <c r="R17" s="47"/>
      <c r="S17" s="47"/>
      <c r="T17" s="47"/>
      <c r="U17" s="47"/>
      <c r="V17" s="93" t="str">
        <f t="shared" si="0"/>
        <v>Equipe 13</v>
      </c>
      <c r="W17" s="93"/>
      <c r="X17" s="93"/>
      <c r="Y17" s="93"/>
      <c r="Z17" s="94"/>
      <c r="AA17" s="84">
        <f t="shared" si="1"/>
        <v>0</v>
      </c>
      <c r="AB17" s="85" t="str">
        <f t="shared" si="2"/>
        <v>u</v>
      </c>
      <c r="AC17" s="86">
        <f t="shared" si="50"/>
        <v>1</v>
      </c>
      <c r="AD17" s="87">
        <f t="shared" si="3"/>
        <v>0</v>
      </c>
      <c r="AE17" s="88">
        <f t="shared" si="4"/>
        <v>0</v>
      </c>
      <c r="AF17" s="88">
        <f t="shared" si="5"/>
        <v>0</v>
      </c>
      <c r="AG17" s="88">
        <f t="shared" si="6"/>
        <v>0</v>
      </c>
      <c r="AH17" s="88">
        <f t="shared" si="7"/>
        <v>0</v>
      </c>
      <c r="AI17" s="88">
        <f t="shared" si="8"/>
        <v>0</v>
      </c>
      <c r="AJ17" s="88">
        <f t="shared" si="9"/>
        <v>0</v>
      </c>
      <c r="AK17" s="89">
        <f t="shared" si="10"/>
        <v>0</v>
      </c>
      <c r="AL17" s="90">
        <f t="shared" si="11"/>
        <v>0</v>
      </c>
      <c r="AM17" s="88">
        <f t="shared" si="12"/>
        <v>0</v>
      </c>
      <c r="AN17" s="91">
        <f t="shared" si="19"/>
        <v>0</v>
      </c>
      <c r="AO17" s="84">
        <f t="shared" si="13"/>
        <v>0</v>
      </c>
      <c r="AP17" s="88">
        <f t="shared" si="20"/>
        <v>0</v>
      </c>
      <c r="AQ17" s="88">
        <f t="shared" si="14"/>
        <v>0</v>
      </c>
      <c r="AR17" s="48">
        <v>13</v>
      </c>
      <c r="AS17" s="48">
        <f t="shared" si="21"/>
        <v>13</v>
      </c>
      <c r="AT17" s="155" t="str">
        <f>'J01'!AT17:AX17</f>
        <v>Equipe 13</v>
      </c>
      <c r="AU17" s="156"/>
      <c r="AV17" s="156"/>
      <c r="AW17" s="156"/>
      <c r="AX17" s="157"/>
      <c r="AY17" s="4">
        <f t="shared" si="15"/>
        <v>1</v>
      </c>
      <c r="AZ17" s="13">
        <f>'J08'!AY17-AY17</f>
        <v>0</v>
      </c>
      <c r="BA17" s="5" t="str">
        <f>IF(AY17&gt;'J08'!AY17,'J08'!$BA$20,IF(AY17='J08'!AY17,'J08'!$AZ$20,IF(AY17&lt;'J08'!AY17,'J08'!$AY$20)))</f>
        <v>u</v>
      </c>
      <c r="BB17" s="22">
        <f t="shared" si="22"/>
        <v>13</v>
      </c>
      <c r="BC17" s="13">
        <f>SUMPRODUCT(($B$5:$F$14=AT17)*($BW$5:$BW$14))+SUMPRODUCT(($I$5:$M$14=AT17)*($BX$5:$BX$14))+'J08'!BC17</f>
        <v>0</v>
      </c>
      <c r="BD17" s="13">
        <f>SUMPRODUCT(($B$5:$F$14=AT17)*($BY$5:$BY$14))+SUMPRODUCT(($I$5:$M$14=AT17)*($BZ$5:$BZ$14))+'J08'!BD17</f>
        <v>0</v>
      </c>
      <c r="BE17" s="13">
        <f>SUMPRODUCT(($B$5:$F$14=AT17)*($CA$5:$CA$14))+SUMPRODUCT(($I$5:$M$14=AT17)*($CB$5:$CB$14))+'J08'!BE17</f>
        <v>0</v>
      </c>
      <c r="BF17" s="13">
        <f>SUMPRODUCT(($B$5:$F$14=AT17)*($CC$5:$CC$14))+SUMPRODUCT(($I$5:$M$14=AT17)*($CD$5:$CD$14))+'J08'!BF17</f>
        <v>0</v>
      </c>
      <c r="BG17" s="13">
        <f>SUMPRODUCT(($B$5:$F$14=AT17)*($CE$5:$CE$14))+SUMPRODUCT(($I$5:$M$14=AT17)*($CF$5:$CF$14))+'J08'!BG17</f>
        <v>0</v>
      </c>
      <c r="BH17" s="13">
        <f>SUMPRODUCT(($B$5:$F$14=AT17)*($CG$5:$CG$14))+SUMPRODUCT(($I$5:$M$14=AT17)*($CH$5:$CH$14))+'J08'!BH17</f>
        <v>0</v>
      </c>
      <c r="BI17" s="13">
        <f>SUMPRODUCT(($B$5:$F$14=AT17)*($CI$5:$CI$14))+SUMPRODUCT(($I$5:$M$14=AT17)*($CJ$5:$CJ$14))+'J08'!BI17</f>
        <v>0</v>
      </c>
      <c r="BJ17" s="6">
        <f t="shared" si="23"/>
        <v>0</v>
      </c>
      <c r="BK17" s="13">
        <f>SUMPRODUCT(($B$5:$F$14=AT17)*($CK$5:$CK$14))+'J08'!BK17</f>
        <v>0</v>
      </c>
      <c r="BL17" s="13">
        <f>SUMPRODUCT(($B$5:$F$14=AT17)*($CL$5:$CL$14))+'J08'!BL17</f>
        <v>0</v>
      </c>
      <c r="BM17" s="13">
        <f>SUMPRODUCT(($B$5:$F$14=AT17)*($CM$5:$CM$14))+'J08'!BM17</f>
        <v>0</v>
      </c>
      <c r="BN17" s="13">
        <f>SUMPRODUCT(($I$5:$M$14=AT17)*($CN$5:$CN$14))+'J08'!BN17</f>
        <v>0</v>
      </c>
      <c r="BO17" s="13">
        <f>SUMPRODUCT(($I$5:$M$14=AT17)*($CO$5:$CO$14))+'J08'!BO17</f>
        <v>0</v>
      </c>
      <c r="BP17" s="46">
        <f>SUMPRODUCT(($I$5:$M$14=AT17)*($CP$5:$CP$14))+'J08'!BP17</f>
        <v>0</v>
      </c>
      <c r="BQ17" s="44">
        <f t="shared" si="24"/>
        <v>0</v>
      </c>
      <c r="BR17" s="64">
        <f>BQ17+0.0000002</f>
        <v>1.9999999999999999E-7</v>
      </c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4" t="str">
        <f t="shared" si="16"/>
        <v>Equipe 13</v>
      </c>
      <c r="CR17" s="44">
        <f t="shared" si="17"/>
        <v>0</v>
      </c>
      <c r="CS17" s="44">
        <f t="shared" si="18"/>
        <v>1</v>
      </c>
      <c r="CT17" s="44" t="str">
        <f t="shared" si="49"/>
        <v>Equipe 13</v>
      </c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</row>
    <row r="18" spans="1:153" ht="16.5" customHeight="1" x14ac:dyDescent="0.25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47"/>
      <c r="Q18" s="47"/>
      <c r="R18" s="47"/>
      <c r="S18" s="47"/>
      <c r="T18" s="47"/>
      <c r="U18" s="47"/>
      <c r="V18" s="93" t="str">
        <f t="shared" si="0"/>
        <v>Equipe 14</v>
      </c>
      <c r="W18" s="93"/>
      <c r="X18" s="93"/>
      <c r="Y18" s="93"/>
      <c r="Z18" s="94"/>
      <c r="AA18" s="84">
        <f t="shared" si="1"/>
        <v>0</v>
      </c>
      <c r="AB18" s="85" t="str">
        <f t="shared" si="2"/>
        <v>u</v>
      </c>
      <c r="AC18" s="86">
        <f t="shared" si="50"/>
        <v>1</v>
      </c>
      <c r="AD18" s="87">
        <f t="shared" si="3"/>
        <v>0</v>
      </c>
      <c r="AE18" s="88">
        <f t="shared" si="4"/>
        <v>0</v>
      </c>
      <c r="AF18" s="88">
        <f t="shared" si="5"/>
        <v>0</v>
      </c>
      <c r="AG18" s="88">
        <f t="shared" si="6"/>
        <v>0</v>
      </c>
      <c r="AH18" s="88">
        <f t="shared" si="7"/>
        <v>0</v>
      </c>
      <c r="AI18" s="88">
        <f t="shared" si="8"/>
        <v>0</v>
      </c>
      <c r="AJ18" s="88">
        <f t="shared" si="9"/>
        <v>0</v>
      </c>
      <c r="AK18" s="89">
        <f t="shared" si="10"/>
        <v>0</v>
      </c>
      <c r="AL18" s="90">
        <f t="shared" si="11"/>
        <v>0</v>
      </c>
      <c r="AM18" s="88">
        <f t="shared" si="12"/>
        <v>0</v>
      </c>
      <c r="AN18" s="91">
        <f t="shared" si="19"/>
        <v>0</v>
      </c>
      <c r="AO18" s="84">
        <f t="shared" si="13"/>
        <v>0</v>
      </c>
      <c r="AP18" s="88">
        <f t="shared" si="20"/>
        <v>0</v>
      </c>
      <c r="AQ18" s="88">
        <f t="shared" si="14"/>
        <v>0</v>
      </c>
      <c r="AR18" s="48">
        <v>14</v>
      </c>
      <c r="AS18" s="48">
        <f t="shared" si="21"/>
        <v>14</v>
      </c>
      <c r="AT18" s="155" t="str">
        <f>'J01'!AT18:AX18</f>
        <v>Equipe 14</v>
      </c>
      <c r="AU18" s="156"/>
      <c r="AV18" s="156"/>
      <c r="AW18" s="156"/>
      <c r="AX18" s="157"/>
      <c r="AY18" s="4">
        <f t="shared" si="15"/>
        <v>1</v>
      </c>
      <c r="AZ18" s="13">
        <f>'J08'!AY18-AY18</f>
        <v>0</v>
      </c>
      <c r="BA18" s="5" t="str">
        <f>IF(AY18&gt;'J08'!AY18,'J08'!$BA$20,IF(AY18='J08'!AY18,'J08'!$AZ$20,IF(AY18&lt;'J08'!AY18,'J08'!$AY$20)))</f>
        <v>u</v>
      </c>
      <c r="BB18" s="22">
        <f t="shared" si="22"/>
        <v>14</v>
      </c>
      <c r="BC18" s="13">
        <f>SUMPRODUCT(($B$5:$F$14=AT18)*($BW$5:$BW$14))+SUMPRODUCT(($I$5:$M$14=AT18)*($BX$5:$BX$14))+'J08'!BC18</f>
        <v>0</v>
      </c>
      <c r="BD18" s="13">
        <f>SUMPRODUCT(($B$5:$F$14=AT18)*($BY$5:$BY$14))+SUMPRODUCT(($I$5:$M$14=AT18)*($BZ$5:$BZ$14))+'J08'!BD18</f>
        <v>0</v>
      </c>
      <c r="BE18" s="13">
        <f>SUMPRODUCT(($B$5:$F$14=AT18)*($CA$5:$CA$14))+SUMPRODUCT(($I$5:$M$14=AT18)*($CB$5:$CB$14))+'J08'!BE18</f>
        <v>0</v>
      </c>
      <c r="BF18" s="13">
        <f>SUMPRODUCT(($B$5:$F$14=AT18)*($CC$5:$CC$14))+SUMPRODUCT(($I$5:$M$14=AT18)*($CD$5:$CD$14))+'J08'!BF18</f>
        <v>0</v>
      </c>
      <c r="BG18" s="13">
        <f>SUMPRODUCT(($B$5:$F$14=AT18)*($CE$5:$CE$14))+SUMPRODUCT(($I$5:$M$14=AT18)*($CF$5:$CF$14))+'J08'!BG18</f>
        <v>0</v>
      </c>
      <c r="BH18" s="13">
        <f>SUMPRODUCT(($B$5:$F$14=AT18)*($CG$5:$CG$14))+SUMPRODUCT(($I$5:$M$14=AT18)*($CH$5:$CH$14))+'J08'!BH18</f>
        <v>0</v>
      </c>
      <c r="BI18" s="13">
        <f>SUMPRODUCT(($B$5:$F$14=AT18)*($CI$5:$CI$14))+SUMPRODUCT(($I$5:$M$14=AT18)*($CJ$5:$CJ$14))+'J08'!BI18</f>
        <v>0</v>
      </c>
      <c r="BJ18" s="6">
        <f t="shared" si="23"/>
        <v>0</v>
      </c>
      <c r="BK18" s="13">
        <f>SUMPRODUCT(($B$5:$F$14=AT18)*($CK$5:$CK$14))+'J08'!BK18</f>
        <v>0</v>
      </c>
      <c r="BL18" s="13">
        <f>SUMPRODUCT(($B$5:$F$14=AT18)*($CL$5:$CL$14))+'J08'!BL18</f>
        <v>0</v>
      </c>
      <c r="BM18" s="13">
        <f>SUMPRODUCT(($B$5:$F$14=AT18)*($CM$5:$CM$14))+'J08'!BM18</f>
        <v>0</v>
      </c>
      <c r="BN18" s="13">
        <f>SUMPRODUCT(($I$5:$M$14=AT18)*($CN$5:$CN$14))+'J08'!BN18</f>
        <v>0</v>
      </c>
      <c r="BO18" s="13">
        <f>SUMPRODUCT(($I$5:$M$14=AT18)*($CO$5:$CO$14))+'J08'!BO18</f>
        <v>0</v>
      </c>
      <c r="BP18" s="46">
        <f>SUMPRODUCT(($I$5:$M$14=AT18)*($CP$5:$CP$14))+'J08'!BP18</f>
        <v>0</v>
      </c>
      <c r="BQ18" s="44">
        <f t="shared" si="24"/>
        <v>0</v>
      </c>
      <c r="BR18" s="64">
        <f>BQ18+0.0000001</f>
        <v>9.9999999999999995E-8</v>
      </c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4" t="str">
        <f t="shared" si="16"/>
        <v>Equipe 14</v>
      </c>
      <c r="CR18" s="44">
        <f t="shared" si="17"/>
        <v>0</v>
      </c>
      <c r="CS18" s="44">
        <f t="shared" si="18"/>
        <v>1</v>
      </c>
      <c r="CT18" s="44" t="str">
        <f t="shared" si="49"/>
        <v>Equipe 14</v>
      </c>
      <c r="CU18" s="58"/>
      <c r="CV18" s="58"/>
      <c r="CW18" s="58"/>
      <c r="CX18" s="58"/>
      <c r="CY18" s="5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</row>
    <row r="19" spans="1:153" ht="16.5" customHeight="1" x14ac:dyDescent="0.25">
      <c r="A19" s="100"/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47"/>
      <c r="Q19" s="47"/>
      <c r="R19" s="47"/>
      <c r="S19" s="47"/>
      <c r="T19" s="47"/>
      <c r="U19" s="47"/>
      <c r="V19" s="49"/>
      <c r="W19" s="49"/>
      <c r="X19" s="49"/>
      <c r="Y19" s="49"/>
      <c r="Z19" s="49"/>
      <c r="AA19" s="50"/>
      <c r="AB19" s="51"/>
      <c r="AC19" s="50"/>
      <c r="AD19" s="52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142" t="s">
        <v>56</v>
      </c>
      <c r="AP19" s="142"/>
      <c r="AQ19" s="142"/>
      <c r="AR19" s="58"/>
      <c r="AS19" s="58"/>
      <c r="AT19" s="21"/>
      <c r="AU19" s="21"/>
      <c r="AV19" s="21"/>
      <c r="AW19" s="21"/>
      <c r="AX19" s="21"/>
      <c r="AY19" s="60" t="s">
        <v>19</v>
      </c>
      <c r="AZ19" s="60" t="s">
        <v>20</v>
      </c>
      <c r="BA19" s="60" t="s">
        <v>21</v>
      </c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5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58"/>
      <c r="CV19" s="58"/>
      <c r="CW19" s="58"/>
      <c r="CX19" s="58"/>
      <c r="CY19" s="5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</row>
    <row r="20" spans="1:153" ht="16.5" customHeight="1" x14ac:dyDescent="0.25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47"/>
      <c r="Q20" s="47"/>
      <c r="R20" s="47"/>
      <c r="S20" s="47"/>
      <c r="T20" s="47"/>
      <c r="U20" s="47"/>
      <c r="V20" s="53"/>
      <c r="W20" s="53"/>
      <c r="X20" s="53"/>
      <c r="Y20" s="53"/>
      <c r="Z20" s="53"/>
      <c r="AA20" s="54"/>
      <c r="AB20" s="55"/>
      <c r="AC20" s="54"/>
      <c r="AD20" s="56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143">
        <f>SUM(G5:H14)</f>
        <v>0</v>
      </c>
      <c r="AP20" s="143"/>
      <c r="AQ20" s="143"/>
      <c r="AR20" s="58"/>
      <c r="AS20" s="58"/>
      <c r="AT20" s="38"/>
      <c r="AU20" s="38"/>
      <c r="AV20" s="38"/>
      <c r="AW20" s="38"/>
      <c r="AX20" s="38"/>
      <c r="AY20" s="48" t="s">
        <v>19</v>
      </c>
      <c r="AZ20" s="48" t="s">
        <v>20</v>
      </c>
      <c r="BA20" s="48" t="s">
        <v>21</v>
      </c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58"/>
      <c r="CV20" s="58"/>
      <c r="CW20" s="58"/>
      <c r="CX20" s="58"/>
      <c r="CY20" s="5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</row>
    <row r="21" spans="1:153" ht="16.5" customHeight="1" x14ac:dyDescent="0.25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47"/>
      <c r="Q21" s="47"/>
      <c r="R21" s="47"/>
      <c r="S21" s="47"/>
      <c r="T21" s="47"/>
      <c r="U21" s="47"/>
      <c r="V21" s="53"/>
      <c r="W21" s="53"/>
      <c r="X21" s="53"/>
      <c r="Y21" s="53"/>
      <c r="Z21" s="53"/>
      <c r="AA21" s="54"/>
      <c r="AB21" s="55"/>
      <c r="AC21" s="54"/>
      <c r="AD21" s="56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143"/>
      <c r="AP21" s="143"/>
      <c r="AQ21" s="143"/>
      <c r="AR21" s="58"/>
      <c r="AS21" s="58"/>
      <c r="AT21" s="38"/>
      <c r="AU21" s="38"/>
      <c r="AV21" s="38"/>
      <c r="AW21" s="38"/>
      <c r="AX21" s="38"/>
      <c r="AY21" s="58"/>
      <c r="AZ21" s="58"/>
      <c r="BA21" s="63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58"/>
      <c r="CV21" s="58"/>
      <c r="CW21" s="58"/>
      <c r="CX21" s="58"/>
      <c r="CY21" s="5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</row>
    <row r="22" spans="1:153" ht="16.5" customHeight="1" x14ac:dyDescent="0.25">
      <c r="A22" s="100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47"/>
      <c r="Q22" s="47"/>
      <c r="R22" s="47"/>
      <c r="S22" s="47"/>
      <c r="T22" s="47"/>
      <c r="U22" s="47"/>
      <c r="V22" s="53"/>
      <c r="W22" s="53"/>
      <c r="X22" s="53"/>
      <c r="Y22" s="53"/>
      <c r="Z22" s="53"/>
      <c r="AA22" s="54"/>
      <c r="AB22" s="55"/>
      <c r="AC22" s="54"/>
      <c r="AD22" s="56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144" t="s">
        <v>57</v>
      </c>
      <c r="AP22" s="144"/>
      <c r="AQ22" s="144"/>
      <c r="AR22" s="58"/>
      <c r="AS22" s="58"/>
      <c r="AT22" s="38"/>
      <c r="AU22" s="38"/>
      <c r="AV22" s="38"/>
      <c r="AW22" s="38"/>
      <c r="AX22" s="38"/>
      <c r="AY22" s="58"/>
      <c r="AZ22" s="58"/>
      <c r="BA22" s="63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58"/>
      <c r="CV22" s="58"/>
      <c r="CW22" s="58"/>
      <c r="CX22" s="58"/>
      <c r="CY22" s="5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</row>
    <row r="23" spans="1:153" ht="16.5" customHeight="1" x14ac:dyDescent="0.25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47"/>
      <c r="Q23" s="47"/>
      <c r="R23" s="47"/>
      <c r="S23" s="47"/>
      <c r="T23" s="47"/>
      <c r="U23" s="47"/>
      <c r="V23" s="53"/>
      <c r="W23" s="53"/>
      <c r="X23" s="53"/>
      <c r="Y23" s="53"/>
      <c r="Z23" s="53"/>
      <c r="AA23" s="54"/>
      <c r="AB23" s="55"/>
      <c r="AC23" s="54"/>
      <c r="AD23" s="56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144"/>
      <c r="AP23" s="144"/>
      <c r="AQ23" s="144"/>
      <c r="AR23" s="58"/>
      <c r="AS23" s="58"/>
      <c r="AT23" s="38"/>
      <c r="AU23" s="38"/>
      <c r="AV23" s="38"/>
      <c r="AW23" s="38"/>
      <c r="AX23" s="38"/>
      <c r="AY23" s="58"/>
      <c r="AZ23" s="58"/>
      <c r="BA23" s="63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58"/>
      <c r="CV23" s="58"/>
      <c r="CW23" s="58"/>
      <c r="CX23" s="58"/>
      <c r="CY23" s="5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</row>
    <row r="24" spans="1:153" ht="16.5" customHeight="1" x14ac:dyDescent="0.25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47"/>
      <c r="Q24" s="47"/>
      <c r="R24" s="47"/>
      <c r="S24" s="47"/>
      <c r="T24" s="47"/>
      <c r="U24" s="47"/>
      <c r="V24" s="53"/>
      <c r="W24" s="53"/>
      <c r="X24" s="53"/>
      <c r="Y24" s="53"/>
      <c r="Z24" s="53"/>
      <c r="AA24" s="54"/>
      <c r="AB24" s="55"/>
      <c r="AC24" s="54"/>
      <c r="AD24" s="56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143">
        <f>AO20+'J08'!AO24:AP25</f>
        <v>0</v>
      </c>
      <c r="AP24" s="143"/>
      <c r="AQ24" s="143"/>
      <c r="AR24" s="58"/>
      <c r="AS24" s="58"/>
      <c r="AT24" s="38"/>
      <c r="AU24" s="38"/>
      <c r="AV24" s="38"/>
      <c r="AW24" s="38"/>
      <c r="AX24" s="38"/>
      <c r="AY24" s="58"/>
      <c r="AZ24" s="58"/>
      <c r="BA24" s="63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</row>
    <row r="25" spans="1:153" ht="16.5" customHeight="1" x14ac:dyDescent="0.25">
      <c r="A25" s="100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47"/>
      <c r="Q25" s="47"/>
      <c r="R25" s="47"/>
      <c r="S25" s="47"/>
      <c r="T25" s="47"/>
      <c r="U25" s="47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143"/>
      <c r="AP25" s="143"/>
      <c r="AQ25" s="143"/>
      <c r="AR25" s="48"/>
      <c r="AS25" s="48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48"/>
      <c r="EW25" s="48"/>
    </row>
    <row r="26" spans="1:153" ht="16.5" customHeight="1" x14ac:dyDescent="0.25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47"/>
      <c r="Q26" s="47"/>
      <c r="R26" s="47"/>
      <c r="S26" s="47"/>
      <c r="T26" s="47"/>
      <c r="U26" s="47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162" t="s">
        <v>58</v>
      </c>
      <c r="AP26" s="162"/>
      <c r="AQ26" s="162"/>
      <c r="AR26" s="48"/>
      <c r="AS26" s="48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  <c r="EU26" s="48"/>
      <c r="EV26" s="48"/>
      <c r="EW26" s="48"/>
    </row>
    <row r="27" spans="1:153" ht="16.5" customHeight="1" x14ac:dyDescent="0.25">
      <c r="A27" s="100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47"/>
      <c r="Q27" s="47"/>
      <c r="R27" s="47"/>
      <c r="S27" s="47"/>
      <c r="T27" s="47"/>
      <c r="U27" s="47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162"/>
      <c r="AP27" s="162"/>
      <c r="AQ27" s="162"/>
      <c r="AR27" s="48"/>
      <c r="AS27" s="48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  <c r="EU27" s="48"/>
      <c r="EV27" s="48"/>
      <c r="EW27" s="48"/>
    </row>
    <row r="28" spans="1:153" ht="16.5" customHeight="1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47"/>
      <c r="Q28" s="47"/>
      <c r="R28" s="47"/>
      <c r="S28" s="47"/>
      <c r="T28" s="47"/>
      <c r="U28" s="47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146" t="str">
        <f>IF(AE5=0,"",SUM(AI5:AI24)/SUM(AE5:AE24)*2)</f>
        <v/>
      </c>
      <c r="AP28" s="146"/>
      <c r="AQ28" s="146"/>
      <c r="AR28" s="48"/>
      <c r="AS28" s="48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  <c r="EU28" s="48"/>
      <c r="EV28" s="48"/>
      <c r="EW28" s="48"/>
    </row>
    <row r="29" spans="1:153" ht="16.5" customHeight="1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47"/>
      <c r="Q29" s="47"/>
      <c r="R29" s="47"/>
      <c r="S29" s="47"/>
      <c r="T29" s="47"/>
      <c r="U29" s="47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146"/>
      <c r="AP29" s="146"/>
      <c r="AQ29" s="146"/>
      <c r="AR29" s="48"/>
      <c r="AS29" s="48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  <c r="EU29" s="48"/>
      <c r="EV29" s="48"/>
      <c r="EW29" s="48"/>
    </row>
    <row r="30" spans="1:153" ht="16.5" customHeight="1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47"/>
      <c r="Q30" s="47"/>
      <c r="R30" s="47"/>
      <c r="S30" s="47"/>
      <c r="T30" s="47"/>
      <c r="U30" s="47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48"/>
      <c r="AS30" s="48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  <c r="EU30" s="48"/>
      <c r="EV30" s="48"/>
      <c r="EW30" s="48"/>
    </row>
    <row r="31" spans="1:153" ht="16.5" customHeigh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48"/>
      <c r="AS31" s="48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/>
      <c r="EU31" s="48"/>
      <c r="EV31" s="48"/>
      <c r="EW31" s="48"/>
    </row>
    <row r="32" spans="1:153" ht="16.5" customHeight="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48"/>
      <c r="AS32" s="48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48"/>
      <c r="EW32" s="48"/>
    </row>
    <row r="33" spans="1:153" ht="16.5" customHeight="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48"/>
      <c r="AS33" s="48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</row>
    <row r="34" spans="1:153" ht="16.5" customHeight="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48"/>
      <c r="AS34" s="48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48"/>
      <c r="EW34" s="48"/>
    </row>
    <row r="35" spans="1:153" ht="16.5" customHeight="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48"/>
      <c r="AS35" s="48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</row>
    <row r="36" spans="1:153" ht="16.5" customHeight="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48"/>
      <c r="AS36" s="48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</row>
  </sheetData>
  <mergeCells count="129">
    <mergeCell ref="O1:T2"/>
    <mergeCell ref="I1:N2"/>
    <mergeCell ref="A1:H2"/>
    <mergeCell ref="AO19:AQ19"/>
    <mergeCell ref="AO20:AQ21"/>
    <mergeCell ref="AO22:AQ23"/>
    <mergeCell ref="AO24:AQ25"/>
    <mergeCell ref="AO26:AQ27"/>
    <mergeCell ref="AO28:AQ29"/>
    <mergeCell ref="AK3:AK4"/>
    <mergeCell ref="AO3:AQ3"/>
    <mergeCell ref="AL3:AN3"/>
    <mergeCell ref="AJ3:AJ4"/>
    <mergeCell ref="AI3:AI4"/>
    <mergeCell ref="O11:R11"/>
    <mergeCell ref="O10:R10"/>
    <mergeCell ref="O9:R9"/>
    <mergeCell ref="O8:R8"/>
    <mergeCell ref="O7:R7"/>
    <mergeCell ref="B5:F5"/>
    <mergeCell ref="I6:M6"/>
    <mergeCell ref="I5:M5"/>
    <mergeCell ref="V5:Z5"/>
    <mergeCell ref="V1:AQ2"/>
    <mergeCell ref="BB3:BB4"/>
    <mergeCell ref="BN3:BP3"/>
    <mergeCell ref="BK3:BM3"/>
    <mergeCell ref="BI3:BI4"/>
    <mergeCell ref="BH3:BH4"/>
    <mergeCell ref="BG3:BG4"/>
    <mergeCell ref="BF3:BF4"/>
    <mergeCell ref="BE3:BE4"/>
    <mergeCell ref="BD3:BD4"/>
    <mergeCell ref="CN3:CP3"/>
    <mergeCell ref="CK3:CM3"/>
    <mergeCell ref="AT12:AX12"/>
    <mergeCell ref="AT11:AX11"/>
    <mergeCell ref="AT10:AX10"/>
    <mergeCell ref="AT9:AX9"/>
    <mergeCell ref="AT8:AX8"/>
    <mergeCell ref="AT7:AX7"/>
    <mergeCell ref="CJ1:CJ3"/>
    <mergeCell ref="CI1:CI3"/>
    <mergeCell ref="CH1:CH3"/>
    <mergeCell ref="CG1:CG3"/>
    <mergeCell ref="CF1:CF3"/>
    <mergeCell ref="CE1:CE3"/>
    <mergeCell ref="AT1:BP2"/>
    <mergeCell ref="AT3:AX4"/>
    <mergeCell ref="AZ3:BA4"/>
    <mergeCell ref="AY3:AY4"/>
    <mergeCell ref="BJ3:BJ4"/>
    <mergeCell ref="CD1:CD3"/>
    <mergeCell ref="CC1:CC3"/>
    <mergeCell ref="CB1:CB3"/>
    <mergeCell ref="AT6:AX6"/>
    <mergeCell ref="AT5:AX5"/>
    <mergeCell ref="A3:A4"/>
    <mergeCell ref="B3:F4"/>
    <mergeCell ref="H3:H4"/>
    <mergeCell ref="G3:G4"/>
    <mergeCell ref="I3:M4"/>
    <mergeCell ref="AC3:AC4"/>
    <mergeCell ref="B6:F6"/>
    <mergeCell ref="B12:F12"/>
    <mergeCell ref="B11:F11"/>
    <mergeCell ref="B10:F10"/>
    <mergeCell ref="B9:F9"/>
    <mergeCell ref="B8:F8"/>
    <mergeCell ref="B7:F7"/>
    <mergeCell ref="I12:M12"/>
    <mergeCell ref="I11:M11"/>
    <mergeCell ref="I10:M10"/>
    <mergeCell ref="I9:M9"/>
    <mergeCell ref="S11:T11"/>
    <mergeCell ref="S10:T10"/>
    <mergeCell ref="S9:T9"/>
    <mergeCell ref="S8:T8"/>
    <mergeCell ref="S7:T7"/>
    <mergeCell ref="S6:T6"/>
    <mergeCell ref="S5:T5"/>
    <mergeCell ref="A15:O30"/>
    <mergeCell ref="B14:F14"/>
    <mergeCell ref="B13:F13"/>
    <mergeCell ref="I14:M14"/>
    <mergeCell ref="I13:M13"/>
    <mergeCell ref="AH3:AH4"/>
    <mergeCell ref="AG3:AG4"/>
    <mergeCell ref="AF3:AF4"/>
    <mergeCell ref="AE3:AE4"/>
    <mergeCell ref="AD3:AD4"/>
    <mergeCell ref="V6:Z6"/>
    <mergeCell ref="N3:N4"/>
    <mergeCell ref="V3:Z4"/>
    <mergeCell ref="AA3:AB4"/>
    <mergeCell ref="S3:T4"/>
    <mergeCell ref="O6:R6"/>
    <mergeCell ref="O5:R5"/>
    <mergeCell ref="O3:R4"/>
    <mergeCell ref="I8:M8"/>
    <mergeCell ref="I7:M7"/>
    <mergeCell ref="V12:Z12"/>
    <mergeCell ref="V11:Z11"/>
    <mergeCell ref="V10:Z10"/>
    <mergeCell ref="V9:Z9"/>
    <mergeCell ref="V18:Z18"/>
    <mergeCell ref="V17:Z17"/>
    <mergeCell ref="V16:Z16"/>
    <mergeCell ref="V15:Z15"/>
    <mergeCell ref="V14:Z14"/>
    <mergeCell ref="V13:Z13"/>
    <mergeCell ref="V8:Z8"/>
    <mergeCell ref="V7:Z7"/>
    <mergeCell ref="CA1:CA3"/>
    <mergeCell ref="BZ1:BZ3"/>
    <mergeCell ref="BY1:BY3"/>
    <mergeCell ref="BX1:BX3"/>
    <mergeCell ref="BW1:BW3"/>
    <mergeCell ref="BV1:BV3"/>
    <mergeCell ref="BU1:BU3"/>
    <mergeCell ref="BT1:BT3"/>
    <mergeCell ref="BS1:BS3"/>
    <mergeCell ref="AT18:AX18"/>
    <mergeCell ref="AT17:AX17"/>
    <mergeCell ref="AT16:AX16"/>
    <mergeCell ref="AT15:AX15"/>
    <mergeCell ref="AT14:AX14"/>
    <mergeCell ref="AT13:AX13"/>
    <mergeCell ref="BC3:BC4"/>
  </mergeCells>
  <conditionalFormatting sqref="AA5:AA24">
    <cfRule type="cellIs" dxfId="72" priority="3" operator="lessThan">
      <formula>0</formula>
    </cfRule>
    <cfRule type="cellIs" dxfId="71" priority="4" operator="greaterThan">
      <formula>0</formula>
    </cfRule>
  </conditionalFormatting>
  <conditionalFormatting sqref="AB5:AB24">
    <cfRule type="cellIs" dxfId="70" priority="1" operator="equal">
      <formula>"q"</formula>
    </cfRule>
    <cfRule type="cellIs" dxfId="69" priority="2" operator="equal">
      <formula>"p"</formula>
    </cfRule>
  </conditionalFormatting>
  <dataValidations count="2">
    <dataValidation type="list" allowBlank="1" showInputMessage="1" showErrorMessage="1" sqref="I12:M14 B12:F14">
      <formula1>Lesclubs</formula1>
    </dataValidation>
    <dataValidation type="list" allowBlank="1" showInputMessage="1" showErrorMessage="1" sqref="B5:F11 I5:M11">
      <formula1>Lesengagés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R36"/>
  <sheetViews>
    <sheetView workbookViewId="0">
      <selection sqref="A1:H2"/>
    </sheetView>
  </sheetViews>
  <sheetFormatPr baseColWidth="10" defaultRowHeight="16.5" customHeight="1" x14ac:dyDescent="0.25"/>
  <cols>
    <col min="1" max="14" width="5.42578125" style="2" customWidth="1"/>
    <col min="15" max="18" width="6.7109375" style="2" customWidth="1"/>
    <col min="19" max="43" width="5.42578125" style="2" customWidth="1"/>
    <col min="44" max="45" width="5.42578125" style="3" hidden="1" customWidth="1"/>
    <col min="46" max="68" width="5.42578125" style="2" hidden="1" customWidth="1"/>
    <col min="69" max="70" width="26.28515625" style="3" hidden="1" customWidth="1"/>
    <col min="71" max="94" width="5.42578125" style="3" hidden="1" customWidth="1"/>
    <col min="95" max="95" width="38.85546875" style="3" hidden="1" customWidth="1"/>
    <col min="96" max="96" width="22.28515625" style="3" hidden="1" customWidth="1"/>
    <col min="97" max="97" width="5.42578125" style="3" hidden="1" customWidth="1"/>
    <col min="98" max="98" width="38.85546875" style="3" hidden="1" customWidth="1"/>
    <col min="99" max="210" width="5.42578125" style="3" customWidth="1"/>
    <col min="211" max="215" width="5.42578125" style="2" customWidth="1"/>
    <col min="216" max="378" width="5.42578125" style="1" customWidth="1"/>
    <col min="379" max="382" width="11" style="1"/>
  </cols>
  <sheetData>
    <row r="1" spans="1:153" ht="16.5" customHeight="1" thickTop="1" x14ac:dyDescent="0.25">
      <c r="A1" s="158" t="str">
        <f>'J01'!A1:C2</f>
        <v>Nom du Championnat</v>
      </c>
      <c r="B1" s="159"/>
      <c r="C1" s="159"/>
      <c r="D1" s="159"/>
      <c r="E1" s="159"/>
      <c r="F1" s="159"/>
      <c r="G1" s="159"/>
      <c r="H1" s="159"/>
      <c r="I1" s="134" t="str">
        <f>'J01'!H1:K2</f>
        <v>2016-2017</v>
      </c>
      <c r="J1" s="135"/>
      <c r="K1" s="135"/>
      <c r="L1" s="135"/>
      <c r="M1" s="135"/>
      <c r="N1" s="136"/>
      <c r="O1" s="130" t="s">
        <v>36</v>
      </c>
      <c r="P1" s="130"/>
      <c r="Q1" s="130"/>
      <c r="R1" s="130"/>
      <c r="S1" s="130"/>
      <c r="T1" s="131"/>
      <c r="U1" s="24"/>
      <c r="V1" s="153" t="s">
        <v>2</v>
      </c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48"/>
      <c r="AS1" s="48"/>
      <c r="AT1" s="129" t="s">
        <v>2</v>
      </c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48"/>
      <c r="BR1" s="48"/>
      <c r="BS1" s="95" t="s">
        <v>13</v>
      </c>
      <c r="BT1" s="95" t="s">
        <v>14</v>
      </c>
      <c r="BU1" s="95" t="s">
        <v>13</v>
      </c>
      <c r="BV1" s="95" t="s">
        <v>14</v>
      </c>
      <c r="BW1" s="95" t="s">
        <v>13</v>
      </c>
      <c r="BX1" s="95" t="s">
        <v>14</v>
      </c>
      <c r="BY1" s="95" t="s">
        <v>13</v>
      </c>
      <c r="BZ1" s="95" t="s">
        <v>14</v>
      </c>
      <c r="CA1" s="95" t="s">
        <v>13</v>
      </c>
      <c r="CB1" s="95" t="s">
        <v>14</v>
      </c>
      <c r="CC1" s="95" t="s">
        <v>13</v>
      </c>
      <c r="CD1" s="95" t="s">
        <v>14</v>
      </c>
      <c r="CE1" s="95" t="s">
        <v>13</v>
      </c>
      <c r="CF1" s="95" t="s">
        <v>14</v>
      </c>
      <c r="CG1" s="95" t="s">
        <v>13</v>
      </c>
      <c r="CH1" s="95" t="s">
        <v>14</v>
      </c>
      <c r="CI1" s="95" t="s">
        <v>13</v>
      </c>
      <c r="CJ1" s="95" t="s">
        <v>14</v>
      </c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  <c r="DO1" s="48"/>
      <c r="DP1" s="48"/>
      <c r="DQ1" s="48"/>
      <c r="DR1" s="48"/>
      <c r="DS1" s="48"/>
      <c r="DT1" s="48"/>
      <c r="DU1" s="48"/>
      <c r="DV1" s="48"/>
      <c r="DW1" s="48"/>
      <c r="DX1" s="48"/>
      <c r="DY1" s="48"/>
      <c r="DZ1" s="48"/>
      <c r="EA1" s="48"/>
      <c r="EB1" s="48"/>
      <c r="EC1" s="48"/>
      <c r="ED1" s="48"/>
      <c r="EE1" s="48"/>
      <c r="EF1" s="48"/>
      <c r="EG1" s="48"/>
      <c r="EH1" s="48"/>
      <c r="EI1" s="48"/>
      <c r="EJ1" s="48"/>
      <c r="EK1" s="48"/>
      <c r="EL1" s="48"/>
      <c r="EM1" s="48"/>
      <c r="EN1" s="48"/>
      <c r="EO1" s="48"/>
      <c r="EP1" s="48"/>
      <c r="EQ1" s="48"/>
      <c r="ER1" s="48"/>
      <c r="ES1" s="48"/>
      <c r="ET1" s="48"/>
      <c r="EU1" s="48"/>
      <c r="EV1" s="48"/>
      <c r="EW1" s="48"/>
    </row>
    <row r="2" spans="1:153" ht="16.5" customHeight="1" thickBot="1" x14ac:dyDescent="0.3">
      <c r="A2" s="160"/>
      <c r="B2" s="161"/>
      <c r="C2" s="161"/>
      <c r="D2" s="161"/>
      <c r="E2" s="161"/>
      <c r="F2" s="161"/>
      <c r="G2" s="161"/>
      <c r="H2" s="161"/>
      <c r="I2" s="137"/>
      <c r="J2" s="138"/>
      <c r="K2" s="138"/>
      <c r="L2" s="138"/>
      <c r="M2" s="138"/>
      <c r="N2" s="139"/>
      <c r="O2" s="132"/>
      <c r="P2" s="132"/>
      <c r="Q2" s="132"/>
      <c r="R2" s="132"/>
      <c r="S2" s="132"/>
      <c r="T2" s="133"/>
      <c r="U2" s="2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48"/>
      <c r="AS2" s="48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48"/>
      <c r="BR2" s="48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  <c r="CH2" s="95"/>
      <c r="CI2" s="95"/>
      <c r="CJ2" s="95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</row>
    <row r="3" spans="1:153" ht="16.5" customHeight="1" thickTop="1" x14ac:dyDescent="0.25">
      <c r="A3" s="119" t="s">
        <v>3</v>
      </c>
      <c r="B3" s="120" t="s">
        <v>4</v>
      </c>
      <c r="C3" s="120"/>
      <c r="D3" s="120"/>
      <c r="E3" s="120"/>
      <c r="F3" s="120"/>
      <c r="G3" s="120" t="s">
        <v>5</v>
      </c>
      <c r="H3" s="120" t="s">
        <v>5</v>
      </c>
      <c r="I3" s="120" t="s">
        <v>4</v>
      </c>
      <c r="J3" s="120"/>
      <c r="K3" s="120"/>
      <c r="L3" s="120"/>
      <c r="M3" s="120"/>
      <c r="N3" s="106" t="s">
        <v>3</v>
      </c>
      <c r="O3" s="116" t="s">
        <v>54</v>
      </c>
      <c r="P3" s="117"/>
      <c r="Q3" s="117"/>
      <c r="R3" s="111"/>
      <c r="S3" s="111" t="s">
        <v>55</v>
      </c>
      <c r="T3" s="112"/>
      <c r="U3" s="24"/>
      <c r="V3" s="102" t="s">
        <v>4</v>
      </c>
      <c r="W3" s="102"/>
      <c r="X3" s="102"/>
      <c r="Y3" s="102"/>
      <c r="Z3" s="107"/>
      <c r="AA3" s="104" t="s">
        <v>6</v>
      </c>
      <c r="AB3" s="109"/>
      <c r="AC3" s="121" t="s">
        <v>32</v>
      </c>
      <c r="AD3" s="104" t="s">
        <v>8</v>
      </c>
      <c r="AE3" s="102" t="s">
        <v>9</v>
      </c>
      <c r="AF3" s="102" t="s">
        <v>10</v>
      </c>
      <c r="AG3" s="102" t="s">
        <v>11</v>
      </c>
      <c r="AH3" s="102" t="s">
        <v>3</v>
      </c>
      <c r="AI3" s="102" t="s">
        <v>15</v>
      </c>
      <c r="AJ3" s="102" t="s">
        <v>16</v>
      </c>
      <c r="AK3" s="109" t="s">
        <v>12</v>
      </c>
      <c r="AL3" s="147" t="s">
        <v>13</v>
      </c>
      <c r="AM3" s="102"/>
      <c r="AN3" s="107"/>
      <c r="AO3" s="104" t="s">
        <v>14</v>
      </c>
      <c r="AP3" s="102"/>
      <c r="AQ3" s="102"/>
      <c r="AR3" s="48"/>
      <c r="AS3" s="48"/>
      <c r="AT3" s="99" t="s">
        <v>4</v>
      </c>
      <c r="AU3" s="99"/>
      <c r="AV3" s="99"/>
      <c r="AW3" s="99"/>
      <c r="AX3" s="99"/>
      <c r="AY3" s="99" t="s">
        <v>7</v>
      </c>
      <c r="AZ3" s="99" t="s">
        <v>6</v>
      </c>
      <c r="BA3" s="99"/>
      <c r="BB3" s="99" t="s">
        <v>7</v>
      </c>
      <c r="BC3" s="99" t="s">
        <v>8</v>
      </c>
      <c r="BD3" s="99" t="s">
        <v>9</v>
      </c>
      <c r="BE3" s="99" t="s">
        <v>10</v>
      </c>
      <c r="BF3" s="99" t="s">
        <v>11</v>
      </c>
      <c r="BG3" s="99" t="s">
        <v>3</v>
      </c>
      <c r="BH3" s="99" t="s">
        <v>15</v>
      </c>
      <c r="BI3" s="99" t="s">
        <v>16</v>
      </c>
      <c r="BJ3" s="99" t="s">
        <v>12</v>
      </c>
      <c r="BK3" s="99" t="s">
        <v>13</v>
      </c>
      <c r="BL3" s="99"/>
      <c r="BM3" s="99"/>
      <c r="BN3" s="99" t="s">
        <v>14</v>
      </c>
      <c r="BO3" s="99"/>
      <c r="BP3" s="99"/>
      <c r="BQ3" s="48"/>
      <c r="BR3" s="48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128" t="s">
        <v>13</v>
      </c>
      <c r="CL3" s="128"/>
      <c r="CM3" s="128"/>
      <c r="CN3" s="128" t="s">
        <v>14</v>
      </c>
      <c r="CO3" s="128"/>
      <c r="CP3" s="12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</row>
    <row r="4" spans="1:153" ht="16.5" customHeight="1" thickBot="1" x14ac:dyDescent="0.3">
      <c r="A4" s="119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06"/>
      <c r="O4" s="116"/>
      <c r="P4" s="117"/>
      <c r="Q4" s="117"/>
      <c r="R4" s="111"/>
      <c r="S4" s="111"/>
      <c r="T4" s="112"/>
      <c r="U4" s="24"/>
      <c r="V4" s="103"/>
      <c r="W4" s="103"/>
      <c r="X4" s="103"/>
      <c r="Y4" s="103"/>
      <c r="Z4" s="108"/>
      <c r="AA4" s="105"/>
      <c r="AB4" s="110"/>
      <c r="AC4" s="122"/>
      <c r="AD4" s="105"/>
      <c r="AE4" s="103"/>
      <c r="AF4" s="103"/>
      <c r="AG4" s="103"/>
      <c r="AH4" s="103"/>
      <c r="AI4" s="103"/>
      <c r="AJ4" s="103"/>
      <c r="AK4" s="110"/>
      <c r="AL4" s="40" t="s">
        <v>10</v>
      </c>
      <c r="AM4" s="41" t="s">
        <v>11</v>
      </c>
      <c r="AN4" s="42" t="s">
        <v>3</v>
      </c>
      <c r="AO4" s="43" t="s">
        <v>10</v>
      </c>
      <c r="AP4" s="41" t="s">
        <v>11</v>
      </c>
      <c r="AQ4" s="41" t="s">
        <v>3</v>
      </c>
      <c r="AR4" s="48"/>
      <c r="AS4" s="48" t="s">
        <v>7</v>
      </c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4" t="s">
        <v>10</v>
      </c>
      <c r="BL4" s="4" t="s">
        <v>11</v>
      </c>
      <c r="BM4" s="4" t="s">
        <v>3</v>
      </c>
      <c r="BN4" s="4" t="s">
        <v>10</v>
      </c>
      <c r="BO4" s="4" t="s">
        <v>11</v>
      </c>
      <c r="BP4" s="46" t="s">
        <v>3</v>
      </c>
      <c r="BQ4" s="44" t="s">
        <v>17</v>
      </c>
      <c r="BR4" s="44" t="s">
        <v>17</v>
      </c>
      <c r="BS4" s="44" t="s">
        <v>3</v>
      </c>
      <c r="BT4" s="44" t="s">
        <v>3</v>
      </c>
      <c r="BU4" s="44" t="s">
        <v>8</v>
      </c>
      <c r="BV4" s="44" t="s">
        <v>8</v>
      </c>
      <c r="BW4" s="44" t="s">
        <v>18</v>
      </c>
      <c r="BX4" s="44" t="s">
        <v>18</v>
      </c>
      <c r="BY4" s="44" t="s">
        <v>9</v>
      </c>
      <c r="BZ4" s="44" t="s">
        <v>9</v>
      </c>
      <c r="CA4" s="44" t="s">
        <v>10</v>
      </c>
      <c r="CB4" s="44" t="s">
        <v>10</v>
      </c>
      <c r="CC4" s="44" t="s">
        <v>11</v>
      </c>
      <c r="CD4" s="44" t="s">
        <v>11</v>
      </c>
      <c r="CE4" s="44" t="s">
        <v>3</v>
      </c>
      <c r="CF4" s="44" t="s">
        <v>3</v>
      </c>
      <c r="CG4" s="44" t="s">
        <v>15</v>
      </c>
      <c r="CH4" s="44" t="s">
        <v>15</v>
      </c>
      <c r="CI4" s="44" t="s">
        <v>16</v>
      </c>
      <c r="CJ4" s="44" t="s">
        <v>16</v>
      </c>
      <c r="CK4" s="44" t="s">
        <v>10</v>
      </c>
      <c r="CL4" s="44" t="s">
        <v>11</v>
      </c>
      <c r="CM4" s="44" t="s">
        <v>3</v>
      </c>
      <c r="CN4" s="44" t="s">
        <v>10</v>
      </c>
      <c r="CO4" s="44" t="s">
        <v>11</v>
      </c>
      <c r="CP4" s="45" t="s">
        <v>3</v>
      </c>
      <c r="CQ4" s="44" t="s">
        <v>4</v>
      </c>
      <c r="CR4" s="44" t="s">
        <v>17</v>
      </c>
      <c r="CS4" s="44" t="s">
        <v>7</v>
      </c>
      <c r="CT4" s="44" t="s">
        <v>4</v>
      </c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</row>
    <row r="5" spans="1:153" ht="16.5" customHeight="1" thickTop="1" x14ac:dyDescent="0.25">
      <c r="A5" s="72"/>
      <c r="B5" s="118"/>
      <c r="C5" s="118"/>
      <c r="D5" s="118"/>
      <c r="E5" s="118"/>
      <c r="F5" s="118"/>
      <c r="G5" s="20"/>
      <c r="H5" s="20"/>
      <c r="I5" s="118"/>
      <c r="J5" s="118"/>
      <c r="K5" s="118"/>
      <c r="L5" s="118"/>
      <c r="M5" s="118"/>
      <c r="N5" s="71"/>
      <c r="O5" s="113"/>
      <c r="P5" s="114"/>
      <c r="Q5" s="114"/>
      <c r="R5" s="115"/>
      <c r="S5" s="126"/>
      <c r="T5" s="127"/>
      <c r="U5" s="24"/>
      <c r="V5" s="151" t="str">
        <f t="shared" ref="V5:V18" si="0">VLOOKUP(AR5,$AS$5:$AX$18,2,0)</f>
        <v>Equipe 01</v>
      </c>
      <c r="W5" s="151"/>
      <c r="X5" s="151"/>
      <c r="Y5" s="151"/>
      <c r="Z5" s="152"/>
      <c r="AA5" s="76">
        <f t="shared" ref="AA5:AA18" si="1">VLOOKUP(V5,$AT$5:$BP$18,7,0)</f>
        <v>0</v>
      </c>
      <c r="AB5" s="77" t="str">
        <f t="shared" ref="AB5:AB18" si="2">VLOOKUP(V5,$AT$5:$BP$18,8,0)</f>
        <v>u</v>
      </c>
      <c r="AC5" s="78">
        <v>1</v>
      </c>
      <c r="AD5" s="79">
        <f t="shared" ref="AD5:AD18" si="3">VLOOKUP(V5,$AT$5:$BP$18,10,0)</f>
        <v>0</v>
      </c>
      <c r="AE5" s="80">
        <f t="shared" ref="AE5:AE18" si="4">VLOOKUP(V5,$AT$5:$BP$18,11,0)</f>
        <v>0</v>
      </c>
      <c r="AF5" s="80">
        <f t="shared" ref="AF5:AF18" si="5">VLOOKUP(V5,$AT$5:$BP$18,12,0)</f>
        <v>0</v>
      </c>
      <c r="AG5" s="80">
        <f t="shared" ref="AG5:AG18" si="6">VLOOKUP(V5,$AT$5:$BP$18,13,0)</f>
        <v>0</v>
      </c>
      <c r="AH5" s="80">
        <f t="shared" ref="AH5:AH18" si="7">VLOOKUP(V5,$AT$5:$BP$18,14,0)</f>
        <v>0</v>
      </c>
      <c r="AI5" s="80">
        <f t="shared" ref="AI5:AI18" si="8">VLOOKUP(V5,$AT$5:$BP$18,15,0)</f>
        <v>0</v>
      </c>
      <c r="AJ5" s="80">
        <f t="shared" ref="AJ5:AJ18" si="9">VLOOKUP(V5,$AT$5:$BP$18,16,0)</f>
        <v>0</v>
      </c>
      <c r="AK5" s="81">
        <f t="shared" ref="AK5:AK18" si="10">VLOOKUP(V5,$AT$5:$BP$18,17,0)</f>
        <v>0</v>
      </c>
      <c r="AL5" s="82">
        <f t="shared" ref="AL5:AL18" si="11">VLOOKUP(V5,$AT$5:$BP$18,18,0)</f>
        <v>0</v>
      </c>
      <c r="AM5" s="80">
        <f t="shared" ref="AM5:AM18" si="12">VLOOKUP(V5,$AT$5:$BP$18,19,0)</f>
        <v>0</v>
      </c>
      <c r="AN5" s="83">
        <f>VLOOKUP(V5,$AT$5:$BP$18,20,0)</f>
        <v>0</v>
      </c>
      <c r="AO5" s="76">
        <f t="shared" ref="AO5:AO18" si="13">VLOOKUP(V5,$AT$5:$BP$18,21,0)</f>
        <v>0</v>
      </c>
      <c r="AP5" s="80">
        <f>VLOOKUP(V5,$AT$5:$BP$18,22,0)</f>
        <v>0</v>
      </c>
      <c r="AQ5" s="80">
        <f t="shared" ref="AQ5:AQ18" si="14">VLOOKUP(V5,$AT$5:$BP$18,23,0)</f>
        <v>0</v>
      </c>
      <c r="AR5" s="48">
        <v>1</v>
      </c>
      <c r="AS5" s="48">
        <f>BB5</f>
        <v>1</v>
      </c>
      <c r="AT5" s="155" t="str">
        <f>'J01'!AT5:AX5</f>
        <v>Equipe 01</v>
      </c>
      <c r="AU5" s="156"/>
      <c r="AV5" s="156"/>
      <c r="AW5" s="156"/>
      <c r="AX5" s="157"/>
      <c r="AY5" s="4">
        <f t="shared" ref="AY5:AY18" si="15">RANK(BQ5,$BQ$5:$BQ$18)</f>
        <v>1</v>
      </c>
      <c r="AZ5" s="4">
        <f>'J09'!AY5-AY5</f>
        <v>0</v>
      </c>
      <c r="BA5" s="5" t="str">
        <f>IF(AY5&gt;'J09'!AY5,'J09'!$BA$20,IF(AY5='J09'!AY5,'J09'!$AZ$20,IF(AY5&lt;'J09'!AY5,'J09'!$AY$20)))</f>
        <v>u</v>
      </c>
      <c r="BB5" s="4">
        <f>RANK(BR5,$BR$5:$BR$18)</f>
        <v>1</v>
      </c>
      <c r="BC5" s="4">
        <f>SUMPRODUCT(($B$5:$F$14=AT5)*($BW$5:$BW$14))+SUMPRODUCT(($I$5:$M$14=AT5)*($BX$5:$BX$14))+'J09'!BC5</f>
        <v>0</v>
      </c>
      <c r="BD5" s="4">
        <f>SUMPRODUCT(($B$5:$F$14=AT5)*($BY$5:$BY$14))+SUMPRODUCT(($I$5:$M$14=AT5)*($BZ$5:$BZ$14))+'J09'!BD5</f>
        <v>0</v>
      </c>
      <c r="BE5" s="4">
        <f>SUMPRODUCT(($B$5:$F$14=AT5)*($CA$5:$CA$14))+SUMPRODUCT(($I$5:$M$14=AT5)*($CB$5:$CB$14))+'J09'!BE5</f>
        <v>0</v>
      </c>
      <c r="BF5" s="4">
        <f>SUMPRODUCT(($B$5:$F$14=AT5)*($CC$5:$CC$14))+SUMPRODUCT(($I$5:$M$14=AT5)*($CD$5:$CD$14))+'J09'!BF5</f>
        <v>0</v>
      </c>
      <c r="BG5" s="4">
        <f>SUMPRODUCT(($B$5:$F$14=AT5)*($CE$5:$CE$14))+SUMPRODUCT(($I$5:$M$14=AT5)*($CF$5:$CF$14))+'J09'!BG5</f>
        <v>0</v>
      </c>
      <c r="BH5" s="4">
        <f>SUMPRODUCT(($B$5:$F$14=AT5)*($CG$5:$CG$14))+SUMPRODUCT(($I$5:$M$14=AT5)*($CH$5:$CH$14))+'J09'!BH5</f>
        <v>0</v>
      </c>
      <c r="BI5" s="4">
        <f>SUMPRODUCT(($B$5:$F$14=AT5)*($CI$5:$CI$14))+SUMPRODUCT(($I$5:$M$14=AT5)*($CJ$5:$CJ$14))+'J09'!BI5</f>
        <v>0</v>
      </c>
      <c r="BJ5" s="4">
        <f>BH5-BI5</f>
        <v>0</v>
      </c>
      <c r="BK5" s="4">
        <f>SUMPRODUCT(($B$5:$F$14=AT5)*($CK$5:$CK$14))+'J09'!BK5</f>
        <v>0</v>
      </c>
      <c r="BL5" s="4">
        <f>SUMPRODUCT(($B$5:$F$14=AT5)*($CL$5:$CL$14))+'J09'!BL5</f>
        <v>0</v>
      </c>
      <c r="BM5" s="4">
        <f>SUMPRODUCT(($B$5:$F$14=AT5)*($CM$5:$CM$14))+'J09'!BM5</f>
        <v>0</v>
      </c>
      <c r="BN5" s="4">
        <f>SUMPRODUCT(($I$5:$M$14=AT5)*($CN$5:$CN$14))+'J09'!BN5</f>
        <v>0</v>
      </c>
      <c r="BO5" s="4">
        <f>SUMPRODUCT(($I$5:$M$14=AT5)*($CO$5:$CO$14))+'J09'!BO5</f>
        <v>0</v>
      </c>
      <c r="BP5" s="46">
        <f>SUMPRODUCT(($I$5:$M$14=AT5)*($CP$5:$CP$14))+'J09'!BP5</f>
        <v>0</v>
      </c>
      <c r="BQ5" s="44">
        <f>SUM(BC5*1000+(BJ5)/100+(BH5)/1000)</f>
        <v>0</v>
      </c>
      <c r="BR5" s="64">
        <f>BQ5+0.0000014</f>
        <v>1.3999999999999999E-6</v>
      </c>
      <c r="BS5" s="44">
        <f>A5</f>
        <v>0</v>
      </c>
      <c r="BT5" s="44">
        <f>N5</f>
        <v>0</v>
      </c>
      <c r="BU5" s="44">
        <f>IF(G5="",0,IF(G5&gt;H5,3,IF(G5=H5,1,IF(G5&lt;H5,0))))</f>
        <v>0</v>
      </c>
      <c r="BV5" s="44">
        <f>IF(H5="",0,IF(H5&gt;G5,3,IF(H5=G5,1,IF(H5&lt;G5,0))))</f>
        <v>0</v>
      </c>
      <c r="BW5" s="44">
        <f>BU5-BS5</f>
        <v>0</v>
      </c>
      <c r="BX5" s="44">
        <f>BV5-BT5</f>
        <v>0</v>
      </c>
      <c r="BY5" s="44">
        <f>IF(G5="",0,1)</f>
        <v>0</v>
      </c>
      <c r="BZ5" s="44">
        <f>IF(H5="",0,1)</f>
        <v>0</v>
      </c>
      <c r="CA5" s="44" t="b">
        <f>IF(G5&lt;&gt;"",IF(G5&gt;H5,1))</f>
        <v>0</v>
      </c>
      <c r="CB5" s="44" t="b">
        <f>IF(H5&lt;&gt;"",IF(H5&gt;G5,1))</f>
        <v>0</v>
      </c>
      <c r="CC5" s="44" t="b">
        <f>IF(G5&lt;&gt;"",IF(G5=H5,1))</f>
        <v>0</v>
      </c>
      <c r="CD5" s="44" t="b">
        <f>IF(H5&lt;&gt;"",IF(H5=G5,1))</f>
        <v>0</v>
      </c>
      <c r="CE5" s="44" t="b">
        <f>IF(G5&lt;&gt;"",IF(G5&lt;H5,1))</f>
        <v>0</v>
      </c>
      <c r="CF5" s="44" t="b">
        <f>IF(H5&lt;&gt;"",IF(H5&lt;G5,1))</f>
        <v>0</v>
      </c>
      <c r="CG5" s="44">
        <f>G5</f>
        <v>0</v>
      </c>
      <c r="CH5" s="44">
        <f>H5</f>
        <v>0</v>
      </c>
      <c r="CI5" s="44">
        <f>H5</f>
        <v>0</v>
      </c>
      <c r="CJ5" s="44">
        <f>G5</f>
        <v>0</v>
      </c>
      <c r="CK5" s="44" t="b">
        <f>IF(G5&lt;&gt;"",IF(G5&gt;H5,1))</f>
        <v>0</v>
      </c>
      <c r="CL5" s="44" t="b">
        <f>IF(G5&lt;&gt;"",IF(G5=H5,1))</f>
        <v>0</v>
      </c>
      <c r="CM5" s="44" t="b">
        <f>IF(G5&lt;&gt;"",IF(G5&lt;H5,1))</f>
        <v>0</v>
      </c>
      <c r="CN5" s="44" t="b">
        <f>IF(H5&lt;&gt;"",IF(H5&gt;G5,1))</f>
        <v>0</v>
      </c>
      <c r="CO5" s="44" t="b">
        <f>IF(H5&lt;&gt;"",IF(H5=G5,1))</f>
        <v>0</v>
      </c>
      <c r="CP5" s="45" t="b">
        <f>IF(H5&lt;&gt;"",IF(H5&lt;G5,1))</f>
        <v>0</v>
      </c>
      <c r="CQ5" s="44" t="str">
        <f t="shared" ref="CQ5:CQ18" si="16">VLOOKUP(AR5,$AS$5:$AX$18,2,0)</f>
        <v>Equipe 01</v>
      </c>
      <c r="CR5" s="44">
        <f t="shared" ref="CR5:CR18" si="17">VLOOKUP(CQ5,$AT$5:$BQ$18,24,0)</f>
        <v>0</v>
      </c>
      <c r="CS5" s="44">
        <f t="shared" ref="CS5:CS18" si="18">RANK(CR5,$CR$5:$CR$18)</f>
        <v>1</v>
      </c>
      <c r="CT5" s="44" t="str">
        <f>AT5</f>
        <v>Equipe 01</v>
      </c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</row>
    <row r="6" spans="1:153" ht="16.5" customHeight="1" x14ac:dyDescent="0.25">
      <c r="A6" s="72"/>
      <c r="B6" s="118"/>
      <c r="C6" s="118"/>
      <c r="D6" s="118"/>
      <c r="E6" s="118"/>
      <c r="F6" s="118"/>
      <c r="G6" s="20"/>
      <c r="H6" s="20"/>
      <c r="I6" s="118"/>
      <c r="J6" s="118"/>
      <c r="K6" s="118"/>
      <c r="L6" s="118"/>
      <c r="M6" s="118"/>
      <c r="N6" s="71"/>
      <c r="O6" s="113"/>
      <c r="P6" s="114"/>
      <c r="Q6" s="114"/>
      <c r="R6" s="115"/>
      <c r="S6" s="126"/>
      <c r="T6" s="127"/>
      <c r="U6" s="24"/>
      <c r="V6" s="93" t="str">
        <f t="shared" si="0"/>
        <v>Equipe 02</v>
      </c>
      <c r="W6" s="93"/>
      <c r="X6" s="93"/>
      <c r="Y6" s="93"/>
      <c r="Z6" s="94"/>
      <c r="AA6" s="84">
        <f t="shared" si="1"/>
        <v>0</v>
      </c>
      <c r="AB6" s="85" t="str">
        <f t="shared" si="2"/>
        <v>u</v>
      </c>
      <c r="AC6" s="86">
        <f>IF(CR6=CR5,CS5,CS6)</f>
        <v>1</v>
      </c>
      <c r="AD6" s="87">
        <f t="shared" si="3"/>
        <v>0</v>
      </c>
      <c r="AE6" s="88">
        <f t="shared" si="4"/>
        <v>0</v>
      </c>
      <c r="AF6" s="88">
        <f t="shared" si="5"/>
        <v>0</v>
      </c>
      <c r="AG6" s="88">
        <f t="shared" si="6"/>
        <v>0</v>
      </c>
      <c r="AH6" s="88">
        <f t="shared" si="7"/>
        <v>0</v>
      </c>
      <c r="AI6" s="88">
        <f t="shared" si="8"/>
        <v>0</v>
      </c>
      <c r="AJ6" s="88">
        <f t="shared" si="9"/>
        <v>0</v>
      </c>
      <c r="AK6" s="89">
        <f t="shared" si="10"/>
        <v>0</v>
      </c>
      <c r="AL6" s="90">
        <f t="shared" si="11"/>
        <v>0</v>
      </c>
      <c r="AM6" s="88">
        <f t="shared" si="12"/>
        <v>0</v>
      </c>
      <c r="AN6" s="91">
        <f t="shared" ref="AN6:AN18" si="19">VLOOKUP(V6,$AT$5:$BP$18,20,0)</f>
        <v>0</v>
      </c>
      <c r="AO6" s="84">
        <f t="shared" si="13"/>
        <v>0</v>
      </c>
      <c r="AP6" s="88">
        <f t="shared" ref="AP6:AP18" si="20">VLOOKUP(V6,$AT$5:$BP$18,22,0)</f>
        <v>0</v>
      </c>
      <c r="AQ6" s="88">
        <f t="shared" si="14"/>
        <v>0</v>
      </c>
      <c r="AR6" s="48">
        <v>2</v>
      </c>
      <c r="AS6" s="48">
        <f t="shared" ref="AS6:AS18" si="21">BB6</f>
        <v>2</v>
      </c>
      <c r="AT6" s="155" t="str">
        <f>'J01'!AT6:AX6</f>
        <v>Equipe 02</v>
      </c>
      <c r="AU6" s="156"/>
      <c r="AV6" s="156"/>
      <c r="AW6" s="156"/>
      <c r="AX6" s="157"/>
      <c r="AY6" s="4">
        <f t="shared" si="15"/>
        <v>1</v>
      </c>
      <c r="AZ6" s="13">
        <f>'J09'!AY6-AY6</f>
        <v>0</v>
      </c>
      <c r="BA6" s="5" t="str">
        <f>IF(AY6&gt;'J09'!AY6,'J09'!$BA$20,IF(AY6='J09'!AY6,'J09'!$AZ$20,IF(AY6&lt;'J09'!AY6,'J09'!$AY$20)))</f>
        <v>u</v>
      </c>
      <c r="BB6" s="22">
        <f t="shared" ref="BB6:BB18" si="22">RANK(BR6,$BR$5:$BR$18)</f>
        <v>2</v>
      </c>
      <c r="BC6" s="13">
        <f>SUMPRODUCT(($B$5:$F$14=AT6)*($BW$5:$BW$14))+SUMPRODUCT(($I$5:$M$14=AT6)*($BX$5:$BX$14))+'J09'!BC6</f>
        <v>0</v>
      </c>
      <c r="BD6" s="13">
        <f>SUMPRODUCT(($B$5:$F$14=AT6)*($BY$5:$BY$14))+SUMPRODUCT(($I$5:$M$14=AT6)*($BZ$5:$BZ$14))+'J09'!BD6</f>
        <v>0</v>
      </c>
      <c r="BE6" s="13">
        <f>SUMPRODUCT(($B$5:$F$14=AT6)*($CA$5:$CA$14))+SUMPRODUCT(($I$5:$M$14=AT6)*($CB$5:$CB$14))+'J09'!BE6</f>
        <v>0</v>
      </c>
      <c r="BF6" s="13">
        <f>SUMPRODUCT(($B$5:$F$14=AT6)*($CC$5:$CC$14))+SUMPRODUCT(($I$5:$M$14=AT6)*($CD$5:$CD$14))+'J09'!BF6</f>
        <v>0</v>
      </c>
      <c r="BG6" s="13">
        <f>SUMPRODUCT(($B$5:$F$14=AT6)*($CE$5:$CE$14))+SUMPRODUCT(($I$5:$M$14=AT6)*($CF$5:$CF$14))+'J09'!BG6</f>
        <v>0</v>
      </c>
      <c r="BH6" s="13">
        <f>SUMPRODUCT(($B$5:$F$14=AT6)*($CG$5:$CG$14))+SUMPRODUCT(($I$5:$M$14=AT6)*($CH$5:$CH$14))+'J09'!BH6</f>
        <v>0</v>
      </c>
      <c r="BI6" s="13">
        <f>SUMPRODUCT(($B$5:$F$14=AT6)*($CI$5:$CI$14))+SUMPRODUCT(($I$5:$M$14=AT6)*($CJ$5:$CJ$14))+'J09'!BI6</f>
        <v>0</v>
      </c>
      <c r="BJ6" s="6">
        <f t="shared" ref="BJ6:BJ18" si="23">BH6-BI6</f>
        <v>0</v>
      </c>
      <c r="BK6" s="13">
        <f>SUMPRODUCT(($B$5:$F$14=AT6)*($CK$5:$CK$14))+'J09'!BK6</f>
        <v>0</v>
      </c>
      <c r="BL6" s="13">
        <f>SUMPRODUCT(($B$5:$F$14=AT6)*($CL$5:$CL$14))+'J09'!BL6</f>
        <v>0</v>
      </c>
      <c r="BM6" s="13">
        <f>SUMPRODUCT(($B$5:$F$14=AT6)*($CM$5:$CM$14))+'J09'!BM6</f>
        <v>0</v>
      </c>
      <c r="BN6" s="13">
        <f>SUMPRODUCT(($I$5:$M$14=AT6)*($CN$5:$CN$14))+'J09'!BN6</f>
        <v>0</v>
      </c>
      <c r="BO6" s="13">
        <f>SUMPRODUCT(($I$5:$M$14=AT6)*($CO$5:$CO$14))+'J09'!BO6</f>
        <v>0</v>
      </c>
      <c r="BP6" s="46">
        <f>SUMPRODUCT(($I$5:$M$14=AT6)*($CP$5:$CP$14))+'J09'!BP6</f>
        <v>0</v>
      </c>
      <c r="BQ6" s="44">
        <f t="shared" ref="BQ6:BQ18" si="24">SUM(BC6*1000+(BJ6)/100+(BH6)/1000)</f>
        <v>0</v>
      </c>
      <c r="BR6" s="64">
        <f>BQ6+0.0000013</f>
        <v>1.3E-6</v>
      </c>
      <c r="BS6" s="44">
        <f t="shared" ref="BS6:BS14" si="25">A6</f>
        <v>0</v>
      </c>
      <c r="BT6" s="44">
        <f t="shared" ref="BT6:BT14" si="26">N6</f>
        <v>0</v>
      </c>
      <c r="BU6" s="44">
        <f t="shared" ref="BU6:BU14" si="27">IF(G6="",0,IF(G6&gt;H6,3,IF(G6=H6,1,IF(G6&lt;H6,0))))</f>
        <v>0</v>
      </c>
      <c r="BV6" s="44">
        <f t="shared" ref="BV6:BV14" si="28">IF(H6="",0,IF(H6&gt;G6,3,IF(H6=G6,1,IF(H6&lt;G6,0))))</f>
        <v>0</v>
      </c>
      <c r="BW6" s="44">
        <f t="shared" ref="BW6:BW14" si="29">BU6-BS6</f>
        <v>0</v>
      </c>
      <c r="BX6" s="44">
        <f t="shared" ref="BX6:BX14" si="30">BV6-BT6</f>
        <v>0</v>
      </c>
      <c r="BY6" s="44">
        <f t="shared" ref="BY6:BY14" si="31">IF(G6="",0,1)</f>
        <v>0</v>
      </c>
      <c r="BZ6" s="44">
        <f t="shared" ref="BZ6:BZ14" si="32">IF(H6="",0,1)</f>
        <v>0</v>
      </c>
      <c r="CA6" s="44" t="b">
        <f t="shared" ref="CA6:CA14" si="33">IF(G6&lt;&gt;"",IF(G6&gt;H6,1))</f>
        <v>0</v>
      </c>
      <c r="CB6" s="44" t="b">
        <f t="shared" ref="CB6:CB14" si="34">IF(H6&lt;&gt;"",IF(H6&gt;G6,1))</f>
        <v>0</v>
      </c>
      <c r="CC6" s="44" t="b">
        <f t="shared" ref="CC6:CC14" si="35">IF(G6&lt;&gt;"",IF(G6=H6,1))</f>
        <v>0</v>
      </c>
      <c r="CD6" s="44" t="b">
        <f t="shared" ref="CD6:CD14" si="36">IF(H6&lt;&gt;"",IF(H6=G6,1))</f>
        <v>0</v>
      </c>
      <c r="CE6" s="44" t="b">
        <f t="shared" ref="CE6:CE14" si="37">IF(G6&lt;&gt;"",IF(G6&lt;H6,1))</f>
        <v>0</v>
      </c>
      <c r="CF6" s="44" t="b">
        <f t="shared" ref="CF6:CF14" si="38">IF(H6&lt;&gt;"",IF(H6&lt;G6,1))</f>
        <v>0</v>
      </c>
      <c r="CG6" s="44">
        <f t="shared" ref="CG6:CG14" si="39">G6</f>
        <v>0</v>
      </c>
      <c r="CH6" s="44">
        <f t="shared" ref="CH6:CH14" si="40">H6</f>
        <v>0</v>
      </c>
      <c r="CI6" s="44">
        <f t="shared" ref="CI6:CI14" si="41">H6</f>
        <v>0</v>
      </c>
      <c r="CJ6" s="44">
        <f t="shared" ref="CJ6:CJ14" si="42">G6</f>
        <v>0</v>
      </c>
      <c r="CK6" s="44" t="b">
        <f t="shared" ref="CK6:CK14" si="43">IF(G6&lt;&gt;"",IF(G6&gt;H6,1))</f>
        <v>0</v>
      </c>
      <c r="CL6" s="44" t="b">
        <f t="shared" ref="CL6:CL14" si="44">IF(G6&lt;&gt;"",IF(G6=H6,1))</f>
        <v>0</v>
      </c>
      <c r="CM6" s="44" t="b">
        <f t="shared" ref="CM6:CM14" si="45">IF(G6&lt;&gt;"",IF(G6&lt;H6,1))</f>
        <v>0</v>
      </c>
      <c r="CN6" s="44" t="b">
        <f t="shared" ref="CN6:CN14" si="46">IF(H6&lt;&gt;"",IF(H6&gt;G6,1))</f>
        <v>0</v>
      </c>
      <c r="CO6" s="44" t="b">
        <f t="shared" ref="CO6:CO14" si="47">IF(H6&lt;&gt;"",IF(H6=G6,1))</f>
        <v>0</v>
      </c>
      <c r="CP6" s="45" t="b">
        <f t="shared" ref="CP6:CP14" si="48">IF(H6&lt;&gt;"",IF(H6&lt;G6,1))</f>
        <v>0</v>
      </c>
      <c r="CQ6" s="44" t="str">
        <f t="shared" si="16"/>
        <v>Equipe 02</v>
      </c>
      <c r="CR6" s="44">
        <f t="shared" si="17"/>
        <v>0</v>
      </c>
      <c r="CS6" s="44">
        <f t="shared" si="18"/>
        <v>1</v>
      </c>
      <c r="CT6" s="44" t="str">
        <f t="shared" ref="CT6:CT18" si="49">AT6</f>
        <v>Equipe 02</v>
      </c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</row>
    <row r="7" spans="1:153" ht="16.5" customHeight="1" x14ac:dyDescent="0.25">
      <c r="A7" s="72"/>
      <c r="B7" s="118"/>
      <c r="C7" s="118"/>
      <c r="D7" s="118"/>
      <c r="E7" s="118"/>
      <c r="F7" s="118"/>
      <c r="G7" s="20"/>
      <c r="H7" s="20"/>
      <c r="I7" s="118"/>
      <c r="J7" s="118"/>
      <c r="K7" s="118"/>
      <c r="L7" s="118"/>
      <c r="M7" s="118"/>
      <c r="N7" s="71"/>
      <c r="O7" s="113"/>
      <c r="P7" s="114"/>
      <c r="Q7" s="114"/>
      <c r="R7" s="115"/>
      <c r="S7" s="126"/>
      <c r="T7" s="127"/>
      <c r="U7" s="24"/>
      <c r="V7" s="93" t="str">
        <f t="shared" si="0"/>
        <v>Equipe 03</v>
      </c>
      <c r="W7" s="93"/>
      <c r="X7" s="93"/>
      <c r="Y7" s="93"/>
      <c r="Z7" s="94"/>
      <c r="AA7" s="84">
        <f t="shared" si="1"/>
        <v>0</v>
      </c>
      <c r="AB7" s="85" t="str">
        <f t="shared" si="2"/>
        <v>u</v>
      </c>
      <c r="AC7" s="86">
        <f t="shared" ref="AC7:AC18" si="50">IF(CR7=CR6,CS6,CS7)</f>
        <v>1</v>
      </c>
      <c r="AD7" s="87">
        <f t="shared" si="3"/>
        <v>0</v>
      </c>
      <c r="AE7" s="88">
        <f t="shared" si="4"/>
        <v>0</v>
      </c>
      <c r="AF7" s="88">
        <f t="shared" si="5"/>
        <v>0</v>
      </c>
      <c r="AG7" s="88">
        <f t="shared" si="6"/>
        <v>0</v>
      </c>
      <c r="AH7" s="88">
        <f t="shared" si="7"/>
        <v>0</v>
      </c>
      <c r="AI7" s="88">
        <f t="shared" si="8"/>
        <v>0</v>
      </c>
      <c r="AJ7" s="88">
        <f t="shared" si="9"/>
        <v>0</v>
      </c>
      <c r="AK7" s="89">
        <f t="shared" si="10"/>
        <v>0</v>
      </c>
      <c r="AL7" s="90">
        <f t="shared" si="11"/>
        <v>0</v>
      </c>
      <c r="AM7" s="88">
        <f t="shared" si="12"/>
        <v>0</v>
      </c>
      <c r="AN7" s="91">
        <f t="shared" si="19"/>
        <v>0</v>
      </c>
      <c r="AO7" s="84">
        <f t="shared" si="13"/>
        <v>0</v>
      </c>
      <c r="AP7" s="88">
        <f t="shared" si="20"/>
        <v>0</v>
      </c>
      <c r="AQ7" s="88">
        <f t="shared" si="14"/>
        <v>0</v>
      </c>
      <c r="AR7" s="48">
        <v>3</v>
      </c>
      <c r="AS7" s="48">
        <f t="shared" si="21"/>
        <v>3</v>
      </c>
      <c r="AT7" s="155" t="str">
        <f>'J01'!AT7:AX7</f>
        <v>Equipe 03</v>
      </c>
      <c r="AU7" s="156"/>
      <c r="AV7" s="156"/>
      <c r="AW7" s="156"/>
      <c r="AX7" s="157"/>
      <c r="AY7" s="4">
        <f t="shared" si="15"/>
        <v>1</v>
      </c>
      <c r="AZ7" s="13">
        <f>'J09'!AY7-AY7</f>
        <v>0</v>
      </c>
      <c r="BA7" s="5" t="str">
        <f>IF(AY7&gt;'J09'!AY7,'J09'!$BA$20,IF(AY7='J09'!AY7,'J09'!$AZ$20,IF(AY7&lt;'J09'!AY7,'J09'!$AY$20)))</f>
        <v>u</v>
      </c>
      <c r="BB7" s="22">
        <f t="shared" si="22"/>
        <v>3</v>
      </c>
      <c r="BC7" s="13">
        <f>SUMPRODUCT(($B$5:$F$14=AT7)*($BW$5:$BW$14))+SUMPRODUCT(($I$5:$M$14=AT7)*($BX$5:$BX$14))+'J09'!BC7</f>
        <v>0</v>
      </c>
      <c r="BD7" s="13">
        <f>SUMPRODUCT(($B$5:$F$14=AT7)*($BY$5:$BY$14))+SUMPRODUCT(($I$5:$M$14=AT7)*($BZ$5:$BZ$14))+'J09'!BD7</f>
        <v>0</v>
      </c>
      <c r="BE7" s="13">
        <f>SUMPRODUCT(($B$5:$F$14=AT7)*($CA$5:$CA$14))+SUMPRODUCT(($I$5:$M$14=AT7)*($CB$5:$CB$14))+'J09'!BE7</f>
        <v>0</v>
      </c>
      <c r="BF7" s="13">
        <f>SUMPRODUCT(($B$5:$F$14=AT7)*($CC$5:$CC$14))+SUMPRODUCT(($I$5:$M$14=AT7)*($CD$5:$CD$14))+'J09'!BF7</f>
        <v>0</v>
      </c>
      <c r="BG7" s="13">
        <f>SUMPRODUCT(($B$5:$F$14=AT7)*($CE$5:$CE$14))+SUMPRODUCT(($I$5:$M$14=AT7)*($CF$5:$CF$14))+'J09'!BG7</f>
        <v>0</v>
      </c>
      <c r="BH7" s="13">
        <f>SUMPRODUCT(($B$5:$F$14=AT7)*($CG$5:$CG$14))+SUMPRODUCT(($I$5:$M$14=AT7)*($CH$5:$CH$14))+'J09'!BH7</f>
        <v>0</v>
      </c>
      <c r="BI7" s="13">
        <f>SUMPRODUCT(($B$5:$F$14=AT7)*($CI$5:$CI$14))+SUMPRODUCT(($I$5:$M$14=AT7)*($CJ$5:$CJ$14))+'J09'!BI7</f>
        <v>0</v>
      </c>
      <c r="BJ7" s="6">
        <f t="shared" si="23"/>
        <v>0</v>
      </c>
      <c r="BK7" s="13">
        <f>SUMPRODUCT(($B$5:$F$14=AT7)*($CK$5:$CK$14))+'J09'!BK7</f>
        <v>0</v>
      </c>
      <c r="BL7" s="13">
        <f>SUMPRODUCT(($B$5:$F$14=AT7)*($CL$5:$CL$14))+'J09'!BL7</f>
        <v>0</v>
      </c>
      <c r="BM7" s="13">
        <f>SUMPRODUCT(($B$5:$F$14=AT7)*($CM$5:$CM$14))+'J09'!BM7</f>
        <v>0</v>
      </c>
      <c r="BN7" s="13">
        <f>SUMPRODUCT(($I$5:$M$14=AT7)*($CN$5:$CN$14))+'J09'!BN7</f>
        <v>0</v>
      </c>
      <c r="BO7" s="13">
        <f>SUMPRODUCT(($I$5:$M$14=AT7)*($CO$5:$CO$14))+'J09'!BO7</f>
        <v>0</v>
      </c>
      <c r="BP7" s="46">
        <f>SUMPRODUCT(($I$5:$M$14=AT7)*($CP$5:$CP$14))+'J09'!BP7</f>
        <v>0</v>
      </c>
      <c r="BQ7" s="44">
        <f t="shared" si="24"/>
        <v>0</v>
      </c>
      <c r="BR7" s="64">
        <f>BQ7+0.0000012</f>
        <v>1.1999999999999999E-6</v>
      </c>
      <c r="BS7" s="44">
        <f t="shared" si="25"/>
        <v>0</v>
      </c>
      <c r="BT7" s="44">
        <f t="shared" si="26"/>
        <v>0</v>
      </c>
      <c r="BU7" s="44">
        <f t="shared" si="27"/>
        <v>0</v>
      </c>
      <c r="BV7" s="44">
        <f t="shared" si="28"/>
        <v>0</v>
      </c>
      <c r="BW7" s="44">
        <f t="shared" si="29"/>
        <v>0</v>
      </c>
      <c r="BX7" s="44">
        <f t="shared" si="30"/>
        <v>0</v>
      </c>
      <c r="BY7" s="44">
        <f t="shared" si="31"/>
        <v>0</v>
      </c>
      <c r="BZ7" s="44">
        <f t="shared" si="32"/>
        <v>0</v>
      </c>
      <c r="CA7" s="44" t="b">
        <f t="shared" si="33"/>
        <v>0</v>
      </c>
      <c r="CB7" s="44" t="b">
        <f t="shared" si="34"/>
        <v>0</v>
      </c>
      <c r="CC7" s="44" t="b">
        <f t="shared" si="35"/>
        <v>0</v>
      </c>
      <c r="CD7" s="44" t="b">
        <f t="shared" si="36"/>
        <v>0</v>
      </c>
      <c r="CE7" s="44" t="b">
        <f t="shared" si="37"/>
        <v>0</v>
      </c>
      <c r="CF7" s="44" t="b">
        <f t="shared" si="38"/>
        <v>0</v>
      </c>
      <c r="CG7" s="44">
        <f t="shared" si="39"/>
        <v>0</v>
      </c>
      <c r="CH7" s="44">
        <f t="shared" si="40"/>
        <v>0</v>
      </c>
      <c r="CI7" s="44">
        <f t="shared" si="41"/>
        <v>0</v>
      </c>
      <c r="CJ7" s="44">
        <f t="shared" si="42"/>
        <v>0</v>
      </c>
      <c r="CK7" s="44" t="b">
        <f t="shared" si="43"/>
        <v>0</v>
      </c>
      <c r="CL7" s="44" t="b">
        <f t="shared" si="44"/>
        <v>0</v>
      </c>
      <c r="CM7" s="44" t="b">
        <f t="shared" si="45"/>
        <v>0</v>
      </c>
      <c r="CN7" s="44" t="b">
        <f t="shared" si="46"/>
        <v>0</v>
      </c>
      <c r="CO7" s="44" t="b">
        <f t="shared" si="47"/>
        <v>0</v>
      </c>
      <c r="CP7" s="45" t="b">
        <f t="shared" si="48"/>
        <v>0</v>
      </c>
      <c r="CQ7" s="44" t="str">
        <f t="shared" si="16"/>
        <v>Equipe 03</v>
      </c>
      <c r="CR7" s="44">
        <f t="shared" si="17"/>
        <v>0</v>
      </c>
      <c r="CS7" s="44">
        <f t="shared" si="18"/>
        <v>1</v>
      </c>
      <c r="CT7" s="44" t="str">
        <f t="shared" si="49"/>
        <v>Equipe 03</v>
      </c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</row>
    <row r="8" spans="1:153" ht="16.5" customHeight="1" x14ac:dyDescent="0.25">
      <c r="A8" s="72"/>
      <c r="B8" s="118"/>
      <c r="C8" s="118"/>
      <c r="D8" s="118"/>
      <c r="E8" s="118"/>
      <c r="F8" s="118"/>
      <c r="G8" s="20"/>
      <c r="H8" s="20"/>
      <c r="I8" s="118"/>
      <c r="J8" s="118"/>
      <c r="K8" s="118"/>
      <c r="L8" s="118"/>
      <c r="M8" s="118"/>
      <c r="N8" s="71"/>
      <c r="O8" s="113"/>
      <c r="P8" s="114"/>
      <c r="Q8" s="114"/>
      <c r="R8" s="115"/>
      <c r="S8" s="126"/>
      <c r="T8" s="127"/>
      <c r="U8" s="24"/>
      <c r="V8" s="93" t="str">
        <f t="shared" si="0"/>
        <v>Equipe 04</v>
      </c>
      <c r="W8" s="93"/>
      <c r="X8" s="93"/>
      <c r="Y8" s="93"/>
      <c r="Z8" s="94"/>
      <c r="AA8" s="84">
        <f t="shared" si="1"/>
        <v>0</v>
      </c>
      <c r="AB8" s="85" t="str">
        <f t="shared" si="2"/>
        <v>u</v>
      </c>
      <c r="AC8" s="86">
        <f t="shared" si="50"/>
        <v>1</v>
      </c>
      <c r="AD8" s="87">
        <f t="shared" si="3"/>
        <v>0</v>
      </c>
      <c r="AE8" s="88">
        <f t="shared" si="4"/>
        <v>0</v>
      </c>
      <c r="AF8" s="88">
        <f t="shared" si="5"/>
        <v>0</v>
      </c>
      <c r="AG8" s="88">
        <f t="shared" si="6"/>
        <v>0</v>
      </c>
      <c r="AH8" s="88">
        <f t="shared" si="7"/>
        <v>0</v>
      </c>
      <c r="AI8" s="88">
        <f t="shared" si="8"/>
        <v>0</v>
      </c>
      <c r="AJ8" s="88">
        <f t="shared" si="9"/>
        <v>0</v>
      </c>
      <c r="AK8" s="89">
        <f t="shared" si="10"/>
        <v>0</v>
      </c>
      <c r="AL8" s="90">
        <f t="shared" si="11"/>
        <v>0</v>
      </c>
      <c r="AM8" s="88">
        <f t="shared" si="12"/>
        <v>0</v>
      </c>
      <c r="AN8" s="91">
        <f t="shared" si="19"/>
        <v>0</v>
      </c>
      <c r="AO8" s="84">
        <f t="shared" si="13"/>
        <v>0</v>
      </c>
      <c r="AP8" s="88">
        <f t="shared" si="20"/>
        <v>0</v>
      </c>
      <c r="AQ8" s="88">
        <f t="shared" si="14"/>
        <v>0</v>
      </c>
      <c r="AR8" s="48">
        <v>4</v>
      </c>
      <c r="AS8" s="48">
        <f t="shared" si="21"/>
        <v>4</v>
      </c>
      <c r="AT8" s="155" t="str">
        <f>'J01'!AT8:AX8</f>
        <v>Equipe 04</v>
      </c>
      <c r="AU8" s="156"/>
      <c r="AV8" s="156"/>
      <c r="AW8" s="156"/>
      <c r="AX8" s="157"/>
      <c r="AY8" s="4">
        <f t="shared" si="15"/>
        <v>1</v>
      </c>
      <c r="AZ8" s="13">
        <f>'J09'!AY8-AY8</f>
        <v>0</v>
      </c>
      <c r="BA8" s="5" t="str">
        <f>IF(AY8&gt;'J09'!AY8,'J09'!$BA$20,IF(AY8='J09'!AY8,'J09'!$AZ$20,IF(AY8&lt;'J09'!AY8,'J09'!$AY$20)))</f>
        <v>u</v>
      </c>
      <c r="BB8" s="22">
        <f t="shared" si="22"/>
        <v>4</v>
      </c>
      <c r="BC8" s="13">
        <f>SUMPRODUCT(($B$5:$F$14=AT8)*($BW$5:$BW$14))+SUMPRODUCT(($I$5:$M$14=AT8)*($BX$5:$BX$14))+'J09'!BC8</f>
        <v>0</v>
      </c>
      <c r="BD8" s="13">
        <f>SUMPRODUCT(($B$5:$F$14=AT8)*($BY$5:$BY$14))+SUMPRODUCT(($I$5:$M$14=AT8)*($BZ$5:$BZ$14))+'J09'!BD8</f>
        <v>0</v>
      </c>
      <c r="BE8" s="13">
        <f>SUMPRODUCT(($B$5:$F$14=AT8)*($CA$5:$CA$14))+SUMPRODUCT(($I$5:$M$14=AT8)*($CB$5:$CB$14))+'J09'!BE8</f>
        <v>0</v>
      </c>
      <c r="BF8" s="13">
        <f>SUMPRODUCT(($B$5:$F$14=AT8)*($CC$5:$CC$14))+SUMPRODUCT(($I$5:$M$14=AT8)*($CD$5:$CD$14))+'J09'!BF8</f>
        <v>0</v>
      </c>
      <c r="BG8" s="13">
        <f>SUMPRODUCT(($B$5:$F$14=AT8)*($CE$5:$CE$14))+SUMPRODUCT(($I$5:$M$14=AT8)*($CF$5:$CF$14))+'J09'!BG8</f>
        <v>0</v>
      </c>
      <c r="BH8" s="13">
        <f>SUMPRODUCT(($B$5:$F$14=AT8)*($CG$5:$CG$14))+SUMPRODUCT(($I$5:$M$14=AT8)*($CH$5:$CH$14))+'J09'!BH8</f>
        <v>0</v>
      </c>
      <c r="BI8" s="13">
        <f>SUMPRODUCT(($B$5:$F$14=AT8)*($CI$5:$CI$14))+SUMPRODUCT(($I$5:$M$14=AT8)*($CJ$5:$CJ$14))+'J09'!BI8</f>
        <v>0</v>
      </c>
      <c r="BJ8" s="6">
        <f t="shared" si="23"/>
        <v>0</v>
      </c>
      <c r="BK8" s="13">
        <f>SUMPRODUCT(($B$5:$F$14=AT8)*($CK$5:$CK$14))+'J09'!BK8</f>
        <v>0</v>
      </c>
      <c r="BL8" s="13">
        <f>SUMPRODUCT(($B$5:$F$14=AT8)*($CL$5:$CL$14))+'J09'!BL8</f>
        <v>0</v>
      </c>
      <c r="BM8" s="13">
        <f>SUMPRODUCT(($B$5:$F$14=AT8)*($CM$5:$CM$14))+'J09'!BM8</f>
        <v>0</v>
      </c>
      <c r="BN8" s="13">
        <f>SUMPRODUCT(($I$5:$M$14=AT8)*($CN$5:$CN$14))+'J09'!BN8</f>
        <v>0</v>
      </c>
      <c r="BO8" s="13">
        <f>SUMPRODUCT(($I$5:$M$14=AT8)*($CO$5:$CO$14))+'J09'!BO8</f>
        <v>0</v>
      </c>
      <c r="BP8" s="46">
        <f>SUMPRODUCT(($I$5:$M$14=AT8)*($CP$5:$CP$14))+'J09'!BP8</f>
        <v>0</v>
      </c>
      <c r="BQ8" s="44">
        <f t="shared" si="24"/>
        <v>0</v>
      </c>
      <c r="BR8" s="64">
        <f>BQ8+0.0000011</f>
        <v>1.1000000000000001E-6</v>
      </c>
      <c r="BS8" s="44">
        <f t="shared" si="25"/>
        <v>0</v>
      </c>
      <c r="BT8" s="44">
        <f t="shared" si="26"/>
        <v>0</v>
      </c>
      <c r="BU8" s="44">
        <f t="shared" si="27"/>
        <v>0</v>
      </c>
      <c r="BV8" s="44">
        <f t="shared" si="28"/>
        <v>0</v>
      </c>
      <c r="BW8" s="44">
        <f t="shared" si="29"/>
        <v>0</v>
      </c>
      <c r="BX8" s="44">
        <f t="shared" si="30"/>
        <v>0</v>
      </c>
      <c r="BY8" s="44">
        <f t="shared" si="31"/>
        <v>0</v>
      </c>
      <c r="BZ8" s="44">
        <f t="shared" si="32"/>
        <v>0</v>
      </c>
      <c r="CA8" s="44" t="b">
        <f t="shared" si="33"/>
        <v>0</v>
      </c>
      <c r="CB8" s="44" t="b">
        <f t="shared" si="34"/>
        <v>0</v>
      </c>
      <c r="CC8" s="44" t="b">
        <f t="shared" si="35"/>
        <v>0</v>
      </c>
      <c r="CD8" s="44" t="b">
        <f t="shared" si="36"/>
        <v>0</v>
      </c>
      <c r="CE8" s="44" t="b">
        <f t="shared" si="37"/>
        <v>0</v>
      </c>
      <c r="CF8" s="44" t="b">
        <f t="shared" si="38"/>
        <v>0</v>
      </c>
      <c r="CG8" s="44">
        <f t="shared" si="39"/>
        <v>0</v>
      </c>
      <c r="CH8" s="44">
        <f t="shared" si="40"/>
        <v>0</v>
      </c>
      <c r="CI8" s="44">
        <f t="shared" si="41"/>
        <v>0</v>
      </c>
      <c r="CJ8" s="44">
        <f t="shared" si="42"/>
        <v>0</v>
      </c>
      <c r="CK8" s="44" t="b">
        <f t="shared" si="43"/>
        <v>0</v>
      </c>
      <c r="CL8" s="44" t="b">
        <f t="shared" si="44"/>
        <v>0</v>
      </c>
      <c r="CM8" s="44" t="b">
        <f t="shared" si="45"/>
        <v>0</v>
      </c>
      <c r="CN8" s="44" t="b">
        <f t="shared" si="46"/>
        <v>0</v>
      </c>
      <c r="CO8" s="44" t="b">
        <f t="shared" si="47"/>
        <v>0</v>
      </c>
      <c r="CP8" s="45" t="b">
        <f t="shared" si="48"/>
        <v>0</v>
      </c>
      <c r="CQ8" s="44" t="str">
        <f t="shared" si="16"/>
        <v>Equipe 04</v>
      </c>
      <c r="CR8" s="44">
        <f t="shared" si="17"/>
        <v>0</v>
      </c>
      <c r="CS8" s="44">
        <f t="shared" si="18"/>
        <v>1</v>
      </c>
      <c r="CT8" s="44" t="str">
        <f t="shared" si="49"/>
        <v>Equipe 04</v>
      </c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</row>
    <row r="9" spans="1:153" ht="16.5" customHeight="1" x14ac:dyDescent="0.25">
      <c r="A9" s="72"/>
      <c r="B9" s="118"/>
      <c r="C9" s="118"/>
      <c r="D9" s="118"/>
      <c r="E9" s="118"/>
      <c r="F9" s="118"/>
      <c r="G9" s="20"/>
      <c r="H9" s="20"/>
      <c r="I9" s="118"/>
      <c r="J9" s="118"/>
      <c r="K9" s="118"/>
      <c r="L9" s="118"/>
      <c r="M9" s="118"/>
      <c r="N9" s="71"/>
      <c r="O9" s="113"/>
      <c r="P9" s="114"/>
      <c r="Q9" s="114"/>
      <c r="R9" s="115"/>
      <c r="S9" s="126"/>
      <c r="T9" s="127"/>
      <c r="U9" s="24"/>
      <c r="V9" s="93" t="str">
        <f t="shared" si="0"/>
        <v>Equipe 05</v>
      </c>
      <c r="W9" s="93"/>
      <c r="X9" s="93"/>
      <c r="Y9" s="93"/>
      <c r="Z9" s="94"/>
      <c r="AA9" s="84">
        <f t="shared" si="1"/>
        <v>0</v>
      </c>
      <c r="AB9" s="85" t="str">
        <f t="shared" si="2"/>
        <v>u</v>
      </c>
      <c r="AC9" s="86">
        <f t="shared" si="50"/>
        <v>1</v>
      </c>
      <c r="AD9" s="87">
        <f t="shared" si="3"/>
        <v>0</v>
      </c>
      <c r="AE9" s="88">
        <f t="shared" si="4"/>
        <v>0</v>
      </c>
      <c r="AF9" s="88">
        <f t="shared" si="5"/>
        <v>0</v>
      </c>
      <c r="AG9" s="88">
        <f t="shared" si="6"/>
        <v>0</v>
      </c>
      <c r="AH9" s="88">
        <f t="shared" si="7"/>
        <v>0</v>
      </c>
      <c r="AI9" s="88">
        <f t="shared" si="8"/>
        <v>0</v>
      </c>
      <c r="AJ9" s="88">
        <f t="shared" si="9"/>
        <v>0</v>
      </c>
      <c r="AK9" s="89">
        <f t="shared" si="10"/>
        <v>0</v>
      </c>
      <c r="AL9" s="90">
        <f t="shared" si="11"/>
        <v>0</v>
      </c>
      <c r="AM9" s="88">
        <f t="shared" si="12"/>
        <v>0</v>
      </c>
      <c r="AN9" s="91">
        <f t="shared" si="19"/>
        <v>0</v>
      </c>
      <c r="AO9" s="84">
        <f t="shared" si="13"/>
        <v>0</v>
      </c>
      <c r="AP9" s="88">
        <f t="shared" si="20"/>
        <v>0</v>
      </c>
      <c r="AQ9" s="88">
        <f t="shared" si="14"/>
        <v>0</v>
      </c>
      <c r="AR9" s="48">
        <v>5</v>
      </c>
      <c r="AS9" s="48">
        <f t="shared" si="21"/>
        <v>5</v>
      </c>
      <c r="AT9" s="155" t="str">
        <f>'J01'!AT9:AX9</f>
        <v>Equipe 05</v>
      </c>
      <c r="AU9" s="156"/>
      <c r="AV9" s="156"/>
      <c r="AW9" s="156"/>
      <c r="AX9" s="157"/>
      <c r="AY9" s="4">
        <f t="shared" si="15"/>
        <v>1</v>
      </c>
      <c r="AZ9" s="13">
        <f>'J09'!AY9-AY9</f>
        <v>0</v>
      </c>
      <c r="BA9" s="5" t="str">
        <f>IF(AY9&gt;'J09'!AY9,'J09'!$BA$20,IF(AY9='J09'!AY9,'J09'!$AZ$20,IF(AY9&lt;'J09'!AY9,'J09'!$AY$20)))</f>
        <v>u</v>
      </c>
      <c r="BB9" s="22">
        <f t="shared" si="22"/>
        <v>5</v>
      </c>
      <c r="BC9" s="13">
        <f>SUMPRODUCT(($B$5:$F$14=AT9)*($BW$5:$BW$14))+SUMPRODUCT(($I$5:$M$14=AT9)*($BX$5:$BX$14))+'J09'!BC9</f>
        <v>0</v>
      </c>
      <c r="BD9" s="13">
        <f>SUMPRODUCT(($B$5:$F$14=AT9)*($BY$5:$BY$14))+SUMPRODUCT(($I$5:$M$14=AT9)*($BZ$5:$BZ$14))+'J09'!BD9</f>
        <v>0</v>
      </c>
      <c r="BE9" s="13">
        <f>SUMPRODUCT(($B$5:$F$14=AT9)*($CA$5:$CA$14))+SUMPRODUCT(($I$5:$M$14=AT9)*($CB$5:$CB$14))+'J09'!BE9</f>
        <v>0</v>
      </c>
      <c r="BF9" s="13">
        <f>SUMPRODUCT(($B$5:$F$14=AT9)*($CC$5:$CC$14))+SUMPRODUCT(($I$5:$M$14=AT9)*($CD$5:$CD$14))+'J09'!BF9</f>
        <v>0</v>
      </c>
      <c r="BG9" s="13">
        <f>SUMPRODUCT(($B$5:$F$14=AT9)*($CE$5:$CE$14))+SUMPRODUCT(($I$5:$M$14=AT9)*($CF$5:$CF$14))+'J09'!BG9</f>
        <v>0</v>
      </c>
      <c r="BH9" s="13">
        <f>SUMPRODUCT(($B$5:$F$14=AT9)*($CG$5:$CG$14))+SUMPRODUCT(($I$5:$M$14=AT9)*($CH$5:$CH$14))+'J09'!BH9</f>
        <v>0</v>
      </c>
      <c r="BI9" s="13">
        <f>SUMPRODUCT(($B$5:$F$14=AT9)*($CI$5:$CI$14))+SUMPRODUCT(($I$5:$M$14=AT9)*($CJ$5:$CJ$14))+'J09'!BI9</f>
        <v>0</v>
      </c>
      <c r="BJ9" s="6">
        <f t="shared" si="23"/>
        <v>0</v>
      </c>
      <c r="BK9" s="13">
        <f>SUMPRODUCT(($B$5:$F$14=AT9)*($CK$5:$CK$14))+'J09'!BK9</f>
        <v>0</v>
      </c>
      <c r="BL9" s="13">
        <f>SUMPRODUCT(($B$5:$F$14=AT9)*($CL$5:$CL$14))+'J09'!BL9</f>
        <v>0</v>
      </c>
      <c r="BM9" s="13">
        <f>SUMPRODUCT(($B$5:$F$14=AT9)*($CM$5:$CM$14))+'J09'!BM9</f>
        <v>0</v>
      </c>
      <c r="BN9" s="13">
        <f>SUMPRODUCT(($I$5:$M$14=AT9)*($CN$5:$CN$14))+'J09'!BN9</f>
        <v>0</v>
      </c>
      <c r="BO9" s="13">
        <f>SUMPRODUCT(($I$5:$M$14=AT9)*($CO$5:$CO$14))+'J09'!BO9</f>
        <v>0</v>
      </c>
      <c r="BP9" s="46">
        <f>SUMPRODUCT(($I$5:$M$14=AT9)*($CP$5:$CP$14))+'J09'!BP9</f>
        <v>0</v>
      </c>
      <c r="BQ9" s="44">
        <f t="shared" si="24"/>
        <v>0</v>
      </c>
      <c r="BR9" s="64">
        <f>BQ9+0.000001</f>
        <v>9.9999999999999995E-7</v>
      </c>
      <c r="BS9" s="44">
        <f t="shared" si="25"/>
        <v>0</v>
      </c>
      <c r="BT9" s="44">
        <f t="shared" si="26"/>
        <v>0</v>
      </c>
      <c r="BU9" s="44">
        <f t="shared" si="27"/>
        <v>0</v>
      </c>
      <c r="BV9" s="44">
        <f t="shared" si="28"/>
        <v>0</v>
      </c>
      <c r="BW9" s="44">
        <f t="shared" si="29"/>
        <v>0</v>
      </c>
      <c r="BX9" s="44">
        <f t="shared" si="30"/>
        <v>0</v>
      </c>
      <c r="BY9" s="44">
        <f t="shared" si="31"/>
        <v>0</v>
      </c>
      <c r="BZ9" s="44">
        <f t="shared" si="32"/>
        <v>0</v>
      </c>
      <c r="CA9" s="44" t="b">
        <f t="shared" si="33"/>
        <v>0</v>
      </c>
      <c r="CB9" s="44" t="b">
        <f t="shared" si="34"/>
        <v>0</v>
      </c>
      <c r="CC9" s="44" t="b">
        <f t="shared" si="35"/>
        <v>0</v>
      </c>
      <c r="CD9" s="44" t="b">
        <f t="shared" si="36"/>
        <v>0</v>
      </c>
      <c r="CE9" s="44" t="b">
        <f t="shared" si="37"/>
        <v>0</v>
      </c>
      <c r="CF9" s="44" t="b">
        <f t="shared" si="38"/>
        <v>0</v>
      </c>
      <c r="CG9" s="44">
        <f t="shared" si="39"/>
        <v>0</v>
      </c>
      <c r="CH9" s="44">
        <f t="shared" si="40"/>
        <v>0</v>
      </c>
      <c r="CI9" s="44">
        <f t="shared" si="41"/>
        <v>0</v>
      </c>
      <c r="CJ9" s="44">
        <f t="shared" si="42"/>
        <v>0</v>
      </c>
      <c r="CK9" s="44" t="b">
        <f t="shared" si="43"/>
        <v>0</v>
      </c>
      <c r="CL9" s="44" t="b">
        <f t="shared" si="44"/>
        <v>0</v>
      </c>
      <c r="CM9" s="44" t="b">
        <f t="shared" si="45"/>
        <v>0</v>
      </c>
      <c r="CN9" s="44" t="b">
        <f t="shared" si="46"/>
        <v>0</v>
      </c>
      <c r="CO9" s="44" t="b">
        <f t="shared" si="47"/>
        <v>0</v>
      </c>
      <c r="CP9" s="45" t="b">
        <f t="shared" si="48"/>
        <v>0</v>
      </c>
      <c r="CQ9" s="44" t="str">
        <f t="shared" si="16"/>
        <v>Equipe 05</v>
      </c>
      <c r="CR9" s="44">
        <f t="shared" si="17"/>
        <v>0</v>
      </c>
      <c r="CS9" s="44">
        <f t="shared" si="18"/>
        <v>1</v>
      </c>
      <c r="CT9" s="44" t="str">
        <f t="shared" si="49"/>
        <v>Equipe 05</v>
      </c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</row>
    <row r="10" spans="1:153" ht="16.5" customHeight="1" x14ac:dyDescent="0.25">
      <c r="A10" s="72"/>
      <c r="B10" s="118"/>
      <c r="C10" s="118"/>
      <c r="D10" s="118"/>
      <c r="E10" s="118"/>
      <c r="F10" s="118"/>
      <c r="G10" s="20"/>
      <c r="H10" s="20"/>
      <c r="I10" s="118"/>
      <c r="J10" s="118"/>
      <c r="K10" s="118"/>
      <c r="L10" s="118"/>
      <c r="M10" s="118"/>
      <c r="N10" s="71"/>
      <c r="O10" s="113"/>
      <c r="P10" s="114"/>
      <c r="Q10" s="114"/>
      <c r="R10" s="115"/>
      <c r="S10" s="126"/>
      <c r="T10" s="127"/>
      <c r="U10" s="24"/>
      <c r="V10" s="93" t="str">
        <f t="shared" si="0"/>
        <v>Equipe 06</v>
      </c>
      <c r="W10" s="93"/>
      <c r="X10" s="93"/>
      <c r="Y10" s="93"/>
      <c r="Z10" s="94"/>
      <c r="AA10" s="84">
        <f t="shared" si="1"/>
        <v>0</v>
      </c>
      <c r="AB10" s="85" t="str">
        <f t="shared" si="2"/>
        <v>u</v>
      </c>
      <c r="AC10" s="86">
        <f t="shared" si="50"/>
        <v>1</v>
      </c>
      <c r="AD10" s="87">
        <f t="shared" si="3"/>
        <v>0</v>
      </c>
      <c r="AE10" s="88">
        <f t="shared" si="4"/>
        <v>0</v>
      </c>
      <c r="AF10" s="88">
        <f t="shared" si="5"/>
        <v>0</v>
      </c>
      <c r="AG10" s="88">
        <f t="shared" si="6"/>
        <v>0</v>
      </c>
      <c r="AH10" s="88">
        <f t="shared" si="7"/>
        <v>0</v>
      </c>
      <c r="AI10" s="88">
        <f t="shared" si="8"/>
        <v>0</v>
      </c>
      <c r="AJ10" s="88">
        <f t="shared" si="9"/>
        <v>0</v>
      </c>
      <c r="AK10" s="89">
        <f t="shared" si="10"/>
        <v>0</v>
      </c>
      <c r="AL10" s="90">
        <f t="shared" si="11"/>
        <v>0</v>
      </c>
      <c r="AM10" s="88">
        <f t="shared" si="12"/>
        <v>0</v>
      </c>
      <c r="AN10" s="91">
        <f t="shared" si="19"/>
        <v>0</v>
      </c>
      <c r="AO10" s="84">
        <f t="shared" si="13"/>
        <v>0</v>
      </c>
      <c r="AP10" s="88">
        <f t="shared" si="20"/>
        <v>0</v>
      </c>
      <c r="AQ10" s="88">
        <f t="shared" si="14"/>
        <v>0</v>
      </c>
      <c r="AR10" s="48">
        <v>6</v>
      </c>
      <c r="AS10" s="48">
        <f t="shared" si="21"/>
        <v>6</v>
      </c>
      <c r="AT10" s="155" t="str">
        <f>'J01'!AT10:AX10</f>
        <v>Equipe 06</v>
      </c>
      <c r="AU10" s="156"/>
      <c r="AV10" s="156"/>
      <c r="AW10" s="156"/>
      <c r="AX10" s="157"/>
      <c r="AY10" s="4">
        <f t="shared" si="15"/>
        <v>1</v>
      </c>
      <c r="AZ10" s="13">
        <f>'J09'!AY10-AY10</f>
        <v>0</v>
      </c>
      <c r="BA10" s="5" t="str">
        <f>IF(AY10&gt;'J09'!AY10,'J09'!$BA$20,IF(AY10='J09'!AY10,'J09'!$AZ$20,IF(AY10&lt;'J09'!AY10,'J09'!$AY$20)))</f>
        <v>u</v>
      </c>
      <c r="BB10" s="22">
        <f t="shared" si="22"/>
        <v>6</v>
      </c>
      <c r="BC10" s="13">
        <f>SUMPRODUCT(($B$5:$F$14=AT10)*($BW$5:$BW$14))+SUMPRODUCT(($I$5:$M$14=AT10)*($BX$5:$BX$14))+'J09'!BC10</f>
        <v>0</v>
      </c>
      <c r="BD10" s="13">
        <f>SUMPRODUCT(($B$5:$F$14=AT10)*($BY$5:$BY$14))+SUMPRODUCT(($I$5:$M$14=AT10)*($BZ$5:$BZ$14))+'J09'!BD10</f>
        <v>0</v>
      </c>
      <c r="BE10" s="13">
        <f>SUMPRODUCT(($B$5:$F$14=AT10)*($CA$5:$CA$14))+SUMPRODUCT(($I$5:$M$14=AT10)*($CB$5:$CB$14))+'J09'!BE10</f>
        <v>0</v>
      </c>
      <c r="BF10" s="13">
        <f>SUMPRODUCT(($B$5:$F$14=AT10)*($CC$5:$CC$14))+SUMPRODUCT(($I$5:$M$14=AT10)*($CD$5:$CD$14))+'J09'!BF10</f>
        <v>0</v>
      </c>
      <c r="BG10" s="13">
        <f>SUMPRODUCT(($B$5:$F$14=AT10)*($CE$5:$CE$14))+SUMPRODUCT(($I$5:$M$14=AT10)*($CF$5:$CF$14))+'J09'!BG10</f>
        <v>0</v>
      </c>
      <c r="BH10" s="13">
        <f>SUMPRODUCT(($B$5:$F$14=AT10)*($CG$5:$CG$14))+SUMPRODUCT(($I$5:$M$14=AT10)*($CH$5:$CH$14))+'J09'!BH10</f>
        <v>0</v>
      </c>
      <c r="BI10" s="13">
        <f>SUMPRODUCT(($B$5:$F$14=AT10)*($CI$5:$CI$14))+SUMPRODUCT(($I$5:$M$14=AT10)*($CJ$5:$CJ$14))+'J09'!BI10</f>
        <v>0</v>
      </c>
      <c r="BJ10" s="6">
        <f t="shared" si="23"/>
        <v>0</v>
      </c>
      <c r="BK10" s="13">
        <f>SUMPRODUCT(($B$5:$F$14=AT10)*($CK$5:$CK$14))+'J09'!BK10</f>
        <v>0</v>
      </c>
      <c r="BL10" s="13">
        <f>SUMPRODUCT(($B$5:$F$14=AT10)*($CL$5:$CL$14))+'J09'!BL10</f>
        <v>0</v>
      </c>
      <c r="BM10" s="13">
        <f>SUMPRODUCT(($B$5:$F$14=AT10)*($CM$5:$CM$14))+'J09'!BM10</f>
        <v>0</v>
      </c>
      <c r="BN10" s="13">
        <f>SUMPRODUCT(($I$5:$M$14=AT10)*($CN$5:$CN$14))+'J09'!BN10</f>
        <v>0</v>
      </c>
      <c r="BO10" s="13">
        <f>SUMPRODUCT(($I$5:$M$14=AT10)*($CO$5:$CO$14))+'J09'!BO10</f>
        <v>0</v>
      </c>
      <c r="BP10" s="46">
        <f>SUMPRODUCT(($I$5:$M$14=AT10)*($CP$5:$CP$14))+'J09'!BP10</f>
        <v>0</v>
      </c>
      <c r="BQ10" s="44">
        <f t="shared" si="24"/>
        <v>0</v>
      </c>
      <c r="BR10" s="64">
        <f>BQ10+0.0000009</f>
        <v>8.9999999999999996E-7</v>
      </c>
      <c r="BS10" s="44">
        <f t="shared" si="25"/>
        <v>0</v>
      </c>
      <c r="BT10" s="44">
        <f t="shared" si="26"/>
        <v>0</v>
      </c>
      <c r="BU10" s="44">
        <f t="shared" si="27"/>
        <v>0</v>
      </c>
      <c r="BV10" s="44">
        <f t="shared" si="28"/>
        <v>0</v>
      </c>
      <c r="BW10" s="44">
        <f t="shared" si="29"/>
        <v>0</v>
      </c>
      <c r="BX10" s="44">
        <f t="shared" si="30"/>
        <v>0</v>
      </c>
      <c r="BY10" s="44">
        <f t="shared" si="31"/>
        <v>0</v>
      </c>
      <c r="BZ10" s="44">
        <f t="shared" si="32"/>
        <v>0</v>
      </c>
      <c r="CA10" s="44" t="b">
        <f t="shared" si="33"/>
        <v>0</v>
      </c>
      <c r="CB10" s="44" t="b">
        <f t="shared" si="34"/>
        <v>0</v>
      </c>
      <c r="CC10" s="44" t="b">
        <f t="shared" si="35"/>
        <v>0</v>
      </c>
      <c r="CD10" s="44" t="b">
        <f t="shared" si="36"/>
        <v>0</v>
      </c>
      <c r="CE10" s="44" t="b">
        <f t="shared" si="37"/>
        <v>0</v>
      </c>
      <c r="CF10" s="44" t="b">
        <f t="shared" si="38"/>
        <v>0</v>
      </c>
      <c r="CG10" s="44">
        <f t="shared" si="39"/>
        <v>0</v>
      </c>
      <c r="CH10" s="44">
        <f t="shared" si="40"/>
        <v>0</v>
      </c>
      <c r="CI10" s="44">
        <f t="shared" si="41"/>
        <v>0</v>
      </c>
      <c r="CJ10" s="44">
        <f t="shared" si="42"/>
        <v>0</v>
      </c>
      <c r="CK10" s="44" t="b">
        <f t="shared" si="43"/>
        <v>0</v>
      </c>
      <c r="CL10" s="44" t="b">
        <f t="shared" si="44"/>
        <v>0</v>
      </c>
      <c r="CM10" s="44" t="b">
        <f t="shared" si="45"/>
        <v>0</v>
      </c>
      <c r="CN10" s="44" t="b">
        <f t="shared" si="46"/>
        <v>0</v>
      </c>
      <c r="CO10" s="44" t="b">
        <f t="shared" si="47"/>
        <v>0</v>
      </c>
      <c r="CP10" s="45" t="b">
        <f t="shared" si="48"/>
        <v>0</v>
      </c>
      <c r="CQ10" s="44" t="str">
        <f t="shared" si="16"/>
        <v>Equipe 06</v>
      </c>
      <c r="CR10" s="44">
        <f t="shared" si="17"/>
        <v>0</v>
      </c>
      <c r="CS10" s="44">
        <f t="shared" si="18"/>
        <v>1</v>
      </c>
      <c r="CT10" s="44" t="str">
        <f t="shared" si="49"/>
        <v>Equipe 06</v>
      </c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</row>
    <row r="11" spans="1:153" ht="16.5" customHeight="1" thickBot="1" x14ac:dyDescent="0.3">
      <c r="A11" s="73"/>
      <c r="B11" s="123"/>
      <c r="C11" s="123"/>
      <c r="D11" s="123"/>
      <c r="E11" s="123"/>
      <c r="F11" s="123"/>
      <c r="G11" s="74"/>
      <c r="H11" s="74"/>
      <c r="I11" s="123"/>
      <c r="J11" s="123"/>
      <c r="K11" s="123"/>
      <c r="L11" s="123"/>
      <c r="M11" s="123"/>
      <c r="N11" s="75"/>
      <c r="O11" s="148"/>
      <c r="P11" s="149"/>
      <c r="Q11" s="149"/>
      <c r="R11" s="150"/>
      <c r="S11" s="124"/>
      <c r="T11" s="125"/>
      <c r="U11" s="24"/>
      <c r="V11" s="93" t="str">
        <f t="shared" si="0"/>
        <v>Equipe 07</v>
      </c>
      <c r="W11" s="93"/>
      <c r="X11" s="93"/>
      <c r="Y11" s="93"/>
      <c r="Z11" s="94"/>
      <c r="AA11" s="84">
        <f t="shared" si="1"/>
        <v>0</v>
      </c>
      <c r="AB11" s="85" t="str">
        <f t="shared" si="2"/>
        <v>u</v>
      </c>
      <c r="AC11" s="86">
        <f t="shared" si="50"/>
        <v>1</v>
      </c>
      <c r="AD11" s="87">
        <f t="shared" si="3"/>
        <v>0</v>
      </c>
      <c r="AE11" s="88">
        <f t="shared" si="4"/>
        <v>0</v>
      </c>
      <c r="AF11" s="88">
        <f t="shared" si="5"/>
        <v>0</v>
      </c>
      <c r="AG11" s="88">
        <f t="shared" si="6"/>
        <v>0</v>
      </c>
      <c r="AH11" s="88">
        <f t="shared" si="7"/>
        <v>0</v>
      </c>
      <c r="AI11" s="88">
        <f t="shared" si="8"/>
        <v>0</v>
      </c>
      <c r="AJ11" s="88">
        <f t="shared" si="9"/>
        <v>0</v>
      </c>
      <c r="AK11" s="89">
        <f t="shared" si="10"/>
        <v>0</v>
      </c>
      <c r="AL11" s="90">
        <f t="shared" si="11"/>
        <v>0</v>
      </c>
      <c r="AM11" s="88">
        <f t="shared" si="12"/>
        <v>0</v>
      </c>
      <c r="AN11" s="91">
        <f t="shared" si="19"/>
        <v>0</v>
      </c>
      <c r="AO11" s="84">
        <f t="shared" si="13"/>
        <v>0</v>
      </c>
      <c r="AP11" s="88">
        <f t="shared" si="20"/>
        <v>0</v>
      </c>
      <c r="AQ11" s="88">
        <f t="shared" si="14"/>
        <v>0</v>
      </c>
      <c r="AR11" s="48">
        <v>7</v>
      </c>
      <c r="AS11" s="48">
        <f t="shared" si="21"/>
        <v>7</v>
      </c>
      <c r="AT11" s="155" t="str">
        <f>'J01'!AT11:AX11</f>
        <v>Equipe 07</v>
      </c>
      <c r="AU11" s="156"/>
      <c r="AV11" s="156"/>
      <c r="AW11" s="156"/>
      <c r="AX11" s="157"/>
      <c r="AY11" s="4">
        <f t="shared" si="15"/>
        <v>1</v>
      </c>
      <c r="AZ11" s="13">
        <f>'J09'!AY11-AY11</f>
        <v>0</v>
      </c>
      <c r="BA11" s="5" t="str">
        <f>IF(AY11&gt;'J09'!AY11,'J09'!$BA$20,IF(AY11='J09'!AY11,'J09'!$AZ$20,IF(AY11&lt;'J09'!AY11,'J09'!$AY$20)))</f>
        <v>u</v>
      </c>
      <c r="BB11" s="22">
        <f t="shared" si="22"/>
        <v>7</v>
      </c>
      <c r="BC11" s="13">
        <f>SUMPRODUCT(($B$5:$F$14=AT11)*($BW$5:$BW$14))+SUMPRODUCT(($I$5:$M$14=AT11)*($BX$5:$BX$14))+'J09'!BC11</f>
        <v>0</v>
      </c>
      <c r="BD11" s="13">
        <f>SUMPRODUCT(($B$5:$F$14=AT11)*($BY$5:$BY$14))+SUMPRODUCT(($I$5:$M$14=AT11)*($BZ$5:$BZ$14))+'J09'!BD11</f>
        <v>0</v>
      </c>
      <c r="BE11" s="13">
        <f>SUMPRODUCT(($B$5:$F$14=AT11)*($CA$5:$CA$14))+SUMPRODUCT(($I$5:$M$14=AT11)*($CB$5:$CB$14))+'J09'!BE11</f>
        <v>0</v>
      </c>
      <c r="BF11" s="13">
        <f>SUMPRODUCT(($B$5:$F$14=AT11)*($CC$5:$CC$14))+SUMPRODUCT(($I$5:$M$14=AT11)*($CD$5:$CD$14))+'J09'!BF11</f>
        <v>0</v>
      </c>
      <c r="BG11" s="13">
        <f>SUMPRODUCT(($B$5:$F$14=AT11)*($CE$5:$CE$14))+SUMPRODUCT(($I$5:$M$14=AT11)*($CF$5:$CF$14))+'J09'!BG11</f>
        <v>0</v>
      </c>
      <c r="BH11" s="13">
        <f>SUMPRODUCT(($B$5:$F$14=AT11)*($CG$5:$CG$14))+SUMPRODUCT(($I$5:$M$14=AT11)*($CH$5:$CH$14))+'J09'!BH11</f>
        <v>0</v>
      </c>
      <c r="BI11" s="13">
        <f>SUMPRODUCT(($B$5:$F$14=AT11)*($CI$5:$CI$14))+SUMPRODUCT(($I$5:$M$14=AT11)*($CJ$5:$CJ$14))+'J09'!BI11</f>
        <v>0</v>
      </c>
      <c r="BJ11" s="6">
        <f t="shared" si="23"/>
        <v>0</v>
      </c>
      <c r="BK11" s="13">
        <f>SUMPRODUCT(($B$5:$F$14=AT11)*($CK$5:$CK$14))+'J09'!BK11</f>
        <v>0</v>
      </c>
      <c r="BL11" s="13">
        <f>SUMPRODUCT(($B$5:$F$14=AT11)*($CL$5:$CL$14))+'J09'!BL11</f>
        <v>0</v>
      </c>
      <c r="BM11" s="13">
        <f>SUMPRODUCT(($B$5:$F$14=AT11)*($CM$5:$CM$14))+'J09'!BM11</f>
        <v>0</v>
      </c>
      <c r="BN11" s="13">
        <f>SUMPRODUCT(($I$5:$M$14=AT11)*($CN$5:$CN$14))+'J09'!BN11</f>
        <v>0</v>
      </c>
      <c r="BO11" s="13">
        <f>SUMPRODUCT(($I$5:$M$14=AT11)*($CO$5:$CO$14))+'J09'!BO11</f>
        <v>0</v>
      </c>
      <c r="BP11" s="46">
        <f>SUMPRODUCT(($I$5:$M$14=AT11)*($CP$5:$CP$14))+'J09'!BP11</f>
        <v>0</v>
      </c>
      <c r="BQ11" s="44">
        <f t="shared" si="24"/>
        <v>0</v>
      </c>
      <c r="BR11" s="64">
        <f>BQ11+0.0000008</f>
        <v>7.9999999999999996E-7</v>
      </c>
      <c r="BS11" s="44">
        <f t="shared" si="25"/>
        <v>0</v>
      </c>
      <c r="BT11" s="44">
        <f t="shared" si="26"/>
        <v>0</v>
      </c>
      <c r="BU11" s="44">
        <f t="shared" si="27"/>
        <v>0</v>
      </c>
      <c r="BV11" s="44">
        <f t="shared" si="28"/>
        <v>0</v>
      </c>
      <c r="BW11" s="44">
        <f t="shared" si="29"/>
        <v>0</v>
      </c>
      <c r="BX11" s="44">
        <f t="shared" si="30"/>
        <v>0</v>
      </c>
      <c r="BY11" s="44">
        <f t="shared" si="31"/>
        <v>0</v>
      </c>
      <c r="BZ11" s="44">
        <f t="shared" si="32"/>
        <v>0</v>
      </c>
      <c r="CA11" s="44" t="b">
        <f t="shared" si="33"/>
        <v>0</v>
      </c>
      <c r="CB11" s="44" t="b">
        <f t="shared" si="34"/>
        <v>0</v>
      </c>
      <c r="CC11" s="44" t="b">
        <f t="shared" si="35"/>
        <v>0</v>
      </c>
      <c r="CD11" s="44" t="b">
        <f t="shared" si="36"/>
        <v>0</v>
      </c>
      <c r="CE11" s="44" t="b">
        <f t="shared" si="37"/>
        <v>0</v>
      </c>
      <c r="CF11" s="44" t="b">
        <f t="shared" si="38"/>
        <v>0</v>
      </c>
      <c r="CG11" s="44">
        <f t="shared" si="39"/>
        <v>0</v>
      </c>
      <c r="CH11" s="44">
        <f t="shared" si="40"/>
        <v>0</v>
      </c>
      <c r="CI11" s="44">
        <f t="shared" si="41"/>
        <v>0</v>
      </c>
      <c r="CJ11" s="44">
        <f t="shared" si="42"/>
        <v>0</v>
      </c>
      <c r="CK11" s="44" t="b">
        <f t="shared" si="43"/>
        <v>0</v>
      </c>
      <c r="CL11" s="44" t="b">
        <f t="shared" si="44"/>
        <v>0</v>
      </c>
      <c r="CM11" s="44" t="b">
        <f t="shared" si="45"/>
        <v>0</v>
      </c>
      <c r="CN11" s="44" t="b">
        <f t="shared" si="46"/>
        <v>0</v>
      </c>
      <c r="CO11" s="44" t="b">
        <f t="shared" si="47"/>
        <v>0</v>
      </c>
      <c r="CP11" s="45" t="b">
        <f t="shared" si="48"/>
        <v>0</v>
      </c>
      <c r="CQ11" s="44" t="str">
        <f t="shared" si="16"/>
        <v>Equipe 07</v>
      </c>
      <c r="CR11" s="44">
        <f t="shared" si="17"/>
        <v>0</v>
      </c>
      <c r="CS11" s="44">
        <f t="shared" si="18"/>
        <v>1</v>
      </c>
      <c r="CT11" s="44" t="str">
        <f t="shared" si="49"/>
        <v>Equipe 07</v>
      </c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</row>
    <row r="12" spans="1:153" ht="16.5" customHeight="1" thickTop="1" x14ac:dyDescent="0.25">
      <c r="A12" s="38"/>
      <c r="B12" s="101"/>
      <c r="C12" s="101"/>
      <c r="D12" s="101"/>
      <c r="E12" s="101"/>
      <c r="F12" s="101"/>
      <c r="G12" s="39"/>
      <c r="H12" s="39"/>
      <c r="I12" s="101"/>
      <c r="J12" s="101"/>
      <c r="K12" s="101"/>
      <c r="L12" s="101"/>
      <c r="M12" s="101"/>
      <c r="N12" s="38"/>
      <c r="O12" s="24"/>
      <c r="P12" s="24"/>
      <c r="Q12" s="24"/>
      <c r="R12" s="24"/>
      <c r="S12" s="24"/>
      <c r="T12" s="24"/>
      <c r="U12" s="24"/>
      <c r="V12" s="93" t="str">
        <f t="shared" si="0"/>
        <v>Equipe 08</v>
      </c>
      <c r="W12" s="93"/>
      <c r="X12" s="93"/>
      <c r="Y12" s="93"/>
      <c r="Z12" s="94"/>
      <c r="AA12" s="84">
        <f t="shared" si="1"/>
        <v>0</v>
      </c>
      <c r="AB12" s="85" t="str">
        <f t="shared" si="2"/>
        <v>u</v>
      </c>
      <c r="AC12" s="86">
        <f t="shared" si="50"/>
        <v>1</v>
      </c>
      <c r="AD12" s="87">
        <f t="shared" si="3"/>
        <v>0</v>
      </c>
      <c r="AE12" s="88">
        <f t="shared" si="4"/>
        <v>0</v>
      </c>
      <c r="AF12" s="88">
        <f t="shared" si="5"/>
        <v>0</v>
      </c>
      <c r="AG12" s="88">
        <f t="shared" si="6"/>
        <v>0</v>
      </c>
      <c r="AH12" s="88">
        <f t="shared" si="7"/>
        <v>0</v>
      </c>
      <c r="AI12" s="88">
        <f t="shared" si="8"/>
        <v>0</v>
      </c>
      <c r="AJ12" s="88">
        <f t="shared" si="9"/>
        <v>0</v>
      </c>
      <c r="AK12" s="89">
        <f t="shared" si="10"/>
        <v>0</v>
      </c>
      <c r="AL12" s="90">
        <f t="shared" si="11"/>
        <v>0</v>
      </c>
      <c r="AM12" s="88">
        <f t="shared" si="12"/>
        <v>0</v>
      </c>
      <c r="AN12" s="91">
        <f t="shared" si="19"/>
        <v>0</v>
      </c>
      <c r="AO12" s="84">
        <f t="shared" si="13"/>
        <v>0</v>
      </c>
      <c r="AP12" s="88">
        <f t="shared" si="20"/>
        <v>0</v>
      </c>
      <c r="AQ12" s="88">
        <f t="shared" si="14"/>
        <v>0</v>
      </c>
      <c r="AR12" s="48">
        <v>8</v>
      </c>
      <c r="AS12" s="48">
        <f t="shared" si="21"/>
        <v>8</v>
      </c>
      <c r="AT12" s="155" t="str">
        <f>'J01'!AT12:AX12</f>
        <v>Equipe 08</v>
      </c>
      <c r="AU12" s="156"/>
      <c r="AV12" s="156"/>
      <c r="AW12" s="156"/>
      <c r="AX12" s="157"/>
      <c r="AY12" s="4">
        <f t="shared" si="15"/>
        <v>1</v>
      </c>
      <c r="AZ12" s="13">
        <f>'J09'!AY12-AY12</f>
        <v>0</v>
      </c>
      <c r="BA12" s="5" t="str">
        <f>IF(AY12&gt;'J09'!AY12,'J09'!$BA$20,IF(AY12='J09'!AY12,'J09'!$AZ$20,IF(AY12&lt;'J09'!AY12,'J09'!$AY$20)))</f>
        <v>u</v>
      </c>
      <c r="BB12" s="22">
        <f t="shared" si="22"/>
        <v>8</v>
      </c>
      <c r="BC12" s="13">
        <f>SUMPRODUCT(($B$5:$F$14=AT12)*($BW$5:$BW$14))+SUMPRODUCT(($I$5:$M$14=AT12)*($BX$5:$BX$14))+'J09'!BC12</f>
        <v>0</v>
      </c>
      <c r="BD12" s="13">
        <f>SUMPRODUCT(($B$5:$F$14=AT12)*($BY$5:$BY$14))+SUMPRODUCT(($I$5:$M$14=AT12)*($BZ$5:$BZ$14))+'J09'!BD12</f>
        <v>0</v>
      </c>
      <c r="BE12" s="13">
        <f>SUMPRODUCT(($B$5:$F$14=AT12)*($CA$5:$CA$14))+SUMPRODUCT(($I$5:$M$14=AT12)*($CB$5:$CB$14))+'J09'!BE12</f>
        <v>0</v>
      </c>
      <c r="BF12" s="13">
        <f>SUMPRODUCT(($B$5:$F$14=AT12)*($CC$5:$CC$14))+SUMPRODUCT(($I$5:$M$14=AT12)*($CD$5:$CD$14))+'J09'!BF12</f>
        <v>0</v>
      </c>
      <c r="BG12" s="13">
        <f>SUMPRODUCT(($B$5:$F$14=AT12)*($CE$5:$CE$14))+SUMPRODUCT(($I$5:$M$14=AT12)*($CF$5:$CF$14))+'J09'!BG12</f>
        <v>0</v>
      </c>
      <c r="BH12" s="13">
        <f>SUMPRODUCT(($B$5:$F$14=AT12)*($CG$5:$CG$14))+SUMPRODUCT(($I$5:$M$14=AT12)*($CH$5:$CH$14))+'J09'!BH12</f>
        <v>0</v>
      </c>
      <c r="BI12" s="13">
        <f>SUMPRODUCT(($B$5:$F$14=AT12)*($CI$5:$CI$14))+SUMPRODUCT(($I$5:$M$14=AT12)*($CJ$5:$CJ$14))+'J09'!BI12</f>
        <v>0</v>
      </c>
      <c r="BJ12" s="6">
        <f t="shared" si="23"/>
        <v>0</v>
      </c>
      <c r="BK12" s="13">
        <f>SUMPRODUCT(($B$5:$F$14=AT12)*($CK$5:$CK$14))+'J09'!BK12</f>
        <v>0</v>
      </c>
      <c r="BL12" s="13">
        <f>SUMPRODUCT(($B$5:$F$14=AT12)*($CL$5:$CL$14))+'J09'!BL12</f>
        <v>0</v>
      </c>
      <c r="BM12" s="13">
        <f>SUMPRODUCT(($B$5:$F$14=AT12)*($CM$5:$CM$14))+'J09'!BM12</f>
        <v>0</v>
      </c>
      <c r="BN12" s="13">
        <f>SUMPRODUCT(($I$5:$M$14=AT12)*($CN$5:$CN$14))+'J09'!BN12</f>
        <v>0</v>
      </c>
      <c r="BO12" s="13">
        <f>SUMPRODUCT(($I$5:$M$14=AT12)*($CO$5:$CO$14))+'J09'!BO12</f>
        <v>0</v>
      </c>
      <c r="BP12" s="46">
        <f>SUMPRODUCT(($I$5:$M$14=AT12)*($CP$5:$CP$14))+'J09'!BP12</f>
        <v>0</v>
      </c>
      <c r="BQ12" s="44">
        <f t="shared" si="24"/>
        <v>0</v>
      </c>
      <c r="BR12" s="64">
        <f>BQ12+0.0000007</f>
        <v>6.9999999999999997E-7</v>
      </c>
      <c r="BS12" s="44">
        <f t="shared" si="25"/>
        <v>0</v>
      </c>
      <c r="BT12" s="44">
        <f t="shared" si="26"/>
        <v>0</v>
      </c>
      <c r="BU12" s="44">
        <f t="shared" si="27"/>
        <v>0</v>
      </c>
      <c r="BV12" s="44">
        <f t="shared" si="28"/>
        <v>0</v>
      </c>
      <c r="BW12" s="44">
        <f t="shared" si="29"/>
        <v>0</v>
      </c>
      <c r="BX12" s="44">
        <f t="shared" si="30"/>
        <v>0</v>
      </c>
      <c r="BY12" s="44">
        <f t="shared" si="31"/>
        <v>0</v>
      </c>
      <c r="BZ12" s="44">
        <f t="shared" si="32"/>
        <v>0</v>
      </c>
      <c r="CA12" s="44" t="b">
        <f t="shared" si="33"/>
        <v>0</v>
      </c>
      <c r="CB12" s="44" t="b">
        <f t="shared" si="34"/>
        <v>0</v>
      </c>
      <c r="CC12" s="44" t="b">
        <f t="shared" si="35"/>
        <v>0</v>
      </c>
      <c r="CD12" s="44" t="b">
        <f t="shared" si="36"/>
        <v>0</v>
      </c>
      <c r="CE12" s="44" t="b">
        <f t="shared" si="37"/>
        <v>0</v>
      </c>
      <c r="CF12" s="44" t="b">
        <f t="shared" si="38"/>
        <v>0</v>
      </c>
      <c r="CG12" s="44">
        <f t="shared" si="39"/>
        <v>0</v>
      </c>
      <c r="CH12" s="44">
        <f t="shared" si="40"/>
        <v>0</v>
      </c>
      <c r="CI12" s="44">
        <f t="shared" si="41"/>
        <v>0</v>
      </c>
      <c r="CJ12" s="44">
        <f t="shared" si="42"/>
        <v>0</v>
      </c>
      <c r="CK12" s="44" t="b">
        <f t="shared" si="43"/>
        <v>0</v>
      </c>
      <c r="CL12" s="44" t="b">
        <f t="shared" si="44"/>
        <v>0</v>
      </c>
      <c r="CM12" s="44" t="b">
        <f t="shared" si="45"/>
        <v>0</v>
      </c>
      <c r="CN12" s="44" t="b">
        <f t="shared" si="46"/>
        <v>0</v>
      </c>
      <c r="CO12" s="44" t="b">
        <f t="shared" si="47"/>
        <v>0</v>
      </c>
      <c r="CP12" s="45" t="b">
        <f t="shared" si="48"/>
        <v>0</v>
      </c>
      <c r="CQ12" s="44" t="str">
        <f t="shared" si="16"/>
        <v>Equipe 08</v>
      </c>
      <c r="CR12" s="44">
        <f t="shared" si="17"/>
        <v>0</v>
      </c>
      <c r="CS12" s="44">
        <f t="shared" si="18"/>
        <v>1</v>
      </c>
      <c r="CT12" s="44" t="str">
        <f t="shared" si="49"/>
        <v>Equipe 08</v>
      </c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48"/>
      <c r="EW12" s="48"/>
    </row>
    <row r="13" spans="1:153" ht="16.5" customHeight="1" x14ac:dyDescent="0.25">
      <c r="A13" s="38"/>
      <c r="B13" s="101"/>
      <c r="C13" s="101"/>
      <c r="D13" s="101"/>
      <c r="E13" s="101"/>
      <c r="F13" s="101"/>
      <c r="G13" s="39"/>
      <c r="H13" s="39"/>
      <c r="I13" s="101"/>
      <c r="J13" s="101"/>
      <c r="K13" s="101"/>
      <c r="L13" s="101"/>
      <c r="M13" s="101"/>
      <c r="N13" s="38"/>
      <c r="O13" s="24"/>
      <c r="P13" s="24"/>
      <c r="Q13" s="24"/>
      <c r="R13" s="24"/>
      <c r="S13" s="24"/>
      <c r="T13" s="24"/>
      <c r="U13" s="24"/>
      <c r="V13" s="93" t="str">
        <f t="shared" si="0"/>
        <v>Equipe 09</v>
      </c>
      <c r="W13" s="93"/>
      <c r="X13" s="93"/>
      <c r="Y13" s="93"/>
      <c r="Z13" s="94"/>
      <c r="AA13" s="84">
        <f t="shared" si="1"/>
        <v>0</v>
      </c>
      <c r="AB13" s="85" t="str">
        <f t="shared" si="2"/>
        <v>u</v>
      </c>
      <c r="AC13" s="86">
        <f t="shared" si="50"/>
        <v>1</v>
      </c>
      <c r="AD13" s="87">
        <f t="shared" si="3"/>
        <v>0</v>
      </c>
      <c r="AE13" s="88">
        <f t="shared" si="4"/>
        <v>0</v>
      </c>
      <c r="AF13" s="88">
        <f t="shared" si="5"/>
        <v>0</v>
      </c>
      <c r="AG13" s="88">
        <f t="shared" si="6"/>
        <v>0</v>
      </c>
      <c r="AH13" s="88">
        <f t="shared" si="7"/>
        <v>0</v>
      </c>
      <c r="AI13" s="88">
        <f t="shared" si="8"/>
        <v>0</v>
      </c>
      <c r="AJ13" s="88">
        <f t="shared" si="9"/>
        <v>0</v>
      </c>
      <c r="AK13" s="89">
        <f t="shared" si="10"/>
        <v>0</v>
      </c>
      <c r="AL13" s="90">
        <f t="shared" si="11"/>
        <v>0</v>
      </c>
      <c r="AM13" s="88">
        <f t="shared" si="12"/>
        <v>0</v>
      </c>
      <c r="AN13" s="91">
        <f t="shared" si="19"/>
        <v>0</v>
      </c>
      <c r="AO13" s="84">
        <f t="shared" si="13"/>
        <v>0</v>
      </c>
      <c r="AP13" s="88">
        <f t="shared" si="20"/>
        <v>0</v>
      </c>
      <c r="AQ13" s="88">
        <f t="shared" si="14"/>
        <v>0</v>
      </c>
      <c r="AR13" s="48">
        <v>9</v>
      </c>
      <c r="AS13" s="48">
        <f t="shared" si="21"/>
        <v>9</v>
      </c>
      <c r="AT13" s="155" t="str">
        <f>'J01'!AT13:AX13</f>
        <v>Equipe 09</v>
      </c>
      <c r="AU13" s="156"/>
      <c r="AV13" s="156"/>
      <c r="AW13" s="156"/>
      <c r="AX13" s="157"/>
      <c r="AY13" s="4">
        <f t="shared" si="15"/>
        <v>1</v>
      </c>
      <c r="AZ13" s="13">
        <f>'J09'!AY13-AY13</f>
        <v>0</v>
      </c>
      <c r="BA13" s="5" t="str">
        <f>IF(AY13&gt;'J09'!AY13,'J09'!$BA$20,IF(AY13='J09'!AY13,'J09'!$AZ$20,IF(AY13&lt;'J09'!AY13,'J09'!$AY$20)))</f>
        <v>u</v>
      </c>
      <c r="BB13" s="22">
        <f t="shared" si="22"/>
        <v>9</v>
      </c>
      <c r="BC13" s="13">
        <f>SUMPRODUCT(($B$5:$F$14=AT13)*($BW$5:$BW$14))+SUMPRODUCT(($I$5:$M$14=AT13)*($BX$5:$BX$14))+'J09'!BC13</f>
        <v>0</v>
      </c>
      <c r="BD13" s="13">
        <f>SUMPRODUCT(($B$5:$F$14=AT13)*($BY$5:$BY$14))+SUMPRODUCT(($I$5:$M$14=AT13)*($BZ$5:$BZ$14))+'J09'!BD13</f>
        <v>0</v>
      </c>
      <c r="BE13" s="13">
        <f>SUMPRODUCT(($B$5:$F$14=AT13)*($CA$5:$CA$14))+SUMPRODUCT(($I$5:$M$14=AT13)*($CB$5:$CB$14))+'J09'!BE13</f>
        <v>0</v>
      </c>
      <c r="BF13" s="13">
        <f>SUMPRODUCT(($B$5:$F$14=AT13)*($CC$5:$CC$14))+SUMPRODUCT(($I$5:$M$14=AT13)*($CD$5:$CD$14))+'J09'!BF13</f>
        <v>0</v>
      </c>
      <c r="BG13" s="13">
        <f>SUMPRODUCT(($B$5:$F$14=AT13)*($CE$5:$CE$14))+SUMPRODUCT(($I$5:$M$14=AT13)*($CF$5:$CF$14))+'J09'!BG13</f>
        <v>0</v>
      </c>
      <c r="BH13" s="13">
        <f>SUMPRODUCT(($B$5:$F$14=AT13)*($CG$5:$CG$14))+SUMPRODUCT(($I$5:$M$14=AT13)*($CH$5:$CH$14))+'J09'!BH13</f>
        <v>0</v>
      </c>
      <c r="BI13" s="13">
        <f>SUMPRODUCT(($B$5:$F$14=AT13)*($CI$5:$CI$14))+SUMPRODUCT(($I$5:$M$14=AT13)*($CJ$5:$CJ$14))+'J09'!BI13</f>
        <v>0</v>
      </c>
      <c r="BJ13" s="6">
        <f t="shared" si="23"/>
        <v>0</v>
      </c>
      <c r="BK13" s="13">
        <f>SUMPRODUCT(($B$5:$F$14=AT13)*($CK$5:$CK$14))+'J09'!BK13</f>
        <v>0</v>
      </c>
      <c r="BL13" s="13">
        <f>SUMPRODUCT(($B$5:$F$14=AT13)*($CL$5:$CL$14))+'J09'!BL13</f>
        <v>0</v>
      </c>
      <c r="BM13" s="13">
        <f>SUMPRODUCT(($B$5:$F$14=AT13)*($CM$5:$CM$14))+'J09'!BM13</f>
        <v>0</v>
      </c>
      <c r="BN13" s="13">
        <f>SUMPRODUCT(($I$5:$M$14=AT13)*($CN$5:$CN$14))+'J09'!BN13</f>
        <v>0</v>
      </c>
      <c r="BO13" s="13">
        <f>SUMPRODUCT(($I$5:$M$14=AT13)*($CO$5:$CO$14))+'J09'!BO13</f>
        <v>0</v>
      </c>
      <c r="BP13" s="46">
        <f>SUMPRODUCT(($I$5:$M$14=AT13)*($CP$5:$CP$14))+'J09'!BP13</f>
        <v>0</v>
      </c>
      <c r="BQ13" s="44">
        <f t="shared" si="24"/>
        <v>0</v>
      </c>
      <c r="BR13" s="64">
        <f>BQ13+0.0000006</f>
        <v>5.9999999999999997E-7</v>
      </c>
      <c r="BS13" s="44">
        <f t="shared" si="25"/>
        <v>0</v>
      </c>
      <c r="BT13" s="44">
        <f t="shared" si="26"/>
        <v>0</v>
      </c>
      <c r="BU13" s="44">
        <f t="shared" si="27"/>
        <v>0</v>
      </c>
      <c r="BV13" s="44">
        <f t="shared" si="28"/>
        <v>0</v>
      </c>
      <c r="BW13" s="44">
        <f t="shared" si="29"/>
        <v>0</v>
      </c>
      <c r="BX13" s="44">
        <f t="shared" si="30"/>
        <v>0</v>
      </c>
      <c r="BY13" s="44">
        <f t="shared" si="31"/>
        <v>0</v>
      </c>
      <c r="BZ13" s="44">
        <f t="shared" si="32"/>
        <v>0</v>
      </c>
      <c r="CA13" s="44" t="b">
        <f t="shared" si="33"/>
        <v>0</v>
      </c>
      <c r="CB13" s="44" t="b">
        <f t="shared" si="34"/>
        <v>0</v>
      </c>
      <c r="CC13" s="44" t="b">
        <f t="shared" si="35"/>
        <v>0</v>
      </c>
      <c r="CD13" s="44" t="b">
        <f t="shared" si="36"/>
        <v>0</v>
      </c>
      <c r="CE13" s="44" t="b">
        <f t="shared" si="37"/>
        <v>0</v>
      </c>
      <c r="CF13" s="44" t="b">
        <f t="shared" si="38"/>
        <v>0</v>
      </c>
      <c r="CG13" s="44">
        <f t="shared" si="39"/>
        <v>0</v>
      </c>
      <c r="CH13" s="44">
        <f t="shared" si="40"/>
        <v>0</v>
      </c>
      <c r="CI13" s="44">
        <f t="shared" si="41"/>
        <v>0</v>
      </c>
      <c r="CJ13" s="44">
        <f t="shared" si="42"/>
        <v>0</v>
      </c>
      <c r="CK13" s="44" t="b">
        <f t="shared" si="43"/>
        <v>0</v>
      </c>
      <c r="CL13" s="44" t="b">
        <f t="shared" si="44"/>
        <v>0</v>
      </c>
      <c r="CM13" s="44" t="b">
        <f t="shared" si="45"/>
        <v>0</v>
      </c>
      <c r="CN13" s="44" t="b">
        <f t="shared" si="46"/>
        <v>0</v>
      </c>
      <c r="CO13" s="44" t="b">
        <f t="shared" si="47"/>
        <v>0</v>
      </c>
      <c r="CP13" s="45" t="b">
        <f t="shared" si="48"/>
        <v>0</v>
      </c>
      <c r="CQ13" s="44" t="str">
        <f t="shared" si="16"/>
        <v>Equipe 09</v>
      </c>
      <c r="CR13" s="44">
        <f t="shared" si="17"/>
        <v>0</v>
      </c>
      <c r="CS13" s="44">
        <f t="shared" si="18"/>
        <v>1</v>
      </c>
      <c r="CT13" s="44" t="str">
        <f t="shared" si="49"/>
        <v>Equipe 09</v>
      </c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</row>
    <row r="14" spans="1:153" ht="16.5" customHeight="1" x14ac:dyDescent="0.25">
      <c r="A14" s="38"/>
      <c r="B14" s="101"/>
      <c r="C14" s="101"/>
      <c r="D14" s="101"/>
      <c r="E14" s="101"/>
      <c r="F14" s="101"/>
      <c r="G14" s="39"/>
      <c r="H14" s="39"/>
      <c r="I14" s="101"/>
      <c r="J14" s="101"/>
      <c r="K14" s="101"/>
      <c r="L14" s="101"/>
      <c r="M14" s="101"/>
      <c r="N14" s="38"/>
      <c r="O14" s="24"/>
      <c r="P14" s="24"/>
      <c r="Q14" s="24"/>
      <c r="R14" s="24"/>
      <c r="S14" s="24"/>
      <c r="T14" s="24"/>
      <c r="U14" s="24"/>
      <c r="V14" s="93" t="str">
        <f t="shared" si="0"/>
        <v>Equipe 10</v>
      </c>
      <c r="W14" s="93"/>
      <c r="X14" s="93"/>
      <c r="Y14" s="93"/>
      <c r="Z14" s="94"/>
      <c r="AA14" s="84">
        <f t="shared" si="1"/>
        <v>0</v>
      </c>
      <c r="AB14" s="85" t="str">
        <f t="shared" si="2"/>
        <v>u</v>
      </c>
      <c r="AC14" s="86">
        <f t="shared" si="50"/>
        <v>1</v>
      </c>
      <c r="AD14" s="87">
        <f t="shared" si="3"/>
        <v>0</v>
      </c>
      <c r="AE14" s="88">
        <f t="shared" si="4"/>
        <v>0</v>
      </c>
      <c r="AF14" s="88">
        <f t="shared" si="5"/>
        <v>0</v>
      </c>
      <c r="AG14" s="88">
        <f t="shared" si="6"/>
        <v>0</v>
      </c>
      <c r="AH14" s="88">
        <f t="shared" si="7"/>
        <v>0</v>
      </c>
      <c r="AI14" s="88">
        <f t="shared" si="8"/>
        <v>0</v>
      </c>
      <c r="AJ14" s="88">
        <f t="shared" si="9"/>
        <v>0</v>
      </c>
      <c r="AK14" s="89">
        <f t="shared" si="10"/>
        <v>0</v>
      </c>
      <c r="AL14" s="90">
        <f t="shared" si="11"/>
        <v>0</v>
      </c>
      <c r="AM14" s="88">
        <f t="shared" si="12"/>
        <v>0</v>
      </c>
      <c r="AN14" s="91">
        <f t="shared" si="19"/>
        <v>0</v>
      </c>
      <c r="AO14" s="84">
        <f t="shared" si="13"/>
        <v>0</v>
      </c>
      <c r="AP14" s="88">
        <f t="shared" si="20"/>
        <v>0</v>
      </c>
      <c r="AQ14" s="88">
        <f t="shared" si="14"/>
        <v>0</v>
      </c>
      <c r="AR14" s="48">
        <v>10</v>
      </c>
      <c r="AS14" s="48">
        <f t="shared" si="21"/>
        <v>10</v>
      </c>
      <c r="AT14" s="155" t="str">
        <f>'J01'!AT14:AX14</f>
        <v>Equipe 10</v>
      </c>
      <c r="AU14" s="156"/>
      <c r="AV14" s="156"/>
      <c r="AW14" s="156"/>
      <c r="AX14" s="157"/>
      <c r="AY14" s="4">
        <f t="shared" si="15"/>
        <v>1</v>
      </c>
      <c r="AZ14" s="13">
        <f>'J09'!AY14-AY14</f>
        <v>0</v>
      </c>
      <c r="BA14" s="5" t="str">
        <f>IF(AY14&gt;'J09'!AY14,'J09'!$BA$20,IF(AY14='J09'!AY14,'J09'!$AZ$20,IF(AY14&lt;'J09'!AY14,'J09'!$AY$20)))</f>
        <v>u</v>
      </c>
      <c r="BB14" s="22">
        <f t="shared" si="22"/>
        <v>10</v>
      </c>
      <c r="BC14" s="13">
        <f>SUMPRODUCT(($B$5:$F$14=AT14)*($BW$5:$BW$14))+SUMPRODUCT(($I$5:$M$14=AT14)*($BX$5:$BX$14))+'J09'!BC14</f>
        <v>0</v>
      </c>
      <c r="BD14" s="13">
        <f>SUMPRODUCT(($B$5:$F$14=AT14)*($BY$5:$BY$14))+SUMPRODUCT(($I$5:$M$14=AT14)*($BZ$5:$BZ$14))+'J09'!BD14</f>
        <v>0</v>
      </c>
      <c r="BE14" s="13">
        <f>SUMPRODUCT(($B$5:$F$14=AT14)*($CA$5:$CA$14))+SUMPRODUCT(($I$5:$M$14=AT14)*($CB$5:$CB$14))+'J09'!BE14</f>
        <v>0</v>
      </c>
      <c r="BF14" s="13">
        <f>SUMPRODUCT(($B$5:$F$14=AT14)*($CC$5:$CC$14))+SUMPRODUCT(($I$5:$M$14=AT14)*($CD$5:$CD$14))+'J09'!BF14</f>
        <v>0</v>
      </c>
      <c r="BG14" s="13">
        <f>SUMPRODUCT(($B$5:$F$14=AT14)*($CE$5:$CE$14))+SUMPRODUCT(($I$5:$M$14=AT14)*($CF$5:$CF$14))+'J09'!BG14</f>
        <v>0</v>
      </c>
      <c r="BH14" s="13">
        <f>SUMPRODUCT(($B$5:$F$14=AT14)*($CG$5:$CG$14))+SUMPRODUCT(($I$5:$M$14=AT14)*($CH$5:$CH$14))+'J09'!BH14</f>
        <v>0</v>
      </c>
      <c r="BI14" s="13">
        <f>SUMPRODUCT(($B$5:$F$14=AT14)*($CI$5:$CI$14))+SUMPRODUCT(($I$5:$M$14=AT14)*($CJ$5:$CJ$14))+'J09'!BI14</f>
        <v>0</v>
      </c>
      <c r="BJ14" s="6">
        <f t="shared" si="23"/>
        <v>0</v>
      </c>
      <c r="BK14" s="13">
        <f>SUMPRODUCT(($B$5:$F$14=AT14)*($CK$5:$CK$14))+'J09'!BK14</f>
        <v>0</v>
      </c>
      <c r="BL14" s="13">
        <f>SUMPRODUCT(($B$5:$F$14=AT14)*($CL$5:$CL$14))+'J09'!BL14</f>
        <v>0</v>
      </c>
      <c r="BM14" s="13">
        <f>SUMPRODUCT(($B$5:$F$14=AT14)*($CM$5:$CM$14))+'J09'!BM14</f>
        <v>0</v>
      </c>
      <c r="BN14" s="13">
        <f>SUMPRODUCT(($I$5:$M$14=AT14)*($CN$5:$CN$14))+'J09'!BN14</f>
        <v>0</v>
      </c>
      <c r="BO14" s="13">
        <f>SUMPRODUCT(($I$5:$M$14=AT14)*($CO$5:$CO$14))+'J09'!BO14</f>
        <v>0</v>
      </c>
      <c r="BP14" s="46">
        <f>SUMPRODUCT(($I$5:$M$14=AT14)*($CP$5:$CP$14))+'J09'!BP14</f>
        <v>0</v>
      </c>
      <c r="BQ14" s="44">
        <f t="shared" si="24"/>
        <v>0</v>
      </c>
      <c r="BR14" s="64">
        <f>BQ14+0.0000005</f>
        <v>4.9999999999999998E-7</v>
      </c>
      <c r="BS14" s="44">
        <f t="shared" si="25"/>
        <v>0</v>
      </c>
      <c r="BT14" s="44">
        <f t="shared" si="26"/>
        <v>0</v>
      </c>
      <c r="BU14" s="44">
        <f t="shared" si="27"/>
        <v>0</v>
      </c>
      <c r="BV14" s="44">
        <f t="shared" si="28"/>
        <v>0</v>
      </c>
      <c r="BW14" s="44">
        <f t="shared" si="29"/>
        <v>0</v>
      </c>
      <c r="BX14" s="44">
        <f t="shared" si="30"/>
        <v>0</v>
      </c>
      <c r="BY14" s="44">
        <f t="shared" si="31"/>
        <v>0</v>
      </c>
      <c r="BZ14" s="44">
        <f t="shared" si="32"/>
        <v>0</v>
      </c>
      <c r="CA14" s="44" t="b">
        <f t="shared" si="33"/>
        <v>0</v>
      </c>
      <c r="CB14" s="44" t="b">
        <f t="shared" si="34"/>
        <v>0</v>
      </c>
      <c r="CC14" s="44" t="b">
        <f t="shared" si="35"/>
        <v>0</v>
      </c>
      <c r="CD14" s="44" t="b">
        <f t="shared" si="36"/>
        <v>0</v>
      </c>
      <c r="CE14" s="44" t="b">
        <f t="shared" si="37"/>
        <v>0</v>
      </c>
      <c r="CF14" s="44" t="b">
        <f t="shared" si="38"/>
        <v>0</v>
      </c>
      <c r="CG14" s="44">
        <f t="shared" si="39"/>
        <v>0</v>
      </c>
      <c r="CH14" s="44">
        <f t="shared" si="40"/>
        <v>0</v>
      </c>
      <c r="CI14" s="44">
        <f t="shared" si="41"/>
        <v>0</v>
      </c>
      <c r="CJ14" s="44">
        <f t="shared" si="42"/>
        <v>0</v>
      </c>
      <c r="CK14" s="44" t="b">
        <f t="shared" si="43"/>
        <v>0</v>
      </c>
      <c r="CL14" s="44" t="b">
        <f t="shared" si="44"/>
        <v>0</v>
      </c>
      <c r="CM14" s="44" t="b">
        <f t="shared" si="45"/>
        <v>0</v>
      </c>
      <c r="CN14" s="44" t="b">
        <f t="shared" si="46"/>
        <v>0</v>
      </c>
      <c r="CO14" s="44" t="b">
        <f t="shared" si="47"/>
        <v>0</v>
      </c>
      <c r="CP14" s="45" t="b">
        <f t="shared" si="48"/>
        <v>0</v>
      </c>
      <c r="CQ14" s="44" t="str">
        <f t="shared" si="16"/>
        <v>Equipe 10</v>
      </c>
      <c r="CR14" s="44">
        <f t="shared" si="17"/>
        <v>0</v>
      </c>
      <c r="CS14" s="44">
        <f t="shared" si="18"/>
        <v>1</v>
      </c>
      <c r="CT14" s="44" t="str">
        <f t="shared" si="49"/>
        <v>Equipe 10</v>
      </c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</row>
    <row r="15" spans="1:153" ht="16.5" customHeight="1" x14ac:dyDescent="0.25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47"/>
      <c r="Q15" s="47"/>
      <c r="R15" s="47"/>
      <c r="S15" s="47"/>
      <c r="T15" s="47"/>
      <c r="U15" s="47"/>
      <c r="V15" s="93" t="str">
        <f t="shared" si="0"/>
        <v>Equipe 11</v>
      </c>
      <c r="W15" s="93"/>
      <c r="X15" s="93"/>
      <c r="Y15" s="93"/>
      <c r="Z15" s="94"/>
      <c r="AA15" s="84">
        <f t="shared" si="1"/>
        <v>0</v>
      </c>
      <c r="AB15" s="85" t="str">
        <f t="shared" si="2"/>
        <v>u</v>
      </c>
      <c r="AC15" s="86">
        <f t="shared" si="50"/>
        <v>1</v>
      </c>
      <c r="AD15" s="87">
        <f t="shared" si="3"/>
        <v>0</v>
      </c>
      <c r="AE15" s="88">
        <f t="shared" si="4"/>
        <v>0</v>
      </c>
      <c r="AF15" s="88">
        <f t="shared" si="5"/>
        <v>0</v>
      </c>
      <c r="AG15" s="88">
        <f t="shared" si="6"/>
        <v>0</v>
      </c>
      <c r="AH15" s="88">
        <f t="shared" si="7"/>
        <v>0</v>
      </c>
      <c r="AI15" s="88">
        <f t="shared" si="8"/>
        <v>0</v>
      </c>
      <c r="AJ15" s="88">
        <f t="shared" si="9"/>
        <v>0</v>
      </c>
      <c r="AK15" s="89">
        <f t="shared" si="10"/>
        <v>0</v>
      </c>
      <c r="AL15" s="90">
        <f t="shared" si="11"/>
        <v>0</v>
      </c>
      <c r="AM15" s="88">
        <f t="shared" si="12"/>
        <v>0</v>
      </c>
      <c r="AN15" s="91">
        <f t="shared" si="19"/>
        <v>0</v>
      </c>
      <c r="AO15" s="84">
        <f t="shared" si="13"/>
        <v>0</v>
      </c>
      <c r="AP15" s="88">
        <f t="shared" si="20"/>
        <v>0</v>
      </c>
      <c r="AQ15" s="88">
        <f t="shared" si="14"/>
        <v>0</v>
      </c>
      <c r="AR15" s="48">
        <v>11</v>
      </c>
      <c r="AS15" s="48">
        <f t="shared" si="21"/>
        <v>11</v>
      </c>
      <c r="AT15" s="155" t="str">
        <f>'J01'!AT15:AX15</f>
        <v>Equipe 11</v>
      </c>
      <c r="AU15" s="156"/>
      <c r="AV15" s="156"/>
      <c r="AW15" s="156"/>
      <c r="AX15" s="157"/>
      <c r="AY15" s="4">
        <f t="shared" si="15"/>
        <v>1</v>
      </c>
      <c r="AZ15" s="13">
        <f>'J09'!AY15-AY15</f>
        <v>0</v>
      </c>
      <c r="BA15" s="5" t="str">
        <f>IF(AY15&gt;'J09'!AY15,'J09'!$BA$20,IF(AY15='J09'!AY15,'J09'!$AZ$20,IF(AY15&lt;'J09'!AY15,'J09'!$AY$20)))</f>
        <v>u</v>
      </c>
      <c r="BB15" s="22">
        <f t="shared" si="22"/>
        <v>11</v>
      </c>
      <c r="BC15" s="13">
        <f>SUMPRODUCT(($B$5:$F$14=AT15)*($BW$5:$BW$14))+SUMPRODUCT(($I$5:$M$14=AT15)*($BX$5:$BX$14))+'J09'!BC15</f>
        <v>0</v>
      </c>
      <c r="BD15" s="13">
        <f>SUMPRODUCT(($B$5:$F$14=AT15)*($BY$5:$BY$14))+SUMPRODUCT(($I$5:$M$14=AT15)*($BZ$5:$BZ$14))+'J09'!BD15</f>
        <v>0</v>
      </c>
      <c r="BE15" s="13">
        <f>SUMPRODUCT(($B$5:$F$14=AT15)*($CA$5:$CA$14))+SUMPRODUCT(($I$5:$M$14=AT15)*($CB$5:$CB$14))+'J09'!BE15</f>
        <v>0</v>
      </c>
      <c r="BF15" s="13">
        <f>SUMPRODUCT(($B$5:$F$14=AT15)*($CC$5:$CC$14))+SUMPRODUCT(($I$5:$M$14=AT15)*($CD$5:$CD$14))+'J09'!BF15</f>
        <v>0</v>
      </c>
      <c r="BG15" s="13">
        <f>SUMPRODUCT(($B$5:$F$14=AT15)*($CE$5:$CE$14))+SUMPRODUCT(($I$5:$M$14=AT15)*($CF$5:$CF$14))+'J09'!BG15</f>
        <v>0</v>
      </c>
      <c r="BH15" s="13">
        <f>SUMPRODUCT(($B$5:$F$14=AT15)*($CG$5:$CG$14))+SUMPRODUCT(($I$5:$M$14=AT15)*($CH$5:$CH$14))+'J09'!BH15</f>
        <v>0</v>
      </c>
      <c r="BI15" s="13">
        <f>SUMPRODUCT(($B$5:$F$14=AT15)*($CI$5:$CI$14))+SUMPRODUCT(($I$5:$M$14=AT15)*($CJ$5:$CJ$14))+'J09'!BI15</f>
        <v>0</v>
      </c>
      <c r="BJ15" s="6">
        <f t="shared" si="23"/>
        <v>0</v>
      </c>
      <c r="BK15" s="13">
        <f>SUMPRODUCT(($B$5:$F$14=AT15)*($CK$5:$CK$14))+'J09'!BK15</f>
        <v>0</v>
      </c>
      <c r="BL15" s="13">
        <f>SUMPRODUCT(($B$5:$F$14=AT15)*($CL$5:$CL$14))+'J09'!BL15</f>
        <v>0</v>
      </c>
      <c r="BM15" s="13">
        <f>SUMPRODUCT(($B$5:$F$14=AT15)*($CM$5:$CM$14))+'J09'!BM15</f>
        <v>0</v>
      </c>
      <c r="BN15" s="13">
        <f>SUMPRODUCT(($I$5:$M$14=AT15)*($CN$5:$CN$14))+'J09'!BN15</f>
        <v>0</v>
      </c>
      <c r="BO15" s="13">
        <f>SUMPRODUCT(($I$5:$M$14=AT15)*($CO$5:$CO$14))+'J09'!BO15</f>
        <v>0</v>
      </c>
      <c r="BP15" s="46">
        <f>SUMPRODUCT(($I$5:$M$14=AT15)*($CP$5:$CP$14))+'J09'!BP15</f>
        <v>0</v>
      </c>
      <c r="BQ15" s="44">
        <f t="shared" si="24"/>
        <v>0</v>
      </c>
      <c r="BR15" s="64">
        <f>BQ15+0.0000004</f>
        <v>3.9999999999999998E-7</v>
      </c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4" t="str">
        <f t="shared" si="16"/>
        <v>Equipe 11</v>
      </c>
      <c r="CR15" s="44">
        <f t="shared" si="17"/>
        <v>0</v>
      </c>
      <c r="CS15" s="44">
        <f t="shared" si="18"/>
        <v>1</v>
      </c>
      <c r="CT15" s="44" t="str">
        <f t="shared" si="49"/>
        <v>Equipe 11</v>
      </c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</row>
    <row r="16" spans="1:153" ht="16.5" customHeight="1" x14ac:dyDescent="0.25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47"/>
      <c r="Q16" s="47"/>
      <c r="R16" s="47"/>
      <c r="S16" s="47"/>
      <c r="T16" s="47"/>
      <c r="U16" s="47"/>
      <c r="V16" s="93" t="str">
        <f t="shared" si="0"/>
        <v>Equipe 12</v>
      </c>
      <c r="W16" s="93"/>
      <c r="X16" s="93"/>
      <c r="Y16" s="93"/>
      <c r="Z16" s="94"/>
      <c r="AA16" s="84">
        <f t="shared" si="1"/>
        <v>0</v>
      </c>
      <c r="AB16" s="85" t="str">
        <f t="shared" si="2"/>
        <v>u</v>
      </c>
      <c r="AC16" s="86">
        <f t="shared" si="50"/>
        <v>1</v>
      </c>
      <c r="AD16" s="87">
        <f t="shared" si="3"/>
        <v>0</v>
      </c>
      <c r="AE16" s="88">
        <f t="shared" si="4"/>
        <v>0</v>
      </c>
      <c r="AF16" s="88">
        <f t="shared" si="5"/>
        <v>0</v>
      </c>
      <c r="AG16" s="88">
        <f t="shared" si="6"/>
        <v>0</v>
      </c>
      <c r="AH16" s="88">
        <f t="shared" si="7"/>
        <v>0</v>
      </c>
      <c r="AI16" s="88">
        <f t="shared" si="8"/>
        <v>0</v>
      </c>
      <c r="AJ16" s="88">
        <f t="shared" si="9"/>
        <v>0</v>
      </c>
      <c r="AK16" s="89">
        <f t="shared" si="10"/>
        <v>0</v>
      </c>
      <c r="AL16" s="90">
        <f t="shared" si="11"/>
        <v>0</v>
      </c>
      <c r="AM16" s="88">
        <f t="shared" si="12"/>
        <v>0</v>
      </c>
      <c r="AN16" s="91">
        <f t="shared" si="19"/>
        <v>0</v>
      </c>
      <c r="AO16" s="84">
        <f t="shared" si="13"/>
        <v>0</v>
      </c>
      <c r="AP16" s="88">
        <f t="shared" si="20"/>
        <v>0</v>
      </c>
      <c r="AQ16" s="88">
        <f t="shared" si="14"/>
        <v>0</v>
      </c>
      <c r="AR16" s="48">
        <v>12</v>
      </c>
      <c r="AS16" s="48">
        <f t="shared" si="21"/>
        <v>12</v>
      </c>
      <c r="AT16" s="155" t="str">
        <f>'J01'!AT16:AX16</f>
        <v>Equipe 12</v>
      </c>
      <c r="AU16" s="156"/>
      <c r="AV16" s="156"/>
      <c r="AW16" s="156"/>
      <c r="AX16" s="157"/>
      <c r="AY16" s="4">
        <f t="shared" si="15"/>
        <v>1</v>
      </c>
      <c r="AZ16" s="13">
        <f>'J09'!AY16-AY16</f>
        <v>0</v>
      </c>
      <c r="BA16" s="5" t="str">
        <f>IF(AY16&gt;'J09'!AY16,'J09'!$BA$20,IF(AY16='J09'!AY16,'J09'!$AZ$20,IF(AY16&lt;'J09'!AY16,'J09'!$AY$20)))</f>
        <v>u</v>
      </c>
      <c r="BB16" s="22">
        <f t="shared" si="22"/>
        <v>12</v>
      </c>
      <c r="BC16" s="13">
        <f>SUMPRODUCT(($B$5:$F$14=AT16)*($BW$5:$BW$14))+SUMPRODUCT(($I$5:$M$14=AT16)*($BX$5:$BX$14))+'J09'!BC16</f>
        <v>0</v>
      </c>
      <c r="BD16" s="13">
        <f>SUMPRODUCT(($B$5:$F$14=AT16)*($BY$5:$BY$14))+SUMPRODUCT(($I$5:$M$14=AT16)*($BZ$5:$BZ$14))+'J09'!BD16</f>
        <v>0</v>
      </c>
      <c r="BE16" s="13">
        <f>SUMPRODUCT(($B$5:$F$14=AT16)*($CA$5:$CA$14))+SUMPRODUCT(($I$5:$M$14=AT16)*($CB$5:$CB$14))+'J09'!BE16</f>
        <v>0</v>
      </c>
      <c r="BF16" s="13">
        <f>SUMPRODUCT(($B$5:$F$14=AT16)*($CC$5:$CC$14))+SUMPRODUCT(($I$5:$M$14=AT16)*($CD$5:$CD$14))+'J09'!BF16</f>
        <v>0</v>
      </c>
      <c r="BG16" s="13">
        <f>SUMPRODUCT(($B$5:$F$14=AT16)*($CE$5:$CE$14))+SUMPRODUCT(($I$5:$M$14=AT16)*($CF$5:$CF$14))+'J09'!BG16</f>
        <v>0</v>
      </c>
      <c r="BH16" s="13">
        <f>SUMPRODUCT(($B$5:$F$14=AT16)*($CG$5:$CG$14))+SUMPRODUCT(($I$5:$M$14=AT16)*($CH$5:$CH$14))+'J09'!BH16</f>
        <v>0</v>
      </c>
      <c r="BI16" s="13">
        <f>SUMPRODUCT(($B$5:$F$14=AT16)*($CI$5:$CI$14))+SUMPRODUCT(($I$5:$M$14=AT16)*($CJ$5:$CJ$14))+'J09'!BI16</f>
        <v>0</v>
      </c>
      <c r="BJ16" s="6">
        <f t="shared" si="23"/>
        <v>0</v>
      </c>
      <c r="BK16" s="13">
        <f>SUMPRODUCT(($B$5:$F$14=AT16)*($CK$5:$CK$14))+'J09'!BK16</f>
        <v>0</v>
      </c>
      <c r="BL16" s="13">
        <f>SUMPRODUCT(($B$5:$F$14=AT16)*($CL$5:$CL$14))+'J09'!BL16</f>
        <v>0</v>
      </c>
      <c r="BM16" s="13">
        <f>SUMPRODUCT(($B$5:$F$14=AT16)*($CM$5:$CM$14))+'J09'!BM16</f>
        <v>0</v>
      </c>
      <c r="BN16" s="13">
        <f>SUMPRODUCT(($I$5:$M$14=AT16)*($CN$5:$CN$14))+'J09'!BN16</f>
        <v>0</v>
      </c>
      <c r="BO16" s="13">
        <f>SUMPRODUCT(($I$5:$M$14=AT16)*($CO$5:$CO$14))+'J09'!BO16</f>
        <v>0</v>
      </c>
      <c r="BP16" s="46">
        <f>SUMPRODUCT(($I$5:$M$14=AT16)*($CP$5:$CP$14))+'J09'!BP16</f>
        <v>0</v>
      </c>
      <c r="BQ16" s="44">
        <f t="shared" si="24"/>
        <v>0</v>
      </c>
      <c r="BR16" s="64">
        <f>BQ16+0.0000003</f>
        <v>2.9999999999999999E-7</v>
      </c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4" t="str">
        <f t="shared" si="16"/>
        <v>Equipe 12</v>
      </c>
      <c r="CR16" s="44">
        <f t="shared" si="17"/>
        <v>0</v>
      </c>
      <c r="CS16" s="44">
        <f t="shared" si="18"/>
        <v>1</v>
      </c>
      <c r="CT16" s="44" t="str">
        <f t="shared" si="49"/>
        <v>Equipe 12</v>
      </c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</row>
    <row r="17" spans="1:153" ht="16.5" customHeight="1" x14ac:dyDescent="0.25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47"/>
      <c r="Q17" s="47"/>
      <c r="R17" s="47"/>
      <c r="S17" s="47"/>
      <c r="T17" s="47"/>
      <c r="U17" s="47"/>
      <c r="V17" s="93" t="str">
        <f t="shared" si="0"/>
        <v>Equipe 13</v>
      </c>
      <c r="W17" s="93"/>
      <c r="X17" s="93"/>
      <c r="Y17" s="93"/>
      <c r="Z17" s="94"/>
      <c r="AA17" s="84">
        <f t="shared" si="1"/>
        <v>0</v>
      </c>
      <c r="AB17" s="85" t="str">
        <f t="shared" si="2"/>
        <v>u</v>
      </c>
      <c r="AC17" s="86">
        <f t="shared" si="50"/>
        <v>1</v>
      </c>
      <c r="AD17" s="87">
        <f t="shared" si="3"/>
        <v>0</v>
      </c>
      <c r="AE17" s="88">
        <f t="shared" si="4"/>
        <v>0</v>
      </c>
      <c r="AF17" s="88">
        <f t="shared" si="5"/>
        <v>0</v>
      </c>
      <c r="AG17" s="88">
        <f t="shared" si="6"/>
        <v>0</v>
      </c>
      <c r="AH17" s="88">
        <f t="shared" si="7"/>
        <v>0</v>
      </c>
      <c r="AI17" s="88">
        <f t="shared" si="8"/>
        <v>0</v>
      </c>
      <c r="AJ17" s="88">
        <f t="shared" si="9"/>
        <v>0</v>
      </c>
      <c r="AK17" s="89">
        <f t="shared" si="10"/>
        <v>0</v>
      </c>
      <c r="AL17" s="90">
        <f t="shared" si="11"/>
        <v>0</v>
      </c>
      <c r="AM17" s="88">
        <f t="shared" si="12"/>
        <v>0</v>
      </c>
      <c r="AN17" s="91">
        <f t="shared" si="19"/>
        <v>0</v>
      </c>
      <c r="AO17" s="84">
        <f t="shared" si="13"/>
        <v>0</v>
      </c>
      <c r="AP17" s="88">
        <f t="shared" si="20"/>
        <v>0</v>
      </c>
      <c r="AQ17" s="88">
        <f t="shared" si="14"/>
        <v>0</v>
      </c>
      <c r="AR17" s="48">
        <v>13</v>
      </c>
      <c r="AS17" s="48">
        <f t="shared" si="21"/>
        <v>13</v>
      </c>
      <c r="AT17" s="155" t="str">
        <f>'J01'!AT17:AX17</f>
        <v>Equipe 13</v>
      </c>
      <c r="AU17" s="156"/>
      <c r="AV17" s="156"/>
      <c r="AW17" s="156"/>
      <c r="AX17" s="157"/>
      <c r="AY17" s="4">
        <f t="shared" si="15"/>
        <v>1</v>
      </c>
      <c r="AZ17" s="13">
        <f>'J09'!AY17-AY17</f>
        <v>0</v>
      </c>
      <c r="BA17" s="5" t="str">
        <f>IF(AY17&gt;'J09'!AY17,'J09'!$BA$20,IF(AY17='J09'!AY17,'J09'!$AZ$20,IF(AY17&lt;'J09'!AY17,'J09'!$AY$20)))</f>
        <v>u</v>
      </c>
      <c r="BB17" s="22">
        <f t="shared" si="22"/>
        <v>13</v>
      </c>
      <c r="BC17" s="13">
        <f>SUMPRODUCT(($B$5:$F$14=AT17)*($BW$5:$BW$14))+SUMPRODUCT(($I$5:$M$14=AT17)*($BX$5:$BX$14))+'J09'!BC17</f>
        <v>0</v>
      </c>
      <c r="BD17" s="13">
        <f>SUMPRODUCT(($B$5:$F$14=AT17)*($BY$5:$BY$14))+SUMPRODUCT(($I$5:$M$14=AT17)*($BZ$5:$BZ$14))+'J09'!BD17</f>
        <v>0</v>
      </c>
      <c r="BE17" s="13">
        <f>SUMPRODUCT(($B$5:$F$14=AT17)*($CA$5:$CA$14))+SUMPRODUCT(($I$5:$M$14=AT17)*($CB$5:$CB$14))+'J09'!BE17</f>
        <v>0</v>
      </c>
      <c r="BF17" s="13">
        <f>SUMPRODUCT(($B$5:$F$14=AT17)*($CC$5:$CC$14))+SUMPRODUCT(($I$5:$M$14=AT17)*($CD$5:$CD$14))+'J09'!BF17</f>
        <v>0</v>
      </c>
      <c r="BG17" s="13">
        <f>SUMPRODUCT(($B$5:$F$14=AT17)*($CE$5:$CE$14))+SUMPRODUCT(($I$5:$M$14=AT17)*($CF$5:$CF$14))+'J09'!BG17</f>
        <v>0</v>
      </c>
      <c r="BH17" s="13">
        <f>SUMPRODUCT(($B$5:$F$14=AT17)*($CG$5:$CG$14))+SUMPRODUCT(($I$5:$M$14=AT17)*($CH$5:$CH$14))+'J09'!BH17</f>
        <v>0</v>
      </c>
      <c r="BI17" s="13">
        <f>SUMPRODUCT(($B$5:$F$14=AT17)*($CI$5:$CI$14))+SUMPRODUCT(($I$5:$M$14=AT17)*($CJ$5:$CJ$14))+'J09'!BI17</f>
        <v>0</v>
      </c>
      <c r="BJ17" s="6">
        <f t="shared" si="23"/>
        <v>0</v>
      </c>
      <c r="BK17" s="13">
        <f>SUMPRODUCT(($B$5:$F$14=AT17)*($CK$5:$CK$14))+'J09'!BK17</f>
        <v>0</v>
      </c>
      <c r="BL17" s="13">
        <f>SUMPRODUCT(($B$5:$F$14=AT17)*($CL$5:$CL$14))+'J09'!BL17</f>
        <v>0</v>
      </c>
      <c r="BM17" s="13">
        <f>SUMPRODUCT(($B$5:$F$14=AT17)*($CM$5:$CM$14))+'J09'!BM17</f>
        <v>0</v>
      </c>
      <c r="BN17" s="13">
        <f>SUMPRODUCT(($I$5:$M$14=AT17)*($CN$5:$CN$14))+'J09'!BN17</f>
        <v>0</v>
      </c>
      <c r="BO17" s="13">
        <f>SUMPRODUCT(($I$5:$M$14=AT17)*($CO$5:$CO$14))+'J09'!BO17</f>
        <v>0</v>
      </c>
      <c r="BP17" s="46">
        <f>SUMPRODUCT(($I$5:$M$14=AT17)*($CP$5:$CP$14))+'J09'!BP17</f>
        <v>0</v>
      </c>
      <c r="BQ17" s="44">
        <f t="shared" si="24"/>
        <v>0</v>
      </c>
      <c r="BR17" s="64">
        <f>BQ17+0.0000002</f>
        <v>1.9999999999999999E-7</v>
      </c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4" t="str">
        <f t="shared" si="16"/>
        <v>Equipe 13</v>
      </c>
      <c r="CR17" s="44">
        <f t="shared" si="17"/>
        <v>0</v>
      </c>
      <c r="CS17" s="44">
        <f t="shared" si="18"/>
        <v>1</v>
      </c>
      <c r="CT17" s="44" t="str">
        <f t="shared" si="49"/>
        <v>Equipe 13</v>
      </c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</row>
    <row r="18" spans="1:153" ht="16.5" customHeight="1" x14ac:dyDescent="0.25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47"/>
      <c r="Q18" s="47"/>
      <c r="R18" s="47"/>
      <c r="S18" s="47"/>
      <c r="T18" s="47"/>
      <c r="U18" s="47"/>
      <c r="V18" s="93" t="str">
        <f t="shared" si="0"/>
        <v>Equipe 14</v>
      </c>
      <c r="W18" s="93"/>
      <c r="X18" s="93"/>
      <c r="Y18" s="93"/>
      <c r="Z18" s="94"/>
      <c r="AA18" s="84">
        <f t="shared" si="1"/>
        <v>0</v>
      </c>
      <c r="AB18" s="85" t="str">
        <f t="shared" si="2"/>
        <v>u</v>
      </c>
      <c r="AC18" s="86">
        <f t="shared" si="50"/>
        <v>1</v>
      </c>
      <c r="AD18" s="87">
        <f t="shared" si="3"/>
        <v>0</v>
      </c>
      <c r="AE18" s="88">
        <f t="shared" si="4"/>
        <v>0</v>
      </c>
      <c r="AF18" s="88">
        <f t="shared" si="5"/>
        <v>0</v>
      </c>
      <c r="AG18" s="88">
        <f t="shared" si="6"/>
        <v>0</v>
      </c>
      <c r="AH18" s="88">
        <f t="shared" si="7"/>
        <v>0</v>
      </c>
      <c r="AI18" s="88">
        <f t="shared" si="8"/>
        <v>0</v>
      </c>
      <c r="AJ18" s="88">
        <f t="shared" si="9"/>
        <v>0</v>
      </c>
      <c r="AK18" s="89">
        <f t="shared" si="10"/>
        <v>0</v>
      </c>
      <c r="AL18" s="90">
        <f t="shared" si="11"/>
        <v>0</v>
      </c>
      <c r="AM18" s="88">
        <f t="shared" si="12"/>
        <v>0</v>
      </c>
      <c r="AN18" s="91">
        <f t="shared" si="19"/>
        <v>0</v>
      </c>
      <c r="AO18" s="84">
        <f t="shared" si="13"/>
        <v>0</v>
      </c>
      <c r="AP18" s="88">
        <f t="shared" si="20"/>
        <v>0</v>
      </c>
      <c r="AQ18" s="88">
        <f t="shared" si="14"/>
        <v>0</v>
      </c>
      <c r="AR18" s="48">
        <v>14</v>
      </c>
      <c r="AS18" s="48">
        <f t="shared" si="21"/>
        <v>14</v>
      </c>
      <c r="AT18" s="155" t="str">
        <f>'J01'!AT18:AX18</f>
        <v>Equipe 14</v>
      </c>
      <c r="AU18" s="156"/>
      <c r="AV18" s="156"/>
      <c r="AW18" s="156"/>
      <c r="AX18" s="157"/>
      <c r="AY18" s="4">
        <f t="shared" si="15"/>
        <v>1</v>
      </c>
      <c r="AZ18" s="13">
        <f>'J09'!AY18-AY18</f>
        <v>0</v>
      </c>
      <c r="BA18" s="5" t="str">
        <f>IF(AY18&gt;'J09'!AY18,'J09'!$BA$20,IF(AY18='J09'!AY18,'J09'!$AZ$20,IF(AY18&lt;'J09'!AY18,'J09'!$AY$20)))</f>
        <v>u</v>
      </c>
      <c r="BB18" s="22">
        <f t="shared" si="22"/>
        <v>14</v>
      </c>
      <c r="BC18" s="13">
        <f>SUMPRODUCT(($B$5:$F$14=AT18)*($BW$5:$BW$14))+SUMPRODUCT(($I$5:$M$14=AT18)*($BX$5:$BX$14))+'J09'!BC18</f>
        <v>0</v>
      </c>
      <c r="BD18" s="13">
        <f>SUMPRODUCT(($B$5:$F$14=AT18)*($BY$5:$BY$14))+SUMPRODUCT(($I$5:$M$14=AT18)*($BZ$5:$BZ$14))+'J09'!BD18</f>
        <v>0</v>
      </c>
      <c r="BE18" s="13">
        <f>SUMPRODUCT(($B$5:$F$14=AT18)*($CA$5:$CA$14))+SUMPRODUCT(($I$5:$M$14=AT18)*($CB$5:$CB$14))+'J09'!BE18</f>
        <v>0</v>
      </c>
      <c r="BF18" s="13">
        <f>SUMPRODUCT(($B$5:$F$14=AT18)*($CC$5:$CC$14))+SUMPRODUCT(($I$5:$M$14=AT18)*($CD$5:$CD$14))+'J09'!BF18</f>
        <v>0</v>
      </c>
      <c r="BG18" s="13">
        <f>SUMPRODUCT(($B$5:$F$14=AT18)*($CE$5:$CE$14))+SUMPRODUCT(($I$5:$M$14=AT18)*($CF$5:$CF$14))+'J09'!BG18</f>
        <v>0</v>
      </c>
      <c r="BH18" s="13">
        <f>SUMPRODUCT(($B$5:$F$14=AT18)*($CG$5:$CG$14))+SUMPRODUCT(($I$5:$M$14=AT18)*($CH$5:$CH$14))+'J09'!BH18</f>
        <v>0</v>
      </c>
      <c r="BI18" s="13">
        <f>SUMPRODUCT(($B$5:$F$14=AT18)*($CI$5:$CI$14))+SUMPRODUCT(($I$5:$M$14=AT18)*($CJ$5:$CJ$14))+'J09'!BI18</f>
        <v>0</v>
      </c>
      <c r="BJ18" s="6">
        <f t="shared" si="23"/>
        <v>0</v>
      </c>
      <c r="BK18" s="13">
        <f>SUMPRODUCT(($B$5:$F$14=AT18)*($CK$5:$CK$14))+'J09'!BK18</f>
        <v>0</v>
      </c>
      <c r="BL18" s="13">
        <f>SUMPRODUCT(($B$5:$F$14=AT18)*($CL$5:$CL$14))+'J09'!BL18</f>
        <v>0</v>
      </c>
      <c r="BM18" s="13">
        <f>SUMPRODUCT(($B$5:$F$14=AT18)*($CM$5:$CM$14))+'J09'!BM18</f>
        <v>0</v>
      </c>
      <c r="BN18" s="13">
        <f>SUMPRODUCT(($I$5:$M$14=AT18)*($CN$5:$CN$14))+'J09'!BN18</f>
        <v>0</v>
      </c>
      <c r="BO18" s="13">
        <f>SUMPRODUCT(($I$5:$M$14=AT18)*($CO$5:$CO$14))+'J09'!BO18</f>
        <v>0</v>
      </c>
      <c r="BP18" s="46">
        <f>SUMPRODUCT(($I$5:$M$14=AT18)*($CP$5:$CP$14))+'J09'!BP18</f>
        <v>0</v>
      </c>
      <c r="BQ18" s="44">
        <f t="shared" si="24"/>
        <v>0</v>
      </c>
      <c r="BR18" s="64">
        <f>BQ18+0.0000001</f>
        <v>9.9999999999999995E-8</v>
      </c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4" t="str">
        <f t="shared" si="16"/>
        <v>Equipe 14</v>
      </c>
      <c r="CR18" s="44">
        <f t="shared" si="17"/>
        <v>0</v>
      </c>
      <c r="CS18" s="44">
        <f t="shared" si="18"/>
        <v>1</v>
      </c>
      <c r="CT18" s="44" t="str">
        <f t="shared" si="49"/>
        <v>Equipe 14</v>
      </c>
      <c r="CU18" s="58"/>
      <c r="CV18" s="58"/>
      <c r="CW18" s="58"/>
      <c r="CX18" s="58"/>
      <c r="CY18" s="5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</row>
    <row r="19" spans="1:153" ht="16.5" customHeight="1" x14ac:dyDescent="0.25">
      <c r="A19" s="100"/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47"/>
      <c r="Q19" s="47"/>
      <c r="R19" s="47"/>
      <c r="S19" s="47"/>
      <c r="T19" s="47"/>
      <c r="U19" s="47"/>
      <c r="V19" s="49"/>
      <c r="W19" s="49"/>
      <c r="X19" s="49"/>
      <c r="Y19" s="49"/>
      <c r="Z19" s="49"/>
      <c r="AA19" s="50"/>
      <c r="AB19" s="51"/>
      <c r="AC19" s="50"/>
      <c r="AD19" s="52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142" t="s">
        <v>56</v>
      </c>
      <c r="AP19" s="142"/>
      <c r="AQ19" s="142"/>
      <c r="AR19" s="58"/>
      <c r="AS19" s="58"/>
      <c r="AT19" s="21"/>
      <c r="AU19" s="21"/>
      <c r="AV19" s="21"/>
      <c r="AW19" s="21"/>
      <c r="AX19" s="21"/>
      <c r="AY19" s="60" t="s">
        <v>19</v>
      </c>
      <c r="AZ19" s="60" t="s">
        <v>20</v>
      </c>
      <c r="BA19" s="60" t="s">
        <v>21</v>
      </c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5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58"/>
      <c r="CV19" s="58"/>
      <c r="CW19" s="58"/>
      <c r="CX19" s="58"/>
      <c r="CY19" s="5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</row>
    <row r="20" spans="1:153" ht="16.5" customHeight="1" x14ac:dyDescent="0.25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47"/>
      <c r="Q20" s="47"/>
      <c r="R20" s="47"/>
      <c r="S20" s="47"/>
      <c r="T20" s="47"/>
      <c r="U20" s="47"/>
      <c r="V20" s="53"/>
      <c r="W20" s="53"/>
      <c r="X20" s="53"/>
      <c r="Y20" s="53"/>
      <c r="Z20" s="53"/>
      <c r="AA20" s="54"/>
      <c r="AB20" s="55"/>
      <c r="AC20" s="54"/>
      <c r="AD20" s="56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143">
        <f>SUM(G5:H14)</f>
        <v>0</v>
      </c>
      <c r="AP20" s="143"/>
      <c r="AQ20" s="143"/>
      <c r="AR20" s="58"/>
      <c r="AS20" s="58"/>
      <c r="AT20" s="38"/>
      <c r="AU20" s="38"/>
      <c r="AV20" s="38"/>
      <c r="AW20" s="38"/>
      <c r="AX20" s="38"/>
      <c r="AY20" s="48" t="s">
        <v>19</v>
      </c>
      <c r="AZ20" s="48" t="s">
        <v>20</v>
      </c>
      <c r="BA20" s="48" t="s">
        <v>21</v>
      </c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58"/>
      <c r="CV20" s="58"/>
      <c r="CW20" s="58"/>
      <c r="CX20" s="58"/>
      <c r="CY20" s="5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</row>
    <row r="21" spans="1:153" ht="16.5" customHeight="1" x14ac:dyDescent="0.25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47"/>
      <c r="Q21" s="47"/>
      <c r="R21" s="47"/>
      <c r="S21" s="47"/>
      <c r="T21" s="47"/>
      <c r="U21" s="47"/>
      <c r="V21" s="53"/>
      <c r="W21" s="53"/>
      <c r="X21" s="53"/>
      <c r="Y21" s="53"/>
      <c r="Z21" s="53"/>
      <c r="AA21" s="54"/>
      <c r="AB21" s="55"/>
      <c r="AC21" s="54"/>
      <c r="AD21" s="56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143"/>
      <c r="AP21" s="143"/>
      <c r="AQ21" s="143"/>
      <c r="AR21" s="58"/>
      <c r="AS21" s="58"/>
      <c r="AT21" s="38"/>
      <c r="AU21" s="38"/>
      <c r="AV21" s="38"/>
      <c r="AW21" s="38"/>
      <c r="AX21" s="38"/>
      <c r="AY21" s="58"/>
      <c r="AZ21" s="58"/>
      <c r="BA21" s="63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58"/>
      <c r="CV21" s="58"/>
      <c r="CW21" s="58"/>
      <c r="CX21" s="58"/>
      <c r="CY21" s="5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</row>
    <row r="22" spans="1:153" ht="16.5" customHeight="1" x14ac:dyDescent="0.25">
      <c r="A22" s="100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47"/>
      <c r="Q22" s="47"/>
      <c r="R22" s="47"/>
      <c r="S22" s="47"/>
      <c r="T22" s="47"/>
      <c r="U22" s="47"/>
      <c r="V22" s="53"/>
      <c r="W22" s="53"/>
      <c r="X22" s="53"/>
      <c r="Y22" s="53"/>
      <c r="Z22" s="53"/>
      <c r="AA22" s="54"/>
      <c r="AB22" s="55"/>
      <c r="AC22" s="54"/>
      <c r="AD22" s="56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144" t="s">
        <v>57</v>
      </c>
      <c r="AP22" s="144"/>
      <c r="AQ22" s="144"/>
      <c r="AR22" s="58"/>
      <c r="AS22" s="58"/>
      <c r="AT22" s="38"/>
      <c r="AU22" s="38"/>
      <c r="AV22" s="38"/>
      <c r="AW22" s="38"/>
      <c r="AX22" s="38"/>
      <c r="AY22" s="58"/>
      <c r="AZ22" s="58"/>
      <c r="BA22" s="63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58"/>
      <c r="CV22" s="58"/>
      <c r="CW22" s="58"/>
      <c r="CX22" s="58"/>
      <c r="CY22" s="5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</row>
    <row r="23" spans="1:153" ht="16.5" customHeight="1" x14ac:dyDescent="0.25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47"/>
      <c r="Q23" s="47"/>
      <c r="R23" s="47"/>
      <c r="S23" s="47"/>
      <c r="T23" s="47"/>
      <c r="U23" s="47"/>
      <c r="V23" s="53"/>
      <c r="W23" s="53"/>
      <c r="X23" s="53"/>
      <c r="Y23" s="53"/>
      <c r="Z23" s="53"/>
      <c r="AA23" s="54"/>
      <c r="AB23" s="55"/>
      <c r="AC23" s="54"/>
      <c r="AD23" s="56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144"/>
      <c r="AP23" s="144"/>
      <c r="AQ23" s="144"/>
      <c r="AR23" s="58"/>
      <c r="AS23" s="58"/>
      <c r="AT23" s="38"/>
      <c r="AU23" s="38"/>
      <c r="AV23" s="38"/>
      <c r="AW23" s="38"/>
      <c r="AX23" s="38"/>
      <c r="AY23" s="58"/>
      <c r="AZ23" s="58"/>
      <c r="BA23" s="63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58"/>
      <c r="CV23" s="58"/>
      <c r="CW23" s="58"/>
      <c r="CX23" s="58"/>
      <c r="CY23" s="5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</row>
    <row r="24" spans="1:153" ht="16.5" customHeight="1" x14ac:dyDescent="0.25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47"/>
      <c r="Q24" s="47"/>
      <c r="R24" s="47"/>
      <c r="S24" s="47"/>
      <c r="T24" s="47"/>
      <c r="U24" s="47"/>
      <c r="V24" s="53"/>
      <c r="W24" s="53"/>
      <c r="X24" s="53"/>
      <c r="Y24" s="53"/>
      <c r="Z24" s="53"/>
      <c r="AA24" s="54"/>
      <c r="AB24" s="55"/>
      <c r="AC24" s="54"/>
      <c r="AD24" s="56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143">
        <f>AO20+'J09'!AO24:AP25</f>
        <v>0</v>
      </c>
      <c r="AP24" s="143"/>
      <c r="AQ24" s="143"/>
      <c r="AR24" s="58"/>
      <c r="AS24" s="58"/>
      <c r="AT24" s="38"/>
      <c r="AU24" s="38"/>
      <c r="AV24" s="38"/>
      <c r="AW24" s="38"/>
      <c r="AX24" s="38"/>
      <c r="AY24" s="58"/>
      <c r="AZ24" s="58"/>
      <c r="BA24" s="63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</row>
    <row r="25" spans="1:153" ht="16.5" customHeight="1" x14ac:dyDescent="0.25">
      <c r="A25" s="100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47"/>
      <c r="Q25" s="47"/>
      <c r="R25" s="47"/>
      <c r="S25" s="47"/>
      <c r="T25" s="47"/>
      <c r="U25" s="47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143"/>
      <c r="AP25" s="143"/>
      <c r="AQ25" s="143"/>
      <c r="AR25" s="48"/>
      <c r="AS25" s="48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48"/>
      <c r="EW25" s="48"/>
    </row>
    <row r="26" spans="1:153" ht="16.5" customHeight="1" x14ac:dyDescent="0.25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47"/>
      <c r="Q26" s="47"/>
      <c r="R26" s="47"/>
      <c r="S26" s="47"/>
      <c r="T26" s="47"/>
      <c r="U26" s="47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162" t="s">
        <v>58</v>
      </c>
      <c r="AP26" s="162"/>
      <c r="AQ26" s="162"/>
      <c r="AR26" s="48"/>
      <c r="AS26" s="48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  <c r="EU26" s="48"/>
      <c r="EV26" s="48"/>
      <c r="EW26" s="48"/>
    </row>
    <row r="27" spans="1:153" ht="16.5" customHeight="1" x14ac:dyDescent="0.25">
      <c r="A27" s="100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47"/>
      <c r="Q27" s="47"/>
      <c r="R27" s="47"/>
      <c r="S27" s="47"/>
      <c r="T27" s="47"/>
      <c r="U27" s="47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162"/>
      <c r="AP27" s="162"/>
      <c r="AQ27" s="162"/>
      <c r="AR27" s="48"/>
      <c r="AS27" s="48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  <c r="EU27" s="48"/>
      <c r="EV27" s="48"/>
      <c r="EW27" s="48"/>
    </row>
    <row r="28" spans="1:153" ht="16.5" customHeight="1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47"/>
      <c r="Q28" s="47"/>
      <c r="R28" s="47"/>
      <c r="S28" s="47"/>
      <c r="T28" s="47"/>
      <c r="U28" s="47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146" t="str">
        <f>IF(AE5=0,"",SUM(AI5:AI24)/SUM(AE5:AE24)*2)</f>
        <v/>
      </c>
      <c r="AP28" s="146"/>
      <c r="AQ28" s="146"/>
      <c r="AR28" s="48"/>
      <c r="AS28" s="48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  <c r="EU28" s="48"/>
      <c r="EV28" s="48"/>
      <c r="EW28" s="48"/>
    </row>
    <row r="29" spans="1:153" ht="16.5" customHeight="1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47"/>
      <c r="Q29" s="47"/>
      <c r="R29" s="47"/>
      <c r="S29" s="47"/>
      <c r="T29" s="47"/>
      <c r="U29" s="47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146"/>
      <c r="AP29" s="146"/>
      <c r="AQ29" s="146"/>
      <c r="AR29" s="48"/>
      <c r="AS29" s="48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  <c r="EU29" s="48"/>
      <c r="EV29" s="48"/>
      <c r="EW29" s="48"/>
    </row>
    <row r="30" spans="1:153" ht="16.5" customHeight="1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47"/>
      <c r="Q30" s="47"/>
      <c r="R30" s="47"/>
      <c r="S30" s="47"/>
      <c r="T30" s="47"/>
      <c r="U30" s="47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48"/>
      <c r="AS30" s="48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  <c r="EU30" s="48"/>
      <c r="EV30" s="48"/>
      <c r="EW30" s="48"/>
    </row>
    <row r="31" spans="1:153" ht="16.5" customHeigh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48"/>
      <c r="AS31" s="48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/>
      <c r="EU31" s="48"/>
      <c r="EV31" s="48"/>
      <c r="EW31" s="48"/>
    </row>
    <row r="32" spans="1:153" ht="16.5" customHeight="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48"/>
      <c r="AS32" s="48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48"/>
      <c r="EW32" s="48"/>
    </row>
    <row r="33" spans="1:153" ht="16.5" customHeight="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48"/>
      <c r="AS33" s="48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</row>
    <row r="34" spans="1:153" ht="16.5" customHeight="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48"/>
      <c r="AS34" s="48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48"/>
      <c r="EW34" s="48"/>
    </row>
    <row r="35" spans="1:153" ht="16.5" customHeight="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48"/>
      <c r="AS35" s="48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</row>
    <row r="36" spans="1:153" ht="16.5" customHeight="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48"/>
      <c r="AS36" s="48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</row>
  </sheetData>
  <mergeCells count="129">
    <mergeCell ref="O1:T2"/>
    <mergeCell ref="I1:N2"/>
    <mergeCell ref="A1:H2"/>
    <mergeCell ref="AO19:AQ19"/>
    <mergeCell ref="AO20:AQ21"/>
    <mergeCell ref="AO22:AQ23"/>
    <mergeCell ref="AO24:AQ25"/>
    <mergeCell ref="AO26:AQ27"/>
    <mergeCell ref="AO28:AQ29"/>
    <mergeCell ref="AK3:AK4"/>
    <mergeCell ref="AO3:AQ3"/>
    <mergeCell ref="AL3:AN3"/>
    <mergeCell ref="AJ3:AJ4"/>
    <mergeCell ref="AI3:AI4"/>
    <mergeCell ref="O11:R11"/>
    <mergeCell ref="O10:R10"/>
    <mergeCell ref="O9:R9"/>
    <mergeCell ref="O8:R8"/>
    <mergeCell ref="O7:R7"/>
    <mergeCell ref="B5:F5"/>
    <mergeCell ref="I6:M6"/>
    <mergeCell ref="I5:M5"/>
    <mergeCell ref="V5:Z5"/>
    <mergeCell ref="V1:AQ2"/>
    <mergeCell ref="BB3:BB4"/>
    <mergeCell ref="BN3:BP3"/>
    <mergeCell ref="BK3:BM3"/>
    <mergeCell ref="BI3:BI4"/>
    <mergeCell ref="BH3:BH4"/>
    <mergeCell ref="BG3:BG4"/>
    <mergeCell ref="BF3:BF4"/>
    <mergeCell ref="BE3:BE4"/>
    <mergeCell ref="BD3:BD4"/>
    <mergeCell ref="CN3:CP3"/>
    <mergeCell ref="CK3:CM3"/>
    <mergeCell ref="AT12:AX12"/>
    <mergeCell ref="AT11:AX11"/>
    <mergeCell ref="AT10:AX10"/>
    <mergeCell ref="AT9:AX9"/>
    <mergeCell ref="AT8:AX8"/>
    <mergeCell ref="AT7:AX7"/>
    <mergeCell ref="CJ1:CJ3"/>
    <mergeCell ref="CI1:CI3"/>
    <mergeCell ref="CH1:CH3"/>
    <mergeCell ref="CG1:CG3"/>
    <mergeCell ref="CF1:CF3"/>
    <mergeCell ref="CE1:CE3"/>
    <mergeCell ref="AT1:BP2"/>
    <mergeCell ref="AT3:AX4"/>
    <mergeCell ref="AZ3:BA4"/>
    <mergeCell ref="AY3:AY4"/>
    <mergeCell ref="BJ3:BJ4"/>
    <mergeCell ref="CD1:CD3"/>
    <mergeCell ref="CC1:CC3"/>
    <mergeCell ref="CB1:CB3"/>
    <mergeCell ref="AT6:AX6"/>
    <mergeCell ref="AT5:AX5"/>
    <mergeCell ref="A3:A4"/>
    <mergeCell ref="B3:F4"/>
    <mergeCell ref="H3:H4"/>
    <mergeCell ref="G3:G4"/>
    <mergeCell ref="I3:M4"/>
    <mergeCell ref="AC3:AC4"/>
    <mergeCell ref="B6:F6"/>
    <mergeCell ref="B12:F12"/>
    <mergeCell ref="B11:F11"/>
    <mergeCell ref="B10:F10"/>
    <mergeCell ref="B9:F9"/>
    <mergeCell ref="B8:F8"/>
    <mergeCell ref="B7:F7"/>
    <mergeCell ref="I12:M12"/>
    <mergeCell ref="I11:M11"/>
    <mergeCell ref="I10:M10"/>
    <mergeCell ref="I9:M9"/>
    <mergeCell ref="S11:T11"/>
    <mergeCell ref="S10:T10"/>
    <mergeCell ref="S9:T9"/>
    <mergeCell ref="S8:T8"/>
    <mergeCell ref="S7:T7"/>
    <mergeCell ref="S6:T6"/>
    <mergeCell ref="S5:T5"/>
    <mergeCell ref="A15:O30"/>
    <mergeCell ref="B14:F14"/>
    <mergeCell ref="B13:F13"/>
    <mergeCell ref="I14:M14"/>
    <mergeCell ref="I13:M13"/>
    <mergeCell ref="AH3:AH4"/>
    <mergeCell ref="AG3:AG4"/>
    <mergeCell ref="AF3:AF4"/>
    <mergeCell ref="AE3:AE4"/>
    <mergeCell ref="AD3:AD4"/>
    <mergeCell ref="V6:Z6"/>
    <mergeCell ref="N3:N4"/>
    <mergeCell ref="V3:Z4"/>
    <mergeCell ref="AA3:AB4"/>
    <mergeCell ref="S3:T4"/>
    <mergeCell ref="O6:R6"/>
    <mergeCell ref="O5:R5"/>
    <mergeCell ref="O3:R4"/>
    <mergeCell ref="I8:M8"/>
    <mergeCell ref="I7:M7"/>
    <mergeCell ref="V12:Z12"/>
    <mergeCell ref="V11:Z11"/>
    <mergeCell ref="V10:Z10"/>
    <mergeCell ref="V9:Z9"/>
    <mergeCell ref="V18:Z18"/>
    <mergeCell ref="V17:Z17"/>
    <mergeCell ref="V16:Z16"/>
    <mergeCell ref="V15:Z15"/>
    <mergeCell ref="V14:Z14"/>
    <mergeCell ref="V13:Z13"/>
    <mergeCell ref="V8:Z8"/>
    <mergeCell ref="V7:Z7"/>
    <mergeCell ref="CA1:CA3"/>
    <mergeCell ref="BZ1:BZ3"/>
    <mergeCell ref="BY1:BY3"/>
    <mergeCell ref="BX1:BX3"/>
    <mergeCell ref="BW1:BW3"/>
    <mergeCell ref="BV1:BV3"/>
    <mergeCell ref="BU1:BU3"/>
    <mergeCell ref="BT1:BT3"/>
    <mergeCell ref="BS1:BS3"/>
    <mergeCell ref="AT18:AX18"/>
    <mergeCell ref="AT17:AX17"/>
    <mergeCell ref="AT16:AX16"/>
    <mergeCell ref="AT15:AX15"/>
    <mergeCell ref="AT14:AX14"/>
    <mergeCell ref="AT13:AX13"/>
    <mergeCell ref="BC3:BC4"/>
  </mergeCells>
  <conditionalFormatting sqref="AA5:AA24">
    <cfRule type="cellIs" dxfId="68" priority="3" operator="lessThan">
      <formula>0</formula>
    </cfRule>
    <cfRule type="cellIs" dxfId="67" priority="4" operator="greaterThan">
      <formula>0</formula>
    </cfRule>
  </conditionalFormatting>
  <conditionalFormatting sqref="AB5:AB24">
    <cfRule type="cellIs" dxfId="66" priority="1" operator="equal">
      <formula>"q"</formula>
    </cfRule>
    <cfRule type="cellIs" dxfId="65" priority="2" operator="equal">
      <formula>"p"</formula>
    </cfRule>
  </conditionalFormatting>
  <dataValidations count="2">
    <dataValidation type="list" allowBlank="1" showInputMessage="1" showErrorMessage="1" sqref="I12:M14 B12:F14">
      <formula1>Lesclubs</formula1>
    </dataValidation>
    <dataValidation type="list" allowBlank="1" showInputMessage="1" showErrorMessage="1" sqref="B5:F11 I5:M11">
      <formula1>Lesengagés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R36"/>
  <sheetViews>
    <sheetView workbookViewId="0">
      <selection sqref="A1:H2"/>
    </sheetView>
  </sheetViews>
  <sheetFormatPr baseColWidth="10" defaultRowHeight="16.5" customHeight="1" x14ac:dyDescent="0.25"/>
  <cols>
    <col min="1" max="14" width="5.42578125" style="2" customWidth="1"/>
    <col min="15" max="18" width="6.7109375" style="2" customWidth="1"/>
    <col min="19" max="43" width="5.42578125" style="2" customWidth="1"/>
    <col min="44" max="45" width="5.42578125" style="3" hidden="1" customWidth="1"/>
    <col min="46" max="68" width="5.42578125" style="2" hidden="1" customWidth="1"/>
    <col min="69" max="70" width="26.28515625" style="3" hidden="1" customWidth="1"/>
    <col min="71" max="94" width="5.42578125" style="3" hidden="1" customWidth="1"/>
    <col min="95" max="95" width="38.85546875" style="3" hidden="1" customWidth="1"/>
    <col min="96" max="96" width="22.28515625" style="3" hidden="1" customWidth="1"/>
    <col min="97" max="97" width="5.42578125" style="3" hidden="1" customWidth="1"/>
    <col min="98" max="98" width="38.85546875" style="3" hidden="1" customWidth="1"/>
    <col min="99" max="210" width="5.42578125" style="3" customWidth="1"/>
    <col min="211" max="215" width="5.42578125" style="2" customWidth="1"/>
    <col min="216" max="378" width="5.42578125" style="1" customWidth="1"/>
    <col min="379" max="382" width="11" style="1"/>
  </cols>
  <sheetData>
    <row r="1" spans="1:153" ht="16.5" customHeight="1" thickTop="1" x14ac:dyDescent="0.25">
      <c r="A1" s="158" t="str">
        <f>'J01'!A1:C2</f>
        <v>Nom du Championnat</v>
      </c>
      <c r="B1" s="159"/>
      <c r="C1" s="159"/>
      <c r="D1" s="159"/>
      <c r="E1" s="159"/>
      <c r="F1" s="159"/>
      <c r="G1" s="159"/>
      <c r="H1" s="159"/>
      <c r="I1" s="134" t="str">
        <f>'J01'!H1:K2</f>
        <v>2016-2017</v>
      </c>
      <c r="J1" s="135"/>
      <c r="K1" s="135"/>
      <c r="L1" s="135"/>
      <c r="M1" s="135"/>
      <c r="N1" s="136"/>
      <c r="O1" s="130" t="s">
        <v>37</v>
      </c>
      <c r="P1" s="130"/>
      <c r="Q1" s="130"/>
      <c r="R1" s="130"/>
      <c r="S1" s="130"/>
      <c r="T1" s="131"/>
      <c r="U1" s="24"/>
      <c r="V1" s="153" t="s">
        <v>2</v>
      </c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48"/>
      <c r="AS1" s="48"/>
      <c r="AT1" s="129" t="s">
        <v>2</v>
      </c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48"/>
      <c r="BR1" s="48"/>
      <c r="BS1" s="95" t="s">
        <v>13</v>
      </c>
      <c r="BT1" s="95" t="s">
        <v>14</v>
      </c>
      <c r="BU1" s="95" t="s">
        <v>13</v>
      </c>
      <c r="BV1" s="95" t="s">
        <v>14</v>
      </c>
      <c r="BW1" s="95" t="s">
        <v>13</v>
      </c>
      <c r="BX1" s="95" t="s">
        <v>14</v>
      </c>
      <c r="BY1" s="95" t="s">
        <v>13</v>
      </c>
      <c r="BZ1" s="95" t="s">
        <v>14</v>
      </c>
      <c r="CA1" s="95" t="s">
        <v>13</v>
      </c>
      <c r="CB1" s="95" t="s">
        <v>14</v>
      </c>
      <c r="CC1" s="95" t="s">
        <v>13</v>
      </c>
      <c r="CD1" s="95" t="s">
        <v>14</v>
      </c>
      <c r="CE1" s="95" t="s">
        <v>13</v>
      </c>
      <c r="CF1" s="95" t="s">
        <v>14</v>
      </c>
      <c r="CG1" s="95" t="s">
        <v>13</v>
      </c>
      <c r="CH1" s="95" t="s">
        <v>14</v>
      </c>
      <c r="CI1" s="95" t="s">
        <v>13</v>
      </c>
      <c r="CJ1" s="95" t="s">
        <v>14</v>
      </c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  <c r="DO1" s="48"/>
      <c r="DP1" s="48"/>
      <c r="DQ1" s="48"/>
      <c r="DR1" s="48"/>
      <c r="DS1" s="48"/>
      <c r="DT1" s="48"/>
      <c r="DU1" s="48"/>
      <c r="DV1" s="48"/>
      <c r="DW1" s="48"/>
      <c r="DX1" s="48"/>
      <c r="DY1" s="48"/>
      <c r="DZ1" s="48"/>
      <c r="EA1" s="48"/>
      <c r="EB1" s="48"/>
      <c r="EC1" s="48"/>
      <c r="ED1" s="48"/>
      <c r="EE1" s="48"/>
      <c r="EF1" s="48"/>
      <c r="EG1" s="48"/>
      <c r="EH1" s="48"/>
      <c r="EI1" s="48"/>
      <c r="EJ1" s="48"/>
      <c r="EK1" s="48"/>
      <c r="EL1" s="48"/>
      <c r="EM1" s="48"/>
      <c r="EN1" s="48"/>
      <c r="EO1" s="48"/>
      <c r="EP1" s="48"/>
      <c r="EQ1" s="48"/>
      <c r="ER1" s="48"/>
      <c r="ES1" s="48"/>
      <c r="ET1" s="48"/>
      <c r="EU1" s="48"/>
      <c r="EV1" s="48"/>
      <c r="EW1" s="48"/>
    </row>
    <row r="2" spans="1:153" ht="16.5" customHeight="1" thickBot="1" x14ac:dyDescent="0.3">
      <c r="A2" s="160"/>
      <c r="B2" s="161"/>
      <c r="C2" s="161"/>
      <c r="D2" s="161"/>
      <c r="E2" s="161"/>
      <c r="F2" s="161"/>
      <c r="G2" s="161"/>
      <c r="H2" s="161"/>
      <c r="I2" s="137"/>
      <c r="J2" s="138"/>
      <c r="K2" s="138"/>
      <c r="L2" s="138"/>
      <c r="M2" s="138"/>
      <c r="N2" s="139"/>
      <c r="O2" s="132"/>
      <c r="P2" s="132"/>
      <c r="Q2" s="132"/>
      <c r="R2" s="132"/>
      <c r="S2" s="132"/>
      <c r="T2" s="133"/>
      <c r="U2" s="2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48"/>
      <c r="AS2" s="48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48"/>
      <c r="BR2" s="48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  <c r="CH2" s="95"/>
      <c r="CI2" s="95"/>
      <c r="CJ2" s="95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</row>
    <row r="3" spans="1:153" ht="16.5" customHeight="1" thickTop="1" x14ac:dyDescent="0.25">
      <c r="A3" s="119" t="s">
        <v>3</v>
      </c>
      <c r="B3" s="120" t="s">
        <v>4</v>
      </c>
      <c r="C3" s="120"/>
      <c r="D3" s="120"/>
      <c r="E3" s="120"/>
      <c r="F3" s="120"/>
      <c r="G3" s="120" t="s">
        <v>5</v>
      </c>
      <c r="H3" s="120" t="s">
        <v>5</v>
      </c>
      <c r="I3" s="120" t="s">
        <v>4</v>
      </c>
      <c r="J3" s="120"/>
      <c r="K3" s="120"/>
      <c r="L3" s="120"/>
      <c r="M3" s="120"/>
      <c r="N3" s="106" t="s">
        <v>3</v>
      </c>
      <c r="O3" s="116" t="s">
        <v>54</v>
      </c>
      <c r="P3" s="117"/>
      <c r="Q3" s="117"/>
      <c r="R3" s="111"/>
      <c r="S3" s="111" t="s">
        <v>55</v>
      </c>
      <c r="T3" s="112"/>
      <c r="U3" s="24"/>
      <c r="V3" s="102" t="s">
        <v>4</v>
      </c>
      <c r="W3" s="102"/>
      <c r="X3" s="102"/>
      <c r="Y3" s="102"/>
      <c r="Z3" s="107"/>
      <c r="AA3" s="104" t="s">
        <v>6</v>
      </c>
      <c r="AB3" s="109"/>
      <c r="AC3" s="121" t="s">
        <v>32</v>
      </c>
      <c r="AD3" s="104" t="s">
        <v>8</v>
      </c>
      <c r="AE3" s="102" t="s">
        <v>9</v>
      </c>
      <c r="AF3" s="102" t="s">
        <v>10</v>
      </c>
      <c r="AG3" s="102" t="s">
        <v>11</v>
      </c>
      <c r="AH3" s="102" t="s">
        <v>3</v>
      </c>
      <c r="AI3" s="102" t="s">
        <v>15</v>
      </c>
      <c r="AJ3" s="102" t="s">
        <v>16</v>
      </c>
      <c r="AK3" s="109" t="s">
        <v>12</v>
      </c>
      <c r="AL3" s="147" t="s">
        <v>13</v>
      </c>
      <c r="AM3" s="102"/>
      <c r="AN3" s="107"/>
      <c r="AO3" s="104" t="s">
        <v>14</v>
      </c>
      <c r="AP3" s="102"/>
      <c r="AQ3" s="102"/>
      <c r="AR3" s="48"/>
      <c r="AS3" s="48"/>
      <c r="AT3" s="99" t="s">
        <v>4</v>
      </c>
      <c r="AU3" s="99"/>
      <c r="AV3" s="99"/>
      <c r="AW3" s="99"/>
      <c r="AX3" s="99"/>
      <c r="AY3" s="99" t="s">
        <v>7</v>
      </c>
      <c r="AZ3" s="99" t="s">
        <v>6</v>
      </c>
      <c r="BA3" s="99"/>
      <c r="BB3" s="99" t="s">
        <v>7</v>
      </c>
      <c r="BC3" s="99" t="s">
        <v>8</v>
      </c>
      <c r="BD3" s="99" t="s">
        <v>9</v>
      </c>
      <c r="BE3" s="99" t="s">
        <v>10</v>
      </c>
      <c r="BF3" s="99" t="s">
        <v>11</v>
      </c>
      <c r="BG3" s="99" t="s">
        <v>3</v>
      </c>
      <c r="BH3" s="99" t="s">
        <v>15</v>
      </c>
      <c r="BI3" s="99" t="s">
        <v>16</v>
      </c>
      <c r="BJ3" s="99" t="s">
        <v>12</v>
      </c>
      <c r="BK3" s="99" t="s">
        <v>13</v>
      </c>
      <c r="BL3" s="99"/>
      <c r="BM3" s="99"/>
      <c r="BN3" s="99" t="s">
        <v>14</v>
      </c>
      <c r="BO3" s="99"/>
      <c r="BP3" s="99"/>
      <c r="BQ3" s="48"/>
      <c r="BR3" s="48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128" t="s">
        <v>13</v>
      </c>
      <c r="CL3" s="128"/>
      <c r="CM3" s="128"/>
      <c r="CN3" s="128" t="s">
        <v>14</v>
      </c>
      <c r="CO3" s="128"/>
      <c r="CP3" s="12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</row>
    <row r="4" spans="1:153" ht="16.5" customHeight="1" thickBot="1" x14ac:dyDescent="0.3">
      <c r="A4" s="119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06"/>
      <c r="O4" s="116"/>
      <c r="P4" s="117"/>
      <c r="Q4" s="117"/>
      <c r="R4" s="111"/>
      <c r="S4" s="111"/>
      <c r="T4" s="112"/>
      <c r="U4" s="24"/>
      <c r="V4" s="103"/>
      <c r="W4" s="103"/>
      <c r="X4" s="103"/>
      <c r="Y4" s="103"/>
      <c r="Z4" s="108"/>
      <c r="AA4" s="105"/>
      <c r="AB4" s="110"/>
      <c r="AC4" s="122"/>
      <c r="AD4" s="105"/>
      <c r="AE4" s="103"/>
      <c r="AF4" s="103"/>
      <c r="AG4" s="103"/>
      <c r="AH4" s="103"/>
      <c r="AI4" s="103"/>
      <c r="AJ4" s="103"/>
      <c r="AK4" s="110"/>
      <c r="AL4" s="40" t="s">
        <v>10</v>
      </c>
      <c r="AM4" s="41" t="s">
        <v>11</v>
      </c>
      <c r="AN4" s="42" t="s">
        <v>3</v>
      </c>
      <c r="AO4" s="43" t="s">
        <v>10</v>
      </c>
      <c r="AP4" s="41" t="s">
        <v>11</v>
      </c>
      <c r="AQ4" s="41" t="s">
        <v>3</v>
      </c>
      <c r="AR4" s="48"/>
      <c r="AS4" s="48" t="s">
        <v>7</v>
      </c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4" t="s">
        <v>10</v>
      </c>
      <c r="BL4" s="4" t="s">
        <v>11</v>
      </c>
      <c r="BM4" s="4" t="s">
        <v>3</v>
      </c>
      <c r="BN4" s="4" t="s">
        <v>10</v>
      </c>
      <c r="BO4" s="4" t="s">
        <v>11</v>
      </c>
      <c r="BP4" s="46" t="s">
        <v>3</v>
      </c>
      <c r="BQ4" s="44" t="s">
        <v>17</v>
      </c>
      <c r="BR4" s="44" t="s">
        <v>17</v>
      </c>
      <c r="BS4" s="44" t="s">
        <v>3</v>
      </c>
      <c r="BT4" s="44" t="s">
        <v>3</v>
      </c>
      <c r="BU4" s="44" t="s">
        <v>8</v>
      </c>
      <c r="BV4" s="44" t="s">
        <v>8</v>
      </c>
      <c r="BW4" s="44" t="s">
        <v>18</v>
      </c>
      <c r="BX4" s="44" t="s">
        <v>18</v>
      </c>
      <c r="BY4" s="44" t="s">
        <v>9</v>
      </c>
      <c r="BZ4" s="44" t="s">
        <v>9</v>
      </c>
      <c r="CA4" s="44" t="s">
        <v>10</v>
      </c>
      <c r="CB4" s="44" t="s">
        <v>10</v>
      </c>
      <c r="CC4" s="44" t="s">
        <v>11</v>
      </c>
      <c r="CD4" s="44" t="s">
        <v>11</v>
      </c>
      <c r="CE4" s="44" t="s">
        <v>3</v>
      </c>
      <c r="CF4" s="44" t="s">
        <v>3</v>
      </c>
      <c r="CG4" s="44" t="s">
        <v>15</v>
      </c>
      <c r="CH4" s="44" t="s">
        <v>15</v>
      </c>
      <c r="CI4" s="44" t="s">
        <v>16</v>
      </c>
      <c r="CJ4" s="44" t="s">
        <v>16</v>
      </c>
      <c r="CK4" s="44" t="s">
        <v>10</v>
      </c>
      <c r="CL4" s="44" t="s">
        <v>11</v>
      </c>
      <c r="CM4" s="44" t="s">
        <v>3</v>
      </c>
      <c r="CN4" s="44" t="s">
        <v>10</v>
      </c>
      <c r="CO4" s="44" t="s">
        <v>11</v>
      </c>
      <c r="CP4" s="45" t="s">
        <v>3</v>
      </c>
      <c r="CQ4" s="44" t="s">
        <v>4</v>
      </c>
      <c r="CR4" s="44" t="s">
        <v>17</v>
      </c>
      <c r="CS4" s="44" t="s">
        <v>7</v>
      </c>
      <c r="CT4" s="44" t="s">
        <v>4</v>
      </c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</row>
    <row r="5" spans="1:153" ht="16.5" customHeight="1" thickTop="1" x14ac:dyDescent="0.25">
      <c r="A5" s="72"/>
      <c r="B5" s="118"/>
      <c r="C5" s="118"/>
      <c r="D5" s="118"/>
      <c r="E5" s="118"/>
      <c r="F5" s="118"/>
      <c r="G5" s="20"/>
      <c r="H5" s="20"/>
      <c r="I5" s="118"/>
      <c r="J5" s="118"/>
      <c r="K5" s="118"/>
      <c r="L5" s="118"/>
      <c r="M5" s="118"/>
      <c r="N5" s="71"/>
      <c r="O5" s="113"/>
      <c r="P5" s="114"/>
      <c r="Q5" s="114"/>
      <c r="R5" s="115"/>
      <c r="S5" s="126"/>
      <c r="T5" s="127"/>
      <c r="U5" s="24"/>
      <c r="V5" s="151" t="str">
        <f t="shared" ref="V5:V18" si="0">VLOOKUP(AR5,$AS$5:$AX$18,2,0)</f>
        <v>Equipe 01</v>
      </c>
      <c r="W5" s="151"/>
      <c r="X5" s="151"/>
      <c r="Y5" s="151"/>
      <c r="Z5" s="152"/>
      <c r="AA5" s="76">
        <f t="shared" ref="AA5:AA18" si="1">VLOOKUP(V5,$AT$5:$BP$18,7,0)</f>
        <v>0</v>
      </c>
      <c r="AB5" s="77" t="str">
        <f t="shared" ref="AB5:AB18" si="2">VLOOKUP(V5,$AT$5:$BP$18,8,0)</f>
        <v>u</v>
      </c>
      <c r="AC5" s="78">
        <v>1</v>
      </c>
      <c r="AD5" s="79">
        <f t="shared" ref="AD5:AD18" si="3">VLOOKUP(V5,$AT$5:$BP$18,10,0)</f>
        <v>0</v>
      </c>
      <c r="AE5" s="80">
        <f t="shared" ref="AE5:AE18" si="4">VLOOKUP(V5,$AT$5:$BP$18,11,0)</f>
        <v>0</v>
      </c>
      <c r="AF5" s="80">
        <f t="shared" ref="AF5:AF18" si="5">VLOOKUP(V5,$AT$5:$BP$18,12,0)</f>
        <v>0</v>
      </c>
      <c r="AG5" s="80">
        <f t="shared" ref="AG5:AG18" si="6">VLOOKUP(V5,$AT$5:$BP$18,13,0)</f>
        <v>0</v>
      </c>
      <c r="AH5" s="80">
        <f t="shared" ref="AH5:AH18" si="7">VLOOKUP(V5,$AT$5:$BP$18,14,0)</f>
        <v>0</v>
      </c>
      <c r="AI5" s="80">
        <f t="shared" ref="AI5:AI18" si="8">VLOOKUP(V5,$AT$5:$BP$18,15,0)</f>
        <v>0</v>
      </c>
      <c r="AJ5" s="80">
        <f t="shared" ref="AJ5:AJ18" si="9">VLOOKUP(V5,$AT$5:$BP$18,16,0)</f>
        <v>0</v>
      </c>
      <c r="AK5" s="81">
        <f t="shared" ref="AK5:AK18" si="10">VLOOKUP(V5,$AT$5:$BP$18,17,0)</f>
        <v>0</v>
      </c>
      <c r="AL5" s="82">
        <f t="shared" ref="AL5:AL18" si="11">VLOOKUP(V5,$AT$5:$BP$18,18,0)</f>
        <v>0</v>
      </c>
      <c r="AM5" s="80">
        <f t="shared" ref="AM5:AM18" si="12">VLOOKUP(V5,$AT$5:$BP$18,19,0)</f>
        <v>0</v>
      </c>
      <c r="AN5" s="83">
        <f>VLOOKUP(V5,$AT$5:$BP$18,20,0)</f>
        <v>0</v>
      </c>
      <c r="AO5" s="76">
        <f t="shared" ref="AO5:AO18" si="13">VLOOKUP(V5,$AT$5:$BP$18,21,0)</f>
        <v>0</v>
      </c>
      <c r="AP5" s="80">
        <f>VLOOKUP(V5,$AT$5:$BP$18,22,0)</f>
        <v>0</v>
      </c>
      <c r="AQ5" s="80">
        <f t="shared" ref="AQ5:AQ18" si="14">VLOOKUP(V5,$AT$5:$BP$18,23,0)</f>
        <v>0</v>
      </c>
      <c r="AR5" s="48">
        <v>1</v>
      </c>
      <c r="AS5" s="48">
        <f>BB5</f>
        <v>1</v>
      </c>
      <c r="AT5" s="155" t="str">
        <f>'J01'!AT5:AX5</f>
        <v>Equipe 01</v>
      </c>
      <c r="AU5" s="156"/>
      <c r="AV5" s="156"/>
      <c r="AW5" s="156"/>
      <c r="AX5" s="157"/>
      <c r="AY5" s="4">
        <f t="shared" ref="AY5:AY18" si="15">RANK(BQ5,$BQ$5:$BQ$18)</f>
        <v>1</v>
      </c>
      <c r="AZ5" s="4">
        <f>'J10'!AY5-AY5</f>
        <v>0</v>
      </c>
      <c r="BA5" s="5" t="str">
        <f>IF(AY5&gt;'J10'!AY5,'J10'!$BA$20,IF(AY5='J10'!AY5,'J10'!$AZ$20,IF(AY5&lt;'J10'!AY5,'J10'!$AY$20)))</f>
        <v>u</v>
      </c>
      <c r="BB5" s="4">
        <f>RANK(BR5,$BR$5:$BR$18)</f>
        <v>1</v>
      </c>
      <c r="BC5" s="4">
        <f>SUMPRODUCT(($B$5:$F$14=AT5)*($BW$5:$BW$14))+SUMPRODUCT(($I$5:$M$14=AT5)*($BX$5:$BX$14))+'J10'!BC5</f>
        <v>0</v>
      </c>
      <c r="BD5" s="4">
        <f>SUMPRODUCT(($B$5:$F$14=AT5)*($BY$5:$BY$14))+SUMPRODUCT(($I$5:$M$14=AT5)*($BZ$5:$BZ$14))+'J10'!BD5</f>
        <v>0</v>
      </c>
      <c r="BE5" s="4">
        <f>SUMPRODUCT(($B$5:$F$14=AT5)*($CA$5:$CA$14))+SUMPRODUCT(($I$5:$M$14=AT5)*($CB$5:$CB$14))+'J10'!BE5</f>
        <v>0</v>
      </c>
      <c r="BF5" s="4">
        <f>SUMPRODUCT(($B$5:$F$14=AT5)*($CC$5:$CC$14))+SUMPRODUCT(($I$5:$M$14=AT5)*($CD$5:$CD$14))+'J10'!BF5</f>
        <v>0</v>
      </c>
      <c r="BG5" s="4">
        <f>SUMPRODUCT(($B$5:$F$14=AT5)*($CE$5:$CE$14))+SUMPRODUCT(($I$5:$M$14=AT5)*($CF$5:$CF$14))+'J10'!BG5</f>
        <v>0</v>
      </c>
      <c r="BH5" s="4">
        <f>SUMPRODUCT(($B$5:$F$14=AT5)*($CG$5:$CG$14))+SUMPRODUCT(($I$5:$M$14=AT5)*($CH$5:$CH$14))+'J10'!BH5</f>
        <v>0</v>
      </c>
      <c r="BI5" s="4">
        <f>SUMPRODUCT(($B$5:$F$14=AT5)*($CI$5:$CI$14))+SUMPRODUCT(($I$5:$M$14=AT5)*($CJ$5:$CJ$14))+'J10'!BI5</f>
        <v>0</v>
      </c>
      <c r="BJ5" s="4">
        <f>BH5-BI5</f>
        <v>0</v>
      </c>
      <c r="BK5" s="4">
        <f>SUMPRODUCT(($B$5:$F$14=AT5)*($CK$5:$CK$14))+'J10'!BK5</f>
        <v>0</v>
      </c>
      <c r="BL5" s="4">
        <f>SUMPRODUCT(($B$5:$F$14=AT5)*($CL$5:$CL$14))+'J10'!BL5</f>
        <v>0</v>
      </c>
      <c r="BM5" s="4">
        <f>SUMPRODUCT(($B$5:$F$14=AT5)*($CM$5:$CM$14))+'J10'!BM5</f>
        <v>0</v>
      </c>
      <c r="BN5" s="4">
        <f>SUMPRODUCT(($I$5:$M$14=AT5)*($CN$5:$CN$14))+'J10'!BN5</f>
        <v>0</v>
      </c>
      <c r="BO5" s="4">
        <f>SUMPRODUCT(($I$5:$M$14=AT5)*($CO$5:$CO$14))+'J10'!BO5</f>
        <v>0</v>
      </c>
      <c r="BP5" s="46">
        <f>SUMPRODUCT(($I$5:$M$14=AT5)*($CP$5:$CP$14))+'J10'!BP5</f>
        <v>0</v>
      </c>
      <c r="BQ5" s="44">
        <f>SUM(BC5*1000+(BJ5)/100+(BH5)/1000)</f>
        <v>0</v>
      </c>
      <c r="BR5" s="64">
        <f>BQ5+0.0000014</f>
        <v>1.3999999999999999E-6</v>
      </c>
      <c r="BS5" s="44">
        <f>A5</f>
        <v>0</v>
      </c>
      <c r="BT5" s="44">
        <f>N5</f>
        <v>0</v>
      </c>
      <c r="BU5" s="44">
        <f>IF(G5="",0,IF(G5&gt;H5,3,IF(G5=H5,1,IF(G5&lt;H5,0))))</f>
        <v>0</v>
      </c>
      <c r="BV5" s="44">
        <f>IF(H5="",0,IF(H5&gt;G5,3,IF(H5=G5,1,IF(H5&lt;G5,0))))</f>
        <v>0</v>
      </c>
      <c r="BW5" s="44">
        <f>BU5-BS5</f>
        <v>0</v>
      </c>
      <c r="BX5" s="44">
        <f>BV5-BT5</f>
        <v>0</v>
      </c>
      <c r="BY5" s="44">
        <f>IF(G5="",0,1)</f>
        <v>0</v>
      </c>
      <c r="BZ5" s="44">
        <f>IF(H5="",0,1)</f>
        <v>0</v>
      </c>
      <c r="CA5" s="44" t="b">
        <f>IF(G5&lt;&gt;"",IF(G5&gt;H5,1))</f>
        <v>0</v>
      </c>
      <c r="CB5" s="44" t="b">
        <f>IF(H5&lt;&gt;"",IF(H5&gt;G5,1))</f>
        <v>0</v>
      </c>
      <c r="CC5" s="44" t="b">
        <f>IF(G5&lt;&gt;"",IF(G5=H5,1))</f>
        <v>0</v>
      </c>
      <c r="CD5" s="44" t="b">
        <f>IF(H5&lt;&gt;"",IF(H5=G5,1))</f>
        <v>0</v>
      </c>
      <c r="CE5" s="44" t="b">
        <f>IF(G5&lt;&gt;"",IF(G5&lt;H5,1))</f>
        <v>0</v>
      </c>
      <c r="CF5" s="44" t="b">
        <f>IF(H5&lt;&gt;"",IF(H5&lt;G5,1))</f>
        <v>0</v>
      </c>
      <c r="CG5" s="44">
        <f>G5</f>
        <v>0</v>
      </c>
      <c r="CH5" s="44">
        <f>H5</f>
        <v>0</v>
      </c>
      <c r="CI5" s="44">
        <f>H5</f>
        <v>0</v>
      </c>
      <c r="CJ5" s="44">
        <f>G5</f>
        <v>0</v>
      </c>
      <c r="CK5" s="44" t="b">
        <f>IF(G5&lt;&gt;"",IF(G5&gt;H5,1))</f>
        <v>0</v>
      </c>
      <c r="CL5" s="44" t="b">
        <f>IF(G5&lt;&gt;"",IF(G5=H5,1))</f>
        <v>0</v>
      </c>
      <c r="CM5" s="44" t="b">
        <f>IF(G5&lt;&gt;"",IF(G5&lt;H5,1))</f>
        <v>0</v>
      </c>
      <c r="CN5" s="44" t="b">
        <f>IF(H5&lt;&gt;"",IF(H5&gt;G5,1))</f>
        <v>0</v>
      </c>
      <c r="CO5" s="44" t="b">
        <f>IF(H5&lt;&gt;"",IF(H5=G5,1))</f>
        <v>0</v>
      </c>
      <c r="CP5" s="45" t="b">
        <f>IF(H5&lt;&gt;"",IF(H5&lt;G5,1))</f>
        <v>0</v>
      </c>
      <c r="CQ5" s="44" t="str">
        <f t="shared" ref="CQ5:CQ18" si="16">VLOOKUP(AR5,$AS$5:$AX$18,2,0)</f>
        <v>Equipe 01</v>
      </c>
      <c r="CR5" s="44">
        <f t="shared" ref="CR5:CR18" si="17">VLOOKUP(CQ5,$AT$5:$BQ$18,24,0)</f>
        <v>0</v>
      </c>
      <c r="CS5" s="44">
        <f t="shared" ref="CS5:CS18" si="18">RANK(CR5,$CR$5:$CR$18)</f>
        <v>1</v>
      </c>
      <c r="CT5" s="44" t="str">
        <f>AT5</f>
        <v>Equipe 01</v>
      </c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</row>
    <row r="6" spans="1:153" ht="16.5" customHeight="1" x14ac:dyDescent="0.25">
      <c r="A6" s="72"/>
      <c r="B6" s="118"/>
      <c r="C6" s="118"/>
      <c r="D6" s="118"/>
      <c r="E6" s="118"/>
      <c r="F6" s="118"/>
      <c r="G6" s="20"/>
      <c r="H6" s="20"/>
      <c r="I6" s="118"/>
      <c r="J6" s="118"/>
      <c r="K6" s="118"/>
      <c r="L6" s="118"/>
      <c r="M6" s="118"/>
      <c r="N6" s="71"/>
      <c r="O6" s="113"/>
      <c r="P6" s="114"/>
      <c r="Q6" s="114"/>
      <c r="R6" s="115"/>
      <c r="S6" s="126"/>
      <c r="T6" s="127"/>
      <c r="U6" s="24"/>
      <c r="V6" s="93" t="str">
        <f t="shared" si="0"/>
        <v>Equipe 02</v>
      </c>
      <c r="W6" s="93"/>
      <c r="X6" s="93"/>
      <c r="Y6" s="93"/>
      <c r="Z6" s="94"/>
      <c r="AA6" s="84">
        <f t="shared" si="1"/>
        <v>0</v>
      </c>
      <c r="AB6" s="85" t="str">
        <f t="shared" si="2"/>
        <v>u</v>
      </c>
      <c r="AC6" s="86">
        <f>IF(CR6=CR5,CS5,CS6)</f>
        <v>1</v>
      </c>
      <c r="AD6" s="87">
        <f t="shared" si="3"/>
        <v>0</v>
      </c>
      <c r="AE6" s="88">
        <f t="shared" si="4"/>
        <v>0</v>
      </c>
      <c r="AF6" s="88">
        <f t="shared" si="5"/>
        <v>0</v>
      </c>
      <c r="AG6" s="88">
        <f t="shared" si="6"/>
        <v>0</v>
      </c>
      <c r="AH6" s="88">
        <f t="shared" si="7"/>
        <v>0</v>
      </c>
      <c r="AI6" s="88">
        <f t="shared" si="8"/>
        <v>0</v>
      </c>
      <c r="AJ6" s="88">
        <f t="shared" si="9"/>
        <v>0</v>
      </c>
      <c r="AK6" s="89">
        <f t="shared" si="10"/>
        <v>0</v>
      </c>
      <c r="AL6" s="90">
        <f t="shared" si="11"/>
        <v>0</v>
      </c>
      <c r="AM6" s="88">
        <f t="shared" si="12"/>
        <v>0</v>
      </c>
      <c r="AN6" s="91">
        <f t="shared" ref="AN6:AN18" si="19">VLOOKUP(V6,$AT$5:$BP$18,20,0)</f>
        <v>0</v>
      </c>
      <c r="AO6" s="84">
        <f t="shared" si="13"/>
        <v>0</v>
      </c>
      <c r="AP6" s="88">
        <f t="shared" ref="AP6:AP18" si="20">VLOOKUP(V6,$AT$5:$BP$18,22,0)</f>
        <v>0</v>
      </c>
      <c r="AQ6" s="88">
        <f t="shared" si="14"/>
        <v>0</v>
      </c>
      <c r="AR6" s="48">
        <v>2</v>
      </c>
      <c r="AS6" s="48">
        <f t="shared" ref="AS6:AS18" si="21">BB6</f>
        <v>2</v>
      </c>
      <c r="AT6" s="155" t="str">
        <f>'J01'!AT6:AX6</f>
        <v>Equipe 02</v>
      </c>
      <c r="AU6" s="156"/>
      <c r="AV6" s="156"/>
      <c r="AW6" s="156"/>
      <c r="AX6" s="157"/>
      <c r="AY6" s="4">
        <f t="shared" si="15"/>
        <v>1</v>
      </c>
      <c r="AZ6" s="13">
        <f>'J10'!AY6-AY6</f>
        <v>0</v>
      </c>
      <c r="BA6" s="5" t="str">
        <f>IF(AY6&gt;'J10'!AY6,'J10'!$BA$20,IF(AY6='J10'!AY6,'J10'!$AZ$20,IF(AY6&lt;'J10'!AY6,'J10'!$AY$20)))</f>
        <v>u</v>
      </c>
      <c r="BB6" s="22">
        <f t="shared" ref="BB6:BB18" si="22">RANK(BR6,$BR$5:$BR$18)</f>
        <v>2</v>
      </c>
      <c r="BC6" s="13">
        <f>SUMPRODUCT(($B$5:$F$14=AT6)*($BW$5:$BW$14))+SUMPRODUCT(($I$5:$M$14=AT6)*($BX$5:$BX$14))+'J10'!BC6</f>
        <v>0</v>
      </c>
      <c r="BD6" s="13">
        <f>SUMPRODUCT(($B$5:$F$14=AT6)*($BY$5:$BY$14))+SUMPRODUCT(($I$5:$M$14=AT6)*($BZ$5:$BZ$14))+'J10'!BD6</f>
        <v>0</v>
      </c>
      <c r="BE6" s="13">
        <f>SUMPRODUCT(($B$5:$F$14=AT6)*($CA$5:$CA$14))+SUMPRODUCT(($I$5:$M$14=AT6)*($CB$5:$CB$14))+'J10'!BE6</f>
        <v>0</v>
      </c>
      <c r="BF6" s="13">
        <f>SUMPRODUCT(($B$5:$F$14=AT6)*($CC$5:$CC$14))+SUMPRODUCT(($I$5:$M$14=AT6)*($CD$5:$CD$14))+'J10'!BF6</f>
        <v>0</v>
      </c>
      <c r="BG6" s="13">
        <f>SUMPRODUCT(($B$5:$F$14=AT6)*($CE$5:$CE$14))+SUMPRODUCT(($I$5:$M$14=AT6)*($CF$5:$CF$14))+'J10'!BG6</f>
        <v>0</v>
      </c>
      <c r="BH6" s="13">
        <f>SUMPRODUCT(($B$5:$F$14=AT6)*($CG$5:$CG$14))+SUMPRODUCT(($I$5:$M$14=AT6)*($CH$5:$CH$14))+'J10'!BH6</f>
        <v>0</v>
      </c>
      <c r="BI6" s="13">
        <f>SUMPRODUCT(($B$5:$F$14=AT6)*($CI$5:$CI$14))+SUMPRODUCT(($I$5:$M$14=AT6)*($CJ$5:$CJ$14))+'J10'!BI6</f>
        <v>0</v>
      </c>
      <c r="BJ6" s="6">
        <f t="shared" ref="BJ6:BJ18" si="23">BH6-BI6</f>
        <v>0</v>
      </c>
      <c r="BK6" s="13">
        <f>SUMPRODUCT(($B$5:$F$14=AT6)*($CK$5:$CK$14))+'J10'!BK6</f>
        <v>0</v>
      </c>
      <c r="BL6" s="13">
        <f>SUMPRODUCT(($B$5:$F$14=AT6)*($CL$5:$CL$14))+'J10'!BL6</f>
        <v>0</v>
      </c>
      <c r="BM6" s="13">
        <f>SUMPRODUCT(($B$5:$F$14=AT6)*($CM$5:$CM$14))+'J10'!BM6</f>
        <v>0</v>
      </c>
      <c r="BN6" s="13">
        <f>SUMPRODUCT(($I$5:$M$14=AT6)*($CN$5:$CN$14))+'J10'!BN6</f>
        <v>0</v>
      </c>
      <c r="BO6" s="13">
        <f>SUMPRODUCT(($I$5:$M$14=AT6)*($CO$5:$CO$14))+'J10'!BO6</f>
        <v>0</v>
      </c>
      <c r="BP6" s="46">
        <f>SUMPRODUCT(($I$5:$M$14=AT6)*($CP$5:$CP$14))+'J10'!BP6</f>
        <v>0</v>
      </c>
      <c r="BQ6" s="44">
        <f t="shared" ref="BQ6:BQ18" si="24">SUM(BC6*1000+(BJ6)/100+(BH6)/1000)</f>
        <v>0</v>
      </c>
      <c r="BR6" s="64">
        <f>BQ6+0.0000013</f>
        <v>1.3E-6</v>
      </c>
      <c r="BS6" s="44">
        <f t="shared" ref="BS6:BS14" si="25">A6</f>
        <v>0</v>
      </c>
      <c r="BT6" s="44">
        <f t="shared" ref="BT6:BT14" si="26">N6</f>
        <v>0</v>
      </c>
      <c r="BU6" s="44">
        <f t="shared" ref="BU6:BU14" si="27">IF(G6="",0,IF(G6&gt;H6,3,IF(G6=H6,1,IF(G6&lt;H6,0))))</f>
        <v>0</v>
      </c>
      <c r="BV6" s="44">
        <f t="shared" ref="BV6:BV14" si="28">IF(H6="",0,IF(H6&gt;G6,3,IF(H6=G6,1,IF(H6&lt;G6,0))))</f>
        <v>0</v>
      </c>
      <c r="BW6" s="44">
        <f t="shared" ref="BW6:BW14" si="29">BU6-BS6</f>
        <v>0</v>
      </c>
      <c r="BX6" s="44">
        <f t="shared" ref="BX6:BX14" si="30">BV6-BT6</f>
        <v>0</v>
      </c>
      <c r="BY6" s="44">
        <f t="shared" ref="BY6:BY14" si="31">IF(G6="",0,1)</f>
        <v>0</v>
      </c>
      <c r="BZ6" s="44">
        <f t="shared" ref="BZ6:BZ14" si="32">IF(H6="",0,1)</f>
        <v>0</v>
      </c>
      <c r="CA6" s="44" t="b">
        <f t="shared" ref="CA6:CA14" si="33">IF(G6&lt;&gt;"",IF(G6&gt;H6,1))</f>
        <v>0</v>
      </c>
      <c r="CB6" s="44" t="b">
        <f t="shared" ref="CB6:CB14" si="34">IF(H6&lt;&gt;"",IF(H6&gt;G6,1))</f>
        <v>0</v>
      </c>
      <c r="CC6" s="44" t="b">
        <f t="shared" ref="CC6:CC14" si="35">IF(G6&lt;&gt;"",IF(G6=H6,1))</f>
        <v>0</v>
      </c>
      <c r="CD6" s="44" t="b">
        <f t="shared" ref="CD6:CD14" si="36">IF(H6&lt;&gt;"",IF(H6=G6,1))</f>
        <v>0</v>
      </c>
      <c r="CE6" s="44" t="b">
        <f t="shared" ref="CE6:CE14" si="37">IF(G6&lt;&gt;"",IF(G6&lt;H6,1))</f>
        <v>0</v>
      </c>
      <c r="CF6" s="44" t="b">
        <f t="shared" ref="CF6:CF14" si="38">IF(H6&lt;&gt;"",IF(H6&lt;G6,1))</f>
        <v>0</v>
      </c>
      <c r="CG6" s="44">
        <f t="shared" ref="CG6:CG14" si="39">G6</f>
        <v>0</v>
      </c>
      <c r="CH6" s="44">
        <f t="shared" ref="CH6:CH14" si="40">H6</f>
        <v>0</v>
      </c>
      <c r="CI6" s="44">
        <f t="shared" ref="CI6:CI14" si="41">H6</f>
        <v>0</v>
      </c>
      <c r="CJ6" s="44">
        <f t="shared" ref="CJ6:CJ14" si="42">G6</f>
        <v>0</v>
      </c>
      <c r="CK6" s="44" t="b">
        <f t="shared" ref="CK6:CK14" si="43">IF(G6&lt;&gt;"",IF(G6&gt;H6,1))</f>
        <v>0</v>
      </c>
      <c r="CL6" s="44" t="b">
        <f t="shared" ref="CL6:CL14" si="44">IF(G6&lt;&gt;"",IF(G6=H6,1))</f>
        <v>0</v>
      </c>
      <c r="CM6" s="44" t="b">
        <f t="shared" ref="CM6:CM14" si="45">IF(G6&lt;&gt;"",IF(G6&lt;H6,1))</f>
        <v>0</v>
      </c>
      <c r="CN6" s="44" t="b">
        <f t="shared" ref="CN6:CN14" si="46">IF(H6&lt;&gt;"",IF(H6&gt;G6,1))</f>
        <v>0</v>
      </c>
      <c r="CO6" s="44" t="b">
        <f t="shared" ref="CO6:CO14" si="47">IF(H6&lt;&gt;"",IF(H6=G6,1))</f>
        <v>0</v>
      </c>
      <c r="CP6" s="45" t="b">
        <f t="shared" ref="CP6:CP14" si="48">IF(H6&lt;&gt;"",IF(H6&lt;G6,1))</f>
        <v>0</v>
      </c>
      <c r="CQ6" s="44" t="str">
        <f t="shared" si="16"/>
        <v>Equipe 02</v>
      </c>
      <c r="CR6" s="44">
        <f t="shared" si="17"/>
        <v>0</v>
      </c>
      <c r="CS6" s="44">
        <f t="shared" si="18"/>
        <v>1</v>
      </c>
      <c r="CT6" s="44" t="str">
        <f t="shared" ref="CT6:CT18" si="49">AT6</f>
        <v>Equipe 02</v>
      </c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</row>
    <row r="7" spans="1:153" ht="16.5" customHeight="1" x14ac:dyDescent="0.25">
      <c r="A7" s="72"/>
      <c r="B7" s="118"/>
      <c r="C7" s="118"/>
      <c r="D7" s="118"/>
      <c r="E7" s="118"/>
      <c r="F7" s="118"/>
      <c r="G7" s="20"/>
      <c r="H7" s="20"/>
      <c r="I7" s="118"/>
      <c r="J7" s="118"/>
      <c r="K7" s="118"/>
      <c r="L7" s="118"/>
      <c r="M7" s="118"/>
      <c r="N7" s="71"/>
      <c r="O7" s="113"/>
      <c r="P7" s="114"/>
      <c r="Q7" s="114"/>
      <c r="R7" s="115"/>
      <c r="S7" s="126"/>
      <c r="T7" s="127"/>
      <c r="U7" s="24"/>
      <c r="V7" s="93" t="str">
        <f t="shared" si="0"/>
        <v>Equipe 03</v>
      </c>
      <c r="W7" s="93"/>
      <c r="X7" s="93"/>
      <c r="Y7" s="93"/>
      <c r="Z7" s="94"/>
      <c r="AA7" s="84">
        <f t="shared" si="1"/>
        <v>0</v>
      </c>
      <c r="AB7" s="85" t="str">
        <f t="shared" si="2"/>
        <v>u</v>
      </c>
      <c r="AC7" s="86">
        <f t="shared" ref="AC7:AC18" si="50">IF(CR7=CR6,CS6,CS7)</f>
        <v>1</v>
      </c>
      <c r="AD7" s="87">
        <f t="shared" si="3"/>
        <v>0</v>
      </c>
      <c r="AE7" s="88">
        <f t="shared" si="4"/>
        <v>0</v>
      </c>
      <c r="AF7" s="88">
        <f t="shared" si="5"/>
        <v>0</v>
      </c>
      <c r="AG7" s="88">
        <f t="shared" si="6"/>
        <v>0</v>
      </c>
      <c r="AH7" s="88">
        <f t="shared" si="7"/>
        <v>0</v>
      </c>
      <c r="AI7" s="88">
        <f t="shared" si="8"/>
        <v>0</v>
      </c>
      <c r="AJ7" s="88">
        <f t="shared" si="9"/>
        <v>0</v>
      </c>
      <c r="AK7" s="89">
        <f t="shared" si="10"/>
        <v>0</v>
      </c>
      <c r="AL7" s="90">
        <f t="shared" si="11"/>
        <v>0</v>
      </c>
      <c r="AM7" s="88">
        <f t="shared" si="12"/>
        <v>0</v>
      </c>
      <c r="AN7" s="91">
        <f t="shared" si="19"/>
        <v>0</v>
      </c>
      <c r="AO7" s="84">
        <f t="shared" si="13"/>
        <v>0</v>
      </c>
      <c r="AP7" s="88">
        <f t="shared" si="20"/>
        <v>0</v>
      </c>
      <c r="AQ7" s="88">
        <f t="shared" si="14"/>
        <v>0</v>
      </c>
      <c r="AR7" s="48">
        <v>3</v>
      </c>
      <c r="AS7" s="48">
        <f t="shared" si="21"/>
        <v>3</v>
      </c>
      <c r="AT7" s="155" t="str">
        <f>'J01'!AT7:AX7</f>
        <v>Equipe 03</v>
      </c>
      <c r="AU7" s="156"/>
      <c r="AV7" s="156"/>
      <c r="AW7" s="156"/>
      <c r="AX7" s="157"/>
      <c r="AY7" s="4">
        <f t="shared" si="15"/>
        <v>1</v>
      </c>
      <c r="AZ7" s="13">
        <f>'J10'!AY7-AY7</f>
        <v>0</v>
      </c>
      <c r="BA7" s="5" t="str">
        <f>IF(AY7&gt;'J10'!AY7,'J10'!$BA$20,IF(AY7='J10'!AY7,'J10'!$AZ$20,IF(AY7&lt;'J10'!AY7,'J10'!$AY$20)))</f>
        <v>u</v>
      </c>
      <c r="BB7" s="22">
        <f t="shared" si="22"/>
        <v>3</v>
      </c>
      <c r="BC7" s="13">
        <f>SUMPRODUCT(($B$5:$F$14=AT7)*($BW$5:$BW$14))+SUMPRODUCT(($I$5:$M$14=AT7)*($BX$5:$BX$14))+'J10'!BC7</f>
        <v>0</v>
      </c>
      <c r="BD7" s="13">
        <f>SUMPRODUCT(($B$5:$F$14=AT7)*($BY$5:$BY$14))+SUMPRODUCT(($I$5:$M$14=AT7)*($BZ$5:$BZ$14))+'J10'!BD7</f>
        <v>0</v>
      </c>
      <c r="BE7" s="13">
        <f>SUMPRODUCT(($B$5:$F$14=AT7)*($CA$5:$CA$14))+SUMPRODUCT(($I$5:$M$14=AT7)*($CB$5:$CB$14))+'J10'!BE7</f>
        <v>0</v>
      </c>
      <c r="BF7" s="13">
        <f>SUMPRODUCT(($B$5:$F$14=AT7)*($CC$5:$CC$14))+SUMPRODUCT(($I$5:$M$14=AT7)*($CD$5:$CD$14))+'J10'!BF7</f>
        <v>0</v>
      </c>
      <c r="BG7" s="13">
        <f>SUMPRODUCT(($B$5:$F$14=AT7)*($CE$5:$CE$14))+SUMPRODUCT(($I$5:$M$14=AT7)*($CF$5:$CF$14))+'J10'!BG7</f>
        <v>0</v>
      </c>
      <c r="BH7" s="13">
        <f>SUMPRODUCT(($B$5:$F$14=AT7)*($CG$5:$CG$14))+SUMPRODUCT(($I$5:$M$14=AT7)*($CH$5:$CH$14))+'J10'!BH7</f>
        <v>0</v>
      </c>
      <c r="BI7" s="13">
        <f>SUMPRODUCT(($B$5:$F$14=AT7)*($CI$5:$CI$14))+SUMPRODUCT(($I$5:$M$14=AT7)*($CJ$5:$CJ$14))+'J10'!BI7</f>
        <v>0</v>
      </c>
      <c r="BJ7" s="6">
        <f t="shared" si="23"/>
        <v>0</v>
      </c>
      <c r="BK7" s="13">
        <f>SUMPRODUCT(($B$5:$F$14=AT7)*($CK$5:$CK$14))+'J10'!BK7</f>
        <v>0</v>
      </c>
      <c r="BL7" s="13">
        <f>SUMPRODUCT(($B$5:$F$14=AT7)*($CL$5:$CL$14))+'J10'!BL7</f>
        <v>0</v>
      </c>
      <c r="BM7" s="13">
        <f>SUMPRODUCT(($B$5:$F$14=AT7)*($CM$5:$CM$14))+'J10'!BM7</f>
        <v>0</v>
      </c>
      <c r="BN7" s="13">
        <f>SUMPRODUCT(($I$5:$M$14=AT7)*($CN$5:$CN$14))+'J10'!BN7</f>
        <v>0</v>
      </c>
      <c r="BO7" s="13">
        <f>SUMPRODUCT(($I$5:$M$14=AT7)*($CO$5:$CO$14))+'J10'!BO7</f>
        <v>0</v>
      </c>
      <c r="BP7" s="46">
        <f>SUMPRODUCT(($I$5:$M$14=AT7)*($CP$5:$CP$14))+'J10'!BP7</f>
        <v>0</v>
      </c>
      <c r="BQ7" s="44">
        <f t="shared" si="24"/>
        <v>0</v>
      </c>
      <c r="BR7" s="64">
        <f>BQ7+0.0000012</f>
        <v>1.1999999999999999E-6</v>
      </c>
      <c r="BS7" s="44">
        <f t="shared" si="25"/>
        <v>0</v>
      </c>
      <c r="BT7" s="44">
        <f t="shared" si="26"/>
        <v>0</v>
      </c>
      <c r="BU7" s="44">
        <f t="shared" si="27"/>
        <v>0</v>
      </c>
      <c r="BV7" s="44">
        <f t="shared" si="28"/>
        <v>0</v>
      </c>
      <c r="BW7" s="44">
        <f t="shared" si="29"/>
        <v>0</v>
      </c>
      <c r="BX7" s="44">
        <f t="shared" si="30"/>
        <v>0</v>
      </c>
      <c r="BY7" s="44">
        <f t="shared" si="31"/>
        <v>0</v>
      </c>
      <c r="BZ7" s="44">
        <f t="shared" si="32"/>
        <v>0</v>
      </c>
      <c r="CA7" s="44" t="b">
        <f t="shared" si="33"/>
        <v>0</v>
      </c>
      <c r="CB7" s="44" t="b">
        <f t="shared" si="34"/>
        <v>0</v>
      </c>
      <c r="CC7" s="44" t="b">
        <f t="shared" si="35"/>
        <v>0</v>
      </c>
      <c r="CD7" s="44" t="b">
        <f t="shared" si="36"/>
        <v>0</v>
      </c>
      <c r="CE7" s="44" t="b">
        <f t="shared" si="37"/>
        <v>0</v>
      </c>
      <c r="CF7" s="44" t="b">
        <f t="shared" si="38"/>
        <v>0</v>
      </c>
      <c r="CG7" s="44">
        <f t="shared" si="39"/>
        <v>0</v>
      </c>
      <c r="CH7" s="44">
        <f t="shared" si="40"/>
        <v>0</v>
      </c>
      <c r="CI7" s="44">
        <f t="shared" si="41"/>
        <v>0</v>
      </c>
      <c r="CJ7" s="44">
        <f t="shared" si="42"/>
        <v>0</v>
      </c>
      <c r="CK7" s="44" t="b">
        <f t="shared" si="43"/>
        <v>0</v>
      </c>
      <c r="CL7" s="44" t="b">
        <f t="shared" si="44"/>
        <v>0</v>
      </c>
      <c r="CM7" s="44" t="b">
        <f t="shared" si="45"/>
        <v>0</v>
      </c>
      <c r="CN7" s="44" t="b">
        <f t="shared" si="46"/>
        <v>0</v>
      </c>
      <c r="CO7" s="44" t="b">
        <f t="shared" si="47"/>
        <v>0</v>
      </c>
      <c r="CP7" s="45" t="b">
        <f t="shared" si="48"/>
        <v>0</v>
      </c>
      <c r="CQ7" s="44" t="str">
        <f t="shared" si="16"/>
        <v>Equipe 03</v>
      </c>
      <c r="CR7" s="44">
        <f t="shared" si="17"/>
        <v>0</v>
      </c>
      <c r="CS7" s="44">
        <f t="shared" si="18"/>
        <v>1</v>
      </c>
      <c r="CT7" s="44" t="str">
        <f t="shared" si="49"/>
        <v>Equipe 03</v>
      </c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</row>
    <row r="8" spans="1:153" ht="16.5" customHeight="1" x14ac:dyDescent="0.25">
      <c r="A8" s="72"/>
      <c r="B8" s="118"/>
      <c r="C8" s="118"/>
      <c r="D8" s="118"/>
      <c r="E8" s="118"/>
      <c r="F8" s="118"/>
      <c r="G8" s="20"/>
      <c r="H8" s="20"/>
      <c r="I8" s="118"/>
      <c r="J8" s="118"/>
      <c r="K8" s="118"/>
      <c r="L8" s="118"/>
      <c r="M8" s="118"/>
      <c r="N8" s="71"/>
      <c r="O8" s="113"/>
      <c r="P8" s="114"/>
      <c r="Q8" s="114"/>
      <c r="R8" s="115"/>
      <c r="S8" s="126"/>
      <c r="T8" s="127"/>
      <c r="U8" s="24"/>
      <c r="V8" s="93" t="str">
        <f t="shared" si="0"/>
        <v>Equipe 04</v>
      </c>
      <c r="W8" s="93"/>
      <c r="X8" s="93"/>
      <c r="Y8" s="93"/>
      <c r="Z8" s="94"/>
      <c r="AA8" s="84">
        <f t="shared" si="1"/>
        <v>0</v>
      </c>
      <c r="AB8" s="85" t="str">
        <f t="shared" si="2"/>
        <v>u</v>
      </c>
      <c r="AC8" s="86">
        <f t="shared" si="50"/>
        <v>1</v>
      </c>
      <c r="AD8" s="87">
        <f t="shared" si="3"/>
        <v>0</v>
      </c>
      <c r="AE8" s="88">
        <f t="shared" si="4"/>
        <v>0</v>
      </c>
      <c r="AF8" s="88">
        <f t="shared" si="5"/>
        <v>0</v>
      </c>
      <c r="AG8" s="88">
        <f t="shared" si="6"/>
        <v>0</v>
      </c>
      <c r="AH8" s="88">
        <f t="shared" si="7"/>
        <v>0</v>
      </c>
      <c r="AI8" s="88">
        <f t="shared" si="8"/>
        <v>0</v>
      </c>
      <c r="AJ8" s="88">
        <f t="shared" si="9"/>
        <v>0</v>
      </c>
      <c r="AK8" s="89">
        <f t="shared" si="10"/>
        <v>0</v>
      </c>
      <c r="AL8" s="90">
        <f t="shared" si="11"/>
        <v>0</v>
      </c>
      <c r="AM8" s="88">
        <f t="shared" si="12"/>
        <v>0</v>
      </c>
      <c r="AN8" s="91">
        <f t="shared" si="19"/>
        <v>0</v>
      </c>
      <c r="AO8" s="84">
        <f t="shared" si="13"/>
        <v>0</v>
      </c>
      <c r="AP8" s="88">
        <f t="shared" si="20"/>
        <v>0</v>
      </c>
      <c r="AQ8" s="88">
        <f t="shared" si="14"/>
        <v>0</v>
      </c>
      <c r="AR8" s="48">
        <v>4</v>
      </c>
      <c r="AS8" s="48">
        <f t="shared" si="21"/>
        <v>4</v>
      </c>
      <c r="AT8" s="155" t="str">
        <f>'J01'!AT8:AX8</f>
        <v>Equipe 04</v>
      </c>
      <c r="AU8" s="156"/>
      <c r="AV8" s="156"/>
      <c r="AW8" s="156"/>
      <c r="AX8" s="157"/>
      <c r="AY8" s="4">
        <f t="shared" si="15"/>
        <v>1</v>
      </c>
      <c r="AZ8" s="13">
        <f>'J10'!AY8-AY8</f>
        <v>0</v>
      </c>
      <c r="BA8" s="5" t="str">
        <f>IF(AY8&gt;'J10'!AY8,'J10'!$BA$20,IF(AY8='J10'!AY8,'J10'!$AZ$20,IF(AY8&lt;'J10'!AY8,'J10'!$AY$20)))</f>
        <v>u</v>
      </c>
      <c r="BB8" s="22">
        <f t="shared" si="22"/>
        <v>4</v>
      </c>
      <c r="BC8" s="13">
        <f>SUMPRODUCT(($B$5:$F$14=AT8)*($BW$5:$BW$14))+SUMPRODUCT(($I$5:$M$14=AT8)*($BX$5:$BX$14))+'J10'!BC8</f>
        <v>0</v>
      </c>
      <c r="BD8" s="13">
        <f>SUMPRODUCT(($B$5:$F$14=AT8)*($BY$5:$BY$14))+SUMPRODUCT(($I$5:$M$14=AT8)*($BZ$5:$BZ$14))+'J10'!BD8</f>
        <v>0</v>
      </c>
      <c r="BE8" s="13">
        <f>SUMPRODUCT(($B$5:$F$14=AT8)*($CA$5:$CA$14))+SUMPRODUCT(($I$5:$M$14=AT8)*($CB$5:$CB$14))+'J10'!BE8</f>
        <v>0</v>
      </c>
      <c r="BF8" s="13">
        <f>SUMPRODUCT(($B$5:$F$14=AT8)*($CC$5:$CC$14))+SUMPRODUCT(($I$5:$M$14=AT8)*($CD$5:$CD$14))+'J10'!BF8</f>
        <v>0</v>
      </c>
      <c r="BG8" s="13">
        <f>SUMPRODUCT(($B$5:$F$14=AT8)*($CE$5:$CE$14))+SUMPRODUCT(($I$5:$M$14=AT8)*($CF$5:$CF$14))+'J10'!BG8</f>
        <v>0</v>
      </c>
      <c r="BH8" s="13">
        <f>SUMPRODUCT(($B$5:$F$14=AT8)*($CG$5:$CG$14))+SUMPRODUCT(($I$5:$M$14=AT8)*($CH$5:$CH$14))+'J10'!BH8</f>
        <v>0</v>
      </c>
      <c r="BI8" s="13">
        <f>SUMPRODUCT(($B$5:$F$14=AT8)*($CI$5:$CI$14))+SUMPRODUCT(($I$5:$M$14=AT8)*($CJ$5:$CJ$14))+'J10'!BI8</f>
        <v>0</v>
      </c>
      <c r="BJ8" s="6">
        <f t="shared" si="23"/>
        <v>0</v>
      </c>
      <c r="BK8" s="13">
        <f>SUMPRODUCT(($B$5:$F$14=AT8)*($CK$5:$CK$14))+'J10'!BK8</f>
        <v>0</v>
      </c>
      <c r="BL8" s="13">
        <f>SUMPRODUCT(($B$5:$F$14=AT8)*($CL$5:$CL$14))+'J10'!BL8</f>
        <v>0</v>
      </c>
      <c r="BM8" s="13">
        <f>SUMPRODUCT(($B$5:$F$14=AT8)*($CM$5:$CM$14))+'J10'!BM8</f>
        <v>0</v>
      </c>
      <c r="BN8" s="13">
        <f>SUMPRODUCT(($I$5:$M$14=AT8)*($CN$5:$CN$14))+'J10'!BN8</f>
        <v>0</v>
      </c>
      <c r="BO8" s="13">
        <f>SUMPRODUCT(($I$5:$M$14=AT8)*($CO$5:$CO$14))+'J10'!BO8</f>
        <v>0</v>
      </c>
      <c r="BP8" s="46">
        <f>SUMPRODUCT(($I$5:$M$14=AT8)*($CP$5:$CP$14))+'J10'!BP8</f>
        <v>0</v>
      </c>
      <c r="BQ8" s="44">
        <f t="shared" si="24"/>
        <v>0</v>
      </c>
      <c r="BR8" s="64">
        <f>BQ8+0.0000011</f>
        <v>1.1000000000000001E-6</v>
      </c>
      <c r="BS8" s="44">
        <f t="shared" si="25"/>
        <v>0</v>
      </c>
      <c r="BT8" s="44">
        <f t="shared" si="26"/>
        <v>0</v>
      </c>
      <c r="BU8" s="44">
        <f t="shared" si="27"/>
        <v>0</v>
      </c>
      <c r="BV8" s="44">
        <f t="shared" si="28"/>
        <v>0</v>
      </c>
      <c r="BW8" s="44">
        <f t="shared" si="29"/>
        <v>0</v>
      </c>
      <c r="BX8" s="44">
        <f t="shared" si="30"/>
        <v>0</v>
      </c>
      <c r="BY8" s="44">
        <f t="shared" si="31"/>
        <v>0</v>
      </c>
      <c r="BZ8" s="44">
        <f t="shared" si="32"/>
        <v>0</v>
      </c>
      <c r="CA8" s="44" t="b">
        <f t="shared" si="33"/>
        <v>0</v>
      </c>
      <c r="CB8" s="44" t="b">
        <f t="shared" si="34"/>
        <v>0</v>
      </c>
      <c r="CC8" s="44" t="b">
        <f t="shared" si="35"/>
        <v>0</v>
      </c>
      <c r="CD8" s="44" t="b">
        <f t="shared" si="36"/>
        <v>0</v>
      </c>
      <c r="CE8" s="44" t="b">
        <f t="shared" si="37"/>
        <v>0</v>
      </c>
      <c r="CF8" s="44" t="b">
        <f t="shared" si="38"/>
        <v>0</v>
      </c>
      <c r="CG8" s="44">
        <f t="shared" si="39"/>
        <v>0</v>
      </c>
      <c r="CH8" s="44">
        <f t="shared" si="40"/>
        <v>0</v>
      </c>
      <c r="CI8" s="44">
        <f t="shared" si="41"/>
        <v>0</v>
      </c>
      <c r="CJ8" s="44">
        <f t="shared" si="42"/>
        <v>0</v>
      </c>
      <c r="CK8" s="44" t="b">
        <f t="shared" si="43"/>
        <v>0</v>
      </c>
      <c r="CL8" s="44" t="b">
        <f t="shared" si="44"/>
        <v>0</v>
      </c>
      <c r="CM8" s="44" t="b">
        <f t="shared" si="45"/>
        <v>0</v>
      </c>
      <c r="CN8" s="44" t="b">
        <f t="shared" si="46"/>
        <v>0</v>
      </c>
      <c r="CO8" s="44" t="b">
        <f t="shared" si="47"/>
        <v>0</v>
      </c>
      <c r="CP8" s="45" t="b">
        <f t="shared" si="48"/>
        <v>0</v>
      </c>
      <c r="CQ8" s="44" t="str">
        <f t="shared" si="16"/>
        <v>Equipe 04</v>
      </c>
      <c r="CR8" s="44">
        <f t="shared" si="17"/>
        <v>0</v>
      </c>
      <c r="CS8" s="44">
        <f t="shared" si="18"/>
        <v>1</v>
      </c>
      <c r="CT8" s="44" t="str">
        <f t="shared" si="49"/>
        <v>Equipe 04</v>
      </c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</row>
    <row r="9" spans="1:153" ht="16.5" customHeight="1" x14ac:dyDescent="0.25">
      <c r="A9" s="72"/>
      <c r="B9" s="118"/>
      <c r="C9" s="118"/>
      <c r="D9" s="118"/>
      <c r="E9" s="118"/>
      <c r="F9" s="118"/>
      <c r="G9" s="20"/>
      <c r="H9" s="20"/>
      <c r="I9" s="118"/>
      <c r="J9" s="118"/>
      <c r="K9" s="118"/>
      <c r="L9" s="118"/>
      <c r="M9" s="118"/>
      <c r="N9" s="71"/>
      <c r="O9" s="113"/>
      <c r="P9" s="114"/>
      <c r="Q9" s="114"/>
      <c r="R9" s="115"/>
      <c r="S9" s="126"/>
      <c r="T9" s="127"/>
      <c r="U9" s="24"/>
      <c r="V9" s="93" t="str">
        <f t="shared" si="0"/>
        <v>Equipe 05</v>
      </c>
      <c r="W9" s="93"/>
      <c r="X9" s="93"/>
      <c r="Y9" s="93"/>
      <c r="Z9" s="94"/>
      <c r="AA9" s="84">
        <f t="shared" si="1"/>
        <v>0</v>
      </c>
      <c r="AB9" s="85" t="str">
        <f t="shared" si="2"/>
        <v>u</v>
      </c>
      <c r="AC9" s="86">
        <f t="shared" si="50"/>
        <v>1</v>
      </c>
      <c r="AD9" s="87">
        <f t="shared" si="3"/>
        <v>0</v>
      </c>
      <c r="AE9" s="88">
        <f t="shared" si="4"/>
        <v>0</v>
      </c>
      <c r="AF9" s="88">
        <f t="shared" si="5"/>
        <v>0</v>
      </c>
      <c r="AG9" s="88">
        <f t="shared" si="6"/>
        <v>0</v>
      </c>
      <c r="AH9" s="88">
        <f t="shared" si="7"/>
        <v>0</v>
      </c>
      <c r="AI9" s="88">
        <f t="shared" si="8"/>
        <v>0</v>
      </c>
      <c r="AJ9" s="88">
        <f t="shared" si="9"/>
        <v>0</v>
      </c>
      <c r="AK9" s="89">
        <f t="shared" si="10"/>
        <v>0</v>
      </c>
      <c r="AL9" s="90">
        <f t="shared" si="11"/>
        <v>0</v>
      </c>
      <c r="AM9" s="88">
        <f t="shared" si="12"/>
        <v>0</v>
      </c>
      <c r="AN9" s="91">
        <f t="shared" si="19"/>
        <v>0</v>
      </c>
      <c r="AO9" s="84">
        <f t="shared" si="13"/>
        <v>0</v>
      </c>
      <c r="AP9" s="88">
        <f t="shared" si="20"/>
        <v>0</v>
      </c>
      <c r="AQ9" s="88">
        <f t="shared" si="14"/>
        <v>0</v>
      </c>
      <c r="AR9" s="48">
        <v>5</v>
      </c>
      <c r="AS9" s="48">
        <f t="shared" si="21"/>
        <v>5</v>
      </c>
      <c r="AT9" s="155" t="str">
        <f>'J01'!AT9:AX9</f>
        <v>Equipe 05</v>
      </c>
      <c r="AU9" s="156"/>
      <c r="AV9" s="156"/>
      <c r="AW9" s="156"/>
      <c r="AX9" s="157"/>
      <c r="AY9" s="4">
        <f t="shared" si="15"/>
        <v>1</v>
      </c>
      <c r="AZ9" s="13">
        <f>'J10'!AY9-AY9</f>
        <v>0</v>
      </c>
      <c r="BA9" s="5" t="str">
        <f>IF(AY9&gt;'J10'!AY9,'J10'!$BA$20,IF(AY9='J10'!AY9,'J10'!$AZ$20,IF(AY9&lt;'J10'!AY9,'J10'!$AY$20)))</f>
        <v>u</v>
      </c>
      <c r="BB9" s="22">
        <f t="shared" si="22"/>
        <v>5</v>
      </c>
      <c r="BC9" s="13">
        <f>SUMPRODUCT(($B$5:$F$14=AT9)*($BW$5:$BW$14))+SUMPRODUCT(($I$5:$M$14=AT9)*($BX$5:$BX$14))+'J10'!BC9</f>
        <v>0</v>
      </c>
      <c r="BD9" s="13">
        <f>SUMPRODUCT(($B$5:$F$14=AT9)*($BY$5:$BY$14))+SUMPRODUCT(($I$5:$M$14=AT9)*($BZ$5:$BZ$14))+'J10'!BD9</f>
        <v>0</v>
      </c>
      <c r="BE9" s="13">
        <f>SUMPRODUCT(($B$5:$F$14=AT9)*($CA$5:$CA$14))+SUMPRODUCT(($I$5:$M$14=AT9)*($CB$5:$CB$14))+'J10'!BE9</f>
        <v>0</v>
      </c>
      <c r="BF9" s="13">
        <f>SUMPRODUCT(($B$5:$F$14=AT9)*($CC$5:$CC$14))+SUMPRODUCT(($I$5:$M$14=AT9)*($CD$5:$CD$14))+'J10'!BF9</f>
        <v>0</v>
      </c>
      <c r="BG9" s="13">
        <f>SUMPRODUCT(($B$5:$F$14=AT9)*($CE$5:$CE$14))+SUMPRODUCT(($I$5:$M$14=AT9)*($CF$5:$CF$14))+'J10'!BG9</f>
        <v>0</v>
      </c>
      <c r="BH9" s="13">
        <f>SUMPRODUCT(($B$5:$F$14=AT9)*($CG$5:$CG$14))+SUMPRODUCT(($I$5:$M$14=AT9)*($CH$5:$CH$14))+'J10'!BH9</f>
        <v>0</v>
      </c>
      <c r="BI9" s="13">
        <f>SUMPRODUCT(($B$5:$F$14=AT9)*($CI$5:$CI$14))+SUMPRODUCT(($I$5:$M$14=AT9)*($CJ$5:$CJ$14))+'J10'!BI9</f>
        <v>0</v>
      </c>
      <c r="BJ9" s="6">
        <f t="shared" si="23"/>
        <v>0</v>
      </c>
      <c r="BK9" s="13">
        <f>SUMPRODUCT(($B$5:$F$14=AT9)*($CK$5:$CK$14))+'J10'!BK9</f>
        <v>0</v>
      </c>
      <c r="BL9" s="13">
        <f>SUMPRODUCT(($B$5:$F$14=AT9)*($CL$5:$CL$14))+'J10'!BL9</f>
        <v>0</v>
      </c>
      <c r="BM9" s="13">
        <f>SUMPRODUCT(($B$5:$F$14=AT9)*($CM$5:$CM$14))+'J10'!BM9</f>
        <v>0</v>
      </c>
      <c r="BN9" s="13">
        <f>SUMPRODUCT(($I$5:$M$14=AT9)*($CN$5:$CN$14))+'J10'!BN9</f>
        <v>0</v>
      </c>
      <c r="BO9" s="13">
        <f>SUMPRODUCT(($I$5:$M$14=AT9)*($CO$5:$CO$14))+'J10'!BO9</f>
        <v>0</v>
      </c>
      <c r="BP9" s="46">
        <f>SUMPRODUCT(($I$5:$M$14=AT9)*($CP$5:$CP$14))+'J10'!BP9</f>
        <v>0</v>
      </c>
      <c r="BQ9" s="44">
        <f t="shared" si="24"/>
        <v>0</v>
      </c>
      <c r="BR9" s="64">
        <f>BQ9+0.000001</f>
        <v>9.9999999999999995E-7</v>
      </c>
      <c r="BS9" s="44">
        <f t="shared" si="25"/>
        <v>0</v>
      </c>
      <c r="BT9" s="44">
        <f t="shared" si="26"/>
        <v>0</v>
      </c>
      <c r="BU9" s="44">
        <f t="shared" si="27"/>
        <v>0</v>
      </c>
      <c r="BV9" s="44">
        <f t="shared" si="28"/>
        <v>0</v>
      </c>
      <c r="BW9" s="44">
        <f t="shared" si="29"/>
        <v>0</v>
      </c>
      <c r="BX9" s="44">
        <f t="shared" si="30"/>
        <v>0</v>
      </c>
      <c r="BY9" s="44">
        <f t="shared" si="31"/>
        <v>0</v>
      </c>
      <c r="BZ9" s="44">
        <f t="shared" si="32"/>
        <v>0</v>
      </c>
      <c r="CA9" s="44" t="b">
        <f t="shared" si="33"/>
        <v>0</v>
      </c>
      <c r="CB9" s="44" t="b">
        <f t="shared" si="34"/>
        <v>0</v>
      </c>
      <c r="CC9" s="44" t="b">
        <f t="shared" si="35"/>
        <v>0</v>
      </c>
      <c r="CD9" s="44" t="b">
        <f t="shared" si="36"/>
        <v>0</v>
      </c>
      <c r="CE9" s="44" t="b">
        <f t="shared" si="37"/>
        <v>0</v>
      </c>
      <c r="CF9" s="44" t="b">
        <f t="shared" si="38"/>
        <v>0</v>
      </c>
      <c r="CG9" s="44">
        <f t="shared" si="39"/>
        <v>0</v>
      </c>
      <c r="CH9" s="44">
        <f t="shared" si="40"/>
        <v>0</v>
      </c>
      <c r="CI9" s="44">
        <f t="shared" si="41"/>
        <v>0</v>
      </c>
      <c r="CJ9" s="44">
        <f t="shared" si="42"/>
        <v>0</v>
      </c>
      <c r="CK9" s="44" t="b">
        <f t="shared" si="43"/>
        <v>0</v>
      </c>
      <c r="CL9" s="44" t="b">
        <f t="shared" si="44"/>
        <v>0</v>
      </c>
      <c r="CM9" s="44" t="b">
        <f t="shared" si="45"/>
        <v>0</v>
      </c>
      <c r="CN9" s="44" t="b">
        <f t="shared" si="46"/>
        <v>0</v>
      </c>
      <c r="CO9" s="44" t="b">
        <f t="shared" si="47"/>
        <v>0</v>
      </c>
      <c r="CP9" s="45" t="b">
        <f t="shared" si="48"/>
        <v>0</v>
      </c>
      <c r="CQ9" s="44" t="str">
        <f t="shared" si="16"/>
        <v>Equipe 05</v>
      </c>
      <c r="CR9" s="44">
        <f t="shared" si="17"/>
        <v>0</v>
      </c>
      <c r="CS9" s="44">
        <f t="shared" si="18"/>
        <v>1</v>
      </c>
      <c r="CT9" s="44" t="str">
        <f t="shared" si="49"/>
        <v>Equipe 05</v>
      </c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</row>
    <row r="10" spans="1:153" ht="16.5" customHeight="1" x14ac:dyDescent="0.25">
      <c r="A10" s="72"/>
      <c r="B10" s="118"/>
      <c r="C10" s="118"/>
      <c r="D10" s="118"/>
      <c r="E10" s="118"/>
      <c r="F10" s="118"/>
      <c r="G10" s="20"/>
      <c r="H10" s="20"/>
      <c r="I10" s="118"/>
      <c r="J10" s="118"/>
      <c r="K10" s="118"/>
      <c r="L10" s="118"/>
      <c r="M10" s="118"/>
      <c r="N10" s="71"/>
      <c r="O10" s="113"/>
      <c r="P10" s="114"/>
      <c r="Q10" s="114"/>
      <c r="R10" s="115"/>
      <c r="S10" s="126"/>
      <c r="T10" s="127"/>
      <c r="U10" s="24"/>
      <c r="V10" s="93" t="str">
        <f t="shared" si="0"/>
        <v>Equipe 06</v>
      </c>
      <c r="W10" s="93"/>
      <c r="X10" s="93"/>
      <c r="Y10" s="93"/>
      <c r="Z10" s="94"/>
      <c r="AA10" s="84">
        <f t="shared" si="1"/>
        <v>0</v>
      </c>
      <c r="AB10" s="85" t="str">
        <f t="shared" si="2"/>
        <v>u</v>
      </c>
      <c r="AC10" s="86">
        <f t="shared" si="50"/>
        <v>1</v>
      </c>
      <c r="AD10" s="87">
        <f t="shared" si="3"/>
        <v>0</v>
      </c>
      <c r="AE10" s="88">
        <f t="shared" si="4"/>
        <v>0</v>
      </c>
      <c r="AF10" s="88">
        <f t="shared" si="5"/>
        <v>0</v>
      </c>
      <c r="AG10" s="88">
        <f t="shared" si="6"/>
        <v>0</v>
      </c>
      <c r="AH10" s="88">
        <f t="shared" si="7"/>
        <v>0</v>
      </c>
      <c r="AI10" s="88">
        <f t="shared" si="8"/>
        <v>0</v>
      </c>
      <c r="AJ10" s="88">
        <f t="shared" si="9"/>
        <v>0</v>
      </c>
      <c r="AK10" s="89">
        <f t="shared" si="10"/>
        <v>0</v>
      </c>
      <c r="AL10" s="90">
        <f t="shared" si="11"/>
        <v>0</v>
      </c>
      <c r="AM10" s="88">
        <f t="shared" si="12"/>
        <v>0</v>
      </c>
      <c r="AN10" s="91">
        <f t="shared" si="19"/>
        <v>0</v>
      </c>
      <c r="AO10" s="84">
        <f t="shared" si="13"/>
        <v>0</v>
      </c>
      <c r="AP10" s="88">
        <f t="shared" si="20"/>
        <v>0</v>
      </c>
      <c r="AQ10" s="88">
        <f t="shared" si="14"/>
        <v>0</v>
      </c>
      <c r="AR10" s="48">
        <v>6</v>
      </c>
      <c r="AS10" s="48">
        <f t="shared" si="21"/>
        <v>6</v>
      </c>
      <c r="AT10" s="155" t="str">
        <f>'J01'!AT10:AX10</f>
        <v>Equipe 06</v>
      </c>
      <c r="AU10" s="156"/>
      <c r="AV10" s="156"/>
      <c r="AW10" s="156"/>
      <c r="AX10" s="157"/>
      <c r="AY10" s="4">
        <f t="shared" si="15"/>
        <v>1</v>
      </c>
      <c r="AZ10" s="13">
        <f>'J10'!AY10-AY10</f>
        <v>0</v>
      </c>
      <c r="BA10" s="5" t="str">
        <f>IF(AY10&gt;'J10'!AY10,'J10'!$BA$20,IF(AY10='J10'!AY10,'J10'!$AZ$20,IF(AY10&lt;'J10'!AY10,'J10'!$AY$20)))</f>
        <v>u</v>
      </c>
      <c r="BB10" s="22">
        <f t="shared" si="22"/>
        <v>6</v>
      </c>
      <c r="BC10" s="13">
        <f>SUMPRODUCT(($B$5:$F$14=AT10)*($BW$5:$BW$14))+SUMPRODUCT(($I$5:$M$14=AT10)*($BX$5:$BX$14))+'J10'!BC10</f>
        <v>0</v>
      </c>
      <c r="BD10" s="13">
        <f>SUMPRODUCT(($B$5:$F$14=AT10)*($BY$5:$BY$14))+SUMPRODUCT(($I$5:$M$14=AT10)*($BZ$5:$BZ$14))+'J10'!BD10</f>
        <v>0</v>
      </c>
      <c r="BE10" s="13">
        <f>SUMPRODUCT(($B$5:$F$14=AT10)*($CA$5:$CA$14))+SUMPRODUCT(($I$5:$M$14=AT10)*($CB$5:$CB$14))+'J10'!BE10</f>
        <v>0</v>
      </c>
      <c r="BF10" s="13">
        <f>SUMPRODUCT(($B$5:$F$14=AT10)*($CC$5:$CC$14))+SUMPRODUCT(($I$5:$M$14=AT10)*($CD$5:$CD$14))+'J10'!BF10</f>
        <v>0</v>
      </c>
      <c r="BG10" s="13">
        <f>SUMPRODUCT(($B$5:$F$14=AT10)*($CE$5:$CE$14))+SUMPRODUCT(($I$5:$M$14=AT10)*($CF$5:$CF$14))+'J10'!BG10</f>
        <v>0</v>
      </c>
      <c r="BH10" s="13">
        <f>SUMPRODUCT(($B$5:$F$14=AT10)*($CG$5:$CG$14))+SUMPRODUCT(($I$5:$M$14=AT10)*($CH$5:$CH$14))+'J10'!BH10</f>
        <v>0</v>
      </c>
      <c r="BI10" s="13">
        <f>SUMPRODUCT(($B$5:$F$14=AT10)*($CI$5:$CI$14))+SUMPRODUCT(($I$5:$M$14=AT10)*($CJ$5:$CJ$14))+'J10'!BI10</f>
        <v>0</v>
      </c>
      <c r="BJ10" s="6">
        <f t="shared" si="23"/>
        <v>0</v>
      </c>
      <c r="BK10" s="13">
        <f>SUMPRODUCT(($B$5:$F$14=AT10)*($CK$5:$CK$14))+'J10'!BK10</f>
        <v>0</v>
      </c>
      <c r="BL10" s="13">
        <f>SUMPRODUCT(($B$5:$F$14=AT10)*($CL$5:$CL$14))+'J10'!BL10</f>
        <v>0</v>
      </c>
      <c r="BM10" s="13">
        <f>SUMPRODUCT(($B$5:$F$14=AT10)*($CM$5:$CM$14))+'J10'!BM10</f>
        <v>0</v>
      </c>
      <c r="BN10" s="13">
        <f>SUMPRODUCT(($I$5:$M$14=AT10)*($CN$5:$CN$14))+'J10'!BN10</f>
        <v>0</v>
      </c>
      <c r="BO10" s="13">
        <f>SUMPRODUCT(($I$5:$M$14=AT10)*($CO$5:$CO$14))+'J10'!BO10</f>
        <v>0</v>
      </c>
      <c r="BP10" s="46">
        <f>SUMPRODUCT(($I$5:$M$14=AT10)*($CP$5:$CP$14))+'J10'!BP10</f>
        <v>0</v>
      </c>
      <c r="BQ10" s="44">
        <f t="shared" si="24"/>
        <v>0</v>
      </c>
      <c r="BR10" s="64">
        <f>BQ10+0.0000009</f>
        <v>8.9999999999999996E-7</v>
      </c>
      <c r="BS10" s="44">
        <f t="shared" si="25"/>
        <v>0</v>
      </c>
      <c r="BT10" s="44">
        <f t="shared" si="26"/>
        <v>0</v>
      </c>
      <c r="BU10" s="44">
        <f t="shared" si="27"/>
        <v>0</v>
      </c>
      <c r="BV10" s="44">
        <f t="shared" si="28"/>
        <v>0</v>
      </c>
      <c r="BW10" s="44">
        <f t="shared" si="29"/>
        <v>0</v>
      </c>
      <c r="BX10" s="44">
        <f t="shared" si="30"/>
        <v>0</v>
      </c>
      <c r="BY10" s="44">
        <f t="shared" si="31"/>
        <v>0</v>
      </c>
      <c r="BZ10" s="44">
        <f t="shared" si="32"/>
        <v>0</v>
      </c>
      <c r="CA10" s="44" t="b">
        <f t="shared" si="33"/>
        <v>0</v>
      </c>
      <c r="CB10" s="44" t="b">
        <f t="shared" si="34"/>
        <v>0</v>
      </c>
      <c r="CC10" s="44" t="b">
        <f t="shared" si="35"/>
        <v>0</v>
      </c>
      <c r="CD10" s="44" t="b">
        <f t="shared" si="36"/>
        <v>0</v>
      </c>
      <c r="CE10" s="44" t="b">
        <f t="shared" si="37"/>
        <v>0</v>
      </c>
      <c r="CF10" s="44" t="b">
        <f t="shared" si="38"/>
        <v>0</v>
      </c>
      <c r="CG10" s="44">
        <f t="shared" si="39"/>
        <v>0</v>
      </c>
      <c r="CH10" s="44">
        <f t="shared" si="40"/>
        <v>0</v>
      </c>
      <c r="CI10" s="44">
        <f t="shared" si="41"/>
        <v>0</v>
      </c>
      <c r="CJ10" s="44">
        <f t="shared" si="42"/>
        <v>0</v>
      </c>
      <c r="CK10" s="44" t="b">
        <f t="shared" si="43"/>
        <v>0</v>
      </c>
      <c r="CL10" s="44" t="b">
        <f t="shared" si="44"/>
        <v>0</v>
      </c>
      <c r="CM10" s="44" t="b">
        <f t="shared" si="45"/>
        <v>0</v>
      </c>
      <c r="CN10" s="44" t="b">
        <f t="shared" si="46"/>
        <v>0</v>
      </c>
      <c r="CO10" s="44" t="b">
        <f t="shared" si="47"/>
        <v>0</v>
      </c>
      <c r="CP10" s="45" t="b">
        <f t="shared" si="48"/>
        <v>0</v>
      </c>
      <c r="CQ10" s="44" t="str">
        <f t="shared" si="16"/>
        <v>Equipe 06</v>
      </c>
      <c r="CR10" s="44">
        <f t="shared" si="17"/>
        <v>0</v>
      </c>
      <c r="CS10" s="44">
        <f t="shared" si="18"/>
        <v>1</v>
      </c>
      <c r="CT10" s="44" t="str">
        <f t="shared" si="49"/>
        <v>Equipe 06</v>
      </c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</row>
    <row r="11" spans="1:153" ht="16.5" customHeight="1" thickBot="1" x14ac:dyDescent="0.3">
      <c r="A11" s="73"/>
      <c r="B11" s="123"/>
      <c r="C11" s="123"/>
      <c r="D11" s="123"/>
      <c r="E11" s="123"/>
      <c r="F11" s="123"/>
      <c r="G11" s="74"/>
      <c r="H11" s="74"/>
      <c r="I11" s="123"/>
      <c r="J11" s="123"/>
      <c r="K11" s="123"/>
      <c r="L11" s="123"/>
      <c r="M11" s="123"/>
      <c r="N11" s="75"/>
      <c r="O11" s="148"/>
      <c r="P11" s="149"/>
      <c r="Q11" s="149"/>
      <c r="R11" s="150"/>
      <c r="S11" s="124"/>
      <c r="T11" s="125"/>
      <c r="U11" s="24"/>
      <c r="V11" s="93" t="str">
        <f t="shared" si="0"/>
        <v>Equipe 07</v>
      </c>
      <c r="W11" s="93"/>
      <c r="X11" s="93"/>
      <c r="Y11" s="93"/>
      <c r="Z11" s="94"/>
      <c r="AA11" s="84">
        <f t="shared" si="1"/>
        <v>0</v>
      </c>
      <c r="AB11" s="85" t="str">
        <f t="shared" si="2"/>
        <v>u</v>
      </c>
      <c r="AC11" s="86">
        <f t="shared" si="50"/>
        <v>1</v>
      </c>
      <c r="AD11" s="87">
        <f t="shared" si="3"/>
        <v>0</v>
      </c>
      <c r="AE11" s="88">
        <f t="shared" si="4"/>
        <v>0</v>
      </c>
      <c r="AF11" s="88">
        <f t="shared" si="5"/>
        <v>0</v>
      </c>
      <c r="AG11" s="88">
        <f t="shared" si="6"/>
        <v>0</v>
      </c>
      <c r="AH11" s="88">
        <f t="shared" si="7"/>
        <v>0</v>
      </c>
      <c r="AI11" s="88">
        <f t="shared" si="8"/>
        <v>0</v>
      </c>
      <c r="AJ11" s="88">
        <f t="shared" si="9"/>
        <v>0</v>
      </c>
      <c r="AK11" s="89">
        <f t="shared" si="10"/>
        <v>0</v>
      </c>
      <c r="AL11" s="90">
        <f t="shared" si="11"/>
        <v>0</v>
      </c>
      <c r="AM11" s="88">
        <f t="shared" si="12"/>
        <v>0</v>
      </c>
      <c r="AN11" s="91">
        <f t="shared" si="19"/>
        <v>0</v>
      </c>
      <c r="AO11" s="84">
        <f t="shared" si="13"/>
        <v>0</v>
      </c>
      <c r="AP11" s="88">
        <f t="shared" si="20"/>
        <v>0</v>
      </c>
      <c r="AQ11" s="88">
        <f t="shared" si="14"/>
        <v>0</v>
      </c>
      <c r="AR11" s="48">
        <v>7</v>
      </c>
      <c r="AS11" s="48">
        <f t="shared" si="21"/>
        <v>7</v>
      </c>
      <c r="AT11" s="155" t="str">
        <f>'J01'!AT11:AX11</f>
        <v>Equipe 07</v>
      </c>
      <c r="AU11" s="156"/>
      <c r="AV11" s="156"/>
      <c r="AW11" s="156"/>
      <c r="AX11" s="157"/>
      <c r="AY11" s="4">
        <f t="shared" si="15"/>
        <v>1</v>
      </c>
      <c r="AZ11" s="13">
        <f>'J10'!AY11-AY11</f>
        <v>0</v>
      </c>
      <c r="BA11" s="5" t="str">
        <f>IF(AY11&gt;'J10'!AY11,'J10'!$BA$20,IF(AY11='J10'!AY11,'J10'!$AZ$20,IF(AY11&lt;'J10'!AY11,'J10'!$AY$20)))</f>
        <v>u</v>
      </c>
      <c r="BB11" s="22">
        <f t="shared" si="22"/>
        <v>7</v>
      </c>
      <c r="BC11" s="13">
        <f>SUMPRODUCT(($B$5:$F$14=AT11)*($BW$5:$BW$14))+SUMPRODUCT(($I$5:$M$14=AT11)*($BX$5:$BX$14))+'J10'!BC11</f>
        <v>0</v>
      </c>
      <c r="BD11" s="13">
        <f>SUMPRODUCT(($B$5:$F$14=AT11)*($BY$5:$BY$14))+SUMPRODUCT(($I$5:$M$14=AT11)*($BZ$5:$BZ$14))+'J10'!BD11</f>
        <v>0</v>
      </c>
      <c r="BE11" s="13">
        <f>SUMPRODUCT(($B$5:$F$14=AT11)*($CA$5:$CA$14))+SUMPRODUCT(($I$5:$M$14=AT11)*($CB$5:$CB$14))+'J10'!BE11</f>
        <v>0</v>
      </c>
      <c r="BF11" s="13">
        <f>SUMPRODUCT(($B$5:$F$14=AT11)*($CC$5:$CC$14))+SUMPRODUCT(($I$5:$M$14=AT11)*($CD$5:$CD$14))+'J10'!BF11</f>
        <v>0</v>
      </c>
      <c r="BG11" s="13">
        <f>SUMPRODUCT(($B$5:$F$14=AT11)*($CE$5:$CE$14))+SUMPRODUCT(($I$5:$M$14=AT11)*($CF$5:$CF$14))+'J10'!BG11</f>
        <v>0</v>
      </c>
      <c r="BH11" s="13">
        <f>SUMPRODUCT(($B$5:$F$14=AT11)*($CG$5:$CG$14))+SUMPRODUCT(($I$5:$M$14=AT11)*($CH$5:$CH$14))+'J10'!BH11</f>
        <v>0</v>
      </c>
      <c r="BI11" s="13">
        <f>SUMPRODUCT(($B$5:$F$14=AT11)*($CI$5:$CI$14))+SUMPRODUCT(($I$5:$M$14=AT11)*($CJ$5:$CJ$14))+'J10'!BI11</f>
        <v>0</v>
      </c>
      <c r="BJ11" s="6">
        <f t="shared" si="23"/>
        <v>0</v>
      </c>
      <c r="BK11" s="13">
        <f>SUMPRODUCT(($B$5:$F$14=AT11)*($CK$5:$CK$14))+'J10'!BK11</f>
        <v>0</v>
      </c>
      <c r="BL11" s="13">
        <f>SUMPRODUCT(($B$5:$F$14=AT11)*($CL$5:$CL$14))+'J10'!BL11</f>
        <v>0</v>
      </c>
      <c r="BM11" s="13">
        <f>SUMPRODUCT(($B$5:$F$14=AT11)*($CM$5:$CM$14))+'J10'!BM11</f>
        <v>0</v>
      </c>
      <c r="BN11" s="13">
        <f>SUMPRODUCT(($I$5:$M$14=AT11)*($CN$5:$CN$14))+'J10'!BN11</f>
        <v>0</v>
      </c>
      <c r="BO11" s="13">
        <f>SUMPRODUCT(($I$5:$M$14=AT11)*($CO$5:$CO$14))+'J10'!BO11</f>
        <v>0</v>
      </c>
      <c r="BP11" s="46">
        <f>SUMPRODUCT(($I$5:$M$14=AT11)*($CP$5:$CP$14))+'J10'!BP11</f>
        <v>0</v>
      </c>
      <c r="BQ11" s="44">
        <f t="shared" si="24"/>
        <v>0</v>
      </c>
      <c r="BR11" s="64">
        <f>BQ11+0.0000008</f>
        <v>7.9999999999999996E-7</v>
      </c>
      <c r="BS11" s="44">
        <f t="shared" si="25"/>
        <v>0</v>
      </c>
      <c r="BT11" s="44">
        <f t="shared" si="26"/>
        <v>0</v>
      </c>
      <c r="BU11" s="44">
        <f t="shared" si="27"/>
        <v>0</v>
      </c>
      <c r="BV11" s="44">
        <f t="shared" si="28"/>
        <v>0</v>
      </c>
      <c r="BW11" s="44">
        <f t="shared" si="29"/>
        <v>0</v>
      </c>
      <c r="BX11" s="44">
        <f t="shared" si="30"/>
        <v>0</v>
      </c>
      <c r="BY11" s="44">
        <f t="shared" si="31"/>
        <v>0</v>
      </c>
      <c r="BZ11" s="44">
        <f t="shared" si="32"/>
        <v>0</v>
      </c>
      <c r="CA11" s="44" t="b">
        <f t="shared" si="33"/>
        <v>0</v>
      </c>
      <c r="CB11" s="44" t="b">
        <f t="shared" si="34"/>
        <v>0</v>
      </c>
      <c r="CC11" s="44" t="b">
        <f t="shared" si="35"/>
        <v>0</v>
      </c>
      <c r="CD11" s="44" t="b">
        <f t="shared" si="36"/>
        <v>0</v>
      </c>
      <c r="CE11" s="44" t="b">
        <f t="shared" si="37"/>
        <v>0</v>
      </c>
      <c r="CF11" s="44" t="b">
        <f t="shared" si="38"/>
        <v>0</v>
      </c>
      <c r="CG11" s="44">
        <f t="shared" si="39"/>
        <v>0</v>
      </c>
      <c r="CH11" s="44">
        <f t="shared" si="40"/>
        <v>0</v>
      </c>
      <c r="CI11" s="44">
        <f t="shared" si="41"/>
        <v>0</v>
      </c>
      <c r="CJ11" s="44">
        <f t="shared" si="42"/>
        <v>0</v>
      </c>
      <c r="CK11" s="44" t="b">
        <f t="shared" si="43"/>
        <v>0</v>
      </c>
      <c r="CL11" s="44" t="b">
        <f t="shared" si="44"/>
        <v>0</v>
      </c>
      <c r="CM11" s="44" t="b">
        <f t="shared" si="45"/>
        <v>0</v>
      </c>
      <c r="CN11" s="44" t="b">
        <f t="shared" si="46"/>
        <v>0</v>
      </c>
      <c r="CO11" s="44" t="b">
        <f t="shared" si="47"/>
        <v>0</v>
      </c>
      <c r="CP11" s="45" t="b">
        <f t="shared" si="48"/>
        <v>0</v>
      </c>
      <c r="CQ11" s="44" t="str">
        <f t="shared" si="16"/>
        <v>Equipe 07</v>
      </c>
      <c r="CR11" s="44">
        <f t="shared" si="17"/>
        <v>0</v>
      </c>
      <c r="CS11" s="44">
        <f t="shared" si="18"/>
        <v>1</v>
      </c>
      <c r="CT11" s="44" t="str">
        <f t="shared" si="49"/>
        <v>Equipe 07</v>
      </c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</row>
    <row r="12" spans="1:153" ht="16.5" customHeight="1" thickTop="1" x14ac:dyDescent="0.25">
      <c r="A12" s="38"/>
      <c r="B12" s="101"/>
      <c r="C12" s="101"/>
      <c r="D12" s="101"/>
      <c r="E12" s="101"/>
      <c r="F12" s="101"/>
      <c r="G12" s="39"/>
      <c r="H12" s="39"/>
      <c r="I12" s="101"/>
      <c r="J12" s="101"/>
      <c r="K12" s="101"/>
      <c r="L12" s="101"/>
      <c r="M12" s="101"/>
      <c r="N12" s="38"/>
      <c r="O12" s="24"/>
      <c r="P12" s="24"/>
      <c r="Q12" s="24"/>
      <c r="R12" s="24"/>
      <c r="S12" s="24"/>
      <c r="T12" s="24"/>
      <c r="U12" s="24"/>
      <c r="V12" s="93" t="str">
        <f t="shared" si="0"/>
        <v>Equipe 08</v>
      </c>
      <c r="W12" s="93"/>
      <c r="X12" s="93"/>
      <c r="Y12" s="93"/>
      <c r="Z12" s="94"/>
      <c r="AA12" s="84">
        <f t="shared" si="1"/>
        <v>0</v>
      </c>
      <c r="AB12" s="85" t="str">
        <f t="shared" si="2"/>
        <v>u</v>
      </c>
      <c r="AC12" s="86">
        <f t="shared" si="50"/>
        <v>1</v>
      </c>
      <c r="AD12" s="87">
        <f t="shared" si="3"/>
        <v>0</v>
      </c>
      <c r="AE12" s="88">
        <f t="shared" si="4"/>
        <v>0</v>
      </c>
      <c r="AF12" s="88">
        <f t="shared" si="5"/>
        <v>0</v>
      </c>
      <c r="AG12" s="88">
        <f t="shared" si="6"/>
        <v>0</v>
      </c>
      <c r="AH12" s="88">
        <f t="shared" si="7"/>
        <v>0</v>
      </c>
      <c r="AI12" s="88">
        <f t="shared" si="8"/>
        <v>0</v>
      </c>
      <c r="AJ12" s="88">
        <f t="shared" si="9"/>
        <v>0</v>
      </c>
      <c r="AK12" s="89">
        <f t="shared" si="10"/>
        <v>0</v>
      </c>
      <c r="AL12" s="90">
        <f t="shared" si="11"/>
        <v>0</v>
      </c>
      <c r="AM12" s="88">
        <f t="shared" si="12"/>
        <v>0</v>
      </c>
      <c r="AN12" s="91">
        <f t="shared" si="19"/>
        <v>0</v>
      </c>
      <c r="AO12" s="84">
        <f t="shared" si="13"/>
        <v>0</v>
      </c>
      <c r="AP12" s="88">
        <f t="shared" si="20"/>
        <v>0</v>
      </c>
      <c r="AQ12" s="88">
        <f t="shared" si="14"/>
        <v>0</v>
      </c>
      <c r="AR12" s="48">
        <v>8</v>
      </c>
      <c r="AS12" s="48">
        <f t="shared" si="21"/>
        <v>8</v>
      </c>
      <c r="AT12" s="155" t="str">
        <f>'J01'!AT12:AX12</f>
        <v>Equipe 08</v>
      </c>
      <c r="AU12" s="156"/>
      <c r="AV12" s="156"/>
      <c r="AW12" s="156"/>
      <c r="AX12" s="157"/>
      <c r="AY12" s="4">
        <f t="shared" si="15"/>
        <v>1</v>
      </c>
      <c r="AZ12" s="13">
        <f>'J10'!AY12-AY12</f>
        <v>0</v>
      </c>
      <c r="BA12" s="5" t="str">
        <f>IF(AY12&gt;'J10'!AY12,'J10'!$BA$20,IF(AY12='J10'!AY12,'J10'!$AZ$20,IF(AY12&lt;'J10'!AY12,'J10'!$AY$20)))</f>
        <v>u</v>
      </c>
      <c r="BB12" s="22">
        <f t="shared" si="22"/>
        <v>8</v>
      </c>
      <c r="BC12" s="13">
        <f>SUMPRODUCT(($B$5:$F$14=AT12)*($BW$5:$BW$14))+SUMPRODUCT(($I$5:$M$14=AT12)*($BX$5:$BX$14))+'J10'!BC12</f>
        <v>0</v>
      </c>
      <c r="BD12" s="13">
        <f>SUMPRODUCT(($B$5:$F$14=AT12)*($BY$5:$BY$14))+SUMPRODUCT(($I$5:$M$14=AT12)*($BZ$5:$BZ$14))+'J10'!BD12</f>
        <v>0</v>
      </c>
      <c r="BE12" s="13">
        <f>SUMPRODUCT(($B$5:$F$14=AT12)*($CA$5:$CA$14))+SUMPRODUCT(($I$5:$M$14=AT12)*($CB$5:$CB$14))+'J10'!BE12</f>
        <v>0</v>
      </c>
      <c r="BF12" s="13">
        <f>SUMPRODUCT(($B$5:$F$14=AT12)*($CC$5:$CC$14))+SUMPRODUCT(($I$5:$M$14=AT12)*($CD$5:$CD$14))+'J10'!BF12</f>
        <v>0</v>
      </c>
      <c r="BG12" s="13">
        <f>SUMPRODUCT(($B$5:$F$14=AT12)*($CE$5:$CE$14))+SUMPRODUCT(($I$5:$M$14=AT12)*($CF$5:$CF$14))+'J10'!BG12</f>
        <v>0</v>
      </c>
      <c r="BH12" s="13">
        <f>SUMPRODUCT(($B$5:$F$14=AT12)*($CG$5:$CG$14))+SUMPRODUCT(($I$5:$M$14=AT12)*($CH$5:$CH$14))+'J10'!BH12</f>
        <v>0</v>
      </c>
      <c r="BI12" s="13">
        <f>SUMPRODUCT(($B$5:$F$14=AT12)*($CI$5:$CI$14))+SUMPRODUCT(($I$5:$M$14=AT12)*($CJ$5:$CJ$14))+'J10'!BI12</f>
        <v>0</v>
      </c>
      <c r="BJ12" s="6">
        <f t="shared" si="23"/>
        <v>0</v>
      </c>
      <c r="BK12" s="13">
        <f>SUMPRODUCT(($B$5:$F$14=AT12)*($CK$5:$CK$14))+'J10'!BK12</f>
        <v>0</v>
      </c>
      <c r="BL12" s="13">
        <f>SUMPRODUCT(($B$5:$F$14=AT12)*($CL$5:$CL$14))+'J10'!BL12</f>
        <v>0</v>
      </c>
      <c r="BM12" s="13">
        <f>SUMPRODUCT(($B$5:$F$14=AT12)*($CM$5:$CM$14))+'J10'!BM12</f>
        <v>0</v>
      </c>
      <c r="BN12" s="13">
        <f>SUMPRODUCT(($I$5:$M$14=AT12)*($CN$5:$CN$14))+'J10'!BN12</f>
        <v>0</v>
      </c>
      <c r="BO12" s="13">
        <f>SUMPRODUCT(($I$5:$M$14=AT12)*($CO$5:$CO$14))+'J10'!BO12</f>
        <v>0</v>
      </c>
      <c r="BP12" s="46">
        <f>SUMPRODUCT(($I$5:$M$14=AT12)*($CP$5:$CP$14))+'J10'!BP12</f>
        <v>0</v>
      </c>
      <c r="BQ12" s="44">
        <f t="shared" si="24"/>
        <v>0</v>
      </c>
      <c r="BR12" s="64">
        <f>BQ12+0.0000007</f>
        <v>6.9999999999999997E-7</v>
      </c>
      <c r="BS12" s="44">
        <f t="shared" si="25"/>
        <v>0</v>
      </c>
      <c r="BT12" s="44">
        <f t="shared" si="26"/>
        <v>0</v>
      </c>
      <c r="BU12" s="44">
        <f t="shared" si="27"/>
        <v>0</v>
      </c>
      <c r="BV12" s="44">
        <f t="shared" si="28"/>
        <v>0</v>
      </c>
      <c r="BW12" s="44">
        <f t="shared" si="29"/>
        <v>0</v>
      </c>
      <c r="BX12" s="44">
        <f t="shared" si="30"/>
        <v>0</v>
      </c>
      <c r="BY12" s="44">
        <f t="shared" si="31"/>
        <v>0</v>
      </c>
      <c r="BZ12" s="44">
        <f t="shared" si="32"/>
        <v>0</v>
      </c>
      <c r="CA12" s="44" t="b">
        <f t="shared" si="33"/>
        <v>0</v>
      </c>
      <c r="CB12" s="44" t="b">
        <f t="shared" si="34"/>
        <v>0</v>
      </c>
      <c r="CC12" s="44" t="b">
        <f t="shared" si="35"/>
        <v>0</v>
      </c>
      <c r="CD12" s="44" t="b">
        <f t="shared" si="36"/>
        <v>0</v>
      </c>
      <c r="CE12" s="44" t="b">
        <f t="shared" si="37"/>
        <v>0</v>
      </c>
      <c r="CF12" s="44" t="b">
        <f t="shared" si="38"/>
        <v>0</v>
      </c>
      <c r="CG12" s="44">
        <f t="shared" si="39"/>
        <v>0</v>
      </c>
      <c r="CH12" s="44">
        <f t="shared" si="40"/>
        <v>0</v>
      </c>
      <c r="CI12" s="44">
        <f t="shared" si="41"/>
        <v>0</v>
      </c>
      <c r="CJ12" s="44">
        <f t="shared" si="42"/>
        <v>0</v>
      </c>
      <c r="CK12" s="44" t="b">
        <f t="shared" si="43"/>
        <v>0</v>
      </c>
      <c r="CL12" s="44" t="b">
        <f t="shared" si="44"/>
        <v>0</v>
      </c>
      <c r="CM12" s="44" t="b">
        <f t="shared" si="45"/>
        <v>0</v>
      </c>
      <c r="CN12" s="44" t="b">
        <f t="shared" si="46"/>
        <v>0</v>
      </c>
      <c r="CO12" s="44" t="b">
        <f t="shared" si="47"/>
        <v>0</v>
      </c>
      <c r="CP12" s="45" t="b">
        <f t="shared" si="48"/>
        <v>0</v>
      </c>
      <c r="CQ12" s="44" t="str">
        <f t="shared" si="16"/>
        <v>Equipe 08</v>
      </c>
      <c r="CR12" s="44">
        <f t="shared" si="17"/>
        <v>0</v>
      </c>
      <c r="CS12" s="44">
        <f t="shared" si="18"/>
        <v>1</v>
      </c>
      <c r="CT12" s="44" t="str">
        <f t="shared" si="49"/>
        <v>Equipe 08</v>
      </c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48"/>
      <c r="EW12" s="48"/>
    </row>
    <row r="13" spans="1:153" ht="16.5" customHeight="1" x14ac:dyDescent="0.25">
      <c r="A13" s="38"/>
      <c r="B13" s="101"/>
      <c r="C13" s="101"/>
      <c r="D13" s="101"/>
      <c r="E13" s="101"/>
      <c r="F13" s="101"/>
      <c r="G13" s="39"/>
      <c r="H13" s="39"/>
      <c r="I13" s="101"/>
      <c r="J13" s="101"/>
      <c r="K13" s="101"/>
      <c r="L13" s="101"/>
      <c r="M13" s="101"/>
      <c r="N13" s="38"/>
      <c r="O13" s="24"/>
      <c r="P13" s="24"/>
      <c r="Q13" s="24"/>
      <c r="R13" s="24"/>
      <c r="S13" s="24"/>
      <c r="T13" s="24"/>
      <c r="U13" s="24"/>
      <c r="V13" s="93" t="str">
        <f t="shared" si="0"/>
        <v>Equipe 09</v>
      </c>
      <c r="W13" s="93"/>
      <c r="X13" s="93"/>
      <c r="Y13" s="93"/>
      <c r="Z13" s="94"/>
      <c r="AA13" s="84">
        <f t="shared" si="1"/>
        <v>0</v>
      </c>
      <c r="AB13" s="85" t="str">
        <f t="shared" si="2"/>
        <v>u</v>
      </c>
      <c r="AC13" s="86">
        <f t="shared" si="50"/>
        <v>1</v>
      </c>
      <c r="AD13" s="87">
        <f t="shared" si="3"/>
        <v>0</v>
      </c>
      <c r="AE13" s="88">
        <f t="shared" si="4"/>
        <v>0</v>
      </c>
      <c r="AF13" s="88">
        <f t="shared" si="5"/>
        <v>0</v>
      </c>
      <c r="AG13" s="88">
        <f t="shared" si="6"/>
        <v>0</v>
      </c>
      <c r="AH13" s="88">
        <f t="shared" si="7"/>
        <v>0</v>
      </c>
      <c r="AI13" s="88">
        <f t="shared" si="8"/>
        <v>0</v>
      </c>
      <c r="AJ13" s="88">
        <f t="shared" si="9"/>
        <v>0</v>
      </c>
      <c r="AK13" s="89">
        <f t="shared" si="10"/>
        <v>0</v>
      </c>
      <c r="AL13" s="90">
        <f t="shared" si="11"/>
        <v>0</v>
      </c>
      <c r="AM13" s="88">
        <f t="shared" si="12"/>
        <v>0</v>
      </c>
      <c r="AN13" s="91">
        <f t="shared" si="19"/>
        <v>0</v>
      </c>
      <c r="AO13" s="84">
        <f t="shared" si="13"/>
        <v>0</v>
      </c>
      <c r="AP13" s="88">
        <f t="shared" si="20"/>
        <v>0</v>
      </c>
      <c r="AQ13" s="88">
        <f t="shared" si="14"/>
        <v>0</v>
      </c>
      <c r="AR13" s="48">
        <v>9</v>
      </c>
      <c r="AS13" s="48">
        <f t="shared" si="21"/>
        <v>9</v>
      </c>
      <c r="AT13" s="155" t="str">
        <f>'J01'!AT13:AX13</f>
        <v>Equipe 09</v>
      </c>
      <c r="AU13" s="156"/>
      <c r="AV13" s="156"/>
      <c r="AW13" s="156"/>
      <c r="AX13" s="157"/>
      <c r="AY13" s="4">
        <f t="shared" si="15"/>
        <v>1</v>
      </c>
      <c r="AZ13" s="13">
        <f>'J10'!AY13-AY13</f>
        <v>0</v>
      </c>
      <c r="BA13" s="5" t="str">
        <f>IF(AY13&gt;'J10'!AY13,'J10'!$BA$20,IF(AY13='J10'!AY13,'J10'!$AZ$20,IF(AY13&lt;'J10'!AY13,'J10'!$AY$20)))</f>
        <v>u</v>
      </c>
      <c r="BB13" s="22">
        <f t="shared" si="22"/>
        <v>9</v>
      </c>
      <c r="BC13" s="13">
        <f>SUMPRODUCT(($B$5:$F$14=AT13)*($BW$5:$BW$14))+SUMPRODUCT(($I$5:$M$14=AT13)*($BX$5:$BX$14))+'J10'!BC13</f>
        <v>0</v>
      </c>
      <c r="BD13" s="13">
        <f>SUMPRODUCT(($B$5:$F$14=AT13)*($BY$5:$BY$14))+SUMPRODUCT(($I$5:$M$14=AT13)*($BZ$5:$BZ$14))+'J10'!BD13</f>
        <v>0</v>
      </c>
      <c r="BE13" s="13">
        <f>SUMPRODUCT(($B$5:$F$14=AT13)*($CA$5:$CA$14))+SUMPRODUCT(($I$5:$M$14=AT13)*($CB$5:$CB$14))+'J10'!BE13</f>
        <v>0</v>
      </c>
      <c r="BF13" s="13">
        <f>SUMPRODUCT(($B$5:$F$14=AT13)*($CC$5:$CC$14))+SUMPRODUCT(($I$5:$M$14=AT13)*($CD$5:$CD$14))+'J10'!BF13</f>
        <v>0</v>
      </c>
      <c r="BG13" s="13">
        <f>SUMPRODUCT(($B$5:$F$14=AT13)*($CE$5:$CE$14))+SUMPRODUCT(($I$5:$M$14=AT13)*($CF$5:$CF$14))+'J10'!BG13</f>
        <v>0</v>
      </c>
      <c r="BH13" s="13">
        <f>SUMPRODUCT(($B$5:$F$14=AT13)*($CG$5:$CG$14))+SUMPRODUCT(($I$5:$M$14=AT13)*($CH$5:$CH$14))+'J10'!BH13</f>
        <v>0</v>
      </c>
      <c r="BI13" s="13">
        <f>SUMPRODUCT(($B$5:$F$14=AT13)*($CI$5:$CI$14))+SUMPRODUCT(($I$5:$M$14=AT13)*($CJ$5:$CJ$14))+'J10'!BI13</f>
        <v>0</v>
      </c>
      <c r="BJ13" s="6">
        <f t="shared" si="23"/>
        <v>0</v>
      </c>
      <c r="BK13" s="13">
        <f>SUMPRODUCT(($B$5:$F$14=AT13)*($CK$5:$CK$14))+'J10'!BK13</f>
        <v>0</v>
      </c>
      <c r="BL13" s="13">
        <f>SUMPRODUCT(($B$5:$F$14=AT13)*($CL$5:$CL$14))+'J10'!BL13</f>
        <v>0</v>
      </c>
      <c r="BM13" s="13">
        <f>SUMPRODUCT(($B$5:$F$14=AT13)*($CM$5:$CM$14))+'J10'!BM13</f>
        <v>0</v>
      </c>
      <c r="BN13" s="13">
        <f>SUMPRODUCT(($I$5:$M$14=AT13)*($CN$5:$CN$14))+'J10'!BN13</f>
        <v>0</v>
      </c>
      <c r="BO13" s="13">
        <f>SUMPRODUCT(($I$5:$M$14=AT13)*($CO$5:$CO$14))+'J10'!BO13</f>
        <v>0</v>
      </c>
      <c r="BP13" s="46">
        <f>SUMPRODUCT(($I$5:$M$14=AT13)*($CP$5:$CP$14))+'J10'!BP13</f>
        <v>0</v>
      </c>
      <c r="BQ13" s="44">
        <f t="shared" si="24"/>
        <v>0</v>
      </c>
      <c r="BR13" s="64">
        <f>BQ13+0.0000006</f>
        <v>5.9999999999999997E-7</v>
      </c>
      <c r="BS13" s="44">
        <f t="shared" si="25"/>
        <v>0</v>
      </c>
      <c r="BT13" s="44">
        <f t="shared" si="26"/>
        <v>0</v>
      </c>
      <c r="BU13" s="44">
        <f t="shared" si="27"/>
        <v>0</v>
      </c>
      <c r="BV13" s="44">
        <f t="shared" si="28"/>
        <v>0</v>
      </c>
      <c r="BW13" s="44">
        <f t="shared" si="29"/>
        <v>0</v>
      </c>
      <c r="BX13" s="44">
        <f t="shared" si="30"/>
        <v>0</v>
      </c>
      <c r="BY13" s="44">
        <f t="shared" si="31"/>
        <v>0</v>
      </c>
      <c r="BZ13" s="44">
        <f t="shared" si="32"/>
        <v>0</v>
      </c>
      <c r="CA13" s="44" t="b">
        <f t="shared" si="33"/>
        <v>0</v>
      </c>
      <c r="CB13" s="44" t="b">
        <f t="shared" si="34"/>
        <v>0</v>
      </c>
      <c r="CC13" s="44" t="b">
        <f t="shared" si="35"/>
        <v>0</v>
      </c>
      <c r="CD13" s="44" t="b">
        <f t="shared" si="36"/>
        <v>0</v>
      </c>
      <c r="CE13" s="44" t="b">
        <f t="shared" si="37"/>
        <v>0</v>
      </c>
      <c r="CF13" s="44" t="b">
        <f t="shared" si="38"/>
        <v>0</v>
      </c>
      <c r="CG13" s="44">
        <f t="shared" si="39"/>
        <v>0</v>
      </c>
      <c r="CH13" s="44">
        <f t="shared" si="40"/>
        <v>0</v>
      </c>
      <c r="CI13" s="44">
        <f t="shared" si="41"/>
        <v>0</v>
      </c>
      <c r="CJ13" s="44">
        <f t="shared" si="42"/>
        <v>0</v>
      </c>
      <c r="CK13" s="44" t="b">
        <f t="shared" si="43"/>
        <v>0</v>
      </c>
      <c r="CL13" s="44" t="b">
        <f t="shared" si="44"/>
        <v>0</v>
      </c>
      <c r="CM13" s="44" t="b">
        <f t="shared" si="45"/>
        <v>0</v>
      </c>
      <c r="CN13" s="44" t="b">
        <f t="shared" si="46"/>
        <v>0</v>
      </c>
      <c r="CO13" s="44" t="b">
        <f t="shared" si="47"/>
        <v>0</v>
      </c>
      <c r="CP13" s="45" t="b">
        <f t="shared" si="48"/>
        <v>0</v>
      </c>
      <c r="CQ13" s="44" t="str">
        <f t="shared" si="16"/>
        <v>Equipe 09</v>
      </c>
      <c r="CR13" s="44">
        <f t="shared" si="17"/>
        <v>0</v>
      </c>
      <c r="CS13" s="44">
        <f t="shared" si="18"/>
        <v>1</v>
      </c>
      <c r="CT13" s="44" t="str">
        <f t="shared" si="49"/>
        <v>Equipe 09</v>
      </c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</row>
    <row r="14" spans="1:153" ht="16.5" customHeight="1" x14ac:dyDescent="0.25">
      <c r="A14" s="38"/>
      <c r="B14" s="101"/>
      <c r="C14" s="101"/>
      <c r="D14" s="101"/>
      <c r="E14" s="101"/>
      <c r="F14" s="101"/>
      <c r="G14" s="39"/>
      <c r="H14" s="39"/>
      <c r="I14" s="101"/>
      <c r="J14" s="101"/>
      <c r="K14" s="101"/>
      <c r="L14" s="101"/>
      <c r="M14" s="101"/>
      <c r="N14" s="38"/>
      <c r="O14" s="24"/>
      <c r="P14" s="24"/>
      <c r="Q14" s="24"/>
      <c r="R14" s="24"/>
      <c r="S14" s="24"/>
      <c r="T14" s="24"/>
      <c r="U14" s="24"/>
      <c r="V14" s="93" t="str">
        <f t="shared" si="0"/>
        <v>Equipe 10</v>
      </c>
      <c r="W14" s="93"/>
      <c r="X14" s="93"/>
      <c r="Y14" s="93"/>
      <c r="Z14" s="94"/>
      <c r="AA14" s="84">
        <f t="shared" si="1"/>
        <v>0</v>
      </c>
      <c r="AB14" s="85" t="str">
        <f t="shared" si="2"/>
        <v>u</v>
      </c>
      <c r="AC14" s="86">
        <f t="shared" si="50"/>
        <v>1</v>
      </c>
      <c r="AD14" s="87">
        <f t="shared" si="3"/>
        <v>0</v>
      </c>
      <c r="AE14" s="88">
        <f t="shared" si="4"/>
        <v>0</v>
      </c>
      <c r="AF14" s="88">
        <f t="shared" si="5"/>
        <v>0</v>
      </c>
      <c r="AG14" s="88">
        <f t="shared" si="6"/>
        <v>0</v>
      </c>
      <c r="AH14" s="88">
        <f t="shared" si="7"/>
        <v>0</v>
      </c>
      <c r="AI14" s="88">
        <f t="shared" si="8"/>
        <v>0</v>
      </c>
      <c r="AJ14" s="88">
        <f t="shared" si="9"/>
        <v>0</v>
      </c>
      <c r="AK14" s="89">
        <f t="shared" si="10"/>
        <v>0</v>
      </c>
      <c r="AL14" s="90">
        <f t="shared" si="11"/>
        <v>0</v>
      </c>
      <c r="AM14" s="88">
        <f t="shared" si="12"/>
        <v>0</v>
      </c>
      <c r="AN14" s="91">
        <f t="shared" si="19"/>
        <v>0</v>
      </c>
      <c r="AO14" s="84">
        <f t="shared" si="13"/>
        <v>0</v>
      </c>
      <c r="AP14" s="88">
        <f t="shared" si="20"/>
        <v>0</v>
      </c>
      <c r="AQ14" s="88">
        <f t="shared" si="14"/>
        <v>0</v>
      </c>
      <c r="AR14" s="48">
        <v>10</v>
      </c>
      <c r="AS14" s="48">
        <f t="shared" si="21"/>
        <v>10</v>
      </c>
      <c r="AT14" s="155" t="str">
        <f>'J01'!AT14:AX14</f>
        <v>Equipe 10</v>
      </c>
      <c r="AU14" s="156"/>
      <c r="AV14" s="156"/>
      <c r="AW14" s="156"/>
      <c r="AX14" s="157"/>
      <c r="AY14" s="4">
        <f t="shared" si="15"/>
        <v>1</v>
      </c>
      <c r="AZ14" s="13">
        <f>'J10'!AY14-AY14</f>
        <v>0</v>
      </c>
      <c r="BA14" s="5" t="str">
        <f>IF(AY14&gt;'J10'!AY14,'J10'!$BA$20,IF(AY14='J10'!AY14,'J10'!$AZ$20,IF(AY14&lt;'J10'!AY14,'J10'!$AY$20)))</f>
        <v>u</v>
      </c>
      <c r="BB14" s="22">
        <f t="shared" si="22"/>
        <v>10</v>
      </c>
      <c r="BC14" s="13">
        <f>SUMPRODUCT(($B$5:$F$14=AT14)*($BW$5:$BW$14))+SUMPRODUCT(($I$5:$M$14=AT14)*($BX$5:$BX$14))+'J10'!BC14</f>
        <v>0</v>
      </c>
      <c r="BD14" s="13">
        <f>SUMPRODUCT(($B$5:$F$14=AT14)*($BY$5:$BY$14))+SUMPRODUCT(($I$5:$M$14=AT14)*($BZ$5:$BZ$14))+'J10'!BD14</f>
        <v>0</v>
      </c>
      <c r="BE14" s="13">
        <f>SUMPRODUCT(($B$5:$F$14=AT14)*($CA$5:$CA$14))+SUMPRODUCT(($I$5:$M$14=AT14)*($CB$5:$CB$14))+'J10'!BE14</f>
        <v>0</v>
      </c>
      <c r="BF14" s="13">
        <f>SUMPRODUCT(($B$5:$F$14=AT14)*($CC$5:$CC$14))+SUMPRODUCT(($I$5:$M$14=AT14)*($CD$5:$CD$14))+'J10'!BF14</f>
        <v>0</v>
      </c>
      <c r="BG14" s="13">
        <f>SUMPRODUCT(($B$5:$F$14=AT14)*($CE$5:$CE$14))+SUMPRODUCT(($I$5:$M$14=AT14)*($CF$5:$CF$14))+'J10'!BG14</f>
        <v>0</v>
      </c>
      <c r="BH14" s="13">
        <f>SUMPRODUCT(($B$5:$F$14=AT14)*($CG$5:$CG$14))+SUMPRODUCT(($I$5:$M$14=AT14)*($CH$5:$CH$14))+'J10'!BH14</f>
        <v>0</v>
      </c>
      <c r="BI14" s="13">
        <f>SUMPRODUCT(($B$5:$F$14=AT14)*($CI$5:$CI$14))+SUMPRODUCT(($I$5:$M$14=AT14)*($CJ$5:$CJ$14))+'J10'!BI14</f>
        <v>0</v>
      </c>
      <c r="BJ14" s="6">
        <f t="shared" si="23"/>
        <v>0</v>
      </c>
      <c r="BK14" s="13">
        <f>SUMPRODUCT(($B$5:$F$14=AT14)*($CK$5:$CK$14))+'J10'!BK14</f>
        <v>0</v>
      </c>
      <c r="BL14" s="13">
        <f>SUMPRODUCT(($B$5:$F$14=AT14)*($CL$5:$CL$14))+'J10'!BL14</f>
        <v>0</v>
      </c>
      <c r="BM14" s="13">
        <f>SUMPRODUCT(($B$5:$F$14=AT14)*($CM$5:$CM$14))+'J10'!BM14</f>
        <v>0</v>
      </c>
      <c r="BN14" s="13">
        <f>SUMPRODUCT(($I$5:$M$14=AT14)*($CN$5:$CN$14))+'J10'!BN14</f>
        <v>0</v>
      </c>
      <c r="BO14" s="13">
        <f>SUMPRODUCT(($I$5:$M$14=AT14)*($CO$5:$CO$14))+'J10'!BO14</f>
        <v>0</v>
      </c>
      <c r="BP14" s="46">
        <f>SUMPRODUCT(($I$5:$M$14=AT14)*($CP$5:$CP$14))+'J10'!BP14</f>
        <v>0</v>
      </c>
      <c r="BQ14" s="44">
        <f t="shared" si="24"/>
        <v>0</v>
      </c>
      <c r="BR14" s="64">
        <f>BQ14+0.0000005</f>
        <v>4.9999999999999998E-7</v>
      </c>
      <c r="BS14" s="44">
        <f t="shared" si="25"/>
        <v>0</v>
      </c>
      <c r="BT14" s="44">
        <f t="shared" si="26"/>
        <v>0</v>
      </c>
      <c r="BU14" s="44">
        <f t="shared" si="27"/>
        <v>0</v>
      </c>
      <c r="BV14" s="44">
        <f t="shared" si="28"/>
        <v>0</v>
      </c>
      <c r="BW14" s="44">
        <f t="shared" si="29"/>
        <v>0</v>
      </c>
      <c r="BX14" s="44">
        <f t="shared" si="30"/>
        <v>0</v>
      </c>
      <c r="BY14" s="44">
        <f t="shared" si="31"/>
        <v>0</v>
      </c>
      <c r="BZ14" s="44">
        <f t="shared" si="32"/>
        <v>0</v>
      </c>
      <c r="CA14" s="44" t="b">
        <f t="shared" si="33"/>
        <v>0</v>
      </c>
      <c r="CB14" s="44" t="b">
        <f t="shared" si="34"/>
        <v>0</v>
      </c>
      <c r="CC14" s="44" t="b">
        <f t="shared" si="35"/>
        <v>0</v>
      </c>
      <c r="CD14" s="44" t="b">
        <f t="shared" si="36"/>
        <v>0</v>
      </c>
      <c r="CE14" s="44" t="b">
        <f t="shared" si="37"/>
        <v>0</v>
      </c>
      <c r="CF14" s="44" t="b">
        <f t="shared" si="38"/>
        <v>0</v>
      </c>
      <c r="CG14" s="44">
        <f t="shared" si="39"/>
        <v>0</v>
      </c>
      <c r="CH14" s="44">
        <f t="shared" si="40"/>
        <v>0</v>
      </c>
      <c r="CI14" s="44">
        <f t="shared" si="41"/>
        <v>0</v>
      </c>
      <c r="CJ14" s="44">
        <f t="shared" si="42"/>
        <v>0</v>
      </c>
      <c r="CK14" s="44" t="b">
        <f t="shared" si="43"/>
        <v>0</v>
      </c>
      <c r="CL14" s="44" t="b">
        <f t="shared" si="44"/>
        <v>0</v>
      </c>
      <c r="CM14" s="44" t="b">
        <f t="shared" si="45"/>
        <v>0</v>
      </c>
      <c r="CN14" s="44" t="b">
        <f t="shared" si="46"/>
        <v>0</v>
      </c>
      <c r="CO14" s="44" t="b">
        <f t="shared" si="47"/>
        <v>0</v>
      </c>
      <c r="CP14" s="45" t="b">
        <f t="shared" si="48"/>
        <v>0</v>
      </c>
      <c r="CQ14" s="44" t="str">
        <f t="shared" si="16"/>
        <v>Equipe 10</v>
      </c>
      <c r="CR14" s="44">
        <f t="shared" si="17"/>
        <v>0</v>
      </c>
      <c r="CS14" s="44">
        <f t="shared" si="18"/>
        <v>1</v>
      </c>
      <c r="CT14" s="44" t="str">
        <f t="shared" si="49"/>
        <v>Equipe 10</v>
      </c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</row>
    <row r="15" spans="1:153" ht="16.5" customHeight="1" x14ac:dyDescent="0.25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47"/>
      <c r="Q15" s="47"/>
      <c r="R15" s="47"/>
      <c r="S15" s="47"/>
      <c r="T15" s="47"/>
      <c r="U15" s="47"/>
      <c r="V15" s="93" t="str">
        <f t="shared" si="0"/>
        <v>Equipe 11</v>
      </c>
      <c r="W15" s="93"/>
      <c r="X15" s="93"/>
      <c r="Y15" s="93"/>
      <c r="Z15" s="94"/>
      <c r="AA15" s="84">
        <f t="shared" si="1"/>
        <v>0</v>
      </c>
      <c r="AB15" s="85" t="str">
        <f t="shared" si="2"/>
        <v>u</v>
      </c>
      <c r="AC15" s="86">
        <f t="shared" si="50"/>
        <v>1</v>
      </c>
      <c r="AD15" s="87">
        <f t="shared" si="3"/>
        <v>0</v>
      </c>
      <c r="AE15" s="88">
        <f t="shared" si="4"/>
        <v>0</v>
      </c>
      <c r="AF15" s="88">
        <f t="shared" si="5"/>
        <v>0</v>
      </c>
      <c r="AG15" s="88">
        <f t="shared" si="6"/>
        <v>0</v>
      </c>
      <c r="AH15" s="88">
        <f t="shared" si="7"/>
        <v>0</v>
      </c>
      <c r="AI15" s="88">
        <f t="shared" si="8"/>
        <v>0</v>
      </c>
      <c r="AJ15" s="88">
        <f t="shared" si="9"/>
        <v>0</v>
      </c>
      <c r="AK15" s="89">
        <f t="shared" si="10"/>
        <v>0</v>
      </c>
      <c r="AL15" s="90">
        <f t="shared" si="11"/>
        <v>0</v>
      </c>
      <c r="AM15" s="88">
        <f t="shared" si="12"/>
        <v>0</v>
      </c>
      <c r="AN15" s="91">
        <f t="shared" si="19"/>
        <v>0</v>
      </c>
      <c r="AO15" s="84">
        <f t="shared" si="13"/>
        <v>0</v>
      </c>
      <c r="AP15" s="88">
        <f t="shared" si="20"/>
        <v>0</v>
      </c>
      <c r="AQ15" s="88">
        <f t="shared" si="14"/>
        <v>0</v>
      </c>
      <c r="AR15" s="48">
        <v>11</v>
      </c>
      <c r="AS15" s="48">
        <f t="shared" si="21"/>
        <v>11</v>
      </c>
      <c r="AT15" s="155" t="str">
        <f>'J01'!AT15:AX15</f>
        <v>Equipe 11</v>
      </c>
      <c r="AU15" s="156"/>
      <c r="AV15" s="156"/>
      <c r="AW15" s="156"/>
      <c r="AX15" s="157"/>
      <c r="AY15" s="4">
        <f t="shared" si="15"/>
        <v>1</v>
      </c>
      <c r="AZ15" s="13">
        <f>'J10'!AY15-AY15</f>
        <v>0</v>
      </c>
      <c r="BA15" s="5" t="str">
        <f>IF(AY15&gt;'J10'!AY15,'J10'!$BA$20,IF(AY15='J10'!AY15,'J10'!$AZ$20,IF(AY15&lt;'J10'!AY15,'J10'!$AY$20)))</f>
        <v>u</v>
      </c>
      <c r="BB15" s="22">
        <f t="shared" si="22"/>
        <v>11</v>
      </c>
      <c r="BC15" s="13">
        <f>SUMPRODUCT(($B$5:$F$14=AT15)*($BW$5:$BW$14))+SUMPRODUCT(($I$5:$M$14=AT15)*($BX$5:$BX$14))+'J10'!BC15</f>
        <v>0</v>
      </c>
      <c r="BD15" s="13">
        <f>SUMPRODUCT(($B$5:$F$14=AT15)*($BY$5:$BY$14))+SUMPRODUCT(($I$5:$M$14=AT15)*($BZ$5:$BZ$14))+'J10'!BD15</f>
        <v>0</v>
      </c>
      <c r="BE15" s="13">
        <f>SUMPRODUCT(($B$5:$F$14=AT15)*($CA$5:$CA$14))+SUMPRODUCT(($I$5:$M$14=AT15)*($CB$5:$CB$14))+'J10'!BE15</f>
        <v>0</v>
      </c>
      <c r="BF15" s="13">
        <f>SUMPRODUCT(($B$5:$F$14=AT15)*($CC$5:$CC$14))+SUMPRODUCT(($I$5:$M$14=AT15)*($CD$5:$CD$14))+'J10'!BF15</f>
        <v>0</v>
      </c>
      <c r="BG15" s="13">
        <f>SUMPRODUCT(($B$5:$F$14=AT15)*($CE$5:$CE$14))+SUMPRODUCT(($I$5:$M$14=AT15)*($CF$5:$CF$14))+'J10'!BG15</f>
        <v>0</v>
      </c>
      <c r="BH15" s="13">
        <f>SUMPRODUCT(($B$5:$F$14=AT15)*($CG$5:$CG$14))+SUMPRODUCT(($I$5:$M$14=AT15)*($CH$5:$CH$14))+'J10'!BH15</f>
        <v>0</v>
      </c>
      <c r="BI15" s="13">
        <f>SUMPRODUCT(($B$5:$F$14=AT15)*($CI$5:$CI$14))+SUMPRODUCT(($I$5:$M$14=AT15)*($CJ$5:$CJ$14))+'J10'!BI15</f>
        <v>0</v>
      </c>
      <c r="BJ15" s="6">
        <f t="shared" si="23"/>
        <v>0</v>
      </c>
      <c r="BK15" s="13">
        <f>SUMPRODUCT(($B$5:$F$14=AT15)*($CK$5:$CK$14))+'J10'!BK15</f>
        <v>0</v>
      </c>
      <c r="BL15" s="13">
        <f>SUMPRODUCT(($B$5:$F$14=AT15)*($CL$5:$CL$14))+'J10'!BL15</f>
        <v>0</v>
      </c>
      <c r="BM15" s="13">
        <f>SUMPRODUCT(($B$5:$F$14=AT15)*($CM$5:$CM$14))+'J10'!BM15</f>
        <v>0</v>
      </c>
      <c r="BN15" s="13">
        <f>SUMPRODUCT(($I$5:$M$14=AT15)*($CN$5:$CN$14))+'J10'!BN15</f>
        <v>0</v>
      </c>
      <c r="BO15" s="13">
        <f>SUMPRODUCT(($I$5:$M$14=AT15)*($CO$5:$CO$14))+'J10'!BO15</f>
        <v>0</v>
      </c>
      <c r="BP15" s="46">
        <f>SUMPRODUCT(($I$5:$M$14=AT15)*($CP$5:$CP$14))+'J10'!BP15</f>
        <v>0</v>
      </c>
      <c r="BQ15" s="44">
        <f t="shared" si="24"/>
        <v>0</v>
      </c>
      <c r="BR15" s="64">
        <f>BQ15+0.0000004</f>
        <v>3.9999999999999998E-7</v>
      </c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4" t="str">
        <f t="shared" si="16"/>
        <v>Equipe 11</v>
      </c>
      <c r="CR15" s="44">
        <f t="shared" si="17"/>
        <v>0</v>
      </c>
      <c r="CS15" s="44">
        <f t="shared" si="18"/>
        <v>1</v>
      </c>
      <c r="CT15" s="44" t="str">
        <f t="shared" si="49"/>
        <v>Equipe 11</v>
      </c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</row>
    <row r="16" spans="1:153" ht="16.5" customHeight="1" x14ac:dyDescent="0.25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47"/>
      <c r="Q16" s="47"/>
      <c r="R16" s="47"/>
      <c r="S16" s="47"/>
      <c r="T16" s="47"/>
      <c r="U16" s="47"/>
      <c r="V16" s="93" t="str">
        <f t="shared" si="0"/>
        <v>Equipe 12</v>
      </c>
      <c r="W16" s="93"/>
      <c r="X16" s="93"/>
      <c r="Y16" s="93"/>
      <c r="Z16" s="94"/>
      <c r="AA16" s="84">
        <f t="shared" si="1"/>
        <v>0</v>
      </c>
      <c r="AB16" s="85" t="str">
        <f t="shared" si="2"/>
        <v>u</v>
      </c>
      <c r="AC16" s="86">
        <f t="shared" si="50"/>
        <v>1</v>
      </c>
      <c r="AD16" s="87">
        <f t="shared" si="3"/>
        <v>0</v>
      </c>
      <c r="AE16" s="88">
        <f t="shared" si="4"/>
        <v>0</v>
      </c>
      <c r="AF16" s="88">
        <f t="shared" si="5"/>
        <v>0</v>
      </c>
      <c r="AG16" s="88">
        <f t="shared" si="6"/>
        <v>0</v>
      </c>
      <c r="AH16" s="88">
        <f t="shared" si="7"/>
        <v>0</v>
      </c>
      <c r="AI16" s="88">
        <f t="shared" si="8"/>
        <v>0</v>
      </c>
      <c r="AJ16" s="88">
        <f t="shared" si="9"/>
        <v>0</v>
      </c>
      <c r="AK16" s="89">
        <f t="shared" si="10"/>
        <v>0</v>
      </c>
      <c r="AL16" s="90">
        <f t="shared" si="11"/>
        <v>0</v>
      </c>
      <c r="AM16" s="88">
        <f t="shared" si="12"/>
        <v>0</v>
      </c>
      <c r="AN16" s="91">
        <f t="shared" si="19"/>
        <v>0</v>
      </c>
      <c r="AO16" s="84">
        <f t="shared" si="13"/>
        <v>0</v>
      </c>
      <c r="AP16" s="88">
        <f t="shared" si="20"/>
        <v>0</v>
      </c>
      <c r="AQ16" s="88">
        <f t="shared" si="14"/>
        <v>0</v>
      </c>
      <c r="AR16" s="48">
        <v>12</v>
      </c>
      <c r="AS16" s="48">
        <f t="shared" si="21"/>
        <v>12</v>
      </c>
      <c r="AT16" s="155" t="str">
        <f>'J01'!AT16:AX16</f>
        <v>Equipe 12</v>
      </c>
      <c r="AU16" s="156"/>
      <c r="AV16" s="156"/>
      <c r="AW16" s="156"/>
      <c r="AX16" s="157"/>
      <c r="AY16" s="4">
        <f t="shared" si="15"/>
        <v>1</v>
      </c>
      <c r="AZ16" s="13">
        <f>'J10'!AY16-AY16</f>
        <v>0</v>
      </c>
      <c r="BA16" s="5" t="str">
        <f>IF(AY16&gt;'J10'!AY16,'J10'!$BA$20,IF(AY16='J10'!AY16,'J10'!$AZ$20,IF(AY16&lt;'J10'!AY16,'J10'!$AY$20)))</f>
        <v>u</v>
      </c>
      <c r="BB16" s="22">
        <f t="shared" si="22"/>
        <v>12</v>
      </c>
      <c r="BC16" s="13">
        <f>SUMPRODUCT(($B$5:$F$14=AT16)*($BW$5:$BW$14))+SUMPRODUCT(($I$5:$M$14=AT16)*($BX$5:$BX$14))+'J10'!BC16</f>
        <v>0</v>
      </c>
      <c r="BD16" s="13">
        <f>SUMPRODUCT(($B$5:$F$14=AT16)*($BY$5:$BY$14))+SUMPRODUCT(($I$5:$M$14=AT16)*($BZ$5:$BZ$14))+'J10'!BD16</f>
        <v>0</v>
      </c>
      <c r="BE16" s="13">
        <f>SUMPRODUCT(($B$5:$F$14=AT16)*($CA$5:$CA$14))+SUMPRODUCT(($I$5:$M$14=AT16)*($CB$5:$CB$14))+'J10'!BE16</f>
        <v>0</v>
      </c>
      <c r="BF16" s="13">
        <f>SUMPRODUCT(($B$5:$F$14=AT16)*($CC$5:$CC$14))+SUMPRODUCT(($I$5:$M$14=AT16)*($CD$5:$CD$14))+'J10'!BF16</f>
        <v>0</v>
      </c>
      <c r="BG16" s="13">
        <f>SUMPRODUCT(($B$5:$F$14=AT16)*($CE$5:$CE$14))+SUMPRODUCT(($I$5:$M$14=AT16)*($CF$5:$CF$14))+'J10'!BG16</f>
        <v>0</v>
      </c>
      <c r="BH16" s="13">
        <f>SUMPRODUCT(($B$5:$F$14=AT16)*($CG$5:$CG$14))+SUMPRODUCT(($I$5:$M$14=AT16)*($CH$5:$CH$14))+'J10'!BH16</f>
        <v>0</v>
      </c>
      <c r="BI16" s="13">
        <f>SUMPRODUCT(($B$5:$F$14=AT16)*($CI$5:$CI$14))+SUMPRODUCT(($I$5:$M$14=AT16)*($CJ$5:$CJ$14))+'J10'!BI16</f>
        <v>0</v>
      </c>
      <c r="BJ16" s="6">
        <f t="shared" si="23"/>
        <v>0</v>
      </c>
      <c r="BK16" s="13">
        <f>SUMPRODUCT(($B$5:$F$14=AT16)*($CK$5:$CK$14))+'J10'!BK16</f>
        <v>0</v>
      </c>
      <c r="BL16" s="13">
        <f>SUMPRODUCT(($B$5:$F$14=AT16)*($CL$5:$CL$14))+'J10'!BL16</f>
        <v>0</v>
      </c>
      <c r="BM16" s="13">
        <f>SUMPRODUCT(($B$5:$F$14=AT16)*($CM$5:$CM$14))+'J10'!BM16</f>
        <v>0</v>
      </c>
      <c r="BN16" s="13">
        <f>SUMPRODUCT(($I$5:$M$14=AT16)*($CN$5:$CN$14))+'J10'!BN16</f>
        <v>0</v>
      </c>
      <c r="BO16" s="13">
        <f>SUMPRODUCT(($I$5:$M$14=AT16)*($CO$5:$CO$14))+'J10'!BO16</f>
        <v>0</v>
      </c>
      <c r="BP16" s="46">
        <f>SUMPRODUCT(($I$5:$M$14=AT16)*($CP$5:$CP$14))+'J10'!BP16</f>
        <v>0</v>
      </c>
      <c r="BQ16" s="44">
        <f t="shared" si="24"/>
        <v>0</v>
      </c>
      <c r="BR16" s="64">
        <f>BQ16+0.0000003</f>
        <v>2.9999999999999999E-7</v>
      </c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4" t="str">
        <f t="shared" si="16"/>
        <v>Equipe 12</v>
      </c>
      <c r="CR16" s="44">
        <f t="shared" si="17"/>
        <v>0</v>
      </c>
      <c r="CS16" s="44">
        <f t="shared" si="18"/>
        <v>1</v>
      </c>
      <c r="CT16" s="44" t="str">
        <f t="shared" si="49"/>
        <v>Equipe 12</v>
      </c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</row>
    <row r="17" spans="1:153" ht="16.5" customHeight="1" x14ac:dyDescent="0.25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47"/>
      <c r="Q17" s="47"/>
      <c r="R17" s="47"/>
      <c r="S17" s="47"/>
      <c r="T17" s="47"/>
      <c r="U17" s="47"/>
      <c r="V17" s="93" t="str">
        <f t="shared" si="0"/>
        <v>Equipe 13</v>
      </c>
      <c r="W17" s="93"/>
      <c r="X17" s="93"/>
      <c r="Y17" s="93"/>
      <c r="Z17" s="94"/>
      <c r="AA17" s="84">
        <f t="shared" si="1"/>
        <v>0</v>
      </c>
      <c r="AB17" s="85" t="str">
        <f t="shared" si="2"/>
        <v>u</v>
      </c>
      <c r="AC17" s="86">
        <f t="shared" si="50"/>
        <v>1</v>
      </c>
      <c r="AD17" s="87">
        <f t="shared" si="3"/>
        <v>0</v>
      </c>
      <c r="AE17" s="88">
        <f t="shared" si="4"/>
        <v>0</v>
      </c>
      <c r="AF17" s="88">
        <f t="shared" si="5"/>
        <v>0</v>
      </c>
      <c r="AG17" s="88">
        <f t="shared" si="6"/>
        <v>0</v>
      </c>
      <c r="AH17" s="88">
        <f t="shared" si="7"/>
        <v>0</v>
      </c>
      <c r="AI17" s="88">
        <f t="shared" si="8"/>
        <v>0</v>
      </c>
      <c r="AJ17" s="88">
        <f t="shared" si="9"/>
        <v>0</v>
      </c>
      <c r="AK17" s="89">
        <f t="shared" si="10"/>
        <v>0</v>
      </c>
      <c r="AL17" s="90">
        <f t="shared" si="11"/>
        <v>0</v>
      </c>
      <c r="AM17" s="88">
        <f t="shared" si="12"/>
        <v>0</v>
      </c>
      <c r="AN17" s="91">
        <f t="shared" si="19"/>
        <v>0</v>
      </c>
      <c r="AO17" s="84">
        <f t="shared" si="13"/>
        <v>0</v>
      </c>
      <c r="AP17" s="88">
        <f t="shared" si="20"/>
        <v>0</v>
      </c>
      <c r="AQ17" s="88">
        <f t="shared" si="14"/>
        <v>0</v>
      </c>
      <c r="AR17" s="48">
        <v>13</v>
      </c>
      <c r="AS17" s="48">
        <f t="shared" si="21"/>
        <v>13</v>
      </c>
      <c r="AT17" s="155" t="str">
        <f>'J01'!AT17:AX17</f>
        <v>Equipe 13</v>
      </c>
      <c r="AU17" s="156"/>
      <c r="AV17" s="156"/>
      <c r="AW17" s="156"/>
      <c r="AX17" s="157"/>
      <c r="AY17" s="4">
        <f t="shared" si="15"/>
        <v>1</v>
      </c>
      <c r="AZ17" s="13">
        <f>'J10'!AY17-AY17</f>
        <v>0</v>
      </c>
      <c r="BA17" s="5" t="str">
        <f>IF(AY17&gt;'J10'!AY17,'J10'!$BA$20,IF(AY17='J10'!AY17,'J10'!$AZ$20,IF(AY17&lt;'J10'!AY17,'J10'!$AY$20)))</f>
        <v>u</v>
      </c>
      <c r="BB17" s="22">
        <f t="shared" si="22"/>
        <v>13</v>
      </c>
      <c r="BC17" s="13">
        <f>SUMPRODUCT(($B$5:$F$14=AT17)*($BW$5:$BW$14))+SUMPRODUCT(($I$5:$M$14=AT17)*($BX$5:$BX$14))+'J10'!BC17</f>
        <v>0</v>
      </c>
      <c r="BD17" s="13">
        <f>SUMPRODUCT(($B$5:$F$14=AT17)*($BY$5:$BY$14))+SUMPRODUCT(($I$5:$M$14=AT17)*($BZ$5:$BZ$14))+'J10'!BD17</f>
        <v>0</v>
      </c>
      <c r="BE17" s="13">
        <f>SUMPRODUCT(($B$5:$F$14=AT17)*($CA$5:$CA$14))+SUMPRODUCT(($I$5:$M$14=AT17)*($CB$5:$CB$14))+'J10'!BE17</f>
        <v>0</v>
      </c>
      <c r="BF17" s="13">
        <f>SUMPRODUCT(($B$5:$F$14=AT17)*($CC$5:$CC$14))+SUMPRODUCT(($I$5:$M$14=AT17)*($CD$5:$CD$14))+'J10'!BF17</f>
        <v>0</v>
      </c>
      <c r="BG17" s="13">
        <f>SUMPRODUCT(($B$5:$F$14=AT17)*($CE$5:$CE$14))+SUMPRODUCT(($I$5:$M$14=AT17)*($CF$5:$CF$14))+'J10'!BG17</f>
        <v>0</v>
      </c>
      <c r="BH17" s="13">
        <f>SUMPRODUCT(($B$5:$F$14=AT17)*($CG$5:$CG$14))+SUMPRODUCT(($I$5:$M$14=AT17)*($CH$5:$CH$14))+'J10'!BH17</f>
        <v>0</v>
      </c>
      <c r="BI17" s="13">
        <f>SUMPRODUCT(($B$5:$F$14=AT17)*($CI$5:$CI$14))+SUMPRODUCT(($I$5:$M$14=AT17)*($CJ$5:$CJ$14))+'J10'!BI17</f>
        <v>0</v>
      </c>
      <c r="BJ17" s="6">
        <f t="shared" si="23"/>
        <v>0</v>
      </c>
      <c r="BK17" s="13">
        <f>SUMPRODUCT(($B$5:$F$14=AT17)*($CK$5:$CK$14))+'J10'!BK17</f>
        <v>0</v>
      </c>
      <c r="BL17" s="13">
        <f>SUMPRODUCT(($B$5:$F$14=AT17)*($CL$5:$CL$14))+'J10'!BL17</f>
        <v>0</v>
      </c>
      <c r="BM17" s="13">
        <f>SUMPRODUCT(($B$5:$F$14=AT17)*($CM$5:$CM$14))+'J10'!BM17</f>
        <v>0</v>
      </c>
      <c r="BN17" s="13">
        <f>SUMPRODUCT(($I$5:$M$14=AT17)*($CN$5:$CN$14))+'J10'!BN17</f>
        <v>0</v>
      </c>
      <c r="BO17" s="13">
        <f>SUMPRODUCT(($I$5:$M$14=AT17)*($CO$5:$CO$14))+'J10'!BO17</f>
        <v>0</v>
      </c>
      <c r="BP17" s="46">
        <f>SUMPRODUCT(($I$5:$M$14=AT17)*($CP$5:$CP$14))+'J10'!BP17</f>
        <v>0</v>
      </c>
      <c r="BQ17" s="44">
        <f t="shared" si="24"/>
        <v>0</v>
      </c>
      <c r="BR17" s="64">
        <f>BQ17+0.0000002</f>
        <v>1.9999999999999999E-7</v>
      </c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4" t="str">
        <f t="shared" si="16"/>
        <v>Equipe 13</v>
      </c>
      <c r="CR17" s="44">
        <f t="shared" si="17"/>
        <v>0</v>
      </c>
      <c r="CS17" s="44">
        <f t="shared" si="18"/>
        <v>1</v>
      </c>
      <c r="CT17" s="44" t="str">
        <f t="shared" si="49"/>
        <v>Equipe 13</v>
      </c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</row>
    <row r="18" spans="1:153" ht="16.5" customHeight="1" x14ac:dyDescent="0.25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47"/>
      <c r="Q18" s="47"/>
      <c r="R18" s="47"/>
      <c r="S18" s="47"/>
      <c r="T18" s="47"/>
      <c r="U18" s="47"/>
      <c r="V18" s="93" t="str">
        <f t="shared" si="0"/>
        <v>Equipe 14</v>
      </c>
      <c r="W18" s="93"/>
      <c r="X18" s="93"/>
      <c r="Y18" s="93"/>
      <c r="Z18" s="94"/>
      <c r="AA18" s="84">
        <f t="shared" si="1"/>
        <v>0</v>
      </c>
      <c r="AB18" s="85" t="str">
        <f t="shared" si="2"/>
        <v>u</v>
      </c>
      <c r="AC18" s="86">
        <f t="shared" si="50"/>
        <v>1</v>
      </c>
      <c r="AD18" s="87">
        <f t="shared" si="3"/>
        <v>0</v>
      </c>
      <c r="AE18" s="88">
        <f t="shared" si="4"/>
        <v>0</v>
      </c>
      <c r="AF18" s="88">
        <f t="shared" si="5"/>
        <v>0</v>
      </c>
      <c r="AG18" s="88">
        <f t="shared" si="6"/>
        <v>0</v>
      </c>
      <c r="AH18" s="88">
        <f t="shared" si="7"/>
        <v>0</v>
      </c>
      <c r="AI18" s="88">
        <f t="shared" si="8"/>
        <v>0</v>
      </c>
      <c r="AJ18" s="88">
        <f t="shared" si="9"/>
        <v>0</v>
      </c>
      <c r="AK18" s="89">
        <f t="shared" si="10"/>
        <v>0</v>
      </c>
      <c r="AL18" s="90">
        <f t="shared" si="11"/>
        <v>0</v>
      </c>
      <c r="AM18" s="88">
        <f t="shared" si="12"/>
        <v>0</v>
      </c>
      <c r="AN18" s="91">
        <f t="shared" si="19"/>
        <v>0</v>
      </c>
      <c r="AO18" s="84">
        <f t="shared" si="13"/>
        <v>0</v>
      </c>
      <c r="AP18" s="88">
        <f t="shared" si="20"/>
        <v>0</v>
      </c>
      <c r="AQ18" s="88">
        <f t="shared" si="14"/>
        <v>0</v>
      </c>
      <c r="AR18" s="48">
        <v>14</v>
      </c>
      <c r="AS18" s="48">
        <f t="shared" si="21"/>
        <v>14</v>
      </c>
      <c r="AT18" s="155" t="str">
        <f>'J01'!AT18:AX18</f>
        <v>Equipe 14</v>
      </c>
      <c r="AU18" s="156"/>
      <c r="AV18" s="156"/>
      <c r="AW18" s="156"/>
      <c r="AX18" s="157"/>
      <c r="AY18" s="4">
        <f t="shared" si="15"/>
        <v>1</v>
      </c>
      <c r="AZ18" s="13">
        <f>'J10'!AY18-AY18</f>
        <v>0</v>
      </c>
      <c r="BA18" s="5" t="str">
        <f>IF(AY18&gt;'J10'!AY18,'J10'!$BA$20,IF(AY18='J10'!AY18,'J10'!$AZ$20,IF(AY18&lt;'J10'!AY18,'J10'!$AY$20)))</f>
        <v>u</v>
      </c>
      <c r="BB18" s="22">
        <f t="shared" si="22"/>
        <v>14</v>
      </c>
      <c r="BC18" s="13">
        <f>SUMPRODUCT(($B$5:$F$14=AT18)*($BW$5:$BW$14))+SUMPRODUCT(($I$5:$M$14=AT18)*($BX$5:$BX$14))+'J10'!BC18</f>
        <v>0</v>
      </c>
      <c r="BD18" s="13">
        <f>SUMPRODUCT(($B$5:$F$14=AT18)*($BY$5:$BY$14))+SUMPRODUCT(($I$5:$M$14=AT18)*($BZ$5:$BZ$14))+'J10'!BD18</f>
        <v>0</v>
      </c>
      <c r="BE18" s="13">
        <f>SUMPRODUCT(($B$5:$F$14=AT18)*($CA$5:$CA$14))+SUMPRODUCT(($I$5:$M$14=AT18)*($CB$5:$CB$14))+'J10'!BE18</f>
        <v>0</v>
      </c>
      <c r="BF18" s="13">
        <f>SUMPRODUCT(($B$5:$F$14=AT18)*($CC$5:$CC$14))+SUMPRODUCT(($I$5:$M$14=AT18)*($CD$5:$CD$14))+'J10'!BF18</f>
        <v>0</v>
      </c>
      <c r="BG18" s="13">
        <f>SUMPRODUCT(($B$5:$F$14=AT18)*($CE$5:$CE$14))+SUMPRODUCT(($I$5:$M$14=AT18)*($CF$5:$CF$14))+'J10'!BG18</f>
        <v>0</v>
      </c>
      <c r="BH18" s="13">
        <f>SUMPRODUCT(($B$5:$F$14=AT18)*($CG$5:$CG$14))+SUMPRODUCT(($I$5:$M$14=AT18)*($CH$5:$CH$14))+'J10'!BH18</f>
        <v>0</v>
      </c>
      <c r="BI18" s="13">
        <f>SUMPRODUCT(($B$5:$F$14=AT18)*($CI$5:$CI$14))+SUMPRODUCT(($I$5:$M$14=AT18)*($CJ$5:$CJ$14))+'J10'!BI18</f>
        <v>0</v>
      </c>
      <c r="BJ18" s="6">
        <f t="shared" si="23"/>
        <v>0</v>
      </c>
      <c r="BK18" s="13">
        <f>SUMPRODUCT(($B$5:$F$14=AT18)*($CK$5:$CK$14))+'J10'!BK18</f>
        <v>0</v>
      </c>
      <c r="BL18" s="13">
        <f>SUMPRODUCT(($B$5:$F$14=AT18)*($CL$5:$CL$14))+'J10'!BL18</f>
        <v>0</v>
      </c>
      <c r="BM18" s="13">
        <f>SUMPRODUCT(($B$5:$F$14=AT18)*($CM$5:$CM$14))+'J10'!BM18</f>
        <v>0</v>
      </c>
      <c r="BN18" s="13">
        <f>SUMPRODUCT(($I$5:$M$14=AT18)*($CN$5:$CN$14))+'J10'!BN18</f>
        <v>0</v>
      </c>
      <c r="BO18" s="13">
        <f>SUMPRODUCT(($I$5:$M$14=AT18)*($CO$5:$CO$14))+'J10'!BO18</f>
        <v>0</v>
      </c>
      <c r="BP18" s="46">
        <f>SUMPRODUCT(($I$5:$M$14=AT18)*($CP$5:$CP$14))+'J10'!BP18</f>
        <v>0</v>
      </c>
      <c r="BQ18" s="44">
        <f t="shared" si="24"/>
        <v>0</v>
      </c>
      <c r="BR18" s="64">
        <f>BQ18+0.0000001</f>
        <v>9.9999999999999995E-8</v>
      </c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4" t="str">
        <f t="shared" si="16"/>
        <v>Equipe 14</v>
      </c>
      <c r="CR18" s="44">
        <f t="shared" si="17"/>
        <v>0</v>
      </c>
      <c r="CS18" s="44">
        <f t="shared" si="18"/>
        <v>1</v>
      </c>
      <c r="CT18" s="44" t="str">
        <f t="shared" si="49"/>
        <v>Equipe 14</v>
      </c>
      <c r="CU18" s="58"/>
      <c r="CV18" s="58"/>
      <c r="CW18" s="58"/>
      <c r="CX18" s="58"/>
      <c r="CY18" s="5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</row>
    <row r="19" spans="1:153" ht="16.5" customHeight="1" x14ac:dyDescent="0.25">
      <c r="A19" s="100"/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47"/>
      <c r="Q19" s="47"/>
      <c r="R19" s="47"/>
      <c r="S19" s="47"/>
      <c r="T19" s="47"/>
      <c r="U19" s="47"/>
      <c r="V19" s="49"/>
      <c r="W19" s="49"/>
      <c r="X19" s="49"/>
      <c r="Y19" s="49"/>
      <c r="Z19" s="49"/>
      <c r="AA19" s="50"/>
      <c r="AB19" s="51"/>
      <c r="AC19" s="50"/>
      <c r="AD19" s="52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142" t="s">
        <v>56</v>
      </c>
      <c r="AP19" s="142"/>
      <c r="AQ19" s="142"/>
      <c r="AR19" s="58"/>
      <c r="AS19" s="58"/>
      <c r="AT19" s="21"/>
      <c r="AU19" s="21"/>
      <c r="AV19" s="21"/>
      <c r="AW19" s="21"/>
      <c r="AX19" s="21"/>
      <c r="AY19" s="60" t="s">
        <v>19</v>
      </c>
      <c r="AZ19" s="60" t="s">
        <v>20</v>
      </c>
      <c r="BA19" s="60" t="s">
        <v>21</v>
      </c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5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58"/>
      <c r="CV19" s="58"/>
      <c r="CW19" s="58"/>
      <c r="CX19" s="58"/>
      <c r="CY19" s="5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</row>
    <row r="20" spans="1:153" ht="16.5" customHeight="1" x14ac:dyDescent="0.25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47"/>
      <c r="Q20" s="47"/>
      <c r="R20" s="47"/>
      <c r="S20" s="47"/>
      <c r="T20" s="47"/>
      <c r="U20" s="47"/>
      <c r="V20" s="53"/>
      <c r="W20" s="53"/>
      <c r="X20" s="53"/>
      <c r="Y20" s="53"/>
      <c r="Z20" s="53"/>
      <c r="AA20" s="54"/>
      <c r="AB20" s="55"/>
      <c r="AC20" s="54"/>
      <c r="AD20" s="56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143">
        <f>SUM(G5:H14)</f>
        <v>0</v>
      </c>
      <c r="AP20" s="143"/>
      <c r="AQ20" s="143"/>
      <c r="AR20" s="58"/>
      <c r="AS20" s="58"/>
      <c r="AT20" s="38"/>
      <c r="AU20" s="38"/>
      <c r="AV20" s="38"/>
      <c r="AW20" s="38"/>
      <c r="AX20" s="38"/>
      <c r="AY20" s="48" t="s">
        <v>19</v>
      </c>
      <c r="AZ20" s="48" t="s">
        <v>20</v>
      </c>
      <c r="BA20" s="48" t="s">
        <v>21</v>
      </c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58"/>
      <c r="CV20" s="58"/>
      <c r="CW20" s="58"/>
      <c r="CX20" s="58"/>
      <c r="CY20" s="5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</row>
    <row r="21" spans="1:153" ht="16.5" customHeight="1" x14ac:dyDescent="0.25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47"/>
      <c r="Q21" s="47"/>
      <c r="R21" s="47"/>
      <c r="S21" s="47"/>
      <c r="T21" s="47"/>
      <c r="U21" s="47"/>
      <c r="V21" s="53"/>
      <c r="W21" s="53"/>
      <c r="X21" s="53"/>
      <c r="Y21" s="53"/>
      <c r="Z21" s="53"/>
      <c r="AA21" s="54"/>
      <c r="AB21" s="55"/>
      <c r="AC21" s="54"/>
      <c r="AD21" s="56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143"/>
      <c r="AP21" s="143"/>
      <c r="AQ21" s="143"/>
      <c r="AR21" s="58"/>
      <c r="AS21" s="58"/>
      <c r="AT21" s="38"/>
      <c r="AU21" s="38"/>
      <c r="AV21" s="38"/>
      <c r="AW21" s="38"/>
      <c r="AX21" s="38"/>
      <c r="AY21" s="58"/>
      <c r="AZ21" s="58"/>
      <c r="BA21" s="63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58"/>
      <c r="CV21" s="58"/>
      <c r="CW21" s="58"/>
      <c r="CX21" s="58"/>
      <c r="CY21" s="5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</row>
    <row r="22" spans="1:153" ht="16.5" customHeight="1" x14ac:dyDescent="0.25">
      <c r="A22" s="100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47"/>
      <c r="Q22" s="47"/>
      <c r="R22" s="47"/>
      <c r="S22" s="47"/>
      <c r="T22" s="47"/>
      <c r="U22" s="47"/>
      <c r="V22" s="53"/>
      <c r="W22" s="53"/>
      <c r="X22" s="53"/>
      <c r="Y22" s="53"/>
      <c r="Z22" s="53"/>
      <c r="AA22" s="54"/>
      <c r="AB22" s="55"/>
      <c r="AC22" s="54"/>
      <c r="AD22" s="56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144" t="s">
        <v>57</v>
      </c>
      <c r="AP22" s="144"/>
      <c r="AQ22" s="144"/>
      <c r="AR22" s="58"/>
      <c r="AS22" s="58"/>
      <c r="AT22" s="38"/>
      <c r="AU22" s="38"/>
      <c r="AV22" s="38"/>
      <c r="AW22" s="38"/>
      <c r="AX22" s="38"/>
      <c r="AY22" s="58"/>
      <c r="AZ22" s="58"/>
      <c r="BA22" s="63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58"/>
      <c r="CV22" s="58"/>
      <c r="CW22" s="58"/>
      <c r="CX22" s="58"/>
      <c r="CY22" s="5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</row>
    <row r="23" spans="1:153" ht="16.5" customHeight="1" x14ac:dyDescent="0.25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47"/>
      <c r="Q23" s="47"/>
      <c r="R23" s="47"/>
      <c r="S23" s="47"/>
      <c r="T23" s="47"/>
      <c r="U23" s="47"/>
      <c r="V23" s="53"/>
      <c r="W23" s="53"/>
      <c r="X23" s="53"/>
      <c r="Y23" s="53"/>
      <c r="Z23" s="53"/>
      <c r="AA23" s="54"/>
      <c r="AB23" s="55"/>
      <c r="AC23" s="54"/>
      <c r="AD23" s="56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144"/>
      <c r="AP23" s="144"/>
      <c r="AQ23" s="144"/>
      <c r="AR23" s="58"/>
      <c r="AS23" s="58"/>
      <c r="AT23" s="38"/>
      <c r="AU23" s="38"/>
      <c r="AV23" s="38"/>
      <c r="AW23" s="38"/>
      <c r="AX23" s="38"/>
      <c r="AY23" s="58"/>
      <c r="AZ23" s="58"/>
      <c r="BA23" s="63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58"/>
      <c r="CV23" s="58"/>
      <c r="CW23" s="58"/>
      <c r="CX23" s="58"/>
      <c r="CY23" s="5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</row>
    <row r="24" spans="1:153" ht="16.5" customHeight="1" x14ac:dyDescent="0.25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47"/>
      <c r="Q24" s="47"/>
      <c r="R24" s="47"/>
      <c r="S24" s="47"/>
      <c r="T24" s="47"/>
      <c r="U24" s="47"/>
      <c r="V24" s="53"/>
      <c r="W24" s="53"/>
      <c r="X24" s="53"/>
      <c r="Y24" s="53"/>
      <c r="Z24" s="53"/>
      <c r="AA24" s="54"/>
      <c r="AB24" s="55"/>
      <c r="AC24" s="54"/>
      <c r="AD24" s="56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143">
        <f>AO20+'J10'!AO24:AP25</f>
        <v>0</v>
      </c>
      <c r="AP24" s="143"/>
      <c r="AQ24" s="143"/>
      <c r="AR24" s="58"/>
      <c r="AS24" s="58"/>
      <c r="AT24" s="38"/>
      <c r="AU24" s="38"/>
      <c r="AV24" s="38"/>
      <c r="AW24" s="38"/>
      <c r="AX24" s="38"/>
      <c r="AY24" s="58"/>
      <c r="AZ24" s="58"/>
      <c r="BA24" s="63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</row>
    <row r="25" spans="1:153" ht="16.5" customHeight="1" x14ac:dyDescent="0.25">
      <c r="A25" s="100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47"/>
      <c r="Q25" s="47"/>
      <c r="R25" s="47"/>
      <c r="S25" s="47"/>
      <c r="T25" s="47"/>
      <c r="U25" s="47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143"/>
      <c r="AP25" s="143"/>
      <c r="AQ25" s="143"/>
      <c r="AR25" s="48"/>
      <c r="AS25" s="48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48"/>
      <c r="EW25" s="48"/>
    </row>
    <row r="26" spans="1:153" ht="16.5" customHeight="1" x14ac:dyDescent="0.25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47"/>
      <c r="Q26" s="47"/>
      <c r="R26" s="47"/>
      <c r="S26" s="47"/>
      <c r="T26" s="47"/>
      <c r="U26" s="47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162" t="s">
        <v>58</v>
      </c>
      <c r="AP26" s="162"/>
      <c r="AQ26" s="162"/>
      <c r="AR26" s="48"/>
      <c r="AS26" s="48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  <c r="EU26" s="48"/>
      <c r="EV26" s="48"/>
      <c r="EW26" s="48"/>
    </row>
    <row r="27" spans="1:153" ht="16.5" customHeight="1" x14ac:dyDescent="0.25">
      <c r="A27" s="100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47"/>
      <c r="Q27" s="47"/>
      <c r="R27" s="47"/>
      <c r="S27" s="47"/>
      <c r="T27" s="47"/>
      <c r="U27" s="47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162"/>
      <c r="AP27" s="162"/>
      <c r="AQ27" s="162"/>
      <c r="AR27" s="48"/>
      <c r="AS27" s="48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  <c r="EU27" s="48"/>
      <c r="EV27" s="48"/>
      <c r="EW27" s="48"/>
    </row>
    <row r="28" spans="1:153" ht="16.5" customHeight="1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47"/>
      <c r="Q28" s="47"/>
      <c r="R28" s="47"/>
      <c r="S28" s="47"/>
      <c r="T28" s="47"/>
      <c r="U28" s="47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146" t="str">
        <f>IF(AE5=0,"",SUM(AI5:AI24)/SUM(AE5:AE24)*2)</f>
        <v/>
      </c>
      <c r="AP28" s="146"/>
      <c r="AQ28" s="146"/>
      <c r="AR28" s="48"/>
      <c r="AS28" s="48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  <c r="EU28" s="48"/>
      <c r="EV28" s="48"/>
      <c r="EW28" s="48"/>
    </row>
    <row r="29" spans="1:153" ht="16.5" customHeight="1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47"/>
      <c r="Q29" s="47"/>
      <c r="R29" s="47"/>
      <c r="S29" s="47"/>
      <c r="T29" s="47"/>
      <c r="U29" s="47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146"/>
      <c r="AP29" s="146"/>
      <c r="AQ29" s="146"/>
      <c r="AR29" s="48"/>
      <c r="AS29" s="48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  <c r="EU29" s="48"/>
      <c r="EV29" s="48"/>
      <c r="EW29" s="48"/>
    </row>
    <row r="30" spans="1:153" ht="16.5" customHeight="1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47"/>
      <c r="Q30" s="47"/>
      <c r="R30" s="47"/>
      <c r="S30" s="47"/>
      <c r="T30" s="47"/>
      <c r="U30" s="47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48"/>
      <c r="AS30" s="48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  <c r="EU30" s="48"/>
      <c r="EV30" s="48"/>
      <c r="EW30" s="48"/>
    </row>
    <row r="31" spans="1:153" ht="16.5" customHeigh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48"/>
      <c r="AS31" s="48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/>
      <c r="EU31" s="48"/>
      <c r="EV31" s="48"/>
      <c r="EW31" s="48"/>
    </row>
    <row r="32" spans="1:153" ht="16.5" customHeight="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48"/>
      <c r="AS32" s="48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48"/>
      <c r="EW32" s="48"/>
    </row>
    <row r="33" spans="1:153" ht="16.5" customHeight="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48"/>
      <c r="AS33" s="48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</row>
    <row r="34" spans="1:153" ht="16.5" customHeight="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48"/>
      <c r="AS34" s="48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48"/>
      <c r="EW34" s="48"/>
    </row>
    <row r="35" spans="1:153" ht="16.5" customHeight="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48"/>
      <c r="AS35" s="48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</row>
    <row r="36" spans="1:153" ht="16.5" customHeight="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48"/>
      <c r="AS36" s="48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</row>
  </sheetData>
  <mergeCells count="129">
    <mergeCell ref="O1:T2"/>
    <mergeCell ref="I1:N2"/>
    <mergeCell ref="A1:H2"/>
    <mergeCell ref="AO19:AQ19"/>
    <mergeCell ref="AO20:AQ21"/>
    <mergeCell ref="AO22:AQ23"/>
    <mergeCell ref="AO24:AQ25"/>
    <mergeCell ref="AO26:AQ27"/>
    <mergeCell ref="AO28:AQ29"/>
    <mergeCell ref="AK3:AK4"/>
    <mergeCell ref="AO3:AQ3"/>
    <mergeCell ref="AL3:AN3"/>
    <mergeCell ref="AJ3:AJ4"/>
    <mergeCell ref="AI3:AI4"/>
    <mergeCell ref="O11:R11"/>
    <mergeCell ref="O10:R10"/>
    <mergeCell ref="O9:R9"/>
    <mergeCell ref="O8:R8"/>
    <mergeCell ref="O7:R7"/>
    <mergeCell ref="B5:F5"/>
    <mergeCell ref="I6:M6"/>
    <mergeCell ref="I5:M5"/>
    <mergeCell ref="V5:Z5"/>
    <mergeCell ref="V1:AQ2"/>
    <mergeCell ref="BB3:BB4"/>
    <mergeCell ref="BN3:BP3"/>
    <mergeCell ref="BK3:BM3"/>
    <mergeCell ref="BI3:BI4"/>
    <mergeCell ref="BH3:BH4"/>
    <mergeCell ref="BG3:BG4"/>
    <mergeCell ref="BF3:BF4"/>
    <mergeCell ref="BE3:BE4"/>
    <mergeCell ref="BD3:BD4"/>
    <mergeCell ref="CN3:CP3"/>
    <mergeCell ref="CK3:CM3"/>
    <mergeCell ref="AT12:AX12"/>
    <mergeCell ref="AT11:AX11"/>
    <mergeCell ref="AT10:AX10"/>
    <mergeCell ref="AT9:AX9"/>
    <mergeCell ref="AT8:AX8"/>
    <mergeCell ref="AT7:AX7"/>
    <mergeCell ref="CJ1:CJ3"/>
    <mergeCell ref="CI1:CI3"/>
    <mergeCell ref="CH1:CH3"/>
    <mergeCell ref="CG1:CG3"/>
    <mergeCell ref="CF1:CF3"/>
    <mergeCell ref="CE1:CE3"/>
    <mergeCell ref="AT1:BP2"/>
    <mergeCell ref="AT3:AX4"/>
    <mergeCell ref="AZ3:BA4"/>
    <mergeCell ref="AY3:AY4"/>
    <mergeCell ref="BJ3:BJ4"/>
    <mergeCell ref="CD1:CD3"/>
    <mergeCell ref="CC1:CC3"/>
    <mergeCell ref="CB1:CB3"/>
    <mergeCell ref="AT6:AX6"/>
    <mergeCell ref="AT5:AX5"/>
    <mergeCell ref="A3:A4"/>
    <mergeCell ref="B3:F4"/>
    <mergeCell ref="H3:H4"/>
    <mergeCell ref="G3:G4"/>
    <mergeCell ref="I3:M4"/>
    <mergeCell ref="AC3:AC4"/>
    <mergeCell ref="B6:F6"/>
    <mergeCell ref="B12:F12"/>
    <mergeCell ref="B11:F11"/>
    <mergeCell ref="B10:F10"/>
    <mergeCell ref="B9:F9"/>
    <mergeCell ref="B8:F8"/>
    <mergeCell ref="B7:F7"/>
    <mergeCell ref="I12:M12"/>
    <mergeCell ref="I11:M11"/>
    <mergeCell ref="I10:M10"/>
    <mergeCell ref="I9:M9"/>
    <mergeCell ref="S11:T11"/>
    <mergeCell ref="S10:T10"/>
    <mergeCell ref="S9:T9"/>
    <mergeCell ref="S8:T8"/>
    <mergeCell ref="S7:T7"/>
    <mergeCell ref="S6:T6"/>
    <mergeCell ref="S5:T5"/>
    <mergeCell ref="A15:O30"/>
    <mergeCell ref="B14:F14"/>
    <mergeCell ref="B13:F13"/>
    <mergeCell ref="I14:M14"/>
    <mergeCell ref="I13:M13"/>
    <mergeCell ref="AH3:AH4"/>
    <mergeCell ref="AG3:AG4"/>
    <mergeCell ref="AF3:AF4"/>
    <mergeCell ref="AE3:AE4"/>
    <mergeCell ref="AD3:AD4"/>
    <mergeCell ref="V6:Z6"/>
    <mergeCell ref="N3:N4"/>
    <mergeCell ref="V3:Z4"/>
    <mergeCell ref="AA3:AB4"/>
    <mergeCell ref="S3:T4"/>
    <mergeCell ref="O6:R6"/>
    <mergeCell ref="O5:R5"/>
    <mergeCell ref="O3:R4"/>
    <mergeCell ref="I8:M8"/>
    <mergeCell ref="I7:M7"/>
    <mergeCell ref="V12:Z12"/>
    <mergeCell ref="V11:Z11"/>
    <mergeCell ref="V10:Z10"/>
    <mergeCell ref="V9:Z9"/>
    <mergeCell ref="V18:Z18"/>
    <mergeCell ref="V17:Z17"/>
    <mergeCell ref="V16:Z16"/>
    <mergeCell ref="V15:Z15"/>
    <mergeCell ref="V14:Z14"/>
    <mergeCell ref="V13:Z13"/>
    <mergeCell ref="V8:Z8"/>
    <mergeCell ref="V7:Z7"/>
    <mergeCell ref="CA1:CA3"/>
    <mergeCell ref="BZ1:BZ3"/>
    <mergeCell ref="BY1:BY3"/>
    <mergeCell ref="BX1:BX3"/>
    <mergeCell ref="BW1:BW3"/>
    <mergeCell ref="BV1:BV3"/>
    <mergeCell ref="BU1:BU3"/>
    <mergeCell ref="BT1:BT3"/>
    <mergeCell ref="BS1:BS3"/>
    <mergeCell ref="AT18:AX18"/>
    <mergeCell ref="AT17:AX17"/>
    <mergeCell ref="AT16:AX16"/>
    <mergeCell ref="AT15:AX15"/>
    <mergeCell ref="AT14:AX14"/>
    <mergeCell ref="AT13:AX13"/>
    <mergeCell ref="BC3:BC4"/>
  </mergeCells>
  <conditionalFormatting sqref="AA5:AA24">
    <cfRule type="cellIs" dxfId="64" priority="3" operator="lessThan">
      <formula>0</formula>
    </cfRule>
    <cfRule type="cellIs" dxfId="63" priority="4" operator="greaterThan">
      <formula>0</formula>
    </cfRule>
  </conditionalFormatting>
  <conditionalFormatting sqref="AB5:AB24">
    <cfRule type="cellIs" dxfId="62" priority="1" operator="equal">
      <formula>"q"</formula>
    </cfRule>
    <cfRule type="cellIs" dxfId="61" priority="2" operator="equal">
      <formula>"p"</formula>
    </cfRule>
  </conditionalFormatting>
  <dataValidations count="2">
    <dataValidation type="list" allowBlank="1" showInputMessage="1" showErrorMessage="1" sqref="I12:M14 B12:F14">
      <formula1>Lesclubs</formula1>
    </dataValidation>
    <dataValidation type="list" allowBlank="1" showInputMessage="1" showErrorMessage="1" sqref="B5:F11 I5:M11">
      <formula1>Lesengagés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R36"/>
  <sheetViews>
    <sheetView workbookViewId="0">
      <selection sqref="A1:H2"/>
    </sheetView>
  </sheetViews>
  <sheetFormatPr baseColWidth="10" defaultRowHeight="16.5" customHeight="1" x14ac:dyDescent="0.25"/>
  <cols>
    <col min="1" max="14" width="5.42578125" style="2" customWidth="1"/>
    <col min="15" max="18" width="6.7109375" style="2" customWidth="1"/>
    <col min="19" max="43" width="5.42578125" style="2" customWidth="1"/>
    <col min="44" max="45" width="5.42578125" style="3" hidden="1" customWidth="1"/>
    <col min="46" max="68" width="5.42578125" style="2" hidden="1" customWidth="1"/>
    <col min="69" max="70" width="26.28515625" style="3" hidden="1" customWidth="1"/>
    <col min="71" max="94" width="5.42578125" style="3" hidden="1" customWidth="1"/>
    <col min="95" max="95" width="38.85546875" style="3" hidden="1" customWidth="1"/>
    <col min="96" max="96" width="22.28515625" style="3" hidden="1" customWidth="1"/>
    <col min="97" max="97" width="5.42578125" style="3" hidden="1" customWidth="1"/>
    <col min="98" max="98" width="38.85546875" style="3" hidden="1" customWidth="1"/>
    <col min="99" max="210" width="5.42578125" style="3" customWidth="1"/>
    <col min="211" max="215" width="5.42578125" style="2" customWidth="1"/>
    <col min="216" max="378" width="5.42578125" style="1" customWidth="1"/>
    <col min="379" max="382" width="11" style="1"/>
  </cols>
  <sheetData>
    <row r="1" spans="1:153" ht="16.5" customHeight="1" thickTop="1" x14ac:dyDescent="0.25">
      <c r="A1" s="158" t="str">
        <f>'J01'!A1:C2</f>
        <v>Nom du Championnat</v>
      </c>
      <c r="B1" s="159"/>
      <c r="C1" s="159"/>
      <c r="D1" s="159"/>
      <c r="E1" s="159"/>
      <c r="F1" s="159"/>
      <c r="G1" s="159"/>
      <c r="H1" s="159"/>
      <c r="I1" s="134" t="str">
        <f>'J01'!H1:K2</f>
        <v>2016-2017</v>
      </c>
      <c r="J1" s="135"/>
      <c r="K1" s="135"/>
      <c r="L1" s="135"/>
      <c r="M1" s="135"/>
      <c r="N1" s="136"/>
      <c r="O1" s="130" t="s">
        <v>38</v>
      </c>
      <c r="P1" s="130"/>
      <c r="Q1" s="130"/>
      <c r="R1" s="130"/>
      <c r="S1" s="130"/>
      <c r="T1" s="131"/>
      <c r="U1" s="24"/>
      <c r="V1" s="153" t="s">
        <v>2</v>
      </c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48"/>
      <c r="AS1" s="48"/>
      <c r="AT1" s="129" t="s">
        <v>2</v>
      </c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48"/>
      <c r="BR1" s="48"/>
      <c r="BS1" s="95" t="s">
        <v>13</v>
      </c>
      <c r="BT1" s="95" t="s">
        <v>14</v>
      </c>
      <c r="BU1" s="95" t="s">
        <v>13</v>
      </c>
      <c r="BV1" s="95" t="s">
        <v>14</v>
      </c>
      <c r="BW1" s="95" t="s">
        <v>13</v>
      </c>
      <c r="BX1" s="95" t="s">
        <v>14</v>
      </c>
      <c r="BY1" s="95" t="s">
        <v>13</v>
      </c>
      <c r="BZ1" s="95" t="s">
        <v>14</v>
      </c>
      <c r="CA1" s="95" t="s">
        <v>13</v>
      </c>
      <c r="CB1" s="95" t="s">
        <v>14</v>
      </c>
      <c r="CC1" s="95" t="s">
        <v>13</v>
      </c>
      <c r="CD1" s="95" t="s">
        <v>14</v>
      </c>
      <c r="CE1" s="95" t="s">
        <v>13</v>
      </c>
      <c r="CF1" s="95" t="s">
        <v>14</v>
      </c>
      <c r="CG1" s="95" t="s">
        <v>13</v>
      </c>
      <c r="CH1" s="95" t="s">
        <v>14</v>
      </c>
      <c r="CI1" s="95" t="s">
        <v>13</v>
      </c>
      <c r="CJ1" s="95" t="s">
        <v>14</v>
      </c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  <c r="DO1" s="48"/>
      <c r="DP1" s="48"/>
      <c r="DQ1" s="48"/>
      <c r="DR1" s="48"/>
      <c r="DS1" s="48"/>
      <c r="DT1" s="48"/>
      <c r="DU1" s="48"/>
      <c r="DV1" s="48"/>
      <c r="DW1" s="48"/>
      <c r="DX1" s="48"/>
      <c r="DY1" s="48"/>
      <c r="DZ1" s="48"/>
      <c r="EA1" s="48"/>
      <c r="EB1" s="48"/>
      <c r="EC1" s="48"/>
      <c r="ED1" s="48"/>
      <c r="EE1" s="48"/>
      <c r="EF1" s="48"/>
      <c r="EG1" s="48"/>
      <c r="EH1" s="48"/>
      <c r="EI1" s="48"/>
      <c r="EJ1" s="48"/>
      <c r="EK1" s="48"/>
      <c r="EL1" s="48"/>
      <c r="EM1" s="48"/>
      <c r="EN1" s="48"/>
      <c r="EO1" s="48"/>
      <c r="EP1" s="48"/>
      <c r="EQ1" s="48"/>
      <c r="ER1" s="48"/>
      <c r="ES1" s="48"/>
      <c r="ET1" s="48"/>
      <c r="EU1" s="48"/>
      <c r="EV1" s="48"/>
      <c r="EW1" s="48"/>
    </row>
    <row r="2" spans="1:153" ht="16.5" customHeight="1" thickBot="1" x14ac:dyDescent="0.3">
      <c r="A2" s="160"/>
      <c r="B2" s="161"/>
      <c r="C2" s="161"/>
      <c r="D2" s="161"/>
      <c r="E2" s="161"/>
      <c r="F2" s="161"/>
      <c r="G2" s="161"/>
      <c r="H2" s="161"/>
      <c r="I2" s="137"/>
      <c r="J2" s="138"/>
      <c r="K2" s="138"/>
      <c r="L2" s="138"/>
      <c r="M2" s="138"/>
      <c r="N2" s="139"/>
      <c r="O2" s="132"/>
      <c r="P2" s="132"/>
      <c r="Q2" s="132"/>
      <c r="R2" s="132"/>
      <c r="S2" s="132"/>
      <c r="T2" s="133"/>
      <c r="U2" s="2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48"/>
      <c r="AS2" s="48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48"/>
      <c r="BR2" s="48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  <c r="CH2" s="95"/>
      <c r="CI2" s="95"/>
      <c r="CJ2" s="95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</row>
    <row r="3" spans="1:153" ht="16.5" customHeight="1" thickTop="1" x14ac:dyDescent="0.25">
      <c r="A3" s="119" t="s">
        <v>3</v>
      </c>
      <c r="B3" s="120" t="s">
        <v>4</v>
      </c>
      <c r="C3" s="120"/>
      <c r="D3" s="120"/>
      <c r="E3" s="120"/>
      <c r="F3" s="120"/>
      <c r="G3" s="120" t="s">
        <v>5</v>
      </c>
      <c r="H3" s="120" t="s">
        <v>5</v>
      </c>
      <c r="I3" s="120" t="s">
        <v>4</v>
      </c>
      <c r="J3" s="120"/>
      <c r="K3" s="120"/>
      <c r="L3" s="120"/>
      <c r="M3" s="120"/>
      <c r="N3" s="106" t="s">
        <v>3</v>
      </c>
      <c r="O3" s="116" t="s">
        <v>54</v>
      </c>
      <c r="P3" s="117"/>
      <c r="Q3" s="117"/>
      <c r="R3" s="111"/>
      <c r="S3" s="111" t="s">
        <v>55</v>
      </c>
      <c r="T3" s="112"/>
      <c r="U3" s="24"/>
      <c r="V3" s="102" t="s">
        <v>4</v>
      </c>
      <c r="W3" s="102"/>
      <c r="X3" s="102"/>
      <c r="Y3" s="102"/>
      <c r="Z3" s="107"/>
      <c r="AA3" s="104" t="s">
        <v>6</v>
      </c>
      <c r="AB3" s="109"/>
      <c r="AC3" s="121" t="s">
        <v>32</v>
      </c>
      <c r="AD3" s="104" t="s">
        <v>8</v>
      </c>
      <c r="AE3" s="102" t="s">
        <v>9</v>
      </c>
      <c r="AF3" s="102" t="s">
        <v>10</v>
      </c>
      <c r="AG3" s="102" t="s">
        <v>11</v>
      </c>
      <c r="AH3" s="102" t="s">
        <v>3</v>
      </c>
      <c r="AI3" s="102" t="s">
        <v>15</v>
      </c>
      <c r="AJ3" s="102" t="s">
        <v>16</v>
      </c>
      <c r="AK3" s="109" t="s">
        <v>12</v>
      </c>
      <c r="AL3" s="147" t="s">
        <v>13</v>
      </c>
      <c r="AM3" s="102"/>
      <c r="AN3" s="107"/>
      <c r="AO3" s="104" t="s">
        <v>14</v>
      </c>
      <c r="AP3" s="102"/>
      <c r="AQ3" s="102"/>
      <c r="AR3" s="48"/>
      <c r="AS3" s="48"/>
      <c r="AT3" s="99" t="s">
        <v>4</v>
      </c>
      <c r="AU3" s="99"/>
      <c r="AV3" s="99"/>
      <c r="AW3" s="99"/>
      <c r="AX3" s="99"/>
      <c r="AY3" s="99" t="s">
        <v>7</v>
      </c>
      <c r="AZ3" s="99" t="s">
        <v>6</v>
      </c>
      <c r="BA3" s="99"/>
      <c r="BB3" s="99" t="s">
        <v>7</v>
      </c>
      <c r="BC3" s="99" t="s">
        <v>8</v>
      </c>
      <c r="BD3" s="99" t="s">
        <v>9</v>
      </c>
      <c r="BE3" s="99" t="s">
        <v>10</v>
      </c>
      <c r="BF3" s="99" t="s">
        <v>11</v>
      </c>
      <c r="BG3" s="99" t="s">
        <v>3</v>
      </c>
      <c r="BH3" s="99" t="s">
        <v>15</v>
      </c>
      <c r="BI3" s="99" t="s">
        <v>16</v>
      </c>
      <c r="BJ3" s="99" t="s">
        <v>12</v>
      </c>
      <c r="BK3" s="99" t="s">
        <v>13</v>
      </c>
      <c r="BL3" s="99"/>
      <c r="BM3" s="99"/>
      <c r="BN3" s="99" t="s">
        <v>14</v>
      </c>
      <c r="BO3" s="99"/>
      <c r="BP3" s="99"/>
      <c r="BQ3" s="48"/>
      <c r="BR3" s="48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128" t="s">
        <v>13</v>
      </c>
      <c r="CL3" s="128"/>
      <c r="CM3" s="128"/>
      <c r="CN3" s="128" t="s">
        <v>14</v>
      </c>
      <c r="CO3" s="128"/>
      <c r="CP3" s="12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</row>
    <row r="4" spans="1:153" ht="16.5" customHeight="1" thickBot="1" x14ac:dyDescent="0.3">
      <c r="A4" s="119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06"/>
      <c r="O4" s="116"/>
      <c r="P4" s="117"/>
      <c r="Q4" s="117"/>
      <c r="R4" s="111"/>
      <c r="S4" s="111"/>
      <c r="T4" s="112"/>
      <c r="U4" s="24"/>
      <c r="V4" s="103"/>
      <c r="W4" s="103"/>
      <c r="X4" s="103"/>
      <c r="Y4" s="103"/>
      <c r="Z4" s="108"/>
      <c r="AA4" s="105"/>
      <c r="AB4" s="110"/>
      <c r="AC4" s="122"/>
      <c r="AD4" s="105"/>
      <c r="AE4" s="103"/>
      <c r="AF4" s="103"/>
      <c r="AG4" s="103"/>
      <c r="AH4" s="103"/>
      <c r="AI4" s="103"/>
      <c r="AJ4" s="103"/>
      <c r="AK4" s="110"/>
      <c r="AL4" s="40" t="s">
        <v>10</v>
      </c>
      <c r="AM4" s="41" t="s">
        <v>11</v>
      </c>
      <c r="AN4" s="42" t="s">
        <v>3</v>
      </c>
      <c r="AO4" s="43" t="s">
        <v>10</v>
      </c>
      <c r="AP4" s="41" t="s">
        <v>11</v>
      </c>
      <c r="AQ4" s="41" t="s">
        <v>3</v>
      </c>
      <c r="AR4" s="48"/>
      <c r="AS4" s="48" t="s">
        <v>7</v>
      </c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4" t="s">
        <v>10</v>
      </c>
      <c r="BL4" s="4" t="s">
        <v>11</v>
      </c>
      <c r="BM4" s="4" t="s">
        <v>3</v>
      </c>
      <c r="BN4" s="4" t="s">
        <v>10</v>
      </c>
      <c r="BO4" s="4" t="s">
        <v>11</v>
      </c>
      <c r="BP4" s="46" t="s">
        <v>3</v>
      </c>
      <c r="BQ4" s="44" t="s">
        <v>17</v>
      </c>
      <c r="BR4" s="44" t="s">
        <v>17</v>
      </c>
      <c r="BS4" s="44" t="s">
        <v>3</v>
      </c>
      <c r="BT4" s="44" t="s">
        <v>3</v>
      </c>
      <c r="BU4" s="44" t="s">
        <v>8</v>
      </c>
      <c r="BV4" s="44" t="s">
        <v>8</v>
      </c>
      <c r="BW4" s="44" t="s">
        <v>18</v>
      </c>
      <c r="BX4" s="44" t="s">
        <v>18</v>
      </c>
      <c r="BY4" s="44" t="s">
        <v>9</v>
      </c>
      <c r="BZ4" s="44" t="s">
        <v>9</v>
      </c>
      <c r="CA4" s="44" t="s">
        <v>10</v>
      </c>
      <c r="CB4" s="44" t="s">
        <v>10</v>
      </c>
      <c r="CC4" s="44" t="s">
        <v>11</v>
      </c>
      <c r="CD4" s="44" t="s">
        <v>11</v>
      </c>
      <c r="CE4" s="44" t="s">
        <v>3</v>
      </c>
      <c r="CF4" s="44" t="s">
        <v>3</v>
      </c>
      <c r="CG4" s="44" t="s">
        <v>15</v>
      </c>
      <c r="CH4" s="44" t="s">
        <v>15</v>
      </c>
      <c r="CI4" s="44" t="s">
        <v>16</v>
      </c>
      <c r="CJ4" s="44" t="s">
        <v>16</v>
      </c>
      <c r="CK4" s="44" t="s">
        <v>10</v>
      </c>
      <c r="CL4" s="44" t="s">
        <v>11</v>
      </c>
      <c r="CM4" s="44" t="s">
        <v>3</v>
      </c>
      <c r="CN4" s="44" t="s">
        <v>10</v>
      </c>
      <c r="CO4" s="44" t="s">
        <v>11</v>
      </c>
      <c r="CP4" s="45" t="s">
        <v>3</v>
      </c>
      <c r="CQ4" s="44" t="s">
        <v>4</v>
      </c>
      <c r="CR4" s="44" t="s">
        <v>17</v>
      </c>
      <c r="CS4" s="44" t="s">
        <v>7</v>
      </c>
      <c r="CT4" s="44" t="s">
        <v>4</v>
      </c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</row>
    <row r="5" spans="1:153" ht="16.5" customHeight="1" thickTop="1" x14ac:dyDescent="0.25">
      <c r="A5" s="72"/>
      <c r="B5" s="118"/>
      <c r="C5" s="118"/>
      <c r="D5" s="118"/>
      <c r="E5" s="118"/>
      <c r="F5" s="118"/>
      <c r="G5" s="20"/>
      <c r="H5" s="20"/>
      <c r="I5" s="118"/>
      <c r="J5" s="118"/>
      <c r="K5" s="118"/>
      <c r="L5" s="118"/>
      <c r="M5" s="118"/>
      <c r="N5" s="71"/>
      <c r="O5" s="113"/>
      <c r="P5" s="114"/>
      <c r="Q5" s="114"/>
      <c r="R5" s="115"/>
      <c r="S5" s="126"/>
      <c r="T5" s="127"/>
      <c r="U5" s="24"/>
      <c r="V5" s="151" t="str">
        <f t="shared" ref="V5:V18" si="0">VLOOKUP(AR5,$AS$5:$AX$18,2,0)</f>
        <v>Equipe 01</v>
      </c>
      <c r="W5" s="151"/>
      <c r="X5" s="151"/>
      <c r="Y5" s="151"/>
      <c r="Z5" s="152"/>
      <c r="AA5" s="76">
        <f t="shared" ref="AA5:AA18" si="1">VLOOKUP(V5,$AT$5:$BP$18,7,0)</f>
        <v>0</v>
      </c>
      <c r="AB5" s="77" t="str">
        <f t="shared" ref="AB5:AB18" si="2">VLOOKUP(V5,$AT$5:$BP$18,8,0)</f>
        <v>u</v>
      </c>
      <c r="AC5" s="78">
        <v>1</v>
      </c>
      <c r="AD5" s="79">
        <f t="shared" ref="AD5:AD18" si="3">VLOOKUP(V5,$AT$5:$BP$18,10,0)</f>
        <v>0</v>
      </c>
      <c r="AE5" s="80">
        <f t="shared" ref="AE5:AE18" si="4">VLOOKUP(V5,$AT$5:$BP$18,11,0)</f>
        <v>0</v>
      </c>
      <c r="AF5" s="80">
        <f t="shared" ref="AF5:AF18" si="5">VLOOKUP(V5,$AT$5:$BP$18,12,0)</f>
        <v>0</v>
      </c>
      <c r="AG5" s="80">
        <f t="shared" ref="AG5:AG18" si="6">VLOOKUP(V5,$AT$5:$BP$18,13,0)</f>
        <v>0</v>
      </c>
      <c r="AH5" s="80">
        <f t="shared" ref="AH5:AH18" si="7">VLOOKUP(V5,$AT$5:$BP$18,14,0)</f>
        <v>0</v>
      </c>
      <c r="AI5" s="80">
        <f t="shared" ref="AI5:AI18" si="8">VLOOKUP(V5,$AT$5:$BP$18,15,0)</f>
        <v>0</v>
      </c>
      <c r="AJ5" s="80">
        <f t="shared" ref="AJ5:AJ18" si="9">VLOOKUP(V5,$AT$5:$BP$18,16,0)</f>
        <v>0</v>
      </c>
      <c r="AK5" s="81">
        <f t="shared" ref="AK5:AK18" si="10">VLOOKUP(V5,$AT$5:$BP$18,17,0)</f>
        <v>0</v>
      </c>
      <c r="AL5" s="82">
        <f t="shared" ref="AL5:AL18" si="11">VLOOKUP(V5,$AT$5:$BP$18,18,0)</f>
        <v>0</v>
      </c>
      <c r="AM5" s="80">
        <f t="shared" ref="AM5:AM18" si="12">VLOOKUP(V5,$AT$5:$BP$18,19,0)</f>
        <v>0</v>
      </c>
      <c r="AN5" s="83">
        <f>VLOOKUP(V5,$AT$5:$BP$18,20,0)</f>
        <v>0</v>
      </c>
      <c r="AO5" s="76">
        <f t="shared" ref="AO5:AO18" si="13">VLOOKUP(V5,$AT$5:$BP$18,21,0)</f>
        <v>0</v>
      </c>
      <c r="AP5" s="80">
        <f>VLOOKUP(V5,$AT$5:$BP$18,22,0)</f>
        <v>0</v>
      </c>
      <c r="AQ5" s="80">
        <f t="shared" ref="AQ5:AQ18" si="14">VLOOKUP(V5,$AT$5:$BP$18,23,0)</f>
        <v>0</v>
      </c>
      <c r="AR5" s="48">
        <v>1</v>
      </c>
      <c r="AS5" s="48">
        <f>BB5</f>
        <v>1</v>
      </c>
      <c r="AT5" s="155" t="str">
        <f>'J01'!AT5:AX5</f>
        <v>Equipe 01</v>
      </c>
      <c r="AU5" s="156"/>
      <c r="AV5" s="156"/>
      <c r="AW5" s="156"/>
      <c r="AX5" s="157"/>
      <c r="AY5" s="4">
        <f t="shared" ref="AY5:AY18" si="15">RANK(BQ5,$BQ$5:$BQ$18)</f>
        <v>1</v>
      </c>
      <c r="AZ5" s="4">
        <f>'J11'!AY5-AY5</f>
        <v>0</v>
      </c>
      <c r="BA5" s="5" t="str">
        <f>IF(AY5&gt;'J11'!AY5,'J11'!$BA$20,IF(AY5='J11'!AY5,'J11'!$AZ$20,IF(AY5&lt;'J11'!AY5,'J11'!$AY$20)))</f>
        <v>u</v>
      </c>
      <c r="BB5" s="4">
        <f>RANK(BR5,$BR$5:$BR$18)</f>
        <v>1</v>
      </c>
      <c r="BC5" s="4">
        <f>SUMPRODUCT(($B$5:$F$14=AT5)*($BW$5:$BW$14))+SUMPRODUCT(($I$5:$M$14=AT5)*($BX$5:$BX$14))+'J11'!BC5</f>
        <v>0</v>
      </c>
      <c r="BD5" s="4">
        <f>SUMPRODUCT(($B$5:$F$14=AT5)*($BY$5:$BY$14))+SUMPRODUCT(($I$5:$M$14=AT5)*($BZ$5:$BZ$14))+'J11'!BD5</f>
        <v>0</v>
      </c>
      <c r="BE5" s="4">
        <f>SUMPRODUCT(($B$5:$F$14=AT5)*($CA$5:$CA$14))+SUMPRODUCT(($I$5:$M$14=AT5)*($CB$5:$CB$14))+'J11'!BE5</f>
        <v>0</v>
      </c>
      <c r="BF5" s="4">
        <f>SUMPRODUCT(($B$5:$F$14=AT5)*($CC$5:$CC$14))+SUMPRODUCT(($I$5:$M$14=AT5)*($CD$5:$CD$14))+'J11'!BF5</f>
        <v>0</v>
      </c>
      <c r="BG5" s="4">
        <f>SUMPRODUCT(($B$5:$F$14=AT5)*($CE$5:$CE$14))+SUMPRODUCT(($I$5:$M$14=AT5)*($CF$5:$CF$14))+'J11'!BG5</f>
        <v>0</v>
      </c>
      <c r="BH5" s="4">
        <f>SUMPRODUCT(($B$5:$F$14=AT5)*($CG$5:$CG$14))+SUMPRODUCT(($I$5:$M$14=AT5)*($CH$5:$CH$14))+'J11'!BH5</f>
        <v>0</v>
      </c>
      <c r="BI5" s="4">
        <f>SUMPRODUCT(($B$5:$F$14=AT5)*($CI$5:$CI$14))+SUMPRODUCT(($I$5:$M$14=AT5)*($CJ$5:$CJ$14))+'J11'!BI5</f>
        <v>0</v>
      </c>
      <c r="BJ5" s="4">
        <f>BH5-BI5</f>
        <v>0</v>
      </c>
      <c r="BK5" s="4">
        <f>SUMPRODUCT(($B$5:$F$14=AT5)*($CK$5:$CK$14))+'J11'!BK5</f>
        <v>0</v>
      </c>
      <c r="BL5" s="4">
        <f>SUMPRODUCT(($B$5:$F$14=AT5)*($CL$5:$CL$14))+'J11'!BL5</f>
        <v>0</v>
      </c>
      <c r="BM5" s="4">
        <f>SUMPRODUCT(($B$5:$F$14=AT5)*($CM$5:$CM$14))+'J11'!BM5</f>
        <v>0</v>
      </c>
      <c r="BN5" s="4">
        <f>SUMPRODUCT(($I$5:$M$14=AT5)*($CN$5:$CN$14))+'J11'!BN5</f>
        <v>0</v>
      </c>
      <c r="BO5" s="4">
        <f>SUMPRODUCT(($I$5:$M$14=AT5)*($CO$5:$CO$14))+'J11'!BO5</f>
        <v>0</v>
      </c>
      <c r="BP5" s="46">
        <f>SUMPRODUCT(($I$5:$M$14=AT5)*($CP$5:$CP$14))+'J11'!BP5</f>
        <v>0</v>
      </c>
      <c r="BQ5" s="44">
        <f>SUM(BC5*1000+(BJ5)/100+(BH5)/1000)</f>
        <v>0</v>
      </c>
      <c r="BR5" s="64">
        <f>BQ5+0.0000014</f>
        <v>1.3999999999999999E-6</v>
      </c>
      <c r="BS5" s="44">
        <f>A5</f>
        <v>0</v>
      </c>
      <c r="BT5" s="44">
        <f>N5</f>
        <v>0</v>
      </c>
      <c r="BU5" s="44">
        <f>IF(G5="",0,IF(G5&gt;H5,3,IF(G5=H5,1,IF(G5&lt;H5,0))))</f>
        <v>0</v>
      </c>
      <c r="BV5" s="44">
        <f>IF(H5="",0,IF(H5&gt;G5,3,IF(H5=G5,1,IF(H5&lt;G5,0))))</f>
        <v>0</v>
      </c>
      <c r="BW5" s="44">
        <f>BU5-BS5</f>
        <v>0</v>
      </c>
      <c r="BX5" s="44">
        <f>BV5-BT5</f>
        <v>0</v>
      </c>
      <c r="BY5" s="44">
        <f>IF(G5="",0,1)</f>
        <v>0</v>
      </c>
      <c r="BZ5" s="44">
        <f>IF(H5="",0,1)</f>
        <v>0</v>
      </c>
      <c r="CA5" s="44" t="b">
        <f>IF(G5&lt;&gt;"",IF(G5&gt;H5,1))</f>
        <v>0</v>
      </c>
      <c r="CB5" s="44" t="b">
        <f>IF(H5&lt;&gt;"",IF(H5&gt;G5,1))</f>
        <v>0</v>
      </c>
      <c r="CC5" s="44" t="b">
        <f>IF(G5&lt;&gt;"",IF(G5=H5,1))</f>
        <v>0</v>
      </c>
      <c r="CD5" s="44" t="b">
        <f>IF(H5&lt;&gt;"",IF(H5=G5,1))</f>
        <v>0</v>
      </c>
      <c r="CE5" s="44" t="b">
        <f>IF(G5&lt;&gt;"",IF(G5&lt;H5,1))</f>
        <v>0</v>
      </c>
      <c r="CF5" s="44" t="b">
        <f>IF(H5&lt;&gt;"",IF(H5&lt;G5,1))</f>
        <v>0</v>
      </c>
      <c r="CG5" s="44">
        <f>G5</f>
        <v>0</v>
      </c>
      <c r="CH5" s="44">
        <f>H5</f>
        <v>0</v>
      </c>
      <c r="CI5" s="44">
        <f>H5</f>
        <v>0</v>
      </c>
      <c r="CJ5" s="44">
        <f>G5</f>
        <v>0</v>
      </c>
      <c r="CK5" s="44" t="b">
        <f>IF(G5&lt;&gt;"",IF(G5&gt;H5,1))</f>
        <v>0</v>
      </c>
      <c r="CL5" s="44" t="b">
        <f>IF(G5&lt;&gt;"",IF(G5=H5,1))</f>
        <v>0</v>
      </c>
      <c r="CM5" s="44" t="b">
        <f>IF(G5&lt;&gt;"",IF(G5&lt;H5,1))</f>
        <v>0</v>
      </c>
      <c r="CN5" s="44" t="b">
        <f>IF(H5&lt;&gt;"",IF(H5&gt;G5,1))</f>
        <v>0</v>
      </c>
      <c r="CO5" s="44" t="b">
        <f>IF(H5&lt;&gt;"",IF(H5=G5,1))</f>
        <v>0</v>
      </c>
      <c r="CP5" s="45" t="b">
        <f>IF(H5&lt;&gt;"",IF(H5&lt;G5,1))</f>
        <v>0</v>
      </c>
      <c r="CQ5" s="44" t="str">
        <f t="shared" ref="CQ5:CQ18" si="16">VLOOKUP(AR5,$AS$5:$AX$18,2,0)</f>
        <v>Equipe 01</v>
      </c>
      <c r="CR5" s="44">
        <f t="shared" ref="CR5:CR18" si="17">VLOOKUP(CQ5,$AT$5:$BQ$18,24,0)</f>
        <v>0</v>
      </c>
      <c r="CS5" s="44">
        <f t="shared" ref="CS5:CS18" si="18">RANK(CR5,$CR$5:$CR$18)</f>
        <v>1</v>
      </c>
      <c r="CT5" s="44" t="str">
        <f>AT5</f>
        <v>Equipe 01</v>
      </c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</row>
    <row r="6" spans="1:153" ht="16.5" customHeight="1" x14ac:dyDescent="0.25">
      <c r="A6" s="72"/>
      <c r="B6" s="118"/>
      <c r="C6" s="118"/>
      <c r="D6" s="118"/>
      <c r="E6" s="118"/>
      <c r="F6" s="118"/>
      <c r="G6" s="20"/>
      <c r="H6" s="20"/>
      <c r="I6" s="118"/>
      <c r="J6" s="118"/>
      <c r="K6" s="118"/>
      <c r="L6" s="118"/>
      <c r="M6" s="118"/>
      <c r="N6" s="71"/>
      <c r="O6" s="113"/>
      <c r="P6" s="114"/>
      <c r="Q6" s="114"/>
      <c r="R6" s="115"/>
      <c r="S6" s="126"/>
      <c r="T6" s="127"/>
      <c r="U6" s="24"/>
      <c r="V6" s="93" t="str">
        <f t="shared" si="0"/>
        <v>Equipe 02</v>
      </c>
      <c r="W6" s="93"/>
      <c r="X6" s="93"/>
      <c r="Y6" s="93"/>
      <c r="Z6" s="94"/>
      <c r="AA6" s="84">
        <f t="shared" si="1"/>
        <v>0</v>
      </c>
      <c r="AB6" s="85" t="str">
        <f t="shared" si="2"/>
        <v>u</v>
      </c>
      <c r="AC6" s="86">
        <f>IF(CR6=CR5,CS5,CS6)</f>
        <v>1</v>
      </c>
      <c r="AD6" s="87">
        <f t="shared" si="3"/>
        <v>0</v>
      </c>
      <c r="AE6" s="88">
        <f t="shared" si="4"/>
        <v>0</v>
      </c>
      <c r="AF6" s="88">
        <f t="shared" si="5"/>
        <v>0</v>
      </c>
      <c r="AG6" s="88">
        <f t="shared" si="6"/>
        <v>0</v>
      </c>
      <c r="AH6" s="88">
        <f t="shared" si="7"/>
        <v>0</v>
      </c>
      <c r="AI6" s="88">
        <f t="shared" si="8"/>
        <v>0</v>
      </c>
      <c r="AJ6" s="88">
        <f t="shared" si="9"/>
        <v>0</v>
      </c>
      <c r="AK6" s="89">
        <f t="shared" si="10"/>
        <v>0</v>
      </c>
      <c r="AL6" s="90">
        <f t="shared" si="11"/>
        <v>0</v>
      </c>
      <c r="AM6" s="88">
        <f t="shared" si="12"/>
        <v>0</v>
      </c>
      <c r="AN6" s="91">
        <f t="shared" ref="AN6:AN18" si="19">VLOOKUP(V6,$AT$5:$BP$18,20,0)</f>
        <v>0</v>
      </c>
      <c r="AO6" s="84">
        <f t="shared" si="13"/>
        <v>0</v>
      </c>
      <c r="AP6" s="88">
        <f t="shared" ref="AP6:AP18" si="20">VLOOKUP(V6,$AT$5:$BP$18,22,0)</f>
        <v>0</v>
      </c>
      <c r="AQ6" s="88">
        <f t="shared" si="14"/>
        <v>0</v>
      </c>
      <c r="AR6" s="48">
        <v>2</v>
      </c>
      <c r="AS6" s="48">
        <f t="shared" ref="AS6:AS18" si="21">BB6</f>
        <v>2</v>
      </c>
      <c r="AT6" s="155" t="str">
        <f>'J01'!AT6:AX6</f>
        <v>Equipe 02</v>
      </c>
      <c r="AU6" s="156"/>
      <c r="AV6" s="156"/>
      <c r="AW6" s="156"/>
      <c r="AX6" s="157"/>
      <c r="AY6" s="4">
        <f t="shared" si="15"/>
        <v>1</v>
      </c>
      <c r="AZ6" s="14">
        <f>'J11'!AY6-AY6</f>
        <v>0</v>
      </c>
      <c r="BA6" s="5" t="str">
        <f>IF(AY6&gt;'J11'!AY6,'J11'!$BA$20,IF(AY6='J11'!AY6,'J11'!$AZ$20,IF(AY6&lt;'J11'!AY6,'J11'!$AY$20)))</f>
        <v>u</v>
      </c>
      <c r="BB6" s="22">
        <f t="shared" ref="BB6:BB18" si="22">RANK(BR6,$BR$5:$BR$18)</f>
        <v>2</v>
      </c>
      <c r="BC6" s="14">
        <f>SUMPRODUCT(($B$5:$F$14=AT6)*($BW$5:$BW$14))+SUMPRODUCT(($I$5:$M$14=AT6)*($BX$5:$BX$14))+'J11'!BC6</f>
        <v>0</v>
      </c>
      <c r="BD6" s="14">
        <f>SUMPRODUCT(($B$5:$F$14=AT6)*($BY$5:$BY$14))+SUMPRODUCT(($I$5:$M$14=AT6)*($BZ$5:$BZ$14))+'J11'!BD6</f>
        <v>0</v>
      </c>
      <c r="BE6" s="14">
        <f>SUMPRODUCT(($B$5:$F$14=AT6)*($CA$5:$CA$14))+SUMPRODUCT(($I$5:$M$14=AT6)*($CB$5:$CB$14))+'J11'!BE6</f>
        <v>0</v>
      </c>
      <c r="BF6" s="14">
        <f>SUMPRODUCT(($B$5:$F$14=AT6)*($CC$5:$CC$14))+SUMPRODUCT(($I$5:$M$14=AT6)*($CD$5:$CD$14))+'J11'!BF6</f>
        <v>0</v>
      </c>
      <c r="BG6" s="14">
        <f>SUMPRODUCT(($B$5:$F$14=AT6)*($CE$5:$CE$14))+SUMPRODUCT(($I$5:$M$14=AT6)*($CF$5:$CF$14))+'J11'!BG6</f>
        <v>0</v>
      </c>
      <c r="BH6" s="14">
        <f>SUMPRODUCT(($B$5:$F$14=AT6)*($CG$5:$CG$14))+SUMPRODUCT(($I$5:$M$14=AT6)*($CH$5:$CH$14))+'J11'!BH6</f>
        <v>0</v>
      </c>
      <c r="BI6" s="14">
        <f>SUMPRODUCT(($B$5:$F$14=AT6)*($CI$5:$CI$14))+SUMPRODUCT(($I$5:$M$14=AT6)*($CJ$5:$CJ$14))+'J11'!BI6</f>
        <v>0</v>
      </c>
      <c r="BJ6" s="6">
        <f t="shared" ref="BJ6:BJ18" si="23">BH6-BI6</f>
        <v>0</v>
      </c>
      <c r="BK6" s="14">
        <f>SUMPRODUCT(($B$5:$F$14=AT6)*($CK$5:$CK$14))+'J11'!BK6</f>
        <v>0</v>
      </c>
      <c r="BL6" s="14">
        <f>SUMPRODUCT(($B$5:$F$14=AT6)*($CL$5:$CL$14))+'J11'!BL6</f>
        <v>0</v>
      </c>
      <c r="BM6" s="14">
        <f>SUMPRODUCT(($B$5:$F$14=AT6)*($CM$5:$CM$14))+'J11'!BM6</f>
        <v>0</v>
      </c>
      <c r="BN6" s="14">
        <f>SUMPRODUCT(($I$5:$M$14=AT6)*($CN$5:$CN$14))+'J11'!BN6</f>
        <v>0</v>
      </c>
      <c r="BO6" s="14">
        <f>SUMPRODUCT(($I$5:$M$14=AT6)*($CO$5:$CO$14))+'J11'!BO6</f>
        <v>0</v>
      </c>
      <c r="BP6" s="46">
        <f>SUMPRODUCT(($I$5:$M$14=AT6)*($CP$5:$CP$14))+'J11'!BP6</f>
        <v>0</v>
      </c>
      <c r="BQ6" s="44">
        <f t="shared" ref="BQ6:BQ18" si="24">SUM(BC6*1000+(BJ6)/100+(BH6)/1000)</f>
        <v>0</v>
      </c>
      <c r="BR6" s="64">
        <f>BQ6+0.0000013</f>
        <v>1.3E-6</v>
      </c>
      <c r="BS6" s="44">
        <f t="shared" ref="BS6:BS14" si="25">A6</f>
        <v>0</v>
      </c>
      <c r="BT6" s="44">
        <f t="shared" ref="BT6:BT14" si="26">N6</f>
        <v>0</v>
      </c>
      <c r="BU6" s="44">
        <f t="shared" ref="BU6:BU14" si="27">IF(G6="",0,IF(G6&gt;H6,3,IF(G6=H6,1,IF(G6&lt;H6,0))))</f>
        <v>0</v>
      </c>
      <c r="BV6" s="44">
        <f t="shared" ref="BV6:BV14" si="28">IF(H6="",0,IF(H6&gt;G6,3,IF(H6=G6,1,IF(H6&lt;G6,0))))</f>
        <v>0</v>
      </c>
      <c r="BW6" s="44">
        <f t="shared" ref="BW6:BW14" si="29">BU6-BS6</f>
        <v>0</v>
      </c>
      <c r="BX6" s="44">
        <f t="shared" ref="BX6:BX14" si="30">BV6-BT6</f>
        <v>0</v>
      </c>
      <c r="BY6" s="44">
        <f t="shared" ref="BY6:BY14" si="31">IF(G6="",0,1)</f>
        <v>0</v>
      </c>
      <c r="BZ6" s="44">
        <f t="shared" ref="BZ6:BZ14" si="32">IF(H6="",0,1)</f>
        <v>0</v>
      </c>
      <c r="CA6" s="44" t="b">
        <f t="shared" ref="CA6:CA14" si="33">IF(G6&lt;&gt;"",IF(G6&gt;H6,1))</f>
        <v>0</v>
      </c>
      <c r="CB6" s="44" t="b">
        <f t="shared" ref="CB6:CB14" si="34">IF(H6&lt;&gt;"",IF(H6&gt;G6,1))</f>
        <v>0</v>
      </c>
      <c r="CC6" s="44" t="b">
        <f t="shared" ref="CC6:CC14" si="35">IF(G6&lt;&gt;"",IF(G6=H6,1))</f>
        <v>0</v>
      </c>
      <c r="CD6" s="44" t="b">
        <f t="shared" ref="CD6:CD14" si="36">IF(H6&lt;&gt;"",IF(H6=G6,1))</f>
        <v>0</v>
      </c>
      <c r="CE6" s="44" t="b">
        <f t="shared" ref="CE6:CE14" si="37">IF(G6&lt;&gt;"",IF(G6&lt;H6,1))</f>
        <v>0</v>
      </c>
      <c r="CF6" s="44" t="b">
        <f t="shared" ref="CF6:CF14" si="38">IF(H6&lt;&gt;"",IF(H6&lt;G6,1))</f>
        <v>0</v>
      </c>
      <c r="CG6" s="44">
        <f t="shared" ref="CG6:CG14" si="39">G6</f>
        <v>0</v>
      </c>
      <c r="CH6" s="44">
        <f t="shared" ref="CH6:CH14" si="40">H6</f>
        <v>0</v>
      </c>
      <c r="CI6" s="44">
        <f t="shared" ref="CI6:CI14" si="41">H6</f>
        <v>0</v>
      </c>
      <c r="CJ6" s="44">
        <f t="shared" ref="CJ6:CJ14" si="42">G6</f>
        <v>0</v>
      </c>
      <c r="CK6" s="44" t="b">
        <f t="shared" ref="CK6:CK14" si="43">IF(G6&lt;&gt;"",IF(G6&gt;H6,1))</f>
        <v>0</v>
      </c>
      <c r="CL6" s="44" t="b">
        <f t="shared" ref="CL6:CL14" si="44">IF(G6&lt;&gt;"",IF(G6=H6,1))</f>
        <v>0</v>
      </c>
      <c r="CM6" s="44" t="b">
        <f t="shared" ref="CM6:CM14" si="45">IF(G6&lt;&gt;"",IF(G6&lt;H6,1))</f>
        <v>0</v>
      </c>
      <c r="CN6" s="44" t="b">
        <f t="shared" ref="CN6:CN14" si="46">IF(H6&lt;&gt;"",IF(H6&gt;G6,1))</f>
        <v>0</v>
      </c>
      <c r="CO6" s="44" t="b">
        <f t="shared" ref="CO6:CO14" si="47">IF(H6&lt;&gt;"",IF(H6=G6,1))</f>
        <v>0</v>
      </c>
      <c r="CP6" s="45" t="b">
        <f t="shared" ref="CP6:CP14" si="48">IF(H6&lt;&gt;"",IF(H6&lt;G6,1))</f>
        <v>0</v>
      </c>
      <c r="CQ6" s="44" t="str">
        <f t="shared" si="16"/>
        <v>Equipe 02</v>
      </c>
      <c r="CR6" s="44">
        <f t="shared" si="17"/>
        <v>0</v>
      </c>
      <c r="CS6" s="44">
        <f t="shared" si="18"/>
        <v>1</v>
      </c>
      <c r="CT6" s="44" t="str">
        <f t="shared" ref="CT6:CT18" si="49">AT6</f>
        <v>Equipe 02</v>
      </c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</row>
    <row r="7" spans="1:153" ht="16.5" customHeight="1" x14ac:dyDescent="0.25">
      <c r="A7" s="72"/>
      <c r="B7" s="118"/>
      <c r="C7" s="118"/>
      <c r="D7" s="118"/>
      <c r="E7" s="118"/>
      <c r="F7" s="118"/>
      <c r="G7" s="20"/>
      <c r="H7" s="20"/>
      <c r="I7" s="118"/>
      <c r="J7" s="118"/>
      <c r="K7" s="118"/>
      <c r="L7" s="118"/>
      <c r="M7" s="118"/>
      <c r="N7" s="71"/>
      <c r="O7" s="113"/>
      <c r="P7" s="114"/>
      <c r="Q7" s="114"/>
      <c r="R7" s="115"/>
      <c r="S7" s="126"/>
      <c r="T7" s="127"/>
      <c r="U7" s="24"/>
      <c r="V7" s="93" t="str">
        <f t="shared" si="0"/>
        <v>Equipe 03</v>
      </c>
      <c r="W7" s="93"/>
      <c r="X7" s="93"/>
      <c r="Y7" s="93"/>
      <c r="Z7" s="94"/>
      <c r="AA7" s="84">
        <f t="shared" si="1"/>
        <v>0</v>
      </c>
      <c r="AB7" s="85" t="str">
        <f t="shared" si="2"/>
        <v>u</v>
      </c>
      <c r="AC7" s="86">
        <f t="shared" ref="AC7:AC18" si="50">IF(CR7=CR6,CS6,CS7)</f>
        <v>1</v>
      </c>
      <c r="AD7" s="87">
        <f t="shared" si="3"/>
        <v>0</v>
      </c>
      <c r="AE7" s="88">
        <f t="shared" si="4"/>
        <v>0</v>
      </c>
      <c r="AF7" s="88">
        <f t="shared" si="5"/>
        <v>0</v>
      </c>
      <c r="AG7" s="88">
        <f t="shared" si="6"/>
        <v>0</v>
      </c>
      <c r="AH7" s="88">
        <f t="shared" si="7"/>
        <v>0</v>
      </c>
      <c r="AI7" s="88">
        <f t="shared" si="8"/>
        <v>0</v>
      </c>
      <c r="AJ7" s="88">
        <f t="shared" si="9"/>
        <v>0</v>
      </c>
      <c r="AK7" s="89">
        <f t="shared" si="10"/>
        <v>0</v>
      </c>
      <c r="AL7" s="90">
        <f t="shared" si="11"/>
        <v>0</v>
      </c>
      <c r="AM7" s="88">
        <f t="shared" si="12"/>
        <v>0</v>
      </c>
      <c r="AN7" s="91">
        <f t="shared" si="19"/>
        <v>0</v>
      </c>
      <c r="AO7" s="84">
        <f t="shared" si="13"/>
        <v>0</v>
      </c>
      <c r="AP7" s="88">
        <f t="shared" si="20"/>
        <v>0</v>
      </c>
      <c r="AQ7" s="88">
        <f t="shared" si="14"/>
        <v>0</v>
      </c>
      <c r="AR7" s="48">
        <v>3</v>
      </c>
      <c r="AS7" s="48">
        <f t="shared" si="21"/>
        <v>3</v>
      </c>
      <c r="AT7" s="155" t="str">
        <f>'J01'!AT7:AX7</f>
        <v>Equipe 03</v>
      </c>
      <c r="AU7" s="156"/>
      <c r="AV7" s="156"/>
      <c r="AW7" s="156"/>
      <c r="AX7" s="157"/>
      <c r="AY7" s="4">
        <f t="shared" si="15"/>
        <v>1</v>
      </c>
      <c r="AZ7" s="14">
        <f>'J11'!AY7-AY7</f>
        <v>0</v>
      </c>
      <c r="BA7" s="5" t="str">
        <f>IF(AY7&gt;'J11'!AY7,'J11'!$BA$20,IF(AY7='J11'!AY7,'J11'!$AZ$20,IF(AY7&lt;'J11'!AY7,'J11'!$AY$20)))</f>
        <v>u</v>
      </c>
      <c r="BB7" s="22">
        <f t="shared" si="22"/>
        <v>3</v>
      </c>
      <c r="BC7" s="14">
        <f>SUMPRODUCT(($B$5:$F$14=AT7)*($BW$5:$BW$14))+SUMPRODUCT(($I$5:$M$14=AT7)*($BX$5:$BX$14))+'J11'!BC7</f>
        <v>0</v>
      </c>
      <c r="BD7" s="14">
        <f>SUMPRODUCT(($B$5:$F$14=AT7)*($BY$5:$BY$14))+SUMPRODUCT(($I$5:$M$14=AT7)*($BZ$5:$BZ$14))+'J11'!BD7</f>
        <v>0</v>
      </c>
      <c r="BE7" s="14">
        <f>SUMPRODUCT(($B$5:$F$14=AT7)*($CA$5:$CA$14))+SUMPRODUCT(($I$5:$M$14=AT7)*($CB$5:$CB$14))+'J11'!BE7</f>
        <v>0</v>
      </c>
      <c r="BF7" s="14">
        <f>SUMPRODUCT(($B$5:$F$14=AT7)*($CC$5:$CC$14))+SUMPRODUCT(($I$5:$M$14=AT7)*($CD$5:$CD$14))+'J11'!BF7</f>
        <v>0</v>
      </c>
      <c r="BG7" s="14">
        <f>SUMPRODUCT(($B$5:$F$14=AT7)*($CE$5:$CE$14))+SUMPRODUCT(($I$5:$M$14=AT7)*($CF$5:$CF$14))+'J11'!BG7</f>
        <v>0</v>
      </c>
      <c r="BH7" s="14">
        <f>SUMPRODUCT(($B$5:$F$14=AT7)*($CG$5:$CG$14))+SUMPRODUCT(($I$5:$M$14=AT7)*($CH$5:$CH$14))+'J11'!BH7</f>
        <v>0</v>
      </c>
      <c r="BI7" s="14">
        <f>SUMPRODUCT(($B$5:$F$14=AT7)*($CI$5:$CI$14))+SUMPRODUCT(($I$5:$M$14=AT7)*($CJ$5:$CJ$14))+'J11'!BI7</f>
        <v>0</v>
      </c>
      <c r="BJ7" s="6">
        <f t="shared" si="23"/>
        <v>0</v>
      </c>
      <c r="BK7" s="14">
        <f>SUMPRODUCT(($B$5:$F$14=AT7)*($CK$5:$CK$14))+'J11'!BK7</f>
        <v>0</v>
      </c>
      <c r="BL7" s="14">
        <f>SUMPRODUCT(($B$5:$F$14=AT7)*($CL$5:$CL$14))+'J11'!BL7</f>
        <v>0</v>
      </c>
      <c r="BM7" s="14">
        <f>SUMPRODUCT(($B$5:$F$14=AT7)*($CM$5:$CM$14))+'J11'!BM7</f>
        <v>0</v>
      </c>
      <c r="BN7" s="14">
        <f>SUMPRODUCT(($I$5:$M$14=AT7)*($CN$5:$CN$14))+'J11'!BN7</f>
        <v>0</v>
      </c>
      <c r="BO7" s="14">
        <f>SUMPRODUCT(($I$5:$M$14=AT7)*($CO$5:$CO$14))+'J11'!BO7</f>
        <v>0</v>
      </c>
      <c r="BP7" s="46">
        <f>SUMPRODUCT(($I$5:$M$14=AT7)*($CP$5:$CP$14))+'J11'!BP7</f>
        <v>0</v>
      </c>
      <c r="BQ7" s="44">
        <f t="shared" si="24"/>
        <v>0</v>
      </c>
      <c r="BR7" s="64">
        <f>BQ7+0.0000012</f>
        <v>1.1999999999999999E-6</v>
      </c>
      <c r="BS7" s="44">
        <f t="shared" si="25"/>
        <v>0</v>
      </c>
      <c r="BT7" s="44">
        <f t="shared" si="26"/>
        <v>0</v>
      </c>
      <c r="BU7" s="44">
        <f t="shared" si="27"/>
        <v>0</v>
      </c>
      <c r="BV7" s="44">
        <f t="shared" si="28"/>
        <v>0</v>
      </c>
      <c r="BW7" s="44">
        <f t="shared" si="29"/>
        <v>0</v>
      </c>
      <c r="BX7" s="44">
        <f t="shared" si="30"/>
        <v>0</v>
      </c>
      <c r="BY7" s="44">
        <f t="shared" si="31"/>
        <v>0</v>
      </c>
      <c r="BZ7" s="44">
        <f t="shared" si="32"/>
        <v>0</v>
      </c>
      <c r="CA7" s="44" t="b">
        <f t="shared" si="33"/>
        <v>0</v>
      </c>
      <c r="CB7" s="44" t="b">
        <f t="shared" si="34"/>
        <v>0</v>
      </c>
      <c r="CC7" s="44" t="b">
        <f t="shared" si="35"/>
        <v>0</v>
      </c>
      <c r="CD7" s="44" t="b">
        <f t="shared" si="36"/>
        <v>0</v>
      </c>
      <c r="CE7" s="44" t="b">
        <f t="shared" si="37"/>
        <v>0</v>
      </c>
      <c r="CF7" s="44" t="b">
        <f t="shared" si="38"/>
        <v>0</v>
      </c>
      <c r="CG7" s="44">
        <f t="shared" si="39"/>
        <v>0</v>
      </c>
      <c r="CH7" s="44">
        <f t="shared" si="40"/>
        <v>0</v>
      </c>
      <c r="CI7" s="44">
        <f t="shared" si="41"/>
        <v>0</v>
      </c>
      <c r="CJ7" s="44">
        <f t="shared" si="42"/>
        <v>0</v>
      </c>
      <c r="CK7" s="44" t="b">
        <f t="shared" si="43"/>
        <v>0</v>
      </c>
      <c r="CL7" s="44" t="b">
        <f t="shared" si="44"/>
        <v>0</v>
      </c>
      <c r="CM7" s="44" t="b">
        <f t="shared" si="45"/>
        <v>0</v>
      </c>
      <c r="CN7" s="44" t="b">
        <f t="shared" si="46"/>
        <v>0</v>
      </c>
      <c r="CO7" s="44" t="b">
        <f t="shared" si="47"/>
        <v>0</v>
      </c>
      <c r="CP7" s="45" t="b">
        <f t="shared" si="48"/>
        <v>0</v>
      </c>
      <c r="CQ7" s="44" t="str">
        <f t="shared" si="16"/>
        <v>Equipe 03</v>
      </c>
      <c r="CR7" s="44">
        <f t="shared" si="17"/>
        <v>0</v>
      </c>
      <c r="CS7" s="44">
        <f t="shared" si="18"/>
        <v>1</v>
      </c>
      <c r="CT7" s="44" t="str">
        <f t="shared" si="49"/>
        <v>Equipe 03</v>
      </c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</row>
    <row r="8" spans="1:153" ht="16.5" customHeight="1" x14ac:dyDescent="0.25">
      <c r="A8" s="72"/>
      <c r="B8" s="118"/>
      <c r="C8" s="118"/>
      <c r="D8" s="118"/>
      <c r="E8" s="118"/>
      <c r="F8" s="118"/>
      <c r="G8" s="20"/>
      <c r="H8" s="20"/>
      <c r="I8" s="118"/>
      <c r="J8" s="118"/>
      <c r="K8" s="118"/>
      <c r="L8" s="118"/>
      <c r="M8" s="118"/>
      <c r="N8" s="71"/>
      <c r="O8" s="113"/>
      <c r="P8" s="114"/>
      <c r="Q8" s="114"/>
      <c r="R8" s="115"/>
      <c r="S8" s="126"/>
      <c r="T8" s="127"/>
      <c r="U8" s="24"/>
      <c r="V8" s="93" t="str">
        <f t="shared" si="0"/>
        <v>Equipe 04</v>
      </c>
      <c r="W8" s="93"/>
      <c r="X8" s="93"/>
      <c r="Y8" s="93"/>
      <c r="Z8" s="94"/>
      <c r="AA8" s="84">
        <f t="shared" si="1"/>
        <v>0</v>
      </c>
      <c r="AB8" s="85" t="str">
        <f t="shared" si="2"/>
        <v>u</v>
      </c>
      <c r="AC8" s="86">
        <f t="shared" si="50"/>
        <v>1</v>
      </c>
      <c r="AD8" s="87">
        <f t="shared" si="3"/>
        <v>0</v>
      </c>
      <c r="AE8" s="88">
        <f t="shared" si="4"/>
        <v>0</v>
      </c>
      <c r="AF8" s="88">
        <f t="shared" si="5"/>
        <v>0</v>
      </c>
      <c r="AG8" s="88">
        <f t="shared" si="6"/>
        <v>0</v>
      </c>
      <c r="AH8" s="88">
        <f t="shared" si="7"/>
        <v>0</v>
      </c>
      <c r="AI8" s="88">
        <f t="shared" si="8"/>
        <v>0</v>
      </c>
      <c r="AJ8" s="88">
        <f t="shared" si="9"/>
        <v>0</v>
      </c>
      <c r="AK8" s="89">
        <f t="shared" si="10"/>
        <v>0</v>
      </c>
      <c r="AL8" s="90">
        <f t="shared" si="11"/>
        <v>0</v>
      </c>
      <c r="AM8" s="88">
        <f t="shared" si="12"/>
        <v>0</v>
      </c>
      <c r="AN8" s="91">
        <f t="shared" si="19"/>
        <v>0</v>
      </c>
      <c r="AO8" s="84">
        <f t="shared" si="13"/>
        <v>0</v>
      </c>
      <c r="AP8" s="88">
        <f t="shared" si="20"/>
        <v>0</v>
      </c>
      <c r="AQ8" s="88">
        <f t="shared" si="14"/>
        <v>0</v>
      </c>
      <c r="AR8" s="48">
        <v>4</v>
      </c>
      <c r="AS8" s="48">
        <f t="shared" si="21"/>
        <v>4</v>
      </c>
      <c r="AT8" s="155" t="str">
        <f>'J01'!AT8:AX8</f>
        <v>Equipe 04</v>
      </c>
      <c r="AU8" s="156"/>
      <c r="AV8" s="156"/>
      <c r="AW8" s="156"/>
      <c r="AX8" s="157"/>
      <c r="AY8" s="4">
        <f t="shared" si="15"/>
        <v>1</v>
      </c>
      <c r="AZ8" s="14">
        <f>'J11'!AY8-AY8</f>
        <v>0</v>
      </c>
      <c r="BA8" s="5" t="str">
        <f>IF(AY8&gt;'J11'!AY8,'J11'!$BA$20,IF(AY8='J11'!AY8,'J11'!$AZ$20,IF(AY8&lt;'J11'!AY8,'J11'!$AY$20)))</f>
        <v>u</v>
      </c>
      <c r="BB8" s="22">
        <f t="shared" si="22"/>
        <v>4</v>
      </c>
      <c r="BC8" s="14">
        <f>SUMPRODUCT(($B$5:$F$14=AT8)*($BW$5:$BW$14))+SUMPRODUCT(($I$5:$M$14=AT8)*($BX$5:$BX$14))+'J11'!BC8</f>
        <v>0</v>
      </c>
      <c r="BD8" s="14">
        <f>SUMPRODUCT(($B$5:$F$14=AT8)*($BY$5:$BY$14))+SUMPRODUCT(($I$5:$M$14=AT8)*($BZ$5:$BZ$14))+'J11'!BD8</f>
        <v>0</v>
      </c>
      <c r="BE8" s="14">
        <f>SUMPRODUCT(($B$5:$F$14=AT8)*($CA$5:$CA$14))+SUMPRODUCT(($I$5:$M$14=AT8)*($CB$5:$CB$14))+'J11'!BE8</f>
        <v>0</v>
      </c>
      <c r="BF8" s="14">
        <f>SUMPRODUCT(($B$5:$F$14=AT8)*($CC$5:$CC$14))+SUMPRODUCT(($I$5:$M$14=AT8)*($CD$5:$CD$14))+'J11'!BF8</f>
        <v>0</v>
      </c>
      <c r="BG8" s="14">
        <f>SUMPRODUCT(($B$5:$F$14=AT8)*($CE$5:$CE$14))+SUMPRODUCT(($I$5:$M$14=AT8)*($CF$5:$CF$14))+'J11'!BG8</f>
        <v>0</v>
      </c>
      <c r="BH8" s="14">
        <f>SUMPRODUCT(($B$5:$F$14=AT8)*($CG$5:$CG$14))+SUMPRODUCT(($I$5:$M$14=AT8)*($CH$5:$CH$14))+'J11'!BH8</f>
        <v>0</v>
      </c>
      <c r="BI8" s="14">
        <f>SUMPRODUCT(($B$5:$F$14=AT8)*($CI$5:$CI$14))+SUMPRODUCT(($I$5:$M$14=AT8)*($CJ$5:$CJ$14))+'J11'!BI8</f>
        <v>0</v>
      </c>
      <c r="BJ8" s="6">
        <f t="shared" si="23"/>
        <v>0</v>
      </c>
      <c r="BK8" s="14">
        <f>SUMPRODUCT(($B$5:$F$14=AT8)*($CK$5:$CK$14))+'J11'!BK8</f>
        <v>0</v>
      </c>
      <c r="BL8" s="14">
        <f>SUMPRODUCT(($B$5:$F$14=AT8)*($CL$5:$CL$14))+'J11'!BL8</f>
        <v>0</v>
      </c>
      <c r="BM8" s="14">
        <f>SUMPRODUCT(($B$5:$F$14=AT8)*($CM$5:$CM$14))+'J11'!BM8</f>
        <v>0</v>
      </c>
      <c r="BN8" s="14">
        <f>SUMPRODUCT(($I$5:$M$14=AT8)*($CN$5:$CN$14))+'J11'!BN8</f>
        <v>0</v>
      </c>
      <c r="BO8" s="14">
        <f>SUMPRODUCT(($I$5:$M$14=AT8)*($CO$5:$CO$14))+'J11'!BO8</f>
        <v>0</v>
      </c>
      <c r="BP8" s="46">
        <f>SUMPRODUCT(($I$5:$M$14=AT8)*($CP$5:$CP$14))+'J11'!BP8</f>
        <v>0</v>
      </c>
      <c r="BQ8" s="44">
        <f t="shared" si="24"/>
        <v>0</v>
      </c>
      <c r="BR8" s="64">
        <f>BQ8+0.0000011</f>
        <v>1.1000000000000001E-6</v>
      </c>
      <c r="BS8" s="44">
        <f t="shared" si="25"/>
        <v>0</v>
      </c>
      <c r="BT8" s="44">
        <f t="shared" si="26"/>
        <v>0</v>
      </c>
      <c r="BU8" s="44">
        <f t="shared" si="27"/>
        <v>0</v>
      </c>
      <c r="BV8" s="44">
        <f t="shared" si="28"/>
        <v>0</v>
      </c>
      <c r="BW8" s="44">
        <f t="shared" si="29"/>
        <v>0</v>
      </c>
      <c r="BX8" s="44">
        <f t="shared" si="30"/>
        <v>0</v>
      </c>
      <c r="BY8" s="44">
        <f t="shared" si="31"/>
        <v>0</v>
      </c>
      <c r="BZ8" s="44">
        <f t="shared" si="32"/>
        <v>0</v>
      </c>
      <c r="CA8" s="44" t="b">
        <f t="shared" si="33"/>
        <v>0</v>
      </c>
      <c r="CB8" s="44" t="b">
        <f t="shared" si="34"/>
        <v>0</v>
      </c>
      <c r="CC8" s="44" t="b">
        <f t="shared" si="35"/>
        <v>0</v>
      </c>
      <c r="CD8" s="44" t="b">
        <f t="shared" si="36"/>
        <v>0</v>
      </c>
      <c r="CE8" s="44" t="b">
        <f t="shared" si="37"/>
        <v>0</v>
      </c>
      <c r="CF8" s="44" t="b">
        <f t="shared" si="38"/>
        <v>0</v>
      </c>
      <c r="CG8" s="44">
        <f t="shared" si="39"/>
        <v>0</v>
      </c>
      <c r="CH8" s="44">
        <f t="shared" si="40"/>
        <v>0</v>
      </c>
      <c r="CI8" s="44">
        <f t="shared" si="41"/>
        <v>0</v>
      </c>
      <c r="CJ8" s="44">
        <f t="shared" si="42"/>
        <v>0</v>
      </c>
      <c r="CK8" s="44" t="b">
        <f t="shared" si="43"/>
        <v>0</v>
      </c>
      <c r="CL8" s="44" t="b">
        <f t="shared" si="44"/>
        <v>0</v>
      </c>
      <c r="CM8" s="44" t="b">
        <f t="shared" si="45"/>
        <v>0</v>
      </c>
      <c r="CN8" s="44" t="b">
        <f t="shared" si="46"/>
        <v>0</v>
      </c>
      <c r="CO8" s="44" t="b">
        <f t="shared" si="47"/>
        <v>0</v>
      </c>
      <c r="CP8" s="45" t="b">
        <f t="shared" si="48"/>
        <v>0</v>
      </c>
      <c r="CQ8" s="44" t="str">
        <f t="shared" si="16"/>
        <v>Equipe 04</v>
      </c>
      <c r="CR8" s="44">
        <f t="shared" si="17"/>
        <v>0</v>
      </c>
      <c r="CS8" s="44">
        <f t="shared" si="18"/>
        <v>1</v>
      </c>
      <c r="CT8" s="44" t="str">
        <f t="shared" si="49"/>
        <v>Equipe 04</v>
      </c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</row>
    <row r="9" spans="1:153" ht="16.5" customHeight="1" x14ac:dyDescent="0.25">
      <c r="A9" s="72"/>
      <c r="B9" s="118"/>
      <c r="C9" s="118"/>
      <c r="D9" s="118"/>
      <c r="E9" s="118"/>
      <c r="F9" s="118"/>
      <c r="G9" s="20"/>
      <c r="H9" s="20"/>
      <c r="I9" s="118"/>
      <c r="J9" s="118"/>
      <c r="K9" s="118"/>
      <c r="L9" s="118"/>
      <c r="M9" s="118"/>
      <c r="N9" s="71"/>
      <c r="O9" s="113"/>
      <c r="P9" s="114"/>
      <c r="Q9" s="114"/>
      <c r="R9" s="115"/>
      <c r="S9" s="126"/>
      <c r="T9" s="127"/>
      <c r="U9" s="24"/>
      <c r="V9" s="93" t="str">
        <f t="shared" si="0"/>
        <v>Equipe 05</v>
      </c>
      <c r="W9" s="93"/>
      <c r="X9" s="93"/>
      <c r="Y9" s="93"/>
      <c r="Z9" s="94"/>
      <c r="AA9" s="84">
        <f t="shared" si="1"/>
        <v>0</v>
      </c>
      <c r="AB9" s="85" t="str">
        <f t="shared" si="2"/>
        <v>u</v>
      </c>
      <c r="AC9" s="86">
        <f t="shared" si="50"/>
        <v>1</v>
      </c>
      <c r="AD9" s="87">
        <f t="shared" si="3"/>
        <v>0</v>
      </c>
      <c r="AE9" s="88">
        <f t="shared" si="4"/>
        <v>0</v>
      </c>
      <c r="AF9" s="88">
        <f t="shared" si="5"/>
        <v>0</v>
      </c>
      <c r="AG9" s="88">
        <f t="shared" si="6"/>
        <v>0</v>
      </c>
      <c r="AH9" s="88">
        <f t="shared" si="7"/>
        <v>0</v>
      </c>
      <c r="AI9" s="88">
        <f t="shared" si="8"/>
        <v>0</v>
      </c>
      <c r="AJ9" s="88">
        <f t="shared" si="9"/>
        <v>0</v>
      </c>
      <c r="AK9" s="89">
        <f t="shared" si="10"/>
        <v>0</v>
      </c>
      <c r="AL9" s="90">
        <f t="shared" si="11"/>
        <v>0</v>
      </c>
      <c r="AM9" s="88">
        <f t="shared" si="12"/>
        <v>0</v>
      </c>
      <c r="AN9" s="91">
        <f t="shared" si="19"/>
        <v>0</v>
      </c>
      <c r="AO9" s="84">
        <f t="shared" si="13"/>
        <v>0</v>
      </c>
      <c r="AP9" s="88">
        <f t="shared" si="20"/>
        <v>0</v>
      </c>
      <c r="AQ9" s="88">
        <f t="shared" si="14"/>
        <v>0</v>
      </c>
      <c r="AR9" s="48">
        <v>5</v>
      </c>
      <c r="AS9" s="48">
        <f t="shared" si="21"/>
        <v>5</v>
      </c>
      <c r="AT9" s="155" t="str">
        <f>'J01'!AT9:AX9</f>
        <v>Equipe 05</v>
      </c>
      <c r="AU9" s="156"/>
      <c r="AV9" s="156"/>
      <c r="AW9" s="156"/>
      <c r="AX9" s="157"/>
      <c r="AY9" s="4">
        <f t="shared" si="15"/>
        <v>1</v>
      </c>
      <c r="AZ9" s="14">
        <f>'J11'!AY9-AY9</f>
        <v>0</v>
      </c>
      <c r="BA9" s="5" t="str">
        <f>IF(AY9&gt;'J11'!AY9,'J11'!$BA$20,IF(AY9='J11'!AY9,'J11'!$AZ$20,IF(AY9&lt;'J11'!AY9,'J11'!$AY$20)))</f>
        <v>u</v>
      </c>
      <c r="BB9" s="22">
        <f t="shared" si="22"/>
        <v>5</v>
      </c>
      <c r="BC9" s="14">
        <f>SUMPRODUCT(($B$5:$F$14=AT9)*($BW$5:$BW$14))+SUMPRODUCT(($I$5:$M$14=AT9)*($BX$5:$BX$14))+'J11'!BC9</f>
        <v>0</v>
      </c>
      <c r="BD9" s="14">
        <f>SUMPRODUCT(($B$5:$F$14=AT9)*($BY$5:$BY$14))+SUMPRODUCT(($I$5:$M$14=AT9)*($BZ$5:$BZ$14))+'J11'!BD9</f>
        <v>0</v>
      </c>
      <c r="BE9" s="14">
        <f>SUMPRODUCT(($B$5:$F$14=AT9)*($CA$5:$CA$14))+SUMPRODUCT(($I$5:$M$14=AT9)*($CB$5:$CB$14))+'J11'!BE9</f>
        <v>0</v>
      </c>
      <c r="BF9" s="14">
        <f>SUMPRODUCT(($B$5:$F$14=AT9)*($CC$5:$CC$14))+SUMPRODUCT(($I$5:$M$14=AT9)*($CD$5:$CD$14))+'J11'!BF9</f>
        <v>0</v>
      </c>
      <c r="BG9" s="14">
        <f>SUMPRODUCT(($B$5:$F$14=AT9)*($CE$5:$CE$14))+SUMPRODUCT(($I$5:$M$14=AT9)*($CF$5:$CF$14))+'J11'!BG9</f>
        <v>0</v>
      </c>
      <c r="BH9" s="14">
        <f>SUMPRODUCT(($B$5:$F$14=AT9)*($CG$5:$CG$14))+SUMPRODUCT(($I$5:$M$14=AT9)*($CH$5:$CH$14))+'J11'!BH9</f>
        <v>0</v>
      </c>
      <c r="BI9" s="14">
        <f>SUMPRODUCT(($B$5:$F$14=AT9)*($CI$5:$CI$14))+SUMPRODUCT(($I$5:$M$14=AT9)*($CJ$5:$CJ$14))+'J11'!BI9</f>
        <v>0</v>
      </c>
      <c r="BJ9" s="6">
        <f t="shared" si="23"/>
        <v>0</v>
      </c>
      <c r="BK9" s="14">
        <f>SUMPRODUCT(($B$5:$F$14=AT9)*($CK$5:$CK$14))+'J11'!BK9</f>
        <v>0</v>
      </c>
      <c r="BL9" s="14">
        <f>SUMPRODUCT(($B$5:$F$14=AT9)*($CL$5:$CL$14))+'J11'!BL9</f>
        <v>0</v>
      </c>
      <c r="BM9" s="14">
        <f>SUMPRODUCT(($B$5:$F$14=AT9)*($CM$5:$CM$14))+'J11'!BM9</f>
        <v>0</v>
      </c>
      <c r="BN9" s="14">
        <f>SUMPRODUCT(($I$5:$M$14=AT9)*($CN$5:$CN$14))+'J11'!BN9</f>
        <v>0</v>
      </c>
      <c r="BO9" s="14">
        <f>SUMPRODUCT(($I$5:$M$14=AT9)*($CO$5:$CO$14))+'J11'!BO9</f>
        <v>0</v>
      </c>
      <c r="BP9" s="46">
        <f>SUMPRODUCT(($I$5:$M$14=AT9)*($CP$5:$CP$14))+'J11'!BP9</f>
        <v>0</v>
      </c>
      <c r="BQ9" s="44">
        <f t="shared" si="24"/>
        <v>0</v>
      </c>
      <c r="BR9" s="64">
        <f>BQ9+0.000001</f>
        <v>9.9999999999999995E-7</v>
      </c>
      <c r="BS9" s="44">
        <f t="shared" si="25"/>
        <v>0</v>
      </c>
      <c r="BT9" s="44">
        <f t="shared" si="26"/>
        <v>0</v>
      </c>
      <c r="BU9" s="44">
        <f t="shared" si="27"/>
        <v>0</v>
      </c>
      <c r="BV9" s="44">
        <f t="shared" si="28"/>
        <v>0</v>
      </c>
      <c r="BW9" s="44">
        <f t="shared" si="29"/>
        <v>0</v>
      </c>
      <c r="BX9" s="44">
        <f t="shared" si="30"/>
        <v>0</v>
      </c>
      <c r="BY9" s="44">
        <f t="shared" si="31"/>
        <v>0</v>
      </c>
      <c r="BZ9" s="44">
        <f t="shared" si="32"/>
        <v>0</v>
      </c>
      <c r="CA9" s="44" t="b">
        <f t="shared" si="33"/>
        <v>0</v>
      </c>
      <c r="CB9" s="44" t="b">
        <f t="shared" si="34"/>
        <v>0</v>
      </c>
      <c r="CC9" s="44" t="b">
        <f t="shared" si="35"/>
        <v>0</v>
      </c>
      <c r="CD9" s="44" t="b">
        <f t="shared" si="36"/>
        <v>0</v>
      </c>
      <c r="CE9" s="44" t="b">
        <f t="shared" si="37"/>
        <v>0</v>
      </c>
      <c r="CF9" s="44" t="b">
        <f t="shared" si="38"/>
        <v>0</v>
      </c>
      <c r="CG9" s="44">
        <f t="shared" si="39"/>
        <v>0</v>
      </c>
      <c r="CH9" s="44">
        <f t="shared" si="40"/>
        <v>0</v>
      </c>
      <c r="CI9" s="44">
        <f t="shared" si="41"/>
        <v>0</v>
      </c>
      <c r="CJ9" s="44">
        <f t="shared" si="42"/>
        <v>0</v>
      </c>
      <c r="CK9" s="44" t="b">
        <f t="shared" si="43"/>
        <v>0</v>
      </c>
      <c r="CL9" s="44" t="b">
        <f t="shared" si="44"/>
        <v>0</v>
      </c>
      <c r="CM9" s="44" t="b">
        <f t="shared" si="45"/>
        <v>0</v>
      </c>
      <c r="CN9" s="44" t="b">
        <f t="shared" si="46"/>
        <v>0</v>
      </c>
      <c r="CO9" s="44" t="b">
        <f t="shared" si="47"/>
        <v>0</v>
      </c>
      <c r="CP9" s="45" t="b">
        <f t="shared" si="48"/>
        <v>0</v>
      </c>
      <c r="CQ9" s="44" t="str">
        <f t="shared" si="16"/>
        <v>Equipe 05</v>
      </c>
      <c r="CR9" s="44">
        <f t="shared" si="17"/>
        <v>0</v>
      </c>
      <c r="CS9" s="44">
        <f t="shared" si="18"/>
        <v>1</v>
      </c>
      <c r="CT9" s="44" t="str">
        <f t="shared" si="49"/>
        <v>Equipe 05</v>
      </c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</row>
    <row r="10" spans="1:153" ht="16.5" customHeight="1" x14ac:dyDescent="0.25">
      <c r="A10" s="72"/>
      <c r="B10" s="118"/>
      <c r="C10" s="118"/>
      <c r="D10" s="118"/>
      <c r="E10" s="118"/>
      <c r="F10" s="118"/>
      <c r="G10" s="20"/>
      <c r="H10" s="20"/>
      <c r="I10" s="118"/>
      <c r="J10" s="118"/>
      <c r="K10" s="118"/>
      <c r="L10" s="118"/>
      <c r="M10" s="118"/>
      <c r="N10" s="71"/>
      <c r="O10" s="113"/>
      <c r="P10" s="114"/>
      <c r="Q10" s="114"/>
      <c r="R10" s="115"/>
      <c r="S10" s="126"/>
      <c r="T10" s="127"/>
      <c r="U10" s="24"/>
      <c r="V10" s="93" t="str">
        <f t="shared" si="0"/>
        <v>Equipe 06</v>
      </c>
      <c r="W10" s="93"/>
      <c r="X10" s="93"/>
      <c r="Y10" s="93"/>
      <c r="Z10" s="94"/>
      <c r="AA10" s="84">
        <f t="shared" si="1"/>
        <v>0</v>
      </c>
      <c r="AB10" s="85" t="str">
        <f t="shared" si="2"/>
        <v>u</v>
      </c>
      <c r="AC10" s="86">
        <f t="shared" si="50"/>
        <v>1</v>
      </c>
      <c r="AD10" s="87">
        <f t="shared" si="3"/>
        <v>0</v>
      </c>
      <c r="AE10" s="88">
        <f t="shared" si="4"/>
        <v>0</v>
      </c>
      <c r="AF10" s="88">
        <f t="shared" si="5"/>
        <v>0</v>
      </c>
      <c r="AG10" s="88">
        <f t="shared" si="6"/>
        <v>0</v>
      </c>
      <c r="AH10" s="88">
        <f t="shared" si="7"/>
        <v>0</v>
      </c>
      <c r="AI10" s="88">
        <f t="shared" si="8"/>
        <v>0</v>
      </c>
      <c r="AJ10" s="88">
        <f t="shared" si="9"/>
        <v>0</v>
      </c>
      <c r="AK10" s="89">
        <f t="shared" si="10"/>
        <v>0</v>
      </c>
      <c r="AL10" s="90">
        <f t="shared" si="11"/>
        <v>0</v>
      </c>
      <c r="AM10" s="88">
        <f t="shared" si="12"/>
        <v>0</v>
      </c>
      <c r="AN10" s="91">
        <f t="shared" si="19"/>
        <v>0</v>
      </c>
      <c r="AO10" s="84">
        <f t="shared" si="13"/>
        <v>0</v>
      </c>
      <c r="AP10" s="88">
        <f t="shared" si="20"/>
        <v>0</v>
      </c>
      <c r="AQ10" s="88">
        <f t="shared" si="14"/>
        <v>0</v>
      </c>
      <c r="AR10" s="48">
        <v>6</v>
      </c>
      <c r="AS10" s="48">
        <f t="shared" si="21"/>
        <v>6</v>
      </c>
      <c r="AT10" s="155" t="str">
        <f>'J01'!AT10:AX10</f>
        <v>Equipe 06</v>
      </c>
      <c r="AU10" s="156"/>
      <c r="AV10" s="156"/>
      <c r="AW10" s="156"/>
      <c r="AX10" s="157"/>
      <c r="AY10" s="4">
        <f t="shared" si="15"/>
        <v>1</v>
      </c>
      <c r="AZ10" s="14">
        <f>'J11'!AY10-AY10</f>
        <v>0</v>
      </c>
      <c r="BA10" s="5" t="str">
        <f>IF(AY10&gt;'J11'!AY10,'J11'!$BA$20,IF(AY10='J11'!AY10,'J11'!$AZ$20,IF(AY10&lt;'J11'!AY10,'J11'!$AY$20)))</f>
        <v>u</v>
      </c>
      <c r="BB10" s="22">
        <f t="shared" si="22"/>
        <v>6</v>
      </c>
      <c r="BC10" s="14">
        <f>SUMPRODUCT(($B$5:$F$14=AT10)*($BW$5:$BW$14))+SUMPRODUCT(($I$5:$M$14=AT10)*($BX$5:$BX$14))+'J11'!BC10</f>
        <v>0</v>
      </c>
      <c r="BD10" s="14">
        <f>SUMPRODUCT(($B$5:$F$14=AT10)*($BY$5:$BY$14))+SUMPRODUCT(($I$5:$M$14=AT10)*($BZ$5:$BZ$14))+'J11'!BD10</f>
        <v>0</v>
      </c>
      <c r="BE10" s="14">
        <f>SUMPRODUCT(($B$5:$F$14=AT10)*($CA$5:$CA$14))+SUMPRODUCT(($I$5:$M$14=AT10)*($CB$5:$CB$14))+'J11'!BE10</f>
        <v>0</v>
      </c>
      <c r="BF10" s="14">
        <f>SUMPRODUCT(($B$5:$F$14=AT10)*($CC$5:$CC$14))+SUMPRODUCT(($I$5:$M$14=AT10)*($CD$5:$CD$14))+'J11'!BF10</f>
        <v>0</v>
      </c>
      <c r="BG10" s="14">
        <f>SUMPRODUCT(($B$5:$F$14=AT10)*($CE$5:$CE$14))+SUMPRODUCT(($I$5:$M$14=AT10)*($CF$5:$CF$14))+'J11'!BG10</f>
        <v>0</v>
      </c>
      <c r="BH10" s="14">
        <f>SUMPRODUCT(($B$5:$F$14=AT10)*($CG$5:$CG$14))+SUMPRODUCT(($I$5:$M$14=AT10)*($CH$5:$CH$14))+'J11'!BH10</f>
        <v>0</v>
      </c>
      <c r="BI10" s="14">
        <f>SUMPRODUCT(($B$5:$F$14=AT10)*($CI$5:$CI$14))+SUMPRODUCT(($I$5:$M$14=AT10)*($CJ$5:$CJ$14))+'J11'!BI10</f>
        <v>0</v>
      </c>
      <c r="BJ10" s="6">
        <f t="shared" si="23"/>
        <v>0</v>
      </c>
      <c r="BK10" s="14">
        <f>SUMPRODUCT(($B$5:$F$14=AT10)*($CK$5:$CK$14))+'J11'!BK10</f>
        <v>0</v>
      </c>
      <c r="BL10" s="14">
        <f>SUMPRODUCT(($B$5:$F$14=AT10)*($CL$5:$CL$14))+'J11'!BL10</f>
        <v>0</v>
      </c>
      <c r="BM10" s="14">
        <f>SUMPRODUCT(($B$5:$F$14=AT10)*($CM$5:$CM$14))+'J11'!BM10</f>
        <v>0</v>
      </c>
      <c r="BN10" s="14">
        <f>SUMPRODUCT(($I$5:$M$14=AT10)*($CN$5:$CN$14))+'J11'!BN10</f>
        <v>0</v>
      </c>
      <c r="BO10" s="14">
        <f>SUMPRODUCT(($I$5:$M$14=AT10)*($CO$5:$CO$14))+'J11'!BO10</f>
        <v>0</v>
      </c>
      <c r="BP10" s="46">
        <f>SUMPRODUCT(($I$5:$M$14=AT10)*($CP$5:$CP$14))+'J11'!BP10</f>
        <v>0</v>
      </c>
      <c r="BQ10" s="44">
        <f t="shared" si="24"/>
        <v>0</v>
      </c>
      <c r="BR10" s="64">
        <f>BQ10+0.0000009</f>
        <v>8.9999999999999996E-7</v>
      </c>
      <c r="BS10" s="44">
        <f t="shared" si="25"/>
        <v>0</v>
      </c>
      <c r="BT10" s="44">
        <f t="shared" si="26"/>
        <v>0</v>
      </c>
      <c r="BU10" s="44">
        <f t="shared" si="27"/>
        <v>0</v>
      </c>
      <c r="BV10" s="44">
        <f t="shared" si="28"/>
        <v>0</v>
      </c>
      <c r="BW10" s="44">
        <f t="shared" si="29"/>
        <v>0</v>
      </c>
      <c r="BX10" s="44">
        <f t="shared" si="30"/>
        <v>0</v>
      </c>
      <c r="BY10" s="44">
        <f t="shared" si="31"/>
        <v>0</v>
      </c>
      <c r="BZ10" s="44">
        <f t="shared" si="32"/>
        <v>0</v>
      </c>
      <c r="CA10" s="44" t="b">
        <f t="shared" si="33"/>
        <v>0</v>
      </c>
      <c r="CB10" s="44" t="b">
        <f t="shared" si="34"/>
        <v>0</v>
      </c>
      <c r="CC10" s="44" t="b">
        <f t="shared" si="35"/>
        <v>0</v>
      </c>
      <c r="CD10" s="44" t="b">
        <f t="shared" si="36"/>
        <v>0</v>
      </c>
      <c r="CE10" s="44" t="b">
        <f t="shared" si="37"/>
        <v>0</v>
      </c>
      <c r="CF10" s="44" t="b">
        <f t="shared" si="38"/>
        <v>0</v>
      </c>
      <c r="CG10" s="44">
        <f t="shared" si="39"/>
        <v>0</v>
      </c>
      <c r="CH10" s="44">
        <f t="shared" si="40"/>
        <v>0</v>
      </c>
      <c r="CI10" s="44">
        <f t="shared" si="41"/>
        <v>0</v>
      </c>
      <c r="CJ10" s="44">
        <f t="shared" si="42"/>
        <v>0</v>
      </c>
      <c r="CK10" s="44" t="b">
        <f t="shared" si="43"/>
        <v>0</v>
      </c>
      <c r="CL10" s="44" t="b">
        <f t="shared" si="44"/>
        <v>0</v>
      </c>
      <c r="CM10" s="44" t="b">
        <f t="shared" si="45"/>
        <v>0</v>
      </c>
      <c r="CN10" s="44" t="b">
        <f t="shared" si="46"/>
        <v>0</v>
      </c>
      <c r="CO10" s="44" t="b">
        <f t="shared" si="47"/>
        <v>0</v>
      </c>
      <c r="CP10" s="45" t="b">
        <f t="shared" si="48"/>
        <v>0</v>
      </c>
      <c r="CQ10" s="44" t="str">
        <f t="shared" si="16"/>
        <v>Equipe 06</v>
      </c>
      <c r="CR10" s="44">
        <f t="shared" si="17"/>
        <v>0</v>
      </c>
      <c r="CS10" s="44">
        <f t="shared" si="18"/>
        <v>1</v>
      </c>
      <c r="CT10" s="44" t="str">
        <f t="shared" si="49"/>
        <v>Equipe 06</v>
      </c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</row>
    <row r="11" spans="1:153" ht="16.5" customHeight="1" thickBot="1" x14ac:dyDescent="0.3">
      <c r="A11" s="73"/>
      <c r="B11" s="123"/>
      <c r="C11" s="123"/>
      <c r="D11" s="123"/>
      <c r="E11" s="123"/>
      <c r="F11" s="123"/>
      <c r="G11" s="74"/>
      <c r="H11" s="74"/>
      <c r="I11" s="123"/>
      <c r="J11" s="123"/>
      <c r="K11" s="123"/>
      <c r="L11" s="123"/>
      <c r="M11" s="123"/>
      <c r="N11" s="75"/>
      <c r="O11" s="148"/>
      <c r="P11" s="149"/>
      <c r="Q11" s="149"/>
      <c r="R11" s="150"/>
      <c r="S11" s="124"/>
      <c r="T11" s="125"/>
      <c r="U11" s="24"/>
      <c r="V11" s="93" t="str">
        <f t="shared" si="0"/>
        <v>Equipe 07</v>
      </c>
      <c r="W11" s="93"/>
      <c r="X11" s="93"/>
      <c r="Y11" s="93"/>
      <c r="Z11" s="94"/>
      <c r="AA11" s="84">
        <f t="shared" si="1"/>
        <v>0</v>
      </c>
      <c r="AB11" s="85" t="str">
        <f t="shared" si="2"/>
        <v>u</v>
      </c>
      <c r="AC11" s="86">
        <f t="shared" si="50"/>
        <v>1</v>
      </c>
      <c r="AD11" s="87">
        <f t="shared" si="3"/>
        <v>0</v>
      </c>
      <c r="AE11" s="88">
        <f t="shared" si="4"/>
        <v>0</v>
      </c>
      <c r="AF11" s="88">
        <f t="shared" si="5"/>
        <v>0</v>
      </c>
      <c r="AG11" s="88">
        <f t="shared" si="6"/>
        <v>0</v>
      </c>
      <c r="AH11" s="88">
        <f t="shared" si="7"/>
        <v>0</v>
      </c>
      <c r="AI11" s="88">
        <f t="shared" si="8"/>
        <v>0</v>
      </c>
      <c r="AJ11" s="88">
        <f t="shared" si="9"/>
        <v>0</v>
      </c>
      <c r="AK11" s="89">
        <f t="shared" si="10"/>
        <v>0</v>
      </c>
      <c r="AL11" s="90">
        <f t="shared" si="11"/>
        <v>0</v>
      </c>
      <c r="AM11" s="88">
        <f t="shared" si="12"/>
        <v>0</v>
      </c>
      <c r="AN11" s="91">
        <f t="shared" si="19"/>
        <v>0</v>
      </c>
      <c r="AO11" s="84">
        <f t="shared" si="13"/>
        <v>0</v>
      </c>
      <c r="AP11" s="88">
        <f t="shared" si="20"/>
        <v>0</v>
      </c>
      <c r="AQ11" s="88">
        <f t="shared" si="14"/>
        <v>0</v>
      </c>
      <c r="AR11" s="48">
        <v>7</v>
      </c>
      <c r="AS11" s="48">
        <f t="shared" si="21"/>
        <v>7</v>
      </c>
      <c r="AT11" s="155" t="str">
        <f>'J01'!AT11:AX11</f>
        <v>Equipe 07</v>
      </c>
      <c r="AU11" s="156"/>
      <c r="AV11" s="156"/>
      <c r="AW11" s="156"/>
      <c r="AX11" s="157"/>
      <c r="AY11" s="4">
        <f t="shared" si="15"/>
        <v>1</v>
      </c>
      <c r="AZ11" s="14">
        <f>'J11'!AY11-AY11</f>
        <v>0</v>
      </c>
      <c r="BA11" s="5" t="str">
        <f>IF(AY11&gt;'J11'!AY11,'J11'!$BA$20,IF(AY11='J11'!AY11,'J11'!$AZ$20,IF(AY11&lt;'J11'!AY11,'J11'!$AY$20)))</f>
        <v>u</v>
      </c>
      <c r="BB11" s="22">
        <f t="shared" si="22"/>
        <v>7</v>
      </c>
      <c r="BC11" s="14">
        <f>SUMPRODUCT(($B$5:$F$14=AT11)*($BW$5:$BW$14))+SUMPRODUCT(($I$5:$M$14=AT11)*($BX$5:$BX$14))+'J11'!BC11</f>
        <v>0</v>
      </c>
      <c r="BD11" s="14">
        <f>SUMPRODUCT(($B$5:$F$14=AT11)*($BY$5:$BY$14))+SUMPRODUCT(($I$5:$M$14=AT11)*($BZ$5:$BZ$14))+'J11'!BD11</f>
        <v>0</v>
      </c>
      <c r="BE11" s="14">
        <f>SUMPRODUCT(($B$5:$F$14=AT11)*($CA$5:$CA$14))+SUMPRODUCT(($I$5:$M$14=AT11)*($CB$5:$CB$14))+'J11'!BE11</f>
        <v>0</v>
      </c>
      <c r="BF11" s="14">
        <f>SUMPRODUCT(($B$5:$F$14=AT11)*($CC$5:$CC$14))+SUMPRODUCT(($I$5:$M$14=AT11)*($CD$5:$CD$14))+'J11'!BF11</f>
        <v>0</v>
      </c>
      <c r="BG11" s="14">
        <f>SUMPRODUCT(($B$5:$F$14=AT11)*($CE$5:$CE$14))+SUMPRODUCT(($I$5:$M$14=AT11)*($CF$5:$CF$14))+'J11'!BG11</f>
        <v>0</v>
      </c>
      <c r="BH11" s="14">
        <f>SUMPRODUCT(($B$5:$F$14=AT11)*($CG$5:$CG$14))+SUMPRODUCT(($I$5:$M$14=AT11)*($CH$5:$CH$14))+'J11'!BH11</f>
        <v>0</v>
      </c>
      <c r="BI11" s="14">
        <f>SUMPRODUCT(($B$5:$F$14=AT11)*($CI$5:$CI$14))+SUMPRODUCT(($I$5:$M$14=AT11)*($CJ$5:$CJ$14))+'J11'!BI11</f>
        <v>0</v>
      </c>
      <c r="BJ11" s="6">
        <f t="shared" si="23"/>
        <v>0</v>
      </c>
      <c r="BK11" s="14">
        <f>SUMPRODUCT(($B$5:$F$14=AT11)*($CK$5:$CK$14))+'J11'!BK11</f>
        <v>0</v>
      </c>
      <c r="BL11" s="14">
        <f>SUMPRODUCT(($B$5:$F$14=AT11)*($CL$5:$CL$14))+'J11'!BL11</f>
        <v>0</v>
      </c>
      <c r="BM11" s="14">
        <f>SUMPRODUCT(($B$5:$F$14=AT11)*($CM$5:$CM$14))+'J11'!BM11</f>
        <v>0</v>
      </c>
      <c r="BN11" s="14">
        <f>SUMPRODUCT(($I$5:$M$14=AT11)*($CN$5:$CN$14))+'J11'!BN11</f>
        <v>0</v>
      </c>
      <c r="BO11" s="14">
        <f>SUMPRODUCT(($I$5:$M$14=AT11)*($CO$5:$CO$14))+'J11'!BO11</f>
        <v>0</v>
      </c>
      <c r="BP11" s="46">
        <f>SUMPRODUCT(($I$5:$M$14=AT11)*($CP$5:$CP$14))+'J11'!BP11</f>
        <v>0</v>
      </c>
      <c r="BQ11" s="44">
        <f t="shared" si="24"/>
        <v>0</v>
      </c>
      <c r="BR11" s="64">
        <f>BQ11+0.0000008</f>
        <v>7.9999999999999996E-7</v>
      </c>
      <c r="BS11" s="44">
        <f t="shared" si="25"/>
        <v>0</v>
      </c>
      <c r="BT11" s="44">
        <f t="shared" si="26"/>
        <v>0</v>
      </c>
      <c r="BU11" s="44">
        <f t="shared" si="27"/>
        <v>0</v>
      </c>
      <c r="BV11" s="44">
        <f t="shared" si="28"/>
        <v>0</v>
      </c>
      <c r="BW11" s="44">
        <f t="shared" si="29"/>
        <v>0</v>
      </c>
      <c r="BX11" s="44">
        <f t="shared" si="30"/>
        <v>0</v>
      </c>
      <c r="BY11" s="44">
        <f t="shared" si="31"/>
        <v>0</v>
      </c>
      <c r="BZ11" s="44">
        <f t="shared" si="32"/>
        <v>0</v>
      </c>
      <c r="CA11" s="44" t="b">
        <f t="shared" si="33"/>
        <v>0</v>
      </c>
      <c r="CB11" s="44" t="b">
        <f t="shared" si="34"/>
        <v>0</v>
      </c>
      <c r="CC11" s="44" t="b">
        <f t="shared" si="35"/>
        <v>0</v>
      </c>
      <c r="CD11" s="44" t="b">
        <f t="shared" si="36"/>
        <v>0</v>
      </c>
      <c r="CE11" s="44" t="b">
        <f t="shared" si="37"/>
        <v>0</v>
      </c>
      <c r="CF11" s="44" t="b">
        <f t="shared" si="38"/>
        <v>0</v>
      </c>
      <c r="CG11" s="44">
        <f t="shared" si="39"/>
        <v>0</v>
      </c>
      <c r="CH11" s="44">
        <f t="shared" si="40"/>
        <v>0</v>
      </c>
      <c r="CI11" s="44">
        <f t="shared" si="41"/>
        <v>0</v>
      </c>
      <c r="CJ11" s="44">
        <f t="shared" si="42"/>
        <v>0</v>
      </c>
      <c r="CK11" s="44" t="b">
        <f t="shared" si="43"/>
        <v>0</v>
      </c>
      <c r="CL11" s="44" t="b">
        <f t="shared" si="44"/>
        <v>0</v>
      </c>
      <c r="CM11" s="44" t="b">
        <f t="shared" si="45"/>
        <v>0</v>
      </c>
      <c r="CN11" s="44" t="b">
        <f t="shared" si="46"/>
        <v>0</v>
      </c>
      <c r="CO11" s="44" t="b">
        <f t="shared" si="47"/>
        <v>0</v>
      </c>
      <c r="CP11" s="45" t="b">
        <f t="shared" si="48"/>
        <v>0</v>
      </c>
      <c r="CQ11" s="44" t="str">
        <f t="shared" si="16"/>
        <v>Equipe 07</v>
      </c>
      <c r="CR11" s="44">
        <f t="shared" si="17"/>
        <v>0</v>
      </c>
      <c r="CS11" s="44">
        <f t="shared" si="18"/>
        <v>1</v>
      </c>
      <c r="CT11" s="44" t="str">
        <f t="shared" si="49"/>
        <v>Equipe 07</v>
      </c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</row>
    <row r="12" spans="1:153" ht="16.5" customHeight="1" thickTop="1" x14ac:dyDescent="0.25">
      <c r="A12" s="38"/>
      <c r="B12" s="101"/>
      <c r="C12" s="101"/>
      <c r="D12" s="101"/>
      <c r="E12" s="101"/>
      <c r="F12" s="101"/>
      <c r="G12" s="39"/>
      <c r="H12" s="39"/>
      <c r="I12" s="101"/>
      <c r="J12" s="101"/>
      <c r="K12" s="101"/>
      <c r="L12" s="101"/>
      <c r="M12" s="101"/>
      <c r="N12" s="38"/>
      <c r="O12" s="24"/>
      <c r="P12" s="24"/>
      <c r="Q12" s="24"/>
      <c r="R12" s="24"/>
      <c r="S12" s="24"/>
      <c r="T12" s="24"/>
      <c r="U12" s="24"/>
      <c r="V12" s="93" t="str">
        <f t="shared" si="0"/>
        <v>Equipe 08</v>
      </c>
      <c r="W12" s="93"/>
      <c r="X12" s="93"/>
      <c r="Y12" s="93"/>
      <c r="Z12" s="94"/>
      <c r="AA12" s="84">
        <f t="shared" si="1"/>
        <v>0</v>
      </c>
      <c r="AB12" s="85" t="str">
        <f t="shared" si="2"/>
        <v>u</v>
      </c>
      <c r="AC12" s="86">
        <f t="shared" si="50"/>
        <v>1</v>
      </c>
      <c r="AD12" s="87">
        <f t="shared" si="3"/>
        <v>0</v>
      </c>
      <c r="AE12" s="88">
        <f t="shared" si="4"/>
        <v>0</v>
      </c>
      <c r="AF12" s="88">
        <f t="shared" si="5"/>
        <v>0</v>
      </c>
      <c r="AG12" s="88">
        <f t="shared" si="6"/>
        <v>0</v>
      </c>
      <c r="AH12" s="88">
        <f t="shared" si="7"/>
        <v>0</v>
      </c>
      <c r="AI12" s="88">
        <f t="shared" si="8"/>
        <v>0</v>
      </c>
      <c r="AJ12" s="88">
        <f t="shared" si="9"/>
        <v>0</v>
      </c>
      <c r="AK12" s="89">
        <f t="shared" si="10"/>
        <v>0</v>
      </c>
      <c r="AL12" s="90">
        <f t="shared" si="11"/>
        <v>0</v>
      </c>
      <c r="AM12" s="88">
        <f t="shared" si="12"/>
        <v>0</v>
      </c>
      <c r="AN12" s="91">
        <f t="shared" si="19"/>
        <v>0</v>
      </c>
      <c r="AO12" s="84">
        <f t="shared" si="13"/>
        <v>0</v>
      </c>
      <c r="AP12" s="88">
        <f t="shared" si="20"/>
        <v>0</v>
      </c>
      <c r="AQ12" s="88">
        <f t="shared" si="14"/>
        <v>0</v>
      </c>
      <c r="AR12" s="48">
        <v>8</v>
      </c>
      <c r="AS12" s="48">
        <f t="shared" si="21"/>
        <v>8</v>
      </c>
      <c r="AT12" s="155" t="str">
        <f>'J01'!AT12:AX12</f>
        <v>Equipe 08</v>
      </c>
      <c r="AU12" s="156"/>
      <c r="AV12" s="156"/>
      <c r="AW12" s="156"/>
      <c r="AX12" s="157"/>
      <c r="AY12" s="4">
        <f t="shared" si="15"/>
        <v>1</v>
      </c>
      <c r="AZ12" s="14">
        <f>'J11'!AY12-AY12</f>
        <v>0</v>
      </c>
      <c r="BA12" s="5" t="str">
        <f>IF(AY12&gt;'J11'!AY12,'J11'!$BA$20,IF(AY12='J11'!AY12,'J11'!$AZ$20,IF(AY12&lt;'J11'!AY12,'J11'!$AY$20)))</f>
        <v>u</v>
      </c>
      <c r="BB12" s="22">
        <f t="shared" si="22"/>
        <v>8</v>
      </c>
      <c r="BC12" s="14">
        <f>SUMPRODUCT(($B$5:$F$14=AT12)*($BW$5:$BW$14))+SUMPRODUCT(($I$5:$M$14=AT12)*($BX$5:$BX$14))+'J11'!BC12</f>
        <v>0</v>
      </c>
      <c r="BD12" s="14">
        <f>SUMPRODUCT(($B$5:$F$14=AT12)*($BY$5:$BY$14))+SUMPRODUCT(($I$5:$M$14=AT12)*($BZ$5:$BZ$14))+'J11'!BD12</f>
        <v>0</v>
      </c>
      <c r="BE12" s="14">
        <f>SUMPRODUCT(($B$5:$F$14=AT12)*($CA$5:$CA$14))+SUMPRODUCT(($I$5:$M$14=AT12)*($CB$5:$CB$14))+'J11'!BE12</f>
        <v>0</v>
      </c>
      <c r="BF12" s="14">
        <f>SUMPRODUCT(($B$5:$F$14=AT12)*($CC$5:$CC$14))+SUMPRODUCT(($I$5:$M$14=AT12)*($CD$5:$CD$14))+'J11'!BF12</f>
        <v>0</v>
      </c>
      <c r="BG12" s="14">
        <f>SUMPRODUCT(($B$5:$F$14=AT12)*($CE$5:$CE$14))+SUMPRODUCT(($I$5:$M$14=AT12)*($CF$5:$CF$14))+'J11'!BG12</f>
        <v>0</v>
      </c>
      <c r="BH12" s="14">
        <f>SUMPRODUCT(($B$5:$F$14=AT12)*($CG$5:$CG$14))+SUMPRODUCT(($I$5:$M$14=AT12)*($CH$5:$CH$14))+'J11'!BH12</f>
        <v>0</v>
      </c>
      <c r="BI12" s="14">
        <f>SUMPRODUCT(($B$5:$F$14=AT12)*($CI$5:$CI$14))+SUMPRODUCT(($I$5:$M$14=AT12)*($CJ$5:$CJ$14))+'J11'!BI12</f>
        <v>0</v>
      </c>
      <c r="BJ12" s="6">
        <f t="shared" si="23"/>
        <v>0</v>
      </c>
      <c r="BK12" s="14">
        <f>SUMPRODUCT(($B$5:$F$14=AT12)*($CK$5:$CK$14))+'J11'!BK12</f>
        <v>0</v>
      </c>
      <c r="BL12" s="14">
        <f>SUMPRODUCT(($B$5:$F$14=AT12)*($CL$5:$CL$14))+'J11'!BL12</f>
        <v>0</v>
      </c>
      <c r="BM12" s="14">
        <f>SUMPRODUCT(($B$5:$F$14=AT12)*($CM$5:$CM$14))+'J11'!BM12</f>
        <v>0</v>
      </c>
      <c r="BN12" s="14">
        <f>SUMPRODUCT(($I$5:$M$14=AT12)*($CN$5:$CN$14))+'J11'!BN12</f>
        <v>0</v>
      </c>
      <c r="BO12" s="14">
        <f>SUMPRODUCT(($I$5:$M$14=AT12)*($CO$5:$CO$14))+'J11'!BO12</f>
        <v>0</v>
      </c>
      <c r="BP12" s="46">
        <f>SUMPRODUCT(($I$5:$M$14=AT12)*($CP$5:$CP$14))+'J11'!BP12</f>
        <v>0</v>
      </c>
      <c r="BQ12" s="44">
        <f t="shared" si="24"/>
        <v>0</v>
      </c>
      <c r="BR12" s="64">
        <f>BQ12+0.0000007</f>
        <v>6.9999999999999997E-7</v>
      </c>
      <c r="BS12" s="44">
        <f t="shared" si="25"/>
        <v>0</v>
      </c>
      <c r="BT12" s="44">
        <f t="shared" si="26"/>
        <v>0</v>
      </c>
      <c r="BU12" s="44">
        <f t="shared" si="27"/>
        <v>0</v>
      </c>
      <c r="BV12" s="44">
        <f t="shared" si="28"/>
        <v>0</v>
      </c>
      <c r="BW12" s="44">
        <f t="shared" si="29"/>
        <v>0</v>
      </c>
      <c r="BX12" s="44">
        <f t="shared" si="30"/>
        <v>0</v>
      </c>
      <c r="BY12" s="44">
        <f t="shared" si="31"/>
        <v>0</v>
      </c>
      <c r="BZ12" s="44">
        <f t="shared" si="32"/>
        <v>0</v>
      </c>
      <c r="CA12" s="44" t="b">
        <f t="shared" si="33"/>
        <v>0</v>
      </c>
      <c r="CB12" s="44" t="b">
        <f t="shared" si="34"/>
        <v>0</v>
      </c>
      <c r="CC12" s="44" t="b">
        <f t="shared" si="35"/>
        <v>0</v>
      </c>
      <c r="CD12" s="44" t="b">
        <f t="shared" si="36"/>
        <v>0</v>
      </c>
      <c r="CE12" s="44" t="b">
        <f t="shared" si="37"/>
        <v>0</v>
      </c>
      <c r="CF12" s="44" t="b">
        <f t="shared" si="38"/>
        <v>0</v>
      </c>
      <c r="CG12" s="44">
        <f t="shared" si="39"/>
        <v>0</v>
      </c>
      <c r="CH12" s="44">
        <f t="shared" si="40"/>
        <v>0</v>
      </c>
      <c r="CI12" s="44">
        <f t="shared" si="41"/>
        <v>0</v>
      </c>
      <c r="CJ12" s="44">
        <f t="shared" si="42"/>
        <v>0</v>
      </c>
      <c r="CK12" s="44" t="b">
        <f t="shared" si="43"/>
        <v>0</v>
      </c>
      <c r="CL12" s="44" t="b">
        <f t="shared" si="44"/>
        <v>0</v>
      </c>
      <c r="CM12" s="44" t="b">
        <f t="shared" si="45"/>
        <v>0</v>
      </c>
      <c r="CN12" s="44" t="b">
        <f t="shared" si="46"/>
        <v>0</v>
      </c>
      <c r="CO12" s="44" t="b">
        <f t="shared" si="47"/>
        <v>0</v>
      </c>
      <c r="CP12" s="45" t="b">
        <f t="shared" si="48"/>
        <v>0</v>
      </c>
      <c r="CQ12" s="44" t="str">
        <f t="shared" si="16"/>
        <v>Equipe 08</v>
      </c>
      <c r="CR12" s="44">
        <f t="shared" si="17"/>
        <v>0</v>
      </c>
      <c r="CS12" s="44">
        <f t="shared" si="18"/>
        <v>1</v>
      </c>
      <c r="CT12" s="44" t="str">
        <f t="shared" si="49"/>
        <v>Equipe 08</v>
      </c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48"/>
      <c r="EW12" s="48"/>
    </row>
    <row r="13" spans="1:153" ht="16.5" customHeight="1" x14ac:dyDescent="0.25">
      <c r="A13" s="38"/>
      <c r="B13" s="101"/>
      <c r="C13" s="101"/>
      <c r="D13" s="101"/>
      <c r="E13" s="101"/>
      <c r="F13" s="101"/>
      <c r="G13" s="39"/>
      <c r="H13" s="39"/>
      <c r="I13" s="101"/>
      <c r="J13" s="101"/>
      <c r="K13" s="101"/>
      <c r="L13" s="101"/>
      <c r="M13" s="101"/>
      <c r="N13" s="38"/>
      <c r="O13" s="24"/>
      <c r="P13" s="24"/>
      <c r="Q13" s="24"/>
      <c r="R13" s="24"/>
      <c r="S13" s="24"/>
      <c r="T13" s="24"/>
      <c r="U13" s="24"/>
      <c r="V13" s="93" t="str">
        <f t="shared" si="0"/>
        <v>Equipe 09</v>
      </c>
      <c r="W13" s="93"/>
      <c r="X13" s="93"/>
      <c r="Y13" s="93"/>
      <c r="Z13" s="94"/>
      <c r="AA13" s="84">
        <f t="shared" si="1"/>
        <v>0</v>
      </c>
      <c r="AB13" s="85" t="str">
        <f t="shared" si="2"/>
        <v>u</v>
      </c>
      <c r="AC13" s="86">
        <f t="shared" si="50"/>
        <v>1</v>
      </c>
      <c r="AD13" s="87">
        <f t="shared" si="3"/>
        <v>0</v>
      </c>
      <c r="AE13" s="88">
        <f t="shared" si="4"/>
        <v>0</v>
      </c>
      <c r="AF13" s="88">
        <f t="shared" si="5"/>
        <v>0</v>
      </c>
      <c r="AG13" s="88">
        <f t="shared" si="6"/>
        <v>0</v>
      </c>
      <c r="AH13" s="88">
        <f t="shared" si="7"/>
        <v>0</v>
      </c>
      <c r="AI13" s="88">
        <f t="shared" si="8"/>
        <v>0</v>
      </c>
      <c r="AJ13" s="88">
        <f t="shared" si="9"/>
        <v>0</v>
      </c>
      <c r="AK13" s="89">
        <f t="shared" si="10"/>
        <v>0</v>
      </c>
      <c r="AL13" s="90">
        <f t="shared" si="11"/>
        <v>0</v>
      </c>
      <c r="AM13" s="88">
        <f t="shared" si="12"/>
        <v>0</v>
      </c>
      <c r="AN13" s="91">
        <f t="shared" si="19"/>
        <v>0</v>
      </c>
      <c r="AO13" s="84">
        <f t="shared" si="13"/>
        <v>0</v>
      </c>
      <c r="AP13" s="88">
        <f t="shared" si="20"/>
        <v>0</v>
      </c>
      <c r="AQ13" s="88">
        <f t="shared" si="14"/>
        <v>0</v>
      </c>
      <c r="AR13" s="48">
        <v>9</v>
      </c>
      <c r="AS13" s="48">
        <f t="shared" si="21"/>
        <v>9</v>
      </c>
      <c r="AT13" s="155" t="str">
        <f>'J01'!AT13:AX13</f>
        <v>Equipe 09</v>
      </c>
      <c r="AU13" s="156"/>
      <c r="AV13" s="156"/>
      <c r="AW13" s="156"/>
      <c r="AX13" s="157"/>
      <c r="AY13" s="4">
        <f t="shared" si="15"/>
        <v>1</v>
      </c>
      <c r="AZ13" s="14">
        <f>'J11'!AY13-AY13</f>
        <v>0</v>
      </c>
      <c r="BA13" s="5" t="str">
        <f>IF(AY13&gt;'J11'!AY13,'J11'!$BA$20,IF(AY13='J11'!AY13,'J11'!$AZ$20,IF(AY13&lt;'J11'!AY13,'J11'!$AY$20)))</f>
        <v>u</v>
      </c>
      <c r="BB13" s="22">
        <f t="shared" si="22"/>
        <v>9</v>
      </c>
      <c r="BC13" s="14">
        <f>SUMPRODUCT(($B$5:$F$14=AT13)*($BW$5:$BW$14))+SUMPRODUCT(($I$5:$M$14=AT13)*($BX$5:$BX$14))+'J11'!BC13</f>
        <v>0</v>
      </c>
      <c r="BD13" s="14">
        <f>SUMPRODUCT(($B$5:$F$14=AT13)*($BY$5:$BY$14))+SUMPRODUCT(($I$5:$M$14=AT13)*($BZ$5:$BZ$14))+'J11'!BD13</f>
        <v>0</v>
      </c>
      <c r="BE13" s="14">
        <f>SUMPRODUCT(($B$5:$F$14=AT13)*($CA$5:$CA$14))+SUMPRODUCT(($I$5:$M$14=AT13)*($CB$5:$CB$14))+'J11'!BE13</f>
        <v>0</v>
      </c>
      <c r="BF13" s="14">
        <f>SUMPRODUCT(($B$5:$F$14=AT13)*($CC$5:$CC$14))+SUMPRODUCT(($I$5:$M$14=AT13)*($CD$5:$CD$14))+'J11'!BF13</f>
        <v>0</v>
      </c>
      <c r="BG13" s="14">
        <f>SUMPRODUCT(($B$5:$F$14=AT13)*($CE$5:$CE$14))+SUMPRODUCT(($I$5:$M$14=AT13)*($CF$5:$CF$14))+'J11'!BG13</f>
        <v>0</v>
      </c>
      <c r="BH13" s="14">
        <f>SUMPRODUCT(($B$5:$F$14=AT13)*($CG$5:$CG$14))+SUMPRODUCT(($I$5:$M$14=AT13)*($CH$5:$CH$14))+'J11'!BH13</f>
        <v>0</v>
      </c>
      <c r="BI13" s="14">
        <f>SUMPRODUCT(($B$5:$F$14=AT13)*($CI$5:$CI$14))+SUMPRODUCT(($I$5:$M$14=AT13)*($CJ$5:$CJ$14))+'J11'!BI13</f>
        <v>0</v>
      </c>
      <c r="BJ13" s="6">
        <f t="shared" si="23"/>
        <v>0</v>
      </c>
      <c r="BK13" s="14">
        <f>SUMPRODUCT(($B$5:$F$14=AT13)*($CK$5:$CK$14))+'J11'!BK13</f>
        <v>0</v>
      </c>
      <c r="BL13" s="14">
        <f>SUMPRODUCT(($B$5:$F$14=AT13)*($CL$5:$CL$14))+'J11'!BL13</f>
        <v>0</v>
      </c>
      <c r="BM13" s="14">
        <f>SUMPRODUCT(($B$5:$F$14=AT13)*($CM$5:$CM$14))+'J11'!BM13</f>
        <v>0</v>
      </c>
      <c r="BN13" s="14">
        <f>SUMPRODUCT(($I$5:$M$14=AT13)*($CN$5:$CN$14))+'J11'!BN13</f>
        <v>0</v>
      </c>
      <c r="BO13" s="14">
        <f>SUMPRODUCT(($I$5:$M$14=AT13)*($CO$5:$CO$14))+'J11'!BO13</f>
        <v>0</v>
      </c>
      <c r="BP13" s="46">
        <f>SUMPRODUCT(($I$5:$M$14=AT13)*($CP$5:$CP$14))+'J11'!BP13</f>
        <v>0</v>
      </c>
      <c r="BQ13" s="44">
        <f t="shared" si="24"/>
        <v>0</v>
      </c>
      <c r="BR13" s="64">
        <f>BQ13+0.0000006</f>
        <v>5.9999999999999997E-7</v>
      </c>
      <c r="BS13" s="44">
        <f t="shared" si="25"/>
        <v>0</v>
      </c>
      <c r="BT13" s="44">
        <f t="shared" si="26"/>
        <v>0</v>
      </c>
      <c r="BU13" s="44">
        <f t="shared" si="27"/>
        <v>0</v>
      </c>
      <c r="BV13" s="44">
        <f t="shared" si="28"/>
        <v>0</v>
      </c>
      <c r="BW13" s="44">
        <f t="shared" si="29"/>
        <v>0</v>
      </c>
      <c r="BX13" s="44">
        <f t="shared" si="30"/>
        <v>0</v>
      </c>
      <c r="BY13" s="44">
        <f t="shared" si="31"/>
        <v>0</v>
      </c>
      <c r="BZ13" s="44">
        <f t="shared" si="32"/>
        <v>0</v>
      </c>
      <c r="CA13" s="44" t="b">
        <f t="shared" si="33"/>
        <v>0</v>
      </c>
      <c r="CB13" s="44" t="b">
        <f t="shared" si="34"/>
        <v>0</v>
      </c>
      <c r="CC13" s="44" t="b">
        <f t="shared" si="35"/>
        <v>0</v>
      </c>
      <c r="CD13" s="44" t="b">
        <f t="shared" si="36"/>
        <v>0</v>
      </c>
      <c r="CE13" s="44" t="b">
        <f t="shared" si="37"/>
        <v>0</v>
      </c>
      <c r="CF13" s="44" t="b">
        <f t="shared" si="38"/>
        <v>0</v>
      </c>
      <c r="CG13" s="44">
        <f t="shared" si="39"/>
        <v>0</v>
      </c>
      <c r="CH13" s="44">
        <f t="shared" si="40"/>
        <v>0</v>
      </c>
      <c r="CI13" s="44">
        <f t="shared" si="41"/>
        <v>0</v>
      </c>
      <c r="CJ13" s="44">
        <f t="shared" si="42"/>
        <v>0</v>
      </c>
      <c r="CK13" s="44" t="b">
        <f t="shared" si="43"/>
        <v>0</v>
      </c>
      <c r="CL13" s="44" t="b">
        <f t="shared" si="44"/>
        <v>0</v>
      </c>
      <c r="CM13" s="44" t="b">
        <f t="shared" si="45"/>
        <v>0</v>
      </c>
      <c r="CN13" s="44" t="b">
        <f t="shared" si="46"/>
        <v>0</v>
      </c>
      <c r="CO13" s="44" t="b">
        <f t="shared" si="47"/>
        <v>0</v>
      </c>
      <c r="CP13" s="45" t="b">
        <f t="shared" si="48"/>
        <v>0</v>
      </c>
      <c r="CQ13" s="44" t="str">
        <f t="shared" si="16"/>
        <v>Equipe 09</v>
      </c>
      <c r="CR13" s="44">
        <f t="shared" si="17"/>
        <v>0</v>
      </c>
      <c r="CS13" s="44">
        <f t="shared" si="18"/>
        <v>1</v>
      </c>
      <c r="CT13" s="44" t="str">
        <f t="shared" si="49"/>
        <v>Equipe 09</v>
      </c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</row>
    <row r="14" spans="1:153" ht="16.5" customHeight="1" x14ac:dyDescent="0.25">
      <c r="A14" s="38"/>
      <c r="B14" s="101"/>
      <c r="C14" s="101"/>
      <c r="D14" s="101"/>
      <c r="E14" s="101"/>
      <c r="F14" s="101"/>
      <c r="G14" s="39"/>
      <c r="H14" s="39"/>
      <c r="I14" s="101"/>
      <c r="J14" s="101"/>
      <c r="K14" s="101"/>
      <c r="L14" s="101"/>
      <c r="M14" s="101"/>
      <c r="N14" s="38"/>
      <c r="O14" s="24"/>
      <c r="P14" s="24"/>
      <c r="Q14" s="24"/>
      <c r="R14" s="24"/>
      <c r="S14" s="24"/>
      <c r="T14" s="24"/>
      <c r="U14" s="24"/>
      <c r="V14" s="93" t="str">
        <f t="shared" si="0"/>
        <v>Equipe 10</v>
      </c>
      <c r="W14" s="93"/>
      <c r="X14" s="93"/>
      <c r="Y14" s="93"/>
      <c r="Z14" s="94"/>
      <c r="AA14" s="84">
        <f t="shared" si="1"/>
        <v>0</v>
      </c>
      <c r="AB14" s="85" t="str">
        <f t="shared" si="2"/>
        <v>u</v>
      </c>
      <c r="AC14" s="86">
        <f t="shared" si="50"/>
        <v>1</v>
      </c>
      <c r="AD14" s="87">
        <f t="shared" si="3"/>
        <v>0</v>
      </c>
      <c r="AE14" s="88">
        <f t="shared" si="4"/>
        <v>0</v>
      </c>
      <c r="AF14" s="88">
        <f t="shared" si="5"/>
        <v>0</v>
      </c>
      <c r="AG14" s="88">
        <f t="shared" si="6"/>
        <v>0</v>
      </c>
      <c r="AH14" s="88">
        <f t="shared" si="7"/>
        <v>0</v>
      </c>
      <c r="AI14" s="88">
        <f t="shared" si="8"/>
        <v>0</v>
      </c>
      <c r="AJ14" s="88">
        <f t="shared" si="9"/>
        <v>0</v>
      </c>
      <c r="AK14" s="89">
        <f t="shared" si="10"/>
        <v>0</v>
      </c>
      <c r="AL14" s="90">
        <f t="shared" si="11"/>
        <v>0</v>
      </c>
      <c r="AM14" s="88">
        <f t="shared" si="12"/>
        <v>0</v>
      </c>
      <c r="AN14" s="91">
        <f t="shared" si="19"/>
        <v>0</v>
      </c>
      <c r="AO14" s="84">
        <f t="shared" si="13"/>
        <v>0</v>
      </c>
      <c r="AP14" s="88">
        <f t="shared" si="20"/>
        <v>0</v>
      </c>
      <c r="AQ14" s="88">
        <f t="shared" si="14"/>
        <v>0</v>
      </c>
      <c r="AR14" s="48">
        <v>10</v>
      </c>
      <c r="AS14" s="48">
        <f t="shared" si="21"/>
        <v>10</v>
      </c>
      <c r="AT14" s="155" t="str">
        <f>'J01'!AT14:AX14</f>
        <v>Equipe 10</v>
      </c>
      <c r="AU14" s="156"/>
      <c r="AV14" s="156"/>
      <c r="AW14" s="156"/>
      <c r="AX14" s="157"/>
      <c r="AY14" s="4">
        <f t="shared" si="15"/>
        <v>1</v>
      </c>
      <c r="AZ14" s="14">
        <f>'J11'!AY14-AY14</f>
        <v>0</v>
      </c>
      <c r="BA14" s="5" t="str">
        <f>IF(AY14&gt;'J11'!AY14,'J11'!$BA$20,IF(AY14='J11'!AY14,'J11'!$AZ$20,IF(AY14&lt;'J11'!AY14,'J11'!$AY$20)))</f>
        <v>u</v>
      </c>
      <c r="BB14" s="22">
        <f t="shared" si="22"/>
        <v>10</v>
      </c>
      <c r="BC14" s="14">
        <f>SUMPRODUCT(($B$5:$F$14=AT14)*($BW$5:$BW$14))+SUMPRODUCT(($I$5:$M$14=AT14)*($BX$5:$BX$14))+'J11'!BC14</f>
        <v>0</v>
      </c>
      <c r="BD14" s="14">
        <f>SUMPRODUCT(($B$5:$F$14=AT14)*($BY$5:$BY$14))+SUMPRODUCT(($I$5:$M$14=AT14)*($BZ$5:$BZ$14))+'J11'!BD14</f>
        <v>0</v>
      </c>
      <c r="BE14" s="14">
        <f>SUMPRODUCT(($B$5:$F$14=AT14)*($CA$5:$CA$14))+SUMPRODUCT(($I$5:$M$14=AT14)*($CB$5:$CB$14))+'J11'!BE14</f>
        <v>0</v>
      </c>
      <c r="BF14" s="14">
        <f>SUMPRODUCT(($B$5:$F$14=AT14)*($CC$5:$CC$14))+SUMPRODUCT(($I$5:$M$14=AT14)*($CD$5:$CD$14))+'J11'!BF14</f>
        <v>0</v>
      </c>
      <c r="BG14" s="14">
        <f>SUMPRODUCT(($B$5:$F$14=AT14)*($CE$5:$CE$14))+SUMPRODUCT(($I$5:$M$14=AT14)*($CF$5:$CF$14))+'J11'!BG14</f>
        <v>0</v>
      </c>
      <c r="BH14" s="14">
        <f>SUMPRODUCT(($B$5:$F$14=AT14)*($CG$5:$CG$14))+SUMPRODUCT(($I$5:$M$14=AT14)*($CH$5:$CH$14))+'J11'!BH14</f>
        <v>0</v>
      </c>
      <c r="BI14" s="14">
        <f>SUMPRODUCT(($B$5:$F$14=AT14)*($CI$5:$CI$14))+SUMPRODUCT(($I$5:$M$14=AT14)*($CJ$5:$CJ$14))+'J11'!BI14</f>
        <v>0</v>
      </c>
      <c r="BJ14" s="6">
        <f t="shared" si="23"/>
        <v>0</v>
      </c>
      <c r="BK14" s="14">
        <f>SUMPRODUCT(($B$5:$F$14=AT14)*($CK$5:$CK$14))+'J11'!BK14</f>
        <v>0</v>
      </c>
      <c r="BL14" s="14">
        <f>SUMPRODUCT(($B$5:$F$14=AT14)*($CL$5:$CL$14))+'J11'!BL14</f>
        <v>0</v>
      </c>
      <c r="BM14" s="14">
        <f>SUMPRODUCT(($B$5:$F$14=AT14)*($CM$5:$CM$14))+'J11'!BM14</f>
        <v>0</v>
      </c>
      <c r="BN14" s="14">
        <f>SUMPRODUCT(($I$5:$M$14=AT14)*($CN$5:$CN$14))+'J11'!BN14</f>
        <v>0</v>
      </c>
      <c r="BO14" s="14">
        <f>SUMPRODUCT(($I$5:$M$14=AT14)*($CO$5:$CO$14))+'J11'!BO14</f>
        <v>0</v>
      </c>
      <c r="BP14" s="46">
        <f>SUMPRODUCT(($I$5:$M$14=AT14)*($CP$5:$CP$14))+'J11'!BP14</f>
        <v>0</v>
      </c>
      <c r="BQ14" s="44">
        <f t="shared" si="24"/>
        <v>0</v>
      </c>
      <c r="BR14" s="64">
        <f>BQ14+0.0000005</f>
        <v>4.9999999999999998E-7</v>
      </c>
      <c r="BS14" s="44">
        <f t="shared" si="25"/>
        <v>0</v>
      </c>
      <c r="BT14" s="44">
        <f t="shared" si="26"/>
        <v>0</v>
      </c>
      <c r="BU14" s="44">
        <f t="shared" si="27"/>
        <v>0</v>
      </c>
      <c r="BV14" s="44">
        <f t="shared" si="28"/>
        <v>0</v>
      </c>
      <c r="BW14" s="44">
        <f t="shared" si="29"/>
        <v>0</v>
      </c>
      <c r="BX14" s="44">
        <f t="shared" si="30"/>
        <v>0</v>
      </c>
      <c r="BY14" s="44">
        <f t="shared" si="31"/>
        <v>0</v>
      </c>
      <c r="BZ14" s="44">
        <f t="shared" si="32"/>
        <v>0</v>
      </c>
      <c r="CA14" s="44" t="b">
        <f t="shared" si="33"/>
        <v>0</v>
      </c>
      <c r="CB14" s="44" t="b">
        <f t="shared" si="34"/>
        <v>0</v>
      </c>
      <c r="CC14" s="44" t="b">
        <f t="shared" si="35"/>
        <v>0</v>
      </c>
      <c r="CD14" s="44" t="b">
        <f t="shared" si="36"/>
        <v>0</v>
      </c>
      <c r="CE14" s="44" t="b">
        <f t="shared" si="37"/>
        <v>0</v>
      </c>
      <c r="CF14" s="44" t="b">
        <f t="shared" si="38"/>
        <v>0</v>
      </c>
      <c r="CG14" s="44">
        <f t="shared" si="39"/>
        <v>0</v>
      </c>
      <c r="CH14" s="44">
        <f t="shared" si="40"/>
        <v>0</v>
      </c>
      <c r="CI14" s="44">
        <f t="shared" si="41"/>
        <v>0</v>
      </c>
      <c r="CJ14" s="44">
        <f t="shared" si="42"/>
        <v>0</v>
      </c>
      <c r="CK14" s="44" t="b">
        <f t="shared" si="43"/>
        <v>0</v>
      </c>
      <c r="CL14" s="44" t="b">
        <f t="shared" si="44"/>
        <v>0</v>
      </c>
      <c r="CM14" s="44" t="b">
        <f t="shared" si="45"/>
        <v>0</v>
      </c>
      <c r="CN14" s="44" t="b">
        <f t="shared" si="46"/>
        <v>0</v>
      </c>
      <c r="CO14" s="44" t="b">
        <f t="shared" si="47"/>
        <v>0</v>
      </c>
      <c r="CP14" s="45" t="b">
        <f t="shared" si="48"/>
        <v>0</v>
      </c>
      <c r="CQ14" s="44" t="str">
        <f t="shared" si="16"/>
        <v>Equipe 10</v>
      </c>
      <c r="CR14" s="44">
        <f t="shared" si="17"/>
        <v>0</v>
      </c>
      <c r="CS14" s="44">
        <f t="shared" si="18"/>
        <v>1</v>
      </c>
      <c r="CT14" s="44" t="str">
        <f t="shared" si="49"/>
        <v>Equipe 10</v>
      </c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</row>
    <row r="15" spans="1:153" ht="16.5" customHeight="1" x14ac:dyDescent="0.25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47"/>
      <c r="Q15" s="47"/>
      <c r="R15" s="47"/>
      <c r="S15" s="47"/>
      <c r="T15" s="47"/>
      <c r="U15" s="47"/>
      <c r="V15" s="93" t="str">
        <f t="shared" si="0"/>
        <v>Equipe 11</v>
      </c>
      <c r="W15" s="93"/>
      <c r="X15" s="93"/>
      <c r="Y15" s="93"/>
      <c r="Z15" s="94"/>
      <c r="AA15" s="84">
        <f t="shared" si="1"/>
        <v>0</v>
      </c>
      <c r="AB15" s="85" t="str">
        <f t="shared" si="2"/>
        <v>u</v>
      </c>
      <c r="AC15" s="86">
        <f t="shared" si="50"/>
        <v>1</v>
      </c>
      <c r="AD15" s="87">
        <f t="shared" si="3"/>
        <v>0</v>
      </c>
      <c r="AE15" s="88">
        <f t="shared" si="4"/>
        <v>0</v>
      </c>
      <c r="AF15" s="88">
        <f t="shared" si="5"/>
        <v>0</v>
      </c>
      <c r="AG15" s="88">
        <f t="shared" si="6"/>
        <v>0</v>
      </c>
      <c r="AH15" s="88">
        <f t="shared" si="7"/>
        <v>0</v>
      </c>
      <c r="AI15" s="88">
        <f t="shared" si="8"/>
        <v>0</v>
      </c>
      <c r="AJ15" s="88">
        <f t="shared" si="9"/>
        <v>0</v>
      </c>
      <c r="AK15" s="89">
        <f t="shared" si="10"/>
        <v>0</v>
      </c>
      <c r="AL15" s="90">
        <f t="shared" si="11"/>
        <v>0</v>
      </c>
      <c r="AM15" s="88">
        <f t="shared" si="12"/>
        <v>0</v>
      </c>
      <c r="AN15" s="91">
        <f t="shared" si="19"/>
        <v>0</v>
      </c>
      <c r="AO15" s="84">
        <f t="shared" si="13"/>
        <v>0</v>
      </c>
      <c r="AP15" s="88">
        <f t="shared" si="20"/>
        <v>0</v>
      </c>
      <c r="AQ15" s="88">
        <f t="shared" si="14"/>
        <v>0</v>
      </c>
      <c r="AR15" s="48">
        <v>11</v>
      </c>
      <c r="AS15" s="48">
        <f t="shared" si="21"/>
        <v>11</v>
      </c>
      <c r="AT15" s="155" t="str">
        <f>'J01'!AT15:AX15</f>
        <v>Equipe 11</v>
      </c>
      <c r="AU15" s="156"/>
      <c r="AV15" s="156"/>
      <c r="AW15" s="156"/>
      <c r="AX15" s="157"/>
      <c r="AY15" s="4">
        <f t="shared" si="15"/>
        <v>1</v>
      </c>
      <c r="AZ15" s="14">
        <f>'J11'!AY15-AY15</f>
        <v>0</v>
      </c>
      <c r="BA15" s="5" t="str">
        <f>IF(AY15&gt;'J11'!AY15,'J11'!$BA$20,IF(AY15='J11'!AY15,'J11'!$AZ$20,IF(AY15&lt;'J11'!AY15,'J11'!$AY$20)))</f>
        <v>u</v>
      </c>
      <c r="BB15" s="22">
        <f t="shared" si="22"/>
        <v>11</v>
      </c>
      <c r="BC15" s="14">
        <f>SUMPRODUCT(($B$5:$F$14=AT15)*($BW$5:$BW$14))+SUMPRODUCT(($I$5:$M$14=AT15)*($BX$5:$BX$14))+'J11'!BC15</f>
        <v>0</v>
      </c>
      <c r="BD15" s="14">
        <f>SUMPRODUCT(($B$5:$F$14=AT15)*($BY$5:$BY$14))+SUMPRODUCT(($I$5:$M$14=AT15)*($BZ$5:$BZ$14))+'J11'!BD15</f>
        <v>0</v>
      </c>
      <c r="BE15" s="14">
        <f>SUMPRODUCT(($B$5:$F$14=AT15)*($CA$5:$CA$14))+SUMPRODUCT(($I$5:$M$14=AT15)*($CB$5:$CB$14))+'J11'!BE15</f>
        <v>0</v>
      </c>
      <c r="BF15" s="14">
        <f>SUMPRODUCT(($B$5:$F$14=AT15)*($CC$5:$CC$14))+SUMPRODUCT(($I$5:$M$14=AT15)*($CD$5:$CD$14))+'J11'!BF15</f>
        <v>0</v>
      </c>
      <c r="BG15" s="14">
        <f>SUMPRODUCT(($B$5:$F$14=AT15)*($CE$5:$CE$14))+SUMPRODUCT(($I$5:$M$14=AT15)*($CF$5:$CF$14))+'J11'!BG15</f>
        <v>0</v>
      </c>
      <c r="BH15" s="14">
        <f>SUMPRODUCT(($B$5:$F$14=AT15)*($CG$5:$CG$14))+SUMPRODUCT(($I$5:$M$14=AT15)*($CH$5:$CH$14))+'J11'!BH15</f>
        <v>0</v>
      </c>
      <c r="BI15" s="14">
        <f>SUMPRODUCT(($B$5:$F$14=AT15)*($CI$5:$CI$14))+SUMPRODUCT(($I$5:$M$14=AT15)*($CJ$5:$CJ$14))+'J11'!BI15</f>
        <v>0</v>
      </c>
      <c r="BJ15" s="6">
        <f t="shared" si="23"/>
        <v>0</v>
      </c>
      <c r="BK15" s="14">
        <f>SUMPRODUCT(($B$5:$F$14=AT15)*($CK$5:$CK$14))+'J11'!BK15</f>
        <v>0</v>
      </c>
      <c r="BL15" s="14">
        <f>SUMPRODUCT(($B$5:$F$14=AT15)*($CL$5:$CL$14))+'J11'!BL15</f>
        <v>0</v>
      </c>
      <c r="BM15" s="14">
        <f>SUMPRODUCT(($B$5:$F$14=AT15)*($CM$5:$CM$14))+'J11'!BM15</f>
        <v>0</v>
      </c>
      <c r="BN15" s="14">
        <f>SUMPRODUCT(($I$5:$M$14=AT15)*($CN$5:$CN$14))+'J11'!BN15</f>
        <v>0</v>
      </c>
      <c r="BO15" s="14">
        <f>SUMPRODUCT(($I$5:$M$14=AT15)*($CO$5:$CO$14))+'J11'!BO15</f>
        <v>0</v>
      </c>
      <c r="BP15" s="46">
        <f>SUMPRODUCT(($I$5:$M$14=AT15)*($CP$5:$CP$14))+'J11'!BP15</f>
        <v>0</v>
      </c>
      <c r="BQ15" s="44">
        <f t="shared" si="24"/>
        <v>0</v>
      </c>
      <c r="BR15" s="64">
        <f>BQ15+0.0000004</f>
        <v>3.9999999999999998E-7</v>
      </c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4" t="str">
        <f t="shared" si="16"/>
        <v>Equipe 11</v>
      </c>
      <c r="CR15" s="44">
        <f t="shared" si="17"/>
        <v>0</v>
      </c>
      <c r="CS15" s="44">
        <f t="shared" si="18"/>
        <v>1</v>
      </c>
      <c r="CT15" s="44" t="str">
        <f t="shared" si="49"/>
        <v>Equipe 11</v>
      </c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</row>
    <row r="16" spans="1:153" ht="16.5" customHeight="1" x14ac:dyDescent="0.25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47"/>
      <c r="Q16" s="47"/>
      <c r="R16" s="47"/>
      <c r="S16" s="47"/>
      <c r="T16" s="47"/>
      <c r="U16" s="47"/>
      <c r="V16" s="93" t="str">
        <f t="shared" si="0"/>
        <v>Equipe 12</v>
      </c>
      <c r="W16" s="93"/>
      <c r="X16" s="93"/>
      <c r="Y16" s="93"/>
      <c r="Z16" s="94"/>
      <c r="AA16" s="84">
        <f t="shared" si="1"/>
        <v>0</v>
      </c>
      <c r="AB16" s="85" t="str">
        <f t="shared" si="2"/>
        <v>u</v>
      </c>
      <c r="AC16" s="86">
        <f t="shared" si="50"/>
        <v>1</v>
      </c>
      <c r="AD16" s="87">
        <f t="shared" si="3"/>
        <v>0</v>
      </c>
      <c r="AE16" s="88">
        <f t="shared" si="4"/>
        <v>0</v>
      </c>
      <c r="AF16" s="88">
        <f t="shared" si="5"/>
        <v>0</v>
      </c>
      <c r="AG16" s="88">
        <f t="shared" si="6"/>
        <v>0</v>
      </c>
      <c r="AH16" s="88">
        <f t="shared" si="7"/>
        <v>0</v>
      </c>
      <c r="AI16" s="88">
        <f t="shared" si="8"/>
        <v>0</v>
      </c>
      <c r="AJ16" s="88">
        <f t="shared" si="9"/>
        <v>0</v>
      </c>
      <c r="AK16" s="89">
        <f t="shared" si="10"/>
        <v>0</v>
      </c>
      <c r="AL16" s="90">
        <f t="shared" si="11"/>
        <v>0</v>
      </c>
      <c r="AM16" s="88">
        <f t="shared" si="12"/>
        <v>0</v>
      </c>
      <c r="AN16" s="91">
        <f t="shared" si="19"/>
        <v>0</v>
      </c>
      <c r="AO16" s="84">
        <f t="shared" si="13"/>
        <v>0</v>
      </c>
      <c r="AP16" s="88">
        <f t="shared" si="20"/>
        <v>0</v>
      </c>
      <c r="AQ16" s="88">
        <f t="shared" si="14"/>
        <v>0</v>
      </c>
      <c r="AR16" s="48">
        <v>12</v>
      </c>
      <c r="AS16" s="48">
        <f t="shared" si="21"/>
        <v>12</v>
      </c>
      <c r="AT16" s="155" t="str">
        <f>'J01'!AT16:AX16</f>
        <v>Equipe 12</v>
      </c>
      <c r="AU16" s="156"/>
      <c r="AV16" s="156"/>
      <c r="AW16" s="156"/>
      <c r="AX16" s="157"/>
      <c r="AY16" s="4">
        <f t="shared" si="15"/>
        <v>1</v>
      </c>
      <c r="AZ16" s="14">
        <f>'J11'!AY16-AY16</f>
        <v>0</v>
      </c>
      <c r="BA16" s="5" t="str">
        <f>IF(AY16&gt;'J11'!AY16,'J11'!$BA$20,IF(AY16='J11'!AY16,'J11'!$AZ$20,IF(AY16&lt;'J11'!AY16,'J11'!$AY$20)))</f>
        <v>u</v>
      </c>
      <c r="BB16" s="22">
        <f t="shared" si="22"/>
        <v>12</v>
      </c>
      <c r="BC16" s="14">
        <f>SUMPRODUCT(($B$5:$F$14=AT16)*($BW$5:$BW$14))+SUMPRODUCT(($I$5:$M$14=AT16)*($BX$5:$BX$14))+'J11'!BC16</f>
        <v>0</v>
      </c>
      <c r="BD16" s="14">
        <f>SUMPRODUCT(($B$5:$F$14=AT16)*($BY$5:$BY$14))+SUMPRODUCT(($I$5:$M$14=AT16)*($BZ$5:$BZ$14))+'J11'!BD16</f>
        <v>0</v>
      </c>
      <c r="BE16" s="14">
        <f>SUMPRODUCT(($B$5:$F$14=AT16)*($CA$5:$CA$14))+SUMPRODUCT(($I$5:$M$14=AT16)*($CB$5:$CB$14))+'J11'!BE16</f>
        <v>0</v>
      </c>
      <c r="BF16" s="14">
        <f>SUMPRODUCT(($B$5:$F$14=AT16)*($CC$5:$CC$14))+SUMPRODUCT(($I$5:$M$14=AT16)*($CD$5:$CD$14))+'J11'!BF16</f>
        <v>0</v>
      </c>
      <c r="BG16" s="14">
        <f>SUMPRODUCT(($B$5:$F$14=AT16)*($CE$5:$CE$14))+SUMPRODUCT(($I$5:$M$14=AT16)*($CF$5:$CF$14))+'J11'!BG16</f>
        <v>0</v>
      </c>
      <c r="BH16" s="14">
        <f>SUMPRODUCT(($B$5:$F$14=AT16)*($CG$5:$CG$14))+SUMPRODUCT(($I$5:$M$14=AT16)*($CH$5:$CH$14))+'J11'!BH16</f>
        <v>0</v>
      </c>
      <c r="BI16" s="14">
        <f>SUMPRODUCT(($B$5:$F$14=AT16)*($CI$5:$CI$14))+SUMPRODUCT(($I$5:$M$14=AT16)*($CJ$5:$CJ$14))+'J11'!BI16</f>
        <v>0</v>
      </c>
      <c r="BJ16" s="6">
        <f t="shared" si="23"/>
        <v>0</v>
      </c>
      <c r="BK16" s="14">
        <f>SUMPRODUCT(($B$5:$F$14=AT16)*($CK$5:$CK$14))+'J11'!BK16</f>
        <v>0</v>
      </c>
      <c r="BL16" s="14">
        <f>SUMPRODUCT(($B$5:$F$14=AT16)*($CL$5:$CL$14))+'J11'!BL16</f>
        <v>0</v>
      </c>
      <c r="BM16" s="14">
        <f>SUMPRODUCT(($B$5:$F$14=AT16)*($CM$5:$CM$14))+'J11'!BM16</f>
        <v>0</v>
      </c>
      <c r="BN16" s="14">
        <f>SUMPRODUCT(($I$5:$M$14=AT16)*($CN$5:$CN$14))+'J11'!BN16</f>
        <v>0</v>
      </c>
      <c r="BO16" s="14">
        <f>SUMPRODUCT(($I$5:$M$14=AT16)*($CO$5:$CO$14))+'J11'!BO16</f>
        <v>0</v>
      </c>
      <c r="BP16" s="46">
        <f>SUMPRODUCT(($I$5:$M$14=AT16)*($CP$5:$CP$14))+'J11'!BP16</f>
        <v>0</v>
      </c>
      <c r="BQ16" s="44">
        <f t="shared" si="24"/>
        <v>0</v>
      </c>
      <c r="BR16" s="64">
        <f>BQ16+0.0000003</f>
        <v>2.9999999999999999E-7</v>
      </c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4" t="str">
        <f t="shared" si="16"/>
        <v>Equipe 12</v>
      </c>
      <c r="CR16" s="44">
        <f t="shared" si="17"/>
        <v>0</v>
      </c>
      <c r="CS16" s="44">
        <f t="shared" si="18"/>
        <v>1</v>
      </c>
      <c r="CT16" s="44" t="str">
        <f t="shared" si="49"/>
        <v>Equipe 12</v>
      </c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</row>
    <row r="17" spans="1:153" ht="16.5" customHeight="1" x14ac:dyDescent="0.25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47"/>
      <c r="Q17" s="47"/>
      <c r="R17" s="47"/>
      <c r="S17" s="47"/>
      <c r="T17" s="47"/>
      <c r="U17" s="47"/>
      <c r="V17" s="93" t="str">
        <f t="shared" si="0"/>
        <v>Equipe 13</v>
      </c>
      <c r="W17" s="93"/>
      <c r="X17" s="93"/>
      <c r="Y17" s="93"/>
      <c r="Z17" s="94"/>
      <c r="AA17" s="84">
        <f t="shared" si="1"/>
        <v>0</v>
      </c>
      <c r="AB17" s="85" t="str">
        <f t="shared" si="2"/>
        <v>u</v>
      </c>
      <c r="AC17" s="86">
        <f t="shared" si="50"/>
        <v>1</v>
      </c>
      <c r="AD17" s="87">
        <f t="shared" si="3"/>
        <v>0</v>
      </c>
      <c r="AE17" s="88">
        <f t="shared" si="4"/>
        <v>0</v>
      </c>
      <c r="AF17" s="88">
        <f t="shared" si="5"/>
        <v>0</v>
      </c>
      <c r="AG17" s="88">
        <f t="shared" si="6"/>
        <v>0</v>
      </c>
      <c r="AH17" s="88">
        <f t="shared" si="7"/>
        <v>0</v>
      </c>
      <c r="AI17" s="88">
        <f t="shared" si="8"/>
        <v>0</v>
      </c>
      <c r="AJ17" s="88">
        <f t="shared" si="9"/>
        <v>0</v>
      </c>
      <c r="AK17" s="89">
        <f t="shared" si="10"/>
        <v>0</v>
      </c>
      <c r="AL17" s="90">
        <f t="shared" si="11"/>
        <v>0</v>
      </c>
      <c r="AM17" s="88">
        <f t="shared" si="12"/>
        <v>0</v>
      </c>
      <c r="AN17" s="91">
        <f t="shared" si="19"/>
        <v>0</v>
      </c>
      <c r="AO17" s="84">
        <f t="shared" si="13"/>
        <v>0</v>
      </c>
      <c r="AP17" s="88">
        <f t="shared" si="20"/>
        <v>0</v>
      </c>
      <c r="AQ17" s="88">
        <f t="shared" si="14"/>
        <v>0</v>
      </c>
      <c r="AR17" s="48">
        <v>13</v>
      </c>
      <c r="AS17" s="48">
        <f t="shared" si="21"/>
        <v>13</v>
      </c>
      <c r="AT17" s="155" t="str">
        <f>'J01'!AT17:AX17</f>
        <v>Equipe 13</v>
      </c>
      <c r="AU17" s="156"/>
      <c r="AV17" s="156"/>
      <c r="AW17" s="156"/>
      <c r="AX17" s="157"/>
      <c r="AY17" s="4">
        <f t="shared" si="15"/>
        <v>1</v>
      </c>
      <c r="AZ17" s="14">
        <f>'J11'!AY17-AY17</f>
        <v>0</v>
      </c>
      <c r="BA17" s="5" t="str">
        <f>IF(AY17&gt;'J11'!AY17,'J11'!$BA$20,IF(AY17='J11'!AY17,'J11'!$AZ$20,IF(AY17&lt;'J11'!AY17,'J11'!$AY$20)))</f>
        <v>u</v>
      </c>
      <c r="BB17" s="22">
        <f t="shared" si="22"/>
        <v>13</v>
      </c>
      <c r="BC17" s="14">
        <f>SUMPRODUCT(($B$5:$F$14=AT17)*($BW$5:$BW$14))+SUMPRODUCT(($I$5:$M$14=AT17)*($BX$5:$BX$14))+'J11'!BC17</f>
        <v>0</v>
      </c>
      <c r="BD17" s="14">
        <f>SUMPRODUCT(($B$5:$F$14=AT17)*($BY$5:$BY$14))+SUMPRODUCT(($I$5:$M$14=AT17)*($BZ$5:$BZ$14))+'J11'!BD17</f>
        <v>0</v>
      </c>
      <c r="BE17" s="14">
        <f>SUMPRODUCT(($B$5:$F$14=AT17)*($CA$5:$CA$14))+SUMPRODUCT(($I$5:$M$14=AT17)*($CB$5:$CB$14))+'J11'!BE17</f>
        <v>0</v>
      </c>
      <c r="BF17" s="14">
        <f>SUMPRODUCT(($B$5:$F$14=AT17)*($CC$5:$CC$14))+SUMPRODUCT(($I$5:$M$14=AT17)*($CD$5:$CD$14))+'J11'!BF17</f>
        <v>0</v>
      </c>
      <c r="BG17" s="14">
        <f>SUMPRODUCT(($B$5:$F$14=AT17)*($CE$5:$CE$14))+SUMPRODUCT(($I$5:$M$14=AT17)*($CF$5:$CF$14))+'J11'!BG17</f>
        <v>0</v>
      </c>
      <c r="BH17" s="14">
        <f>SUMPRODUCT(($B$5:$F$14=AT17)*($CG$5:$CG$14))+SUMPRODUCT(($I$5:$M$14=AT17)*($CH$5:$CH$14))+'J11'!BH17</f>
        <v>0</v>
      </c>
      <c r="BI17" s="14">
        <f>SUMPRODUCT(($B$5:$F$14=AT17)*($CI$5:$CI$14))+SUMPRODUCT(($I$5:$M$14=AT17)*($CJ$5:$CJ$14))+'J11'!BI17</f>
        <v>0</v>
      </c>
      <c r="BJ17" s="6">
        <f t="shared" si="23"/>
        <v>0</v>
      </c>
      <c r="BK17" s="14">
        <f>SUMPRODUCT(($B$5:$F$14=AT17)*($CK$5:$CK$14))+'J11'!BK17</f>
        <v>0</v>
      </c>
      <c r="BL17" s="14">
        <f>SUMPRODUCT(($B$5:$F$14=AT17)*($CL$5:$CL$14))+'J11'!BL17</f>
        <v>0</v>
      </c>
      <c r="BM17" s="14">
        <f>SUMPRODUCT(($B$5:$F$14=AT17)*($CM$5:$CM$14))+'J11'!BM17</f>
        <v>0</v>
      </c>
      <c r="BN17" s="14">
        <f>SUMPRODUCT(($I$5:$M$14=AT17)*($CN$5:$CN$14))+'J11'!BN17</f>
        <v>0</v>
      </c>
      <c r="BO17" s="14">
        <f>SUMPRODUCT(($I$5:$M$14=AT17)*($CO$5:$CO$14))+'J11'!BO17</f>
        <v>0</v>
      </c>
      <c r="BP17" s="46">
        <f>SUMPRODUCT(($I$5:$M$14=AT17)*($CP$5:$CP$14))+'J11'!BP17</f>
        <v>0</v>
      </c>
      <c r="BQ17" s="44">
        <f t="shared" si="24"/>
        <v>0</v>
      </c>
      <c r="BR17" s="64">
        <f>BQ17+0.0000002</f>
        <v>1.9999999999999999E-7</v>
      </c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4" t="str">
        <f t="shared" si="16"/>
        <v>Equipe 13</v>
      </c>
      <c r="CR17" s="44">
        <f t="shared" si="17"/>
        <v>0</v>
      </c>
      <c r="CS17" s="44">
        <f t="shared" si="18"/>
        <v>1</v>
      </c>
      <c r="CT17" s="44" t="str">
        <f t="shared" si="49"/>
        <v>Equipe 13</v>
      </c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</row>
    <row r="18" spans="1:153" ht="16.5" customHeight="1" x14ac:dyDescent="0.25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47"/>
      <c r="Q18" s="47"/>
      <c r="R18" s="47"/>
      <c r="S18" s="47"/>
      <c r="T18" s="47"/>
      <c r="U18" s="47"/>
      <c r="V18" s="93" t="str">
        <f t="shared" si="0"/>
        <v>Equipe 14</v>
      </c>
      <c r="W18" s="93"/>
      <c r="X18" s="93"/>
      <c r="Y18" s="93"/>
      <c r="Z18" s="94"/>
      <c r="AA18" s="84">
        <f t="shared" si="1"/>
        <v>0</v>
      </c>
      <c r="AB18" s="85" t="str">
        <f t="shared" si="2"/>
        <v>u</v>
      </c>
      <c r="AC18" s="86">
        <f t="shared" si="50"/>
        <v>1</v>
      </c>
      <c r="AD18" s="87">
        <f t="shared" si="3"/>
        <v>0</v>
      </c>
      <c r="AE18" s="88">
        <f t="shared" si="4"/>
        <v>0</v>
      </c>
      <c r="AF18" s="88">
        <f t="shared" si="5"/>
        <v>0</v>
      </c>
      <c r="AG18" s="88">
        <f t="shared" si="6"/>
        <v>0</v>
      </c>
      <c r="AH18" s="88">
        <f t="shared" si="7"/>
        <v>0</v>
      </c>
      <c r="AI18" s="88">
        <f t="shared" si="8"/>
        <v>0</v>
      </c>
      <c r="AJ18" s="88">
        <f t="shared" si="9"/>
        <v>0</v>
      </c>
      <c r="AK18" s="89">
        <f t="shared" si="10"/>
        <v>0</v>
      </c>
      <c r="AL18" s="90">
        <f t="shared" si="11"/>
        <v>0</v>
      </c>
      <c r="AM18" s="88">
        <f t="shared" si="12"/>
        <v>0</v>
      </c>
      <c r="AN18" s="91">
        <f t="shared" si="19"/>
        <v>0</v>
      </c>
      <c r="AO18" s="84">
        <f t="shared" si="13"/>
        <v>0</v>
      </c>
      <c r="AP18" s="88">
        <f t="shared" si="20"/>
        <v>0</v>
      </c>
      <c r="AQ18" s="88">
        <f t="shared" si="14"/>
        <v>0</v>
      </c>
      <c r="AR18" s="48">
        <v>14</v>
      </c>
      <c r="AS18" s="48">
        <f t="shared" si="21"/>
        <v>14</v>
      </c>
      <c r="AT18" s="155" t="str">
        <f>'J01'!AT18:AX18</f>
        <v>Equipe 14</v>
      </c>
      <c r="AU18" s="156"/>
      <c r="AV18" s="156"/>
      <c r="AW18" s="156"/>
      <c r="AX18" s="157"/>
      <c r="AY18" s="4">
        <f t="shared" si="15"/>
        <v>1</v>
      </c>
      <c r="AZ18" s="14">
        <f>'J11'!AY18-AY18</f>
        <v>0</v>
      </c>
      <c r="BA18" s="5" t="str">
        <f>IF(AY18&gt;'J11'!AY18,'J11'!$BA$20,IF(AY18='J11'!AY18,'J11'!$AZ$20,IF(AY18&lt;'J11'!AY18,'J11'!$AY$20)))</f>
        <v>u</v>
      </c>
      <c r="BB18" s="22">
        <f t="shared" si="22"/>
        <v>14</v>
      </c>
      <c r="BC18" s="14">
        <f>SUMPRODUCT(($B$5:$F$14=AT18)*($BW$5:$BW$14))+SUMPRODUCT(($I$5:$M$14=AT18)*($BX$5:$BX$14))+'J11'!BC18</f>
        <v>0</v>
      </c>
      <c r="BD18" s="14">
        <f>SUMPRODUCT(($B$5:$F$14=AT18)*($BY$5:$BY$14))+SUMPRODUCT(($I$5:$M$14=AT18)*($BZ$5:$BZ$14))+'J11'!BD18</f>
        <v>0</v>
      </c>
      <c r="BE18" s="14">
        <f>SUMPRODUCT(($B$5:$F$14=AT18)*($CA$5:$CA$14))+SUMPRODUCT(($I$5:$M$14=AT18)*($CB$5:$CB$14))+'J11'!BE18</f>
        <v>0</v>
      </c>
      <c r="BF18" s="14">
        <f>SUMPRODUCT(($B$5:$F$14=AT18)*($CC$5:$CC$14))+SUMPRODUCT(($I$5:$M$14=AT18)*($CD$5:$CD$14))+'J11'!BF18</f>
        <v>0</v>
      </c>
      <c r="BG18" s="14">
        <f>SUMPRODUCT(($B$5:$F$14=AT18)*($CE$5:$CE$14))+SUMPRODUCT(($I$5:$M$14=AT18)*($CF$5:$CF$14))+'J11'!BG18</f>
        <v>0</v>
      </c>
      <c r="BH18" s="14">
        <f>SUMPRODUCT(($B$5:$F$14=AT18)*($CG$5:$CG$14))+SUMPRODUCT(($I$5:$M$14=AT18)*($CH$5:$CH$14))+'J11'!BH18</f>
        <v>0</v>
      </c>
      <c r="BI18" s="14">
        <f>SUMPRODUCT(($B$5:$F$14=AT18)*($CI$5:$CI$14))+SUMPRODUCT(($I$5:$M$14=AT18)*($CJ$5:$CJ$14))+'J11'!BI18</f>
        <v>0</v>
      </c>
      <c r="BJ18" s="6">
        <f t="shared" si="23"/>
        <v>0</v>
      </c>
      <c r="BK18" s="14">
        <f>SUMPRODUCT(($B$5:$F$14=AT18)*($CK$5:$CK$14))+'J11'!BK18</f>
        <v>0</v>
      </c>
      <c r="BL18" s="14">
        <f>SUMPRODUCT(($B$5:$F$14=AT18)*($CL$5:$CL$14))+'J11'!BL18</f>
        <v>0</v>
      </c>
      <c r="BM18" s="14">
        <f>SUMPRODUCT(($B$5:$F$14=AT18)*($CM$5:$CM$14))+'J11'!BM18</f>
        <v>0</v>
      </c>
      <c r="BN18" s="14">
        <f>SUMPRODUCT(($I$5:$M$14=AT18)*($CN$5:$CN$14))+'J11'!BN18</f>
        <v>0</v>
      </c>
      <c r="BO18" s="14">
        <f>SUMPRODUCT(($I$5:$M$14=AT18)*($CO$5:$CO$14))+'J11'!BO18</f>
        <v>0</v>
      </c>
      <c r="BP18" s="46">
        <f>SUMPRODUCT(($I$5:$M$14=AT18)*($CP$5:$CP$14))+'J11'!BP18</f>
        <v>0</v>
      </c>
      <c r="BQ18" s="44">
        <f t="shared" si="24"/>
        <v>0</v>
      </c>
      <c r="BR18" s="64">
        <f>BQ18+0.0000001</f>
        <v>9.9999999999999995E-8</v>
      </c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4" t="str">
        <f t="shared" si="16"/>
        <v>Equipe 14</v>
      </c>
      <c r="CR18" s="44">
        <f t="shared" si="17"/>
        <v>0</v>
      </c>
      <c r="CS18" s="44">
        <f t="shared" si="18"/>
        <v>1</v>
      </c>
      <c r="CT18" s="44" t="str">
        <f t="shared" si="49"/>
        <v>Equipe 14</v>
      </c>
      <c r="CU18" s="58"/>
      <c r="CV18" s="58"/>
      <c r="CW18" s="58"/>
      <c r="CX18" s="58"/>
      <c r="CY18" s="5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</row>
    <row r="19" spans="1:153" ht="16.5" customHeight="1" x14ac:dyDescent="0.25">
      <c r="A19" s="100"/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47"/>
      <c r="Q19" s="47"/>
      <c r="R19" s="47"/>
      <c r="S19" s="47"/>
      <c r="T19" s="47"/>
      <c r="U19" s="47"/>
      <c r="V19" s="49"/>
      <c r="W19" s="49"/>
      <c r="X19" s="49"/>
      <c r="Y19" s="49"/>
      <c r="Z19" s="49"/>
      <c r="AA19" s="50"/>
      <c r="AB19" s="51"/>
      <c r="AC19" s="50"/>
      <c r="AD19" s="52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142" t="s">
        <v>56</v>
      </c>
      <c r="AP19" s="142"/>
      <c r="AQ19" s="142"/>
      <c r="AR19" s="58"/>
      <c r="AS19" s="58"/>
      <c r="AT19" s="21"/>
      <c r="AU19" s="21"/>
      <c r="AV19" s="21"/>
      <c r="AW19" s="21"/>
      <c r="AX19" s="21"/>
      <c r="AY19" s="60" t="s">
        <v>19</v>
      </c>
      <c r="AZ19" s="60" t="s">
        <v>20</v>
      </c>
      <c r="BA19" s="60" t="s">
        <v>21</v>
      </c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5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58"/>
      <c r="CV19" s="58"/>
      <c r="CW19" s="58"/>
      <c r="CX19" s="58"/>
      <c r="CY19" s="5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</row>
    <row r="20" spans="1:153" ht="16.5" customHeight="1" x14ac:dyDescent="0.25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47"/>
      <c r="Q20" s="47"/>
      <c r="R20" s="47"/>
      <c r="S20" s="47"/>
      <c r="T20" s="47"/>
      <c r="U20" s="47"/>
      <c r="V20" s="53"/>
      <c r="W20" s="53"/>
      <c r="X20" s="53"/>
      <c r="Y20" s="53"/>
      <c r="Z20" s="53"/>
      <c r="AA20" s="54"/>
      <c r="AB20" s="55"/>
      <c r="AC20" s="54"/>
      <c r="AD20" s="56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143">
        <f>SUM(G5:H14)</f>
        <v>0</v>
      </c>
      <c r="AP20" s="143"/>
      <c r="AQ20" s="143"/>
      <c r="AR20" s="58"/>
      <c r="AS20" s="58"/>
      <c r="AT20" s="38"/>
      <c r="AU20" s="38"/>
      <c r="AV20" s="38"/>
      <c r="AW20" s="38"/>
      <c r="AX20" s="38"/>
      <c r="AY20" s="48" t="s">
        <v>19</v>
      </c>
      <c r="AZ20" s="48" t="s">
        <v>20</v>
      </c>
      <c r="BA20" s="48" t="s">
        <v>21</v>
      </c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58"/>
      <c r="CV20" s="58"/>
      <c r="CW20" s="58"/>
      <c r="CX20" s="58"/>
      <c r="CY20" s="5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</row>
    <row r="21" spans="1:153" ht="16.5" customHeight="1" x14ac:dyDescent="0.25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47"/>
      <c r="Q21" s="47"/>
      <c r="R21" s="47"/>
      <c r="S21" s="47"/>
      <c r="T21" s="47"/>
      <c r="U21" s="47"/>
      <c r="V21" s="53"/>
      <c r="W21" s="53"/>
      <c r="X21" s="53"/>
      <c r="Y21" s="53"/>
      <c r="Z21" s="53"/>
      <c r="AA21" s="54"/>
      <c r="AB21" s="55"/>
      <c r="AC21" s="54"/>
      <c r="AD21" s="56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143"/>
      <c r="AP21" s="143"/>
      <c r="AQ21" s="143"/>
      <c r="AR21" s="58"/>
      <c r="AS21" s="58"/>
      <c r="AT21" s="38"/>
      <c r="AU21" s="38"/>
      <c r="AV21" s="38"/>
      <c r="AW21" s="38"/>
      <c r="AX21" s="38"/>
      <c r="AY21" s="58"/>
      <c r="AZ21" s="58"/>
      <c r="BA21" s="63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58"/>
      <c r="CV21" s="58"/>
      <c r="CW21" s="58"/>
      <c r="CX21" s="58"/>
      <c r="CY21" s="5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</row>
    <row r="22" spans="1:153" ht="16.5" customHeight="1" x14ac:dyDescent="0.25">
      <c r="A22" s="100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47"/>
      <c r="Q22" s="47"/>
      <c r="R22" s="47"/>
      <c r="S22" s="47"/>
      <c r="T22" s="47"/>
      <c r="U22" s="47"/>
      <c r="V22" s="53"/>
      <c r="W22" s="53"/>
      <c r="X22" s="53"/>
      <c r="Y22" s="53"/>
      <c r="Z22" s="53"/>
      <c r="AA22" s="54"/>
      <c r="AB22" s="55"/>
      <c r="AC22" s="54"/>
      <c r="AD22" s="56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144" t="s">
        <v>57</v>
      </c>
      <c r="AP22" s="144"/>
      <c r="AQ22" s="144"/>
      <c r="AR22" s="58"/>
      <c r="AS22" s="58"/>
      <c r="AT22" s="38"/>
      <c r="AU22" s="38"/>
      <c r="AV22" s="38"/>
      <c r="AW22" s="38"/>
      <c r="AX22" s="38"/>
      <c r="AY22" s="58"/>
      <c r="AZ22" s="58"/>
      <c r="BA22" s="63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58"/>
      <c r="CV22" s="58"/>
      <c r="CW22" s="58"/>
      <c r="CX22" s="58"/>
      <c r="CY22" s="5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</row>
    <row r="23" spans="1:153" ht="16.5" customHeight="1" x14ac:dyDescent="0.25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47"/>
      <c r="Q23" s="47"/>
      <c r="R23" s="47"/>
      <c r="S23" s="47"/>
      <c r="T23" s="47"/>
      <c r="U23" s="47"/>
      <c r="V23" s="53"/>
      <c r="W23" s="53"/>
      <c r="X23" s="53"/>
      <c r="Y23" s="53"/>
      <c r="Z23" s="53"/>
      <c r="AA23" s="54"/>
      <c r="AB23" s="55"/>
      <c r="AC23" s="54"/>
      <c r="AD23" s="56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144"/>
      <c r="AP23" s="144"/>
      <c r="AQ23" s="144"/>
      <c r="AR23" s="58"/>
      <c r="AS23" s="58"/>
      <c r="AT23" s="38"/>
      <c r="AU23" s="38"/>
      <c r="AV23" s="38"/>
      <c r="AW23" s="38"/>
      <c r="AX23" s="38"/>
      <c r="AY23" s="58"/>
      <c r="AZ23" s="58"/>
      <c r="BA23" s="63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58"/>
      <c r="CV23" s="58"/>
      <c r="CW23" s="58"/>
      <c r="CX23" s="58"/>
      <c r="CY23" s="5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</row>
    <row r="24" spans="1:153" ht="16.5" customHeight="1" x14ac:dyDescent="0.25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47"/>
      <c r="Q24" s="47"/>
      <c r="R24" s="47"/>
      <c r="S24" s="47"/>
      <c r="T24" s="47"/>
      <c r="U24" s="47"/>
      <c r="V24" s="53"/>
      <c r="W24" s="53"/>
      <c r="X24" s="53"/>
      <c r="Y24" s="53"/>
      <c r="Z24" s="53"/>
      <c r="AA24" s="54"/>
      <c r="AB24" s="55"/>
      <c r="AC24" s="54"/>
      <c r="AD24" s="56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143">
        <f>AO20+'J11'!AO24:AP25</f>
        <v>0</v>
      </c>
      <c r="AP24" s="143"/>
      <c r="AQ24" s="143"/>
      <c r="AR24" s="58"/>
      <c r="AS24" s="58"/>
      <c r="AT24" s="38"/>
      <c r="AU24" s="38"/>
      <c r="AV24" s="38"/>
      <c r="AW24" s="38"/>
      <c r="AX24" s="38"/>
      <c r="AY24" s="58"/>
      <c r="AZ24" s="58"/>
      <c r="BA24" s="63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</row>
    <row r="25" spans="1:153" ht="16.5" customHeight="1" x14ac:dyDescent="0.25">
      <c r="A25" s="100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47"/>
      <c r="Q25" s="47"/>
      <c r="R25" s="47"/>
      <c r="S25" s="47"/>
      <c r="T25" s="47"/>
      <c r="U25" s="47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143"/>
      <c r="AP25" s="143"/>
      <c r="AQ25" s="143"/>
      <c r="AR25" s="48"/>
      <c r="AS25" s="48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48"/>
      <c r="EW25" s="48"/>
    </row>
    <row r="26" spans="1:153" ht="16.5" customHeight="1" x14ac:dyDescent="0.25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47"/>
      <c r="Q26" s="47"/>
      <c r="R26" s="47"/>
      <c r="S26" s="47"/>
      <c r="T26" s="47"/>
      <c r="U26" s="47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162" t="s">
        <v>58</v>
      </c>
      <c r="AP26" s="162"/>
      <c r="AQ26" s="162"/>
      <c r="AR26" s="48"/>
      <c r="AS26" s="48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  <c r="EU26" s="48"/>
      <c r="EV26" s="48"/>
      <c r="EW26" s="48"/>
    </row>
    <row r="27" spans="1:153" ht="16.5" customHeight="1" x14ac:dyDescent="0.25">
      <c r="A27" s="100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47"/>
      <c r="Q27" s="47"/>
      <c r="R27" s="47"/>
      <c r="S27" s="47"/>
      <c r="T27" s="47"/>
      <c r="U27" s="47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162"/>
      <c r="AP27" s="162"/>
      <c r="AQ27" s="162"/>
      <c r="AR27" s="48"/>
      <c r="AS27" s="48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  <c r="EU27" s="48"/>
      <c r="EV27" s="48"/>
      <c r="EW27" s="48"/>
    </row>
    <row r="28" spans="1:153" ht="16.5" customHeight="1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47"/>
      <c r="Q28" s="47"/>
      <c r="R28" s="47"/>
      <c r="S28" s="47"/>
      <c r="T28" s="47"/>
      <c r="U28" s="47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146" t="str">
        <f>IF(AE5=0,"",SUM(AI5:AI24)/SUM(AE5:AE24)*2)</f>
        <v/>
      </c>
      <c r="AP28" s="146"/>
      <c r="AQ28" s="146"/>
      <c r="AR28" s="48"/>
      <c r="AS28" s="48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  <c r="EU28" s="48"/>
      <c r="EV28" s="48"/>
      <c r="EW28" s="48"/>
    </row>
    <row r="29" spans="1:153" ht="16.5" customHeight="1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47"/>
      <c r="Q29" s="47"/>
      <c r="R29" s="47"/>
      <c r="S29" s="47"/>
      <c r="T29" s="47"/>
      <c r="U29" s="47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146"/>
      <c r="AP29" s="146"/>
      <c r="AQ29" s="146"/>
      <c r="AR29" s="48"/>
      <c r="AS29" s="48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  <c r="EU29" s="48"/>
      <c r="EV29" s="48"/>
      <c r="EW29" s="48"/>
    </row>
    <row r="30" spans="1:153" ht="16.5" customHeight="1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47"/>
      <c r="Q30" s="47"/>
      <c r="R30" s="47"/>
      <c r="S30" s="47"/>
      <c r="T30" s="47"/>
      <c r="U30" s="47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48"/>
      <c r="AS30" s="48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  <c r="EU30" s="48"/>
      <c r="EV30" s="48"/>
      <c r="EW30" s="48"/>
    </row>
    <row r="31" spans="1:153" ht="16.5" customHeigh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48"/>
      <c r="AS31" s="48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/>
      <c r="EU31" s="48"/>
      <c r="EV31" s="48"/>
      <c r="EW31" s="48"/>
    </row>
    <row r="32" spans="1:153" ht="16.5" customHeight="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48"/>
      <c r="AS32" s="48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48"/>
      <c r="EW32" s="48"/>
    </row>
    <row r="33" spans="1:153" ht="16.5" customHeight="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48"/>
      <c r="AS33" s="48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</row>
    <row r="34" spans="1:153" ht="16.5" customHeight="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48"/>
      <c r="AS34" s="48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48"/>
      <c r="EW34" s="48"/>
    </row>
    <row r="35" spans="1:153" ht="16.5" customHeight="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48"/>
      <c r="AS35" s="48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</row>
    <row r="36" spans="1:153" ht="16.5" customHeight="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48"/>
      <c r="AS36" s="48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</row>
  </sheetData>
  <mergeCells count="129">
    <mergeCell ref="O1:T2"/>
    <mergeCell ref="I1:N2"/>
    <mergeCell ref="A1:H2"/>
    <mergeCell ref="AO19:AQ19"/>
    <mergeCell ref="AO20:AQ21"/>
    <mergeCell ref="AO22:AQ23"/>
    <mergeCell ref="AO24:AQ25"/>
    <mergeCell ref="AO26:AQ27"/>
    <mergeCell ref="AO28:AQ29"/>
    <mergeCell ref="AK3:AK4"/>
    <mergeCell ref="AO3:AQ3"/>
    <mergeCell ref="AL3:AN3"/>
    <mergeCell ref="AJ3:AJ4"/>
    <mergeCell ref="AI3:AI4"/>
    <mergeCell ref="O11:R11"/>
    <mergeCell ref="O10:R10"/>
    <mergeCell ref="O9:R9"/>
    <mergeCell ref="O8:R8"/>
    <mergeCell ref="O7:R7"/>
    <mergeCell ref="B5:F5"/>
    <mergeCell ref="I6:M6"/>
    <mergeCell ref="I5:M5"/>
    <mergeCell ref="V5:Z5"/>
    <mergeCell ref="V1:AQ2"/>
    <mergeCell ref="BB3:BB4"/>
    <mergeCell ref="BN3:BP3"/>
    <mergeCell ref="BK3:BM3"/>
    <mergeCell ref="BI3:BI4"/>
    <mergeCell ref="BH3:BH4"/>
    <mergeCell ref="BG3:BG4"/>
    <mergeCell ref="BF3:BF4"/>
    <mergeCell ref="BE3:BE4"/>
    <mergeCell ref="BD3:BD4"/>
    <mergeCell ref="CN3:CP3"/>
    <mergeCell ref="CK3:CM3"/>
    <mergeCell ref="AT12:AX12"/>
    <mergeCell ref="AT11:AX11"/>
    <mergeCell ref="AT10:AX10"/>
    <mergeCell ref="AT9:AX9"/>
    <mergeCell ref="AT8:AX8"/>
    <mergeCell ref="AT7:AX7"/>
    <mergeCell ref="CJ1:CJ3"/>
    <mergeCell ref="CI1:CI3"/>
    <mergeCell ref="CH1:CH3"/>
    <mergeCell ref="CG1:CG3"/>
    <mergeCell ref="CF1:CF3"/>
    <mergeCell ref="CE1:CE3"/>
    <mergeCell ref="AT1:BP2"/>
    <mergeCell ref="AT3:AX4"/>
    <mergeCell ref="AZ3:BA4"/>
    <mergeCell ref="AY3:AY4"/>
    <mergeCell ref="BJ3:BJ4"/>
    <mergeCell ref="CD1:CD3"/>
    <mergeCell ref="CC1:CC3"/>
    <mergeCell ref="CB1:CB3"/>
    <mergeCell ref="AT6:AX6"/>
    <mergeCell ref="AT5:AX5"/>
    <mergeCell ref="A3:A4"/>
    <mergeCell ref="B3:F4"/>
    <mergeCell ref="H3:H4"/>
    <mergeCell ref="G3:G4"/>
    <mergeCell ref="I3:M4"/>
    <mergeCell ref="AC3:AC4"/>
    <mergeCell ref="B6:F6"/>
    <mergeCell ref="B12:F12"/>
    <mergeCell ref="B11:F11"/>
    <mergeCell ref="B10:F10"/>
    <mergeCell ref="B9:F9"/>
    <mergeCell ref="B8:F8"/>
    <mergeCell ref="B7:F7"/>
    <mergeCell ref="I12:M12"/>
    <mergeCell ref="I11:M11"/>
    <mergeCell ref="I10:M10"/>
    <mergeCell ref="I9:M9"/>
    <mergeCell ref="S11:T11"/>
    <mergeCell ref="S10:T10"/>
    <mergeCell ref="S9:T9"/>
    <mergeCell ref="S8:T8"/>
    <mergeCell ref="S7:T7"/>
    <mergeCell ref="S6:T6"/>
    <mergeCell ref="S5:T5"/>
    <mergeCell ref="A15:O30"/>
    <mergeCell ref="B14:F14"/>
    <mergeCell ref="B13:F13"/>
    <mergeCell ref="I14:M14"/>
    <mergeCell ref="I13:M13"/>
    <mergeCell ref="AH3:AH4"/>
    <mergeCell ref="AG3:AG4"/>
    <mergeCell ref="AF3:AF4"/>
    <mergeCell ref="AE3:AE4"/>
    <mergeCell ref="AD3:AD4"/>
    <mergeCell ref="V6:Z6"/>
    <mergeCell ref="N3:N4"/>
    <mergeCell ref="V3:Z4"/>
    <mergeCell ref="AA3:AB4"/>
    <mergeCell ref="S3:T4"/>
    <mergeCell ref="O6:R6"/>
    <mergeCell ref="O5:R5"/>
    <mergeCell ref="O3:R4"/>
    <mergeCell ref="I8:M8"/>
    <mergeCell ref="I7:M7"/>
    <mergeCell ref="V12:Z12"/>
    <mergeCell ref="V11:Z11"/>
    <mergeCell ref="V10:Z10"/>
    <mergeCell ref="V9:Z9"/>
    <mergeCell ref="V18:Z18"/>
    <mergeCell ref="V17:Z17"/>
    <mergeCell ref="V16:Z16"/>
    <mergeCell ref="V15:Z15"/>
    <mergeCell ref="V14:Z14"/>
    <mergeCell ref="V13:Z13"/>
    <mergeCell ref="V8:Z8"/>
    <mergeCell ref="V7:Z7"/>
    <mergeCell ref="CA1:CA3"/>
    <mergeCell ref="BZ1:BZ3"/>
    <mergeCell ref="BY1:BY3"/>
    <mergeCell ref="BX1:BX3"/>
    <mergeCell ref="BW1:BW3"/>
    <mergeCell ref="BV1:BV3"/>
    <mergeCell ref="BU1:BU3"/>
    <mergeCell ref="BT1:BT3"/>
    <mergeCell ref="BS1:BS3"/>
    <mergeCell ref="AT18:AX18"/>
    <mergeCell ref="AT17:AX17"/>
    <mergeCell ref="AT16:AX16"/>
    <mergeCell ref="AT15:AX15"/>
    <mergeCell ref="AT14:AX14"/>
    <mergeCell ref="AT13:AX13"/>
    <mergeCell ref="BC3:BC4"/>
  </mergeCells>
  <conditionalFormatting sqref="AA5:AA24">
    <cfRule type="cellIs" dxfId="60" priority="3" operator="lessThan">
      <formula>0</formula>
    </cfRule>
    <cfRule type="cellIs" dxfId="59" priority="4" operator="greaterThan">
      <formula>0</formula>
    </cfRule>
  </conditionalFormatting>
  <conditionalFormatting sqref="AB5:AB24">
    <cfRule type="cellIs" dxfId="58" priority="1" operator="equal">
      <formula>"q"</formula>
    </cfRule>
    <cfRule type="cellIs" dxfId="57" priority="2" operator="equal">
      <formula>"p"</formula>
    </cfRule>
  </conditionalFormatting>
  <dataValidations count="2">
    <dataValidation type="list" allowBlank="1" showInputMessage="1" showErrorMessage="1" sqref="I12:M14 B12:F14">
      <formula1>Lesclubs</formula1>
    </dataValidation>
    <dataValidation type="list" allowBlank="1" showInputMessage="1" showErrorMessage="1" sqref="B5:F11 I5:M11">
      <formula1>Lesengagés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R36"/>
  <sheetViews>
    <sheetView workbookViewId="0">
      <selection sqref="A1:H2"/>
    </sheetView>
  </sheetViews>
  <sheetFormatPr baseColWidth="10" defaultRowHeight="16.5" customHeight="1" x14ac:dyDescent="0.25"/>
  <cols>
    <col min="1" max="14" width="5.42578125" style="2" customWidth="1"/>
    <col min="15" max="18" width="6.7109375" style="2" customWidth="1"/>
    <col min="19" max="43" width="5.42578125" style="2" customWidth="1"/>
    <col min="44" max="45" width="5.42578125" style="3" hidden="1" customWidth="1"/>
    <col min="46" max="68" width="5.42578125" style="2" hidden="1" customWidth="1"/>
    <col min="69" max="70" width="26.28515625" style="3" hidden="1" customWidth="1"/>
    <col min="71" max="94" width="5.42578125" style="3" hidden="1" customWidth="1"/>
    <col min="95" max="95" width="38.85546875" style="3" hidden="1" customWidth="1"/>
    <col min="96" max="96" width="22.28515625" style="3" hidden="1" customWidth="1"/>
    <col min="97" max="97" width="5.42578125" style="3" hidden="1" customWidth="1"/>
    <col min="98" max="98" width="38.85546875" style="3" hidden="1" customWidth="1"/>
    <col min="99" max="210" width="5.42578125" style="3" customWidth="1"/>
    <col min="211" max="215" width="5.42578125" style="2" customWidth="1"/>
    <col min="216" max="378" width="5.42578125" style="1" customWidth="1"/>
    <col min="379" max="382" width="11" style="1"/>
  </cols>
  <sheetData>
    <row r="1" spans="1:153" ht="16.5" customHeight="1" thickTop="1" x14ac:dyDescent="0.25">
      <c r="A1" s="158" t="str">
        <f>'J01'!A1:C2</f>
        <v>Nom du Championnat</v>
      </c>
      <c r="B1" s="159"/>
      <c r="C1" s="159"/>
      <c r="D1" s="159"/>
      <c r="E1" s="159"/>
      <c r="F1" s="159"/>
      <c r="G1" s="159"/>
      <c r="H1" s="159"/>
      <c r="I1" s="134" t="str">
        <f>'J01'!H1:K2</f>
        <v>2016-2017</v>
      </c>
      <c r="J1" s="135"/>
      <c r="K1" s="135"/>
      <c r="L1" s="135"/>
      <c r="M1" s="135"/>
      <c r="N1" s="136"/>
      <c r="O1" s="130" t="s">
        <v>39</v>
      </c>
      <c r="P1" s="130"/>
      <c r="Q1" s="130"/>
      <c r="R1" s="130"/>
      <c r="S1" s="130"/>
      <c r="T1" s="131"/>
      <c r="U1" s="24"/>
      <c r="V1" s="153" t="s">
        <v>2</v>
      </c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48"/>
      <c r="AS1" s="48"/>
      <c r="AT1" s="129" t="s">
        <v>2</v>
      </c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48"/>
      <c r="BR1" s="48"/>
      <c r="BS1" s="95" t="s">
        <v>13</v>
      </c>
      <c r="BT1" s="95" t="s">
        <v>14</v>
      </c>
      <c r="BU1" s="95" t="s">
        <v>13</v>
      </c>
      <c r="BV1" s="95" t="s">
        <v>14</v>
      </c>
      <c r="BW1" s="95" t="s">
        <v>13</v>
      </c>
      <c r="BX1" s="95" t="s">
        <v>14</v>
      </c>
      <c r="BY1" s="95" t="s">
        <v>13</v>
      </c>
      <c r="BZ1" s="95" t="s">
        <v>14</v>
      </c>
      <c r="CA1" s="95" t="s">
        <v>13</v>
      </c>
      <c r="CB1" s="95" t="s">
        <v>14</v>
      </c>
      <c r="CC1" s="95" t="s">
        <v>13</v>
      </c>
      <c r="CD1" s="95" t="s">
        <v>14</v>
      </c>
      <c r="CE1" s="95" t="s">
        <v>13</v>
      </c>
      <c r="CF1" s="95" t="s">
        <v>14</v>
      </c>
      <c r="CG1" s="95" t="s">
        <v>13</v>
      </c>
      <c r="CH1" s="95" t="s">
        <v>14</v>
      </c>
      <c r="CI1" s="95" t="s">
        <v>13</v>
      </c>
      <c r="CJ1" s="95" t="s">
        <v>14</v>
      </c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  <c r="DO1" s="48"/>
      <c r="DP1" s="48"/>
      <c r="DQ1" s="48"/>
      <c r="DR1" s="48"/>
      <c r="DS1" s="48"/>
      <c r="DT1" s="48"/>
      <c r="DU1" s="48"/>
      <c r="DV1" s="48"/>
      <c r="DW1" s="48"/>
      <c r="DX1" s="48"/>
      <c r="DY1" s="48"/>
      <c r="DZ1" s="48"/>
      <c r="EA1" s="48"/>
      <c r="EB1" s="48"/>
      <c r="EC1" s="48"/>
      <c r="ED1" s="48"/>
      <c r="EE1" s="48"/>
      <c r="EF1" s="48"/>
      <c r="EG1" s="48"/>
      <c r="EH1" s="48"/>
      <c r="EI1" s="48"/>
      <c r="EJ1" s="48"/>
      <c r="EK1" s="48"/>
      <c r="EL1" s="48"/>
      <c r="EM1" s="48"/>
      <c r="EN1" s="48"/>
      <c r="EO1" s="48"/>
      <c r="EP1" s="48"/>
      <c r="EQ1" s="48"/>
      <c r="ER1" s="48"/>
      <c r="ES1" s="48"/>
      <c r="ET1" s="48"/>
      <c r="EU1" s="48"/>
      <c r="EV1" s="48"/>
      <c r="EW1" s="48"/>
    </row>
    <row r="2" spans="1:153" ht="16.5" customHeight="1" thickBot="1" x14ac:dyDescent="0.3">
      <c r="A2" s="160"/>
      <c r="B2" s="161"/>
      <c r="C2" s="161"/>
      <c r="D2" s="161"/>
      <c r="E2" s="161"/>
      <c r="F2" s="161"/>
      <c r="G2" s="161"/>
      <c r="H2" s="161"/>
      <c r="I2" s="137"/>
      <c r="J2" s="138"/>
      <c r="K2" s="138"/>
      <c r="L2" s="138"/>
      <c r="M2" s="138"/>
      <c r="N2" s="139"/>
      <c r="O2" s="132"/>
      <c r="P2" s="132"/>
      <c r="Q2" s="132"/>
      <c r="R2" s="132"/>
      <c r="S2" s="132"/>
      <c r="T2" s="133"/>
      <c r="U2" s="2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48"/>
      <c r="AS2" s="48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48"/>
      <c r="BR2" s="48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  <c r="CH2" s="95"/>
      <c r="CI2" s="95"/>
      <c r="CJ2" s="95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</row>
    <row r="3" spans="1:153" ht="16.5" customHeight="1" thickTop="1" x14ac:dyDescent="0.25">
      <c r="A3" s="119" t="s">
        <v>3</v>
      </c>
      <c r="B3" s="120" t="s">
        <v>4</v>
      </c>
      <c r="C3" s="120"/>
      <c r="D3" s="120"/>
      <c r="E3" s="120"/>
      <c r="F3" s="120"/>
      <c r="G3" s="120" t="s">
        <v>5</v>
      </c>
      <c r="H3" s="120" t="s">
        <v>5</v>
      </c>
      <c r="I3" s="120" t="s">
        <v>4</v>
      </c>
      <c r="J3" s="120"/>
      <c r="K3" s="120"/>
      <c r="L3" s="120"/>
      <c r="M3" s="120"/>
      <c r="N3" s="106" t="s">
        <v>3</v>
      </c>
      <c r="O3" s="116" t="s">
        <v>54</v>
      </c>
      <c r="P3" s="117"/>
      <c r="Q3" s="117"/>
      <c r="R3" s="111"/>
      <c r="S3" s="111" t="s">
        <v>55</v>
      </c>
      <c r="T3" s="112"/>
      <c r="U3" s="24"/>
      <c r="V3" s="102" t="s">
        <v>4</v>
      </c>
      <c r="W3" s="102"/>
      <c r="X3" s="102"/>
      <c r="Y3" s="102"/>
      <c r="Z3" s="107"/>
      <c r="AA3" s="104" t="s">
        <v>6</v>
      </c>
      <c r="AB3" s="109"/>
      <c r="AC3" s="121" t="s">
        <v>32</v>
      </c>
      <c r="AD3" s="104" t="s">
        <v>8</v>
      </c>
      <c r="AE3" s="102" t="s">
        <v>9</v>
      </c>
      <c r="AF3" s="102" t="s">
        <v>10</v>
      </c>
      <c r="AG3" s="102" t="s">
        <v>11</v>
      </c>
      <c r="AH3" s="102" t="s">
        <v>3</v>
      </c>
      <c r="AI3" s="102" t="s">
        <v>15</v>
      </c>
      <c r="AJ3" s="102" t="s">
        <v>16</v>
      </c>
      <c r="AK3" s="109" t="s">
        <v>12</v>
      </c>
      <c r="AL3" s="147" t="s">
        <v>13</v>
      </c>
      <c r="AM3" s="102"/>
      <c r="AN3" s="107"/>
      <c r="AO3" s="104" t="s">
        <v>14</v>
      </c>
      <c r="AP3" s="102"/>
      <c r="AQ3" s="102"/>
      <c r="AR3" s="48"/>
      <c r="AS3" s="48"/>
      <c r="AT3" s="99" t="s">
        <v>4</v>
      </c>
      <c r="AU3" s="99"/>
      <c r="AV3" s="99"/>
      <c r="AW3" s="99"/>
      <c r="AX3" s="99"/>
      <c r="AY3" s="99" t="s">
        <v>7</v>
      </c>
      <c r="AZ3" s="99" t="s">
        <v>6</v>
      </c>
      <c r="BA3" s="99"/>
      <c r="BB3" s="99" t="s">
        <v>7</v>
      </c>
      <c r="BC3" s="99" t="s">
        <v>8</v>
      </c>
      <c r="BD3" s="99" t="s">
        <v>9</v>
      </c>
      <c r="BE3" s="99" t="s">
        <v>10</v>
      </c>
      <c r="BF3" s="99" t="s">
        <v>11</v>
      </c>
      <c r="BG3" s="99" t="s">
        <v>3</v>
      </c>
      <c r="BH3" s="99" t="s">
        <v>15</v>
      </c>
      <c r="BI3" s="99" t="s">
        <v>16</v>
      </c>
      <c r="BJ3" s="99" t="s">
        <v>12</v>
      </c>
      <c r="BK3" s="99" t="s">
        <v>13</v>
      </c>
      <c r="BL3" s="99"/>
      <c r="BM3" s="99"/>
      <c r="BN3" s="99" t="s">
        <v>14</v>
      </c>
      <c r="BO3" s="99"/>
      <c r="BP3" s="99"/>
      <c r="BQ3" s="48"/>
      <c r="BR3" s="48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128" t="s">
        <v>13</v>
      </c>
      <c r="CL3" s="128"/>
      <c r="CM3" s="128"/>
      <c r="CN3" s="128" t="s">
        <v>14</v>
      </c>
      <c r="CO3" s="128"/>
      <c r="CP3" s="12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</row>
    <row r="4" spans="1:153" ht="16.5" customHeight="1" thickBot="1" x14ac:dyDescent="0.3">
      <c r="A4" s="119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06"/>
      <c r="O4" s="116"/>
      <c r="P4" s="117"/>
      <c r="Q4" s="117"/>
      <c r="R4" s="111"/>
      <c r="S4" s="111"/>
      <c r="T4" s="112"/>
      <c r="U4" s="24"/>
      <c r="V4" s="103"/>
      <c r="W4" s="103"/>
      <c r="X4" s="103"/>
      <c r="Y4" s="103"/>
      <c r="Z4" s="108"/>
      <c r="AA4" s="105"/>
      <c r="AB4" s="110"/>
      <c r="AC4" s="122"/>
      <c r="AD4" s="105"/>
      <c r="AE4" s="103"/>
      <c r="AF4" s="103"/>
      <c r="AG4" s="103"/>
      <c r="AH4" s="103"/>
      <c r="AI4" s="103"/>
      <c r="AJ4" s="103"/>
      <c r="AK4" s="110"/>
      <c r="AL4" s="40" t="s">
        <v>10</v>
      </c>
      <c r="AM4" s="41" t="s">
        <v>11</v>
      </c>
      <c r="AN4" s="42" t="s">
        <v>3</v>
      </c>
      <c r="AO4" s="43" t="s">
        <v>10</v>
      </c>
      <c r="AP4" s="41" t="s">
        <v>11</v>
      </c>
      <c r="AQ4" s="41" t="s">
        <v>3</v>
      </c>
      <c r="AR4" s="48"/>
      <c r="AS4" s="48" t="s">
        <v>7</v>
      </c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4" t="s">
        <v>10</v>
      </c>
      <c r="BL4" s="4" t="s">
        <v>11</v>
      </c>
      <c r="BM4" s="4" t="s">
        <v>3</v>
      </c>
      <c r="BN4" s="4" t="s">
        <v>10</v>
      </c>
      <c r="BO4" s="4" t="s">
        <v>11</v>
      </c>
      <c r="BP4" s="46" t="s">
        <v>3</v>
      </c>
      <c r="BQ4" s="44" t="s">
        <v>17</v>
      </c>
      <c r="BR4" s="44" t="s">
        <v>17</v>
      </c>
      <c r="BS4" s="44" t="s">
        <v>3</v>
      </c>
      <c r="BT4" s="44" t="s">
        <v>3</v>
      </c>
      <c r="BU4" s="44" t="s">
        <v>8</v>
      </c>
      <c r="BV4" s="44" t="s">
        <v>8</v>
      </c>
      <c r="BW4" s="44" t="s">
        <v>18</v>
      </c>
      <c r="BX4" s="44" t="s">
        <v>18</v>
      </c>
      <c r="BY4" s="44" t="s">
        <v>9</v>
      </c>
      <c r="BZ4" s="44" t="s">
        <v>9</v>
      </c>
      <c r="CA4" s="44" t="s">
        <v>10</v>
      </c>
      <c r="CB4" s="44" t="s">
        <v>10</v>
      </c>
      <c r="CC4" s="44" t="s">
        <v>11</v>
      </c>
      <c r="CD4" s="44" t="s">
        <v>11</v>
      </c>
      <c r="CE4" s="44" t="s">
        <v>3</v>
      </c>
      <c r="CF4" s="44" t="s">
        <v>3</v>
      </c>
      <c r="CG4" s="44" t="s">
        <v>15</v>
      </c>
      <c r="CH4" s="44" t="s">
        <v>15</v>
      </c>
      <c r="CI4" s="44" t="s">
        <v>16</v>
      </c>
      <c r="CJ4" s="44" t="s">
        <v>16</v>
      </c>
      <c r="CK4" s="44" t="s">
        <v>10</v>
      </c>
      <c r="CL4" s="44" t="s">
        <v>11</v>
      </c>
      <c r="CM4" s="44" t="s">
        <v>3</v>
      </c>
      <c r="CN4" s="44" t="s">
        <v>10</v>
      </c>
      <c r="CO4" s="44" t="s">
        <v>11</v>
      </c>
      <c r="CP4" s="45" t="s">
        <v>3</v>
      </c>
      <c r="CQ4" s="44" t="s">
        <v>4</v>
      </c>
      <c r="CR4" s="44" t="s">
        <v>17</v>
      </c>
      <c r="CS4" s="44" t="s">
        <v>7</v>
      </c>
      <c r="CT4" s="44" t="s">
        <v>4</v>
      </c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</row>
    <row r="5" spans="1:153" ht="16.5" customHeight="1" thickTop="1" x14ac:dyDescent="0.25">
      <c r="A5" s="72"/>
      <c r="B5" s="118"/>
      <c r="C5" s="118"/>
      <c r="D5" s="118"/>
      <c r="E5" s="118"/>
      <c r="F5" s="118"/>
      <c r="G5" s="20"/>
      <c r="H5" s="20"/>
      <c r="I5" s="118"/>
      <c r="J5" s="118"/>
      <c r="K5" s="118"/>
      <c r="L5" s="118"/>
      <c r="M5" s="118"/>
      <c r="N5" s="71"/>
      <c r="O5" s="113"/>
      <c r="P5" s="114"/>
      <c r="Q5" s="114"/>
      <c r="R5" s="115"/>
      <c r="S5" s="126"/>
      <c r="T5" s="127"/>
      <c r="U5" s="24"/>
      <c r="V5" s="151" t="str">
        <f t="shared" ref="V5:V18" si="0">VLOOKUP(AR5,$AS$5:$AX$18,2,0)</f>
        <v>Equipe 01</v>
      </c>
      <c r="W5" s="151"/>
      <c r="X5" s="151"/>
      <c r="Y5" s="151"/>
      <c r="Z5" s="152"/>
      <c r="AA5" s="76">
        <f t="shared" ref="AA5:AA18" si="1">VLOOKUP(V5,$AT$5:$BP$18,7,0)</f>
        <v>0</v>
      </c>
      <c r="AB5" s="77" t="str">
        <f t="shared" ref="AB5:AB18" si="2">VLOOKUP(V5,$AT$5:$BP$18,8,0)</f>
        <v>u</v>
      </c>
      <c r="AC5" s="78">
        <v>1</v>
      </c>
      <c r="AD5" s="79">
        <f t="shared" ref="AD5:AD18" si="3">VLOOKUP(V5,$AT$5:$BP$18,10,0)</f>
        <v>0</v>
      </c>
      <c r="AE5" s="80">
        <f t="shared" ref="AE5:AE18" si="4">VLOOKUP(V5,$AT$5:$BP$18,11,0)</f>
        <v>0</v>
      </c>
      <c r="AF5" s="80">
        <f t="shared" ref="AF5:AF18" si="5">VLOOKUP(V5,$AT$5:$BP$18,12,0)</f>
        <v>0</v>
      </c>
      <c r="AG5" s="80">
        <f t="shared" ref="AG5:AG18" si="6">VLOOKUP(V5,$AT$5:$BP$18,13,0)</f>
        <v>0</v>
      </c>
      <c r="AH5" s="80">
        <f t="shared" ref="AH5:AH18" si="7">VLOOKUP(V5,$AT$5:$BP$18,14,0)</f>
        <v>0</v>
      </c>
      <c r="AI5" s="80">
        <f t="shared" ref="AI5:AI18" si="8">VLOOKUP(V5,$AT$5:$BP$18,15,0)</f>
        <v>0</v>
      </c>
      <c r="AJ5" s="80">
        <f t="shared" ref="AJ5:AJ18" si="9">VLOOKUP(V5,$AT$5:$BP$18,16,0)</f>
        <v>0</v>
      </c>
      <c r="AK5" s="81">
        <f t="shared" ref="AK5:AK18" si="10">VLOOKUP(V5,$AT$5:$BP$18,17,0)</f>
        <v>0</v>
      </c>
      <c r="AL5" s="82">
        <f t="shared" ref="AL5:AL18" si="11">VLOOKUP(V5,$AT$5:$BP$18,18,0)</f>
        <v>0</v>
      </c>
      <c r="AM5" s="80">
        <f t="shared" ref="AM5:AM18" si="12">VLOOKUP(V5,$AT$5:$BP$18,19,0)</f>
        <v>0</v>
      </c>
      <c r="AN5" s="83">
        <f>VLOOKUP(V5,$AT$5:$BP$18,20,0)</f>
        <v>0</v>
      </c>
      <c r="AO5" s="76">
        <f t="shared" ref="AO5:AO18" si="13">VLOOKUP(V5,$AT$5:$BP$18,21,0)</f>
        <v>0</v>
      </c>
      <c r="AP5" s="80">
        <f>VLOOKUP(V5,$AT$5:$BP$18,22,0)</f>
        <v>0</v>
      </c>
      <c r="AQ5" s="80">
        <f t="shared" ref="AQ5:AQ18" si="14">VLOOKUP(V5,$AT$5:$BP$18,23,0)</f>
        <v>0</v>
      </c>
      <c r="AR5" s="48">
        <v>1</v>
      </c>
      <c r="AS5" s="48">
        <f>BB5</f>
        <v>1</v>
      </c>
      <c r="AT5" s="155" t="str">
        <f>'J01'!AT5:AX5</f>
        <v>Equipe 01</v>
      </c>
      <c r="AU5" s="156"/>
      <c r="AV5" s="156"/>
      <c r="AW5" s="156"/>
      <c r="AX5" s="157"/>
      <c r="AY5" s="4">
        <f t="shared" ref="AY5:AY18" si="15">RANK(BQ5,$BQ$5:$BQ$18)</f>
        <v>1</v>
      </c>
      <c r="AZ5" s="4">
        <f>'J12'!AY5-AY5</f>
        <v>0</v>
      </c>
      <c r="BA5" s="5" t="str">
        <f>IF(AY5&gt;'J12'!AY5,'J12'!$BA$20,IF(AY5='J12'!AY5,'J12'!$AZ$20,IF(AY5&lt;'J12'!AY5,'J12'!$AY$20)))</f>
        <v>u</v>
      </c>
      <c r="BB5" s="4">
        <f>RANK(BR5,$BR$5:$BR$18)</f>
        <v>1</v>
      </c>
      <c r="BC5" s="4">
        <f>SUMPRODUCT(($B$5:$F$14=AT5)*($BW$5:$BW$14))+SUMPRODUCT(($I$5:$M$14=AT5)*($BX$5:$BX$14))+'J12'!BC5</f>
        <v>0</v>
      </c>
      <c r="BD5" s="4">
        <f>SUMPRODUCT(($B$5:$F$14=AT5)*($BY$5:$BY$14))+SUMPRODUCT(($I$5:$M$14=AT5)*($BZ$5:$BZ$14))+'J12'!BD5</f>
        <v>0</v>
      </c>
      <c r="BE5" s="4">
        <f>SUMPRODUCT(($B$5:$F$14=AT5)*($CA$5:$CA$14))+SUMPRODUCT(($I$5:$M$14=AT5)*($CB$5:$CB$14))+'J12'!BE5</f>
        <v>0</v>
      </c>
      <c r="BF5" s="4">
        <f>SUMPRODUCT(($B$5:$F$14=AT5)*($CC$5:$CC$14))+SUMPRODUCT(($I$5:$M$14=AT5)*($CD$5:$CD$14))+'J12'!BF5</f>
        <v>0</v>
      </c>
      <c r="BG5" s="4">
        <f>SUMPRODUCT(($B$5:$F$14=AT5)*($CE$5:$CE$14))+SUMPRODUCT(($I$5:$M$14=AT5)*($CF$5:$CF$14))+'J12'!BG5</f>
        <v>0</v>
      </c>
      <c r="BH5" s="4">
        <f>SUMPRODUCT(($B$5:$F$14=AT5)*($CG$5:$CG$14))+SUMPRODUCT(($I$5:$M$14=AT5)*($CH$5:$CH$14))+'J12'!BH5</f>
        <v>0</v>
      </c>
      <c r="BI5" s="4">
        <f>SUMPRODUCT(($B$5:$F$14=AT5)*($CI$5:$CI$14))+SUMPRODUCT(($I$5:$M$14=AT5)*($CJ$5:$CJ$14))+'J12'!BI5</f>
        <v>0</v>
      </c>
      <c r="BJ5" s="4">
        <f>BH5-BI5</f>
        <v>0</v>
      </c>
      <c r="BK5" s="4">
        <f>SUMPRODUCT(($B$5:$F$14=AT5)*($CK$5:$CK$14))+'J12'!BK5</f>
        <v>0</v>
      </c>
      <c r="BL5" s="4">
        <f>SUMPRODUCT(($B$5:$F$14=AT5)*($CL$5:$CL$14))+'J12'!BL5</f>
        <v>0</v>
      </c>
      <c r="BM5" s="4">
        <f>SUMPRODUCT(($B$5:$F$14=AT5)*($CM$5:$CM$14))+'J12'!BM5</f>
        <v>0</v>
      </c>
      <c r="BN5" s="4">
        <f>SUMPRODUCT(($I$5:$M$14=AT5)*($CN$5:$CN$14))+'J12'!BN5</f>
        <v>0</v>
      </c>
      <c r="BO5" s="4">
        <f>SUMPRODUCT(($I$5:$M$14=AT5)*($CO$5:$CO$14))+'J12'!BO5</f>
        <v>0</v>
      </c>
      <c r="BP5" s="46">
        <f>SUMPRODUCT(($I$5:$M$14=AT5)*($CP$5:$CP$14))+'J12'!BP5</f>
        <v>0</v>
      </c>
      <c r="BQ5" s="44">
        <f>SUM(BC5*1000+(BJ5)/100+(BH5)/1000)</f>
        <v>0</v>
      </c>
      <c r="BR5" s="64">
        <f>BQ5+0.0000014</f>
        <v>1.3999999999999999E-6</v>
      </c>
      <c r="BS5" s="44">
        <f>A5</f>
        <v>0</v>
      </c>
      <c r="BT5" s="44">
        <f>N5</f>
        <v>0</v>
      </c>
      <c r="BU5" s="44">
        <f>IF(G5="",0,IF(G5&gt;H5,3,IF(G5=H5,1,IF(G5&lt;H5,0))))</f>
        <v>0</v>
      </c>
      <c r="BV5" s="44">
        <f>IF(H5="",0,IF(H5&gt;G5,3,IF(H5=G5,1,IF(H5&lt;G5,0))))</f>
        <v>0</v>
      </c>
      <c r="BW5" s="44">
        <f>BU5-BS5</f>
        <v>0</v>
      </c>
      <c r="BX5" s="44">
        <f>BV5-BT5</f>
        <v>0</v>
      </c>
      <c r="BY5" s="44">
        <f>IF(G5="",0,1)</f>
        <v>0</v>
      </c>
      <c r="BZ5" s="44">
        <f>IF(H5="",0,1)</f>
        <v>0</v>
      </c>
      <c r="CA5" s="44" t="b">
        <f>IF(G5&lt;&gt;"",IF(G5&gt;H5,1))</f>
        <v>0</v>
      </c>
      <c r="CB5" s="44" t="b">
        <f>IF(H5&lt;&gt;"",IF(H5&gt;G5,1))</f>
        <v>0</v>
      </c>
      <c r="CC5" s="44" t="b">
        <f>IF(G5&lt;&gt;"",IF(G5=H5,1))</f>
        <v>0</v>
      </c>
      <c r="CD5" s="44" t="b">
        <f>IF(H5&lt;&gt;"",IF(H5=G5,1))</f>
        <v>0</v>
      </c>
      <c r="CE5" s="44" t="b">
        <f>IF(G5&lt;&gt;"",IF(G5&lt;H5,1))</f>
        <v>0</v>
      </c>
      <c r="CF5" s="44" t="b">
        <f>IF(H5&lt;&gt;"",IF(H5&lt;G5,1))</f>
        <v>0</v>
      </c>
      <c r="CG5" s="44">
        <f>G5</f>
        <v>0</v>
      </c>
      <c r="CH5" s="44">
        <f>H5</f>
        <v>0</v>
      </c>
      <c r="CI5" s="44">
        <f>H5</f>
        <v>0</v>
      </c>
      <c r="CJ5" s="44">
        <f>G5</f>
        <v>0</v>
      </c>
      <c r="CK5" s="44" t="b">
        <f>IF(G5&lt;&gt;"",IF(G5&gt;H5,1))</f>
        <v>0</v>
      </c>
      <c r="CL5" s="44" t="b">
        <f>IF(G5&lt;&gt;"",IF(G5=H5,1))</f>
        <v>0</v>
      </c>
      <c r="CM5" s="44" t="b">
        <f>IF(G5&lt;&gt;"",IF(G5&lt;H5,1))</f>
        <v>0</v>
      </c>
      <c r="CN5" s="44" t="b">
        <f>IF(H5&lt;&gt;"",IF(H5&gt;G5,1))</f>
        <v>0</v>
      </c>
      <c r="CO5" s="44" t="b">
        <f>IF(H5&lt;&gt;"",IF(H5=G5,1))</f>
        <v>0</v>
      </c>
      <c r="CP5" s="45" t="b">
        <f>IF(H5&lt;&gt;"",IF(H5&lt;G5,1))</f>
        <v>0</v>
      </c>
      <c r="CQ5" s="44" t="str">
        <f t="shared" ref="CQ5:CQ18" si="16">VLOOKUP(AR5,$AS$5:$AX$18,2,0)</f>
        <v>Equipe 01</v>
      </c>
      <c r="CR5" s="44">
        <f t="shared" ref="CR5:CR18" si="17">VLOOKUP(CQ5,$AT$5:$BQ$18,24,0)</f>
        <v>0</v>
      </c>
      <c r="CS5" s="44">
        <f t="shared" ref="CS5:CS18" si="18">RANK(CR5,$CR$5:$CR$18)</f>
        <v>1</v>
      </c>
      <c r="CT5" s="44" t="str">
        <f>AT5</f>
        <v>Equipe 01</v>
      </c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</row>
    <row r="6" spans="1:153" ht="16.5" customHeight="1" x14ac:dyDescent="0.25">
      <c r="A6" s="72"/>
      <c r="B6" s="118"/>
      <c r="C6" s="118"/>
      <c r="D6" s="118"/>
      <c r="E6" s="118"/>
      <c r="F6" s="118"/>
      <c r="G6" s="20"/>
      <c r="H6" s="20"/>
      <c r="I6" s="118"/>
      <c r="J6" s="118"/>
      <c r="K6" s="118"/>
      <c r="L6" s="118"/>
      <c r="M6" s="118"/>
      <c r="N6" s="71"/>
      <c r="O6" s="113"/>
      <c r="P6" s="114"/>
      <c r="Q6" s="114"/>
      <c r="R6" s="115"/>
      <c r="S6" s="126"/>
      <c r="T6" s="127"/>
      <c r="U6" s="24"/>
      <c r="V6" s="93" t="str">
        <f t="shared" si="0"/>
        <v>Equipe 02</v>
      </c>
      <c r="W6" s="93"/>
      <c r="X6" s="93"/>
      <c r="Y6" s="93"/>
      <c r="Z6" s="94"/>
      <c r="AA6" s="84">
        <f t="shared" si="1"/>
        <v>0</v>
      </c>
      <c r="AB6" s="85" t="str">
        <f t="shared" si="2"/>
        <v>u</v>
      </c>
      <c r="AC6" s="86">
        <f>IF(CR6=CR5,CS5,CS6)</f>
        <v>1</v>
      </c>
      <c r="AD6" s="87">
        <f t="shared" si="3"/>
        <v>0</v>
      </c>
      <c r="AE6" s="88">
        <f t="shared" si="4"/>
        <v>0</v>
      </c>
      <c r="AF6" s="88">
        <f t="shared" si="5"/>
        <v>0</v>
      </c>
      <c r="AG6" s="88">
        <f t="shared" si="6"/>
        <v>0</v>
      </c>
      <c r="AH6" s="88">
        <f t="shared" si="7"/>
        <v>0</v>
      </c>
      <c r="AI6" s="88">
        <f t="shared" si="8"/>
        <v>0</v>
      </c>
      <c r="AJ6" s="88">
        <f t="shared" si="9"/>
        <v>0</v>
      </c>
      <c r="AK6" s="89">
        <f t="shared" si="10"/>
        <v>0</v>
      </c>
      <c r="AL6" s="90">
        <f t="shared" si="11"/>
        <v>0</v>
      </c>
      <c r="AM6" s="88">
        <f t="shared" si="12"/>
        <v>0</v>
      </c>
      <c r="AN6" s="91">
        <f t="shared" ref="AN6:AN18" si="19">VLOOKUP(V6,$AT$5:$BP$18,20,0)</f>
        <v>0</v>
      </c>
      <c r="AO6" s="84">
        <f t="shared" si="13"/>
        <v>0</v>
      </c>
      <c r="AP6" s="88">
        <f t="shared" ref="AP6:AP18" si="20">VLOOKUP(V6,$AT$5:$BP$18,22,0)</f>
        <v>0</v>
      </c>
      <c r="AQ6" s="88">
        <f t="shared" si="14"/>
        <v>0</v>
      </c>
      <c r="AR6" s="48">
        <v>2</v>
      </c>
      <c r="AS6" s="48">
        <f t="shared" ref="AS6:AS18" si="21">BB6</f>
        <v>2</v>
      </c>
      <c r="AT6" s="155" t="str">
        <f>'J01'!AT6:AX6</f>
        <v>Equipe 02</v>
      </c>
      <c r="AU6" s="156"/>
      <c r="AV6" s="156"/>
      <c r="AW6" s="156"/>
      <c r="AX6" s="157"/>
      <c r="AY6" s="4">
        <f t="shared" si="15"/>
        <v>1</v>
      </c>
      <c r="AZ6" s="14">
        <f>'J12'!AY6-AY6</f>
        <v>0</v>
      </c>
      <c r="BA6" s="5" t="str">
        <f>IF(AY6&gt;'J12'!AY6,'J12'!$BA$20,IF(AY6='J12'!AY6,'J12'!$AZ$20,IF(AY6&lt;'J12'!AY6,'J12'!$AY$20)))</f>
        <v>u</v>
      </c>
      <c r="BB6" s="22">
        <f t="shared" ref="BB6:BB18" si="22">RANK(BR6,$BR$5:$BR$18)</f>
        <v>2</v>
      </c>
      <c r="BC6" s="14">
        <f>SUMPRODUCT(($B$5:$F$14=AT6)*($BW$5:$BW$14))+SUMPRODUCT(($I$5:$M$14=AT6)*($BX$5:$BX$14))+'J12'!BC6</f>
        <v>0</v>
      </c>
      <c r="BD6" s="14">
        <f>SUMPRODUCT(($B$5:$F$14=AT6)*($BY$5:$BY$14))+SUMPRODUCT(($I$5:$M$14=AT6)*($BZ$5:$BZ$14))+'J12'!BD6</f>
        <v>0</v>
      </c>
      <c r="BE6" s="14">
        <f>SUMPRODUCT(($B$5:$F$14=AT6)*($CA$5:$CA$14))+SUMPRODUCT(($I$5:$M$14=AT6)*($CB$5:$CB$14))+'J12'!BE6</f>
        <v>0</v>
      </c>
      <c r="BF6" s="14">
        <f>SUMPRODUCT(($B$5:$F$14=AT6)*($CC$5:$CC$14))+SUMPRODUCT(($I$5:$M$14=AT6)*($CD$5:$CD$14))+'J12'!BF6</f>
        <v>0</v>
      </c>
      <c r="BG6" s="14">
        <f>SUMPRODUCT(($B$5:$F$14=AT6)*($CE$5:$CE$14))+SUMPRODUCT(($I$5:$M$14=AT6)*($CF$5:$CF$14))+'J12'!BG6</f>
        <v>0</v>
      </c>
      <c r="BH6" s="14">
        <f>SUMPRODUCT(($B$5:$F$14=AT6)*($CG$5:$CG$14))+SUMPRODUCT(($I$5:$M$14=AT6)*($CH$5:$CH$14))+'J12'!BH6</f>
        <v>0</v>
      </c>
      <c r="BI6" s="14">
        <f>SUMPRODUCT(($B$5:$F$14=AT6)*($CI$5:$CI$14))+SUMPRODUCT(($I$5:$M$14=AT6)*($CJ$5:$CJ$14))+'J12'!BI6</f>
        <v>0</v>
      </c>
      <c r="BJ6" s="6">
        <f t="shared" ref="BJ6:BJ18" si="23">BH6-BI6</f>
        <v>0</v>
      </c>
      <c r="BK6" s="14">
        <f>SUMPRODUCT(($B$5:$F$14=AT6)*($CK$5:$CK$14))+'J12'!BK6</f>
        <v>0</v>
      </c>
      <c r="BL6" s="14">
        <f>SUMPRODUCT(($B$5:$F$14=AT6)*($CL$5:$CL$14))+'J12'!BL6</f>
        <v>0</v>
      </c>
      <c r="BM6" s="14">
        <f>SUMPRODUCT(($B$5:$F$14=AT6)*($CM$5:$CM$14))+'J12'!BM6</f>
        <v>0</v>
      </c>
      <c r="BN6" s="14">
        <f>SUMPRODUCT(($I$5:$M$14=AT6)*($CN$5:$CN$14))+'J12'!BN6</f>
        <v>0</v>
      </c>
      <c r="BO6" s="14">
        <f>SUMPRODUCT(($I$5:$M$14=AT6)*($CO$5:$CO$14))+'J12'!BO6</f>
        <v>0</v>
      </c>
      <c r="BP6" s="46">
        <f>SUMPRODUCT(($I$5:$M$14=AT6)*($CP$5:$CP$14))+'J12'!BP6</f>
        <v>0</v>
      </c>
      <c r="BQ6" s="44">
        <f t="shared" ref="BQ6:BQ18" si="24">SUM(BC6*1000+(BJ6)/100+(BH6)/1000)</f>
        <v>0</v>
      </c>
      <c r="BR6" s="64">
        <f>BQ6+0.0000013</f>
        <v>1.3E-6</v>
      </c>
      <c r="BS6" s="44">
        <f t="shared" ref="BS6:BS14" si="25">A6</f>
        <v>0</v>
      </c>
      <c r="BT6" s="44">
        <f t="shared" ref="BT6:BT14" si="26">N6</f>
        <v>0</v>
      </c>
      <c r="BU6" s="44">
        <f t="shared" ref="BU6:BU14" si="27">IF(G6="",0,IF(G6&gt;H6,3,IF(G6=H6,1,IF(G6&lt;H6,0))))</f>
        <v>0</v>
      </c>
      <c r="BV6" s="44">
        <f t="shared" ref="BV6:BV14" si="28">IF(H6="",0,IF(H6&gt;G6,3,IF(H6=G6,1,IF(H6&lt;G6,0))))</f>
        <v>0</v>
      </c>
      <c r="BW6" s="44">
        <f t="shared" ref="BW6:BW14" si="29">BU6-BS6</f>
        <v>0</v>
      </c>
      <c r="BX6" s="44">
        <f t="shared" ref="BX6:BX14" si="30">BV6-BT6</f>
        <v>0</v>
      </c>
      <c r="BY6" s="44">
        <f t="shared" ref="BY6:BY14" si="31">IF(G6="",0,1)</f>
        <v>0</v>
      </c>
      <c r="BZ6" s="44">
        <f t="shared" ref="BZ6:BZ14" si="32">IF(H6="",0,1)</f>
        <v>0</v>
      </c>
      <c r="CA6" s="44" t="b">
        <f t="shared" ref="CA6:CA14" si="33">IF(G6&lt;&gt;"",IF(G6&gt;H6,1))</f>
        <v>0</v>
      </c>
      <c r="CB6" s="44" t="b">
        <f t="shared" ref="CB6:CB14" si="34">IF(H6&lt;&gt;"",IF(H6&gt;G6,1))</f>
        <v>0</v>
      </c>
      <c r="CC6" s="44" t="b">
        <f t="shared" ref="CC6:CC14" si="35">IF(G6&lt;&gt;"",IF(G6=H6,1))</f>
        <v>0</v>
      </c>
      <c r="CD6" s="44" t="b">
        <f t="shared" ref="CD6:CD14" si="36">IF(H6&lt;&gt;"",IF(H6=G6,1))</f>
        <v>0</v>
      </c>
      <c r="CE6" s="44" t="b">
        <f t="shared" ref="CE6:CE14" si="37">IF(G6&lt;&gt;"",IF(G6&lt;H6,1))</f>
        <v>0</v>
      </c>
      <c r="CF6" s="44" t="b">
        <f t="shared" ref="CF6:CF14" si="38">IF(H6&lt;&gt;"",IF(H6&lt;G6,1))</f>
        <v>0</v>
      </c>
      <c r="CG6" s="44">
        <f t="shared" ref="CG6:CG14" si="39">G6</f>
        <v>0</v>
      </c>
      <c r="CH6" s="44">
        <f t="shared" ref="CH6:CH14" si="40">H6</f>
        <v>0</v>
      </c>
      <c r="CI6" s="44">
        <f t="shared" ref="CI6:CI14" si="41">H6</f>
        <v>0</v>
      </c>
      <c r="CJ6" s="44">
        <f t="shared" ref="CJ6:CJ14" si="42">G6</f>
        <v>0</v>
      </c>
      <c r="CK6" s="44" t="b">
        <f t="shared" ref="CK6:CK14" si="43">IF(G6&lt;&gt;"",IF(G6&gt;H6,1))</f>
        <v>0</v>
      </c>
      <c r="CL6" s="44" t="b">
        <f t="shared" ref="CL6:CL14" si="44">IF(G6&lt;&gt;"",IF(G6=H6,1))</f>
        <v>0</v>
      </c>
      <c r="CM6" s="44" t="b">
        <f t="shared" ref="CM6:CM14" si="45">IF(G6&lt;&gt;"",IF(G6&lt;H6,1))</f>
        <v>0</v>
      </c>
      <c r="CN6" s="44" t="b">
        <f t="shared" ref="CN6:CN14" si="46">IF(H6&lt;&gt;"",IF(H6&gt;G6,1))</f>
        <v>0</v>
      </c>
      <c r="CO6" s="44" t="b">
        <f t="shared" ref="CO6:CO14" si="47">IF(H6&lt;&gt;"",IF(H6=G6,1))</f>
        <v>0</v>
      </c>
      <c r="CP6" s="45" t="b">
        <f t="shared" ref="CP6:CP14" si="48">IF(H6&lt;&gt;"",IF(H6&lt;G6,1))</f>
        <v>0</v>
      </c>
      <c r="CQ6" s="44" t="str">
        <f t="shared" si="16"/>
        <v>Equipe 02</v>
      </c>
      <c r="CR6" s="44">
        <f t="shared" si="17"/>
        <v>0</v>
      </c>
      <c r="CS6" s="44">
        <f t="shared" si="18"/>
        <v>1</v>
      </c>
      <c r="CT6" s="44" t="str">
        <f t="shared" ref="CT6:CT18" si="49">AT6</f>
        <v>Equipe 02</v>
      </c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</row>
    <row r="7" spans="1:153" ht="16.5" customHeight="1" x14ac:dyDescent="0.25">
      <c r="A7" s="72"/>
      <c r="B7" s="118"/>
      <c r="C7" s="118"/>
      <c r="D7" s="118"/>
      <c r="E7" s="118"/>
      <c r="F7" s="118"/>
      <c r="G7" s="20"/>
      <c r="H7" s="20"/>
      <c r="I7" s="118"/>
      <c r="J7" s="118"/>
      <c r="K7" s="118"/>
      <c r="L7" s="118"/>
      <c r="M7" s="118"/>
      <c r="N7" s="71"/>
      <c r="O7" s="113"/>
      <c r="P7" s="114"/>
      <c r="Q7" s="114"/>
      <c r="R7" s="115"/>
      <c r="S7" s="126"/>
      <c r="T7" s="127"/>
      <c r="U7" s="24"/>
      <c r="V7" s="93" t="str">
        <f t="shared" si="0"/>
        <v>Equipe 03</v>
      </c>
      <c r="W7" s="93"/>
      <c r="X7" s="93"/>
      <c r="Y7" s="93"/>
      <c r="Z7" s="94"/>
      <c r="AA7" s="84">
        <f t="shared" si="1"/>
        <v>0</v>
      </c>
      <c r="AB7" s="85" t="str">
        <f t="shared" si="2"/>
        <v>u</v>
      </c>
      <c r="AC7" s="86">
        <f t="shared" ref="AC7:AC18" si="50">IF(CR7=CR6,CS6,CS7)</f>
        <v>1</v>
      </c>
      <c r="AD7" s="87">
        <f t="shared" si="3"/>
        <v>0</v>
      </c>
      <c r="AE7" s="88">
        <f t="shared" si="4"/>
        <v>0</v>
      </c>
      <c r="AF7" s="88">
        <f t="shared" si="5"/>
        <v>0</v>
      </c>
      <c r="AG7" s="88">
        <f t="shared" si="6"/>
        <v>0</v>
      </c>
      <c r="AH7" s="88">
        <f t="shared" si="7"/>
        <v>0</v>
      </c>
      <c r="AI7" s="88">
        <f t="shared" si="8"/>
        <v>0</v>
      </c>
      <c r="AJ7" s="88">
        <f t="shared" si="9"/>
        <v>0</v>
      </c>
      <c r="AK7" s="89">
        <f t="shared" si="10"/>
        <v>0</v>
      </c>
      <c r="AL7" s="90">
        <f t="shared" si="11"/>
        <v>0</v>
      </c>
      <c r="AM7" s="88">
        <f t="shared" si="12"/>
        <v>0</v>
      </c>
      <c r="AN7" s="91">
        <f t="shared" si="19"/>
        <v>0</v>
      </c>
      <c r="AO7" s="84">
        <f t="shared" si="13"/>
        <v>0</v>
      </c>
      <c r="AP7" s="88">
        <f t="shared" si="20"/>
        <v>0</v>
      </c>
      <c r="AQ7" s="88">
        <f t="shared" si="14"/>
        <v>0</v>
      </c>
      <c r="AR7" s="48">
        <v>3</v>
      </c>
      <c r="AS7" s="48">
        <f t="shared" si="21"/>
        <v>3</v>
      </c>
      <c r="AT7" s="155" t="str">
        <f>'J01'!AT7:AX7</f>
        <v>Equipe 03</v>
      </c>
      <c r="AU7" s="156"/>
      <c r="AV7" s="156"/>
      <c r="AW7" s="156"/>
      <c r="AX7" s="157"/>
      <c r="AY7" s="4">
        <f t="shared" si="15"/>
        <v>1</v>
      </c>
      <c r="AZ7" s="14">
        <f>'J12'!AY7-AY7</f>
        <v>0</v>
      </c>
      <c r="BA7" s="5" t="str">
        <f>IF(AY7&gt;'J12'!AY7,'J12'!$BA$20,IF(AY7='J12'!AY7,'J12'!$AZ$20,IF(AY7&lt;'J12'!AY7,'J12'!$AY$20)))</f>
        <v>u</v>
      </c>
      <c r="BB7" s="22">
        <f t="shared" si="22"/>
        <v>3</v>
      </c>
      <c r="BC7" s="14">
        <f>SUMPRODUCT(($B$5:$F$14=AT7)*($BW$5:$BW$14))+SUMPRODUCT(($I$5:$M$14=AT7)*($BX$5:$BX$14))+'J12'!BC7</f>
        <v>0</v>
      </c>
      <c r="BD7" s="14">
        <f>SUMPRODUCT(($B$5:$F$14=AT7)*($BY$5:$BY$14))+SUMPRODUCT(($I$5:$M$14=AT7)*($BZ$5:$BZ$14))+'J12'!BD7</f>
        <v>0</v>
      </c>
      <c r="BE7" s="14">
        <f>SUMPRODUCT(($B$5:$F$14=AT7)*($CA$5:$CA$14))+SUMPRODUCT(($I$5:$M$14=AT7)*($CB$5:$CB$14))+'J12'!BE7</f>
        <v>0</v>
      </c>
      <c r="BF7" s="14">
        <f>SUMPRODUCT(($B$5:$F$14=AT7)*($CC$5:$CC$14))+SUMPRODUCT(($I$5:$M$14=AT7)*($CD$5:$CD$14))+'J12'!BF7</f>
        <v>0</v>
      </c>
      <c r="BG7" s="14">
        <f>SUMPRODUCT(($B$5:$F$14=AT7)*($CE$5:$CE$14))+SUMPRODUCT(($I$5:$M$14=AT7)*($CF$5:$CF$14))+'J12'!BG7</f>
        <v>0</v>
      </c>
      <c r="BH7" s="14">
        <f>SUMPRODUCT(($B$5:$F$14=AT7)*($CG$5:$CG$14))+SUMPRODUCT(($I$5:$M$14=AT7)*($CH$5:$CH$14))+'J12'!BH7</f>
        <v>0</v>
      </c>
      <c r="BI7" s="14">
        <f>SUMPRODUCT(($B$5:$F$14=AT7)*($CI$5:$CI$14))+SUMPRODUCT(($I$5:$M$14=AT7)*($CJ$5:$CJ$14))+'J12'!BI7</f>
        <v>0</v>
      </c>
      <c r="BJ7" s="6">
        <f t="shared" si="23"/>
        <v>0</v>
      </c>
      <c r="BK7" s="14">
        <f>SUMPRODUCT(($B$5:$F$14=AT7)*($CK$5:$CK$14))+'J12'!BK7</f>
        <v>0</v>
      </c>
      <c r="BL7" s="14">
        <f>SUMPRODUCT(($B$5:$F$14=AT7)*($CL$5:$CL$14))+'J12'!BL7</f>
        <v>0</v>
      </c>
      <c r="BM7" s="14">
        <f>SUMPRODUCT(($B$5:$F$14=AT7)*($CM$5:$CM$14))+'J12'!BM7</f>
        <v>0</v>
      </c>
      <c r="BN7" s="14">
        <f>SUMPRODUCT(($I$5:$M$14=AT7)*($CN$5:$CN$14))+'J12'!BN7</f>
        <v>0</v>
      </c>
      <c r="BO7" s="14">
        <f>SUMPRODUCT(($I$5:$M$14=AT7)*($CO$5:$CO$14))+'J12'!BO7</f>
        <v>0</v>
      </c>
      <c r="BP7" s="46">
        <f>SUMPRODUCT(($I$5:$M$14=AT7)*($CP$5:$CP$14))+'J12'!BP7</f>
        <v>0</v>
      </c>
      <c r="BQ7" s="44">
        <f t="shared" si="24"/>
        <v>0</v>
      </c>
      <c r="BR7" s="64">
        <f>BQ7+0.0000012</f>
        <v>1.1999999999999999E-6</v>
      </c>
      <c r="BS7" s="44">
        <f t="shared" si="25"/>
        <v>0</v>
      </c>
      <c r="BT7" s="44">
        <f t="shared" si="26"/>
        <v>0</v>
      </c>
      <c r="BU7" s="44">
        <f t="shared" si="27"/>
        <v>0</v>
      </c>
      <c r="BV7" s="44">
        <f t="shared" si="28"/>
        <v>0</v>
      </c>
      <c r="BW7" s="44">
        <f t="shared" si="29"/>
        <v>0</v>
      </c>
      <c r="BX7" s="44">
        <f t="shared" si="30"/>
        <v>0</v>
      </c>
      <c r="BY7" s="44">
        <f t="shared" si="31"/>
        <v>0</v>
      </c>
      <c r="BZ7" s="44">
        <f t="shared" si="32"/>
        <v>0</v>
      </c>
      <c r="CA7" s="44" t="b">
        <f t="shared" si="33"/>
        <v>0</v>
      </c>
      <c r="CB7" s="44" t="b">
        <f t="shared" si="34"/>
        <v>0</v>
      </c>
      <c r="CC7" s="44" t="b">
        <f t="shared" si="35"/>
        <v>0</v>
      </c>
      <c r="CD7" s="44" t="b">
        <f t="shared" si="36"/>
        <v>0</v>
      </c>
      <c r="CE7" s="44" t="b">
        <f t="shared" si="37"/>
        <v>0</v>
      </c>
      <c r="CF7" s="44" t="b">
        <f t="shared" si="38"/>
        <v>0</v>
      </c>
      <c r="CG7" s="44">
        <f t="shared" si="39"/>
        <v>0</v>
      </c>
      <c r="CH7" s="44">
        <f t="shared" si="40"/>
        <v>0</v>
      </c>
      <c r="CI7" s="44">
        <f t="shared" si="41"/>
        <v>0</v>
      </c>
      <c r="CJ7" s="44">
        <f t="shared" si="42"/>
        <v>0</v>
      </c>
      <c r="CK7" s="44" t="b">
        <f t="shared" si="43"/>
        <v>0</v>
      </c>
      <c r="CL7" s="44" t="b">
        <f t="shared" si="44"/>
        <v>0</v>
      </c>
      <c r="CM7" s="44" t="b">
        <f t="shared" si="45"/>
        <v>0</v>
      </c>
      <c r="CN7" s="44" t="b">
        <f t="shared" si="46"/>
        <v>0</v>
      </c>
      <c r="CO7" s="44" t="b">
        <f t="shared" si="47"/>
        <v>0</v>
      </c>
      <c r="CP7" s="45" t="b">
        <f t="shared" si="48"/>
        <v>0</v>
      </c>
      <c r="CQ7" s="44" t="str">
        <f t="shared" si="16"/>
        <v>Equipe 03</v>
      </c>
      <c r="CR7" s="44">
        <f t="shared" si="17"/>
        <v>0</v>
      </c>
      <c r="CS7" s="44">
        <f t="shared" si="18"/>
        <v>1</v>
      </c>
      <c r="CT7" s="44" t="str">
        <f t="shared" si="49"/>
        <v>Equipe 03</v>
      </c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</row>
    <row r="8" spans="1:153" ht="16.5" customHeight="1" x14ac:dyDescent="0.25">
      <c r="A8" s="72"/>
      <c r="B8" s="118"/>
      <c r="C8" s="118"/>
      <c r="D8" s="118"/>
      <c r="E8" s="118"/>
      <c r="F8" s="118"/>
      <c r="G8" s="20"/>
      <c r="H8" s="20"/>
      <c r="I8" s="118"/>
      <c r="J8" s="118"/>
      <c r="K8" s="118"/>
      <c r="L8" s="118"/>
      <c r="M8" s="118"/>
      <c r="N8" s="71"/>
      <c r="O8" s="113"/>
      <c r="P8" s="114"/>
      <c r="Q8" s="114"/>
      <c r="R8" s="115"/>
      <c r="S8" s="126"/>
      <c r="T8" s="127"/>
      <c r="U8" s="24"/>
      <c r="V8" s="93" t="str">
        <f t="shared" si="0"/>
        <v>Equipe 04</v>
      </c>
      <c r="W8" s="93"/>
      <c r="X8" s="93"/>
      <c r="Y8" s="93"/>
      <c r="Z8" s="94"/>
      <c r="AA8" s="84">
        <f t="shared" si="1"/>
        <v>0</v>
      </c>
      <c r="AB8" s="85" t="str">
        <f t="shared" si="2"/>
        <v>u</v>
      </c>
      <c r="AC8" s="86">
        <f t="shared" si="50"/>
        <v>1</v>
      </c>
      <c r="AD8" s="87">
        <f t="shared" si="3"/>
        <v>0</v>
      </c>
      <c r="AE8" s="88">
        <f t="shared" si="4"/>
        <v>0</v>
      </c>
      <c r="AF8" s="88">
        <f t="shared" si="5"/>
        <v>0</v>
      </c>
      <c r="AG8" s="88">
        <f t="shared" si="6"/>
        <v>0</v>
      </c>
      <c r="AH8" s="88">
        <f t="shared" si="7"/>
        <v>0</v>
      </c>
      <c r="AI8" s="88">
        <f t="shared" si="8"/>
        <v>0</v>
      </c>
      <c r="AJ8" s="88">
        <f t="shared" si="9"/>
        <v>0</v>
      </c>
      <c r="AK8" s="89">
        <f t="shared" si="10"/>
        <v>0</v>
      </c>
      <c r="AL8" s="90">
        <f t="shared" si="11"/>
        <v>0</v>
      </c>
      <c r="AM8" s="88">
        <f t="shared" si="12"/>
        <v>0</v>
      </c>
      <c r="AN8" s="91">
        <f t="shared" si="19"/>
        <v>0</v>
      </c>
      <c r="AO8" s="84">
        <f t="shared" si="13"/>
        <v>0</v>
      </c>
      <c r="AP8" s="88">
        <f t="shared" si="20"/>
        <v>0</v>
      </c>
      <c r="AQ8" s="88">
        <f t="shared" si="14"/>
        <v>0</v>
      </c>
      <c r="AR8" s="48">
        <v>4</v>
      </c>
      <c r="AS8" s="48">
        <f t="shared" si="21"/>
        <v>4</v>
      </c>
      <c r="AT8" s="155" t="str">
        <f>'J01'!AT8:AX8</f>
        <v>Equipe 04</v>
      </c>
      <c r="AU8" s="156"/>
      <c r="AV8" s="156"/>
      <c r="AW8" s="156"/>
      <c r="AX8" s="157"/>
      <c r="AY8" s="4">
        <f t="shared" si="15"/>
        <v>1</v>
      </c>
      <c r="AZ8" s="14">
        <f>'J12'!AY8-AY8</f>
        <v>0</v>
      </c>
      <c r="BA8" s="5" t="str">
        <f>IF(AY8&gt;'J12'!AY8,'J12'!$BA$20,IF(AY8='J12'!AY8,'J12'!$AZ$20,IF(AY8&lt;'J12'!AY8,'J12'!$AY$20)))</f>
        <v>u</v>
      </c>
      <c r="BB8" s="22">
        <f t="shared" si="22"/>
        <v>4</v>
      </c>
      <c r="BC8" s="14">
        <f>SUMPRODUCT(($B$5:$F$14=AT8)*($BW$5:$BW$14))+SUMPRODUCT(($I$5:$M$14=AT8)*($BX$5:$BX$14))+'J12'!BC8</f>
        <v>0</v>
      </c>
      <c r="BD8" s="14">
        <f>SUMPRODUCT(($B$5:$F$14=AT8)*($BY$5:$BY$14))+SUMPRODUCT(($I$5:$M$14=AT8)*($BZ$5:$BZ$14))+'J12'!BD8</f>
        <v>0</v>
      </c>
      <c r="BE8" s="14">
        <f>SUMPRODUCT(($B$5:$F$14=AT8)*($CA$5:$CA$14))+SUMPRODUCT(($I$5:$M$14=AT8)*($CB$5:$CB$14))+'J12'!BE8</f>
        <v>0</v>
      </c>
      <c r="BF8" s="14">
        <f>SUMPRODUCT(($B$5:$F$14=AT8)*($CC$5:$CC$14))+SUMPRODUCT(($I$5:$M$14=AT8)*($CD$5:$CD$14))+'J12'!BF8</f>
        <v>0</v>
      </c>
      <c r="BG8" s="14">
        <f>SUMPRODUCT(($B$5:$F$14=AT8)*($CE$5:$CE$14))+SUMPRODUCT(($I$5:$M$14=AT8)*($CF$5:$CF$14))+'J12'!BG8</f>
        <v>0</v>
      </c>
      <c r="BH8" s="14">
        <f>SUMPRODUCT(($B$5:$F$14=AT8)*($CG$5:$CG$14))+SUMPRODUCT(($I$5:$M$14=AT8)*($CH$5:$CH$14))+'J12'!BH8</f>
        <v>0</v>
      </c>
      <c r="BI8" s="14">
        <f>SUMPRODUCT(($B$5:$F$14=AT8)*($CI$5:$CI$14))+SUMPRODUCT(($I$5:$M$14=AT8)*($CJ$5:$CJ$14))+'J12'!BI8</f>
        <v>0</v>
      </c>
      <c r="BJ8" s="6">
        <f t="shared" si="23"/>
        <v>0</v>
      </c>
      <c r="BK8" s="14">
        <f>SUMPRODUCT(($B$5:$F$14=AT8)*($CK$5:$CK$14))+'J12'!BK8</f>
        <v>0</v>
      </c>
      <c r="BL8" s="14">
        <f>SUMPRODUCT(($B$5:$F$14=AT8)*($CL$5:$CL$14))+'J12'!BL8</f>
        <v>0</v>
      </c>
      <c r="BM8" s="14">
        <f>SUMPRODUCT(($B$5:$F$14=AT8)*($CM$5:$CM$14))+'J12'!BM8</f>
        <v>0</v>
      </c>
      <c r="BN8" s="14">
        <f>SUMPRODUCT(($I$5:$M$14=AT8)*($CN$5:$CN$14))+'J12'!BN8</f>
        <v>0</v>
      </c>
      <c r="BO8" s="14">
        <f>SUMPRODUCT(($I$5:$M$14=AT8)*($CO$5:$CO$14))+'J12'!BO8</f>
        <v>0</v>
      </c>
      <c r="BP8" s="46">
        <f>SUMPRODUCT(($I$5:$M$14=AT8)*($CP$5:$CP$14))+'J12'!BP8</f>
        <v>0</v>
      </c>
      <c r="BQ8" s="44">
        <f t="shared" si="24"/>
        <v>0</v>
      </c>
      <c r="BR8" s="64">
        <f>BQ8+0.0000011</f>
        <v>1.1000000000000001E-6</v>
      </c>
      <c r="BS8" s="44">
        <f t="shared" si="25"/>
        <v>0</v>
      </c>
      <c r="BT8" s="44">
        <f t="shared" si="26"/>
        <v>0</v>
      </c>
      <c r="BU8" s="44">
        <f t="shared" si="27"/>
        <v>0</v>
      </c>
      <c r="BV8" s="44">
        <f t="shared" si="28"/>
        <v>0</v>
      </c>
      <c r="BW8" s="44">
        <f t="shared" si="29"/>
        <v>0</v>
      </c>
      <c r="BX8" s="44">
        <f t="shared" si="30"/>
        <v>0</v>
      </c>
      <c r="BY8" s="44">
        <f t="shared" si="31"/>
        <v>0</v>
      </c>
      <c r="BZ8" s="44">
        <f t="shared" si="32"/>
        <v>0</v>
      </c>
      <c r="CA8" s="44" t="b">
        <f t="shared" si="33"/>
        <v>0</v>
      </c>
      <c r="CB8" s="44" t="b">
        <f t="shared" si="34"/>
        <v>0</v>
      </c>
      <c r="CC8" s="44" t="b">
        <f t="shared" si="35"/>
        <v>0</v>
      </c>
      <c r="CD8" s="44" t="b">
        <f t="shared" si="36"/>
        <v>0</v>
      </c>
      <c r="CE8" s="44" t="b">
        <f t="shared" si="37"/>
        <v>0</v>
      </c>
      <c r="CF8" s="44" t="b">
        <f t="shared" si="38"/>
        <v>0</v>
      </c>
      <c r="CG8" s="44">
        <f t="shared" si="39"/>
        <v>0</v>
      </c>
      <c r="CH8" s="44">
        <f t="shared" si="40"/>
        <v>0</v>
      </c>
      <c r="CI8" s="44">
        <f t="shared" si="41"/>
        <v>0</v>
      </c>
      <c r="CJ8" s="44">
        <f t="shared" si="42"/>
        <v>0</v>
      </c>
      <c r="CK8" s="44" t="b">
        <f t="shared" si="43"/>
        <v>0</v>
      </c>
      <c r="CL8" s="44" t="b">
        <f t="shared" si="44"/>
        <v>0</v>
      </c>
      <c r="CM8" s="44" t="b">
        <f t="shared" si="45"/>
        <v>0</v>
      </c>
      <c r="CN8" s="44" t="b">
        <f t="shared" si="46"/>
        <v>0</v>
      </c>
      <c r="CO8" s="44" t="b">
        <f t="shared" si="47"/>
        <v>0</v>
      </c>
      <c r="CP8" s="45" t="b">
        <f t="shared" si="48"/>
        <v>0</v>
      </c>
      <c r="CQ8" s="44" t="str">
        <f t="shared" si="16"/>
        <v>Equipe 04</v>
      </c>
      <c r="CR8" s="44">
        <f t="shared" si="17"/>
        <v>0</v>
      </c>
      <c r="CS8" s="44">
        <f t="shared" si="18"/>
        <v>1</v>
      </c>
      <c r="CT8" s="44" t="str">
        <f t="shared" si="49"/>
        <v>Equipe 04</v>
      </c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</row>
    <row r="9" spans="1:153" ht="16.5" customHeight="1" x14ac:dyDescent="0.25">
      <c r="A9" s="72"/>
      <c r="B9" s="118"/>
      <c r="C9" s="118"/>
      <c r="D9" s="118"/>
      <c r="E9" s="118"/>
      <c r="F9" s="118"/>
      <c r="G9" s="20"/>
      <c r="H9" s="20"/>
      <c r="I9" s="118"/>
      <c r="J9" s="118"/>
      <c r="K9" s="118"/>
      <c r="L9" s="118"/>
      <c r="M9" s="118"/>
      <c r="N9" s="71"/>
      <c r="O9" s="113"/>
      <c r="P9" s="114"/>
      <c r="Q9" s="114"/>
      <c r="R9" s="115"/>
      <c r="S9" s="126"/>
      <c r="T9" s="127"/>
      <c r="U9" s="24"/>
      <c r="V9" s="93" t="str">
        <f t="shared" si="0"/>
        <v>Equipe 05</v>
      </c>
      <c r="W9" s="93"/>
      <c r="X9" s="93"/>
      <c r="Y9" s="93"/>
      <c r="Z9" s="94"/>
      <c r="AA9" s="84">
        <f t="shared" si="1"/>
        <v>0</v>
      </c>
      <c r="AB9" s="85" t="str">
        <f t="shared" si="2"/>
        <v>u</v>
      </c>
      <c r="AC9" s="86">
        <f t="shared" si="50"/>
        <v>1</v>
      </c>
      <c r="AD9" s="87">
        <f t="shared" si="3"/>
        <v>0</v>
      </c>
      <c r="AE9" s="88">
        <f t="shared" si="4"/>
        <v>0</v>
      </c>
      <c r="AF9" s="88">
        <f t="shared" si="5"/>
        <v>0</v>
      </c>
      <c r="AG9" s="88">
        <f t="shared" si="6"/>
        <v>0</v>
      </c>
      <c r="AH9" s="88">
        <f t="shared" si="7"/>
        <v>0</v>
      </c>
      <c r="AI9" s="88">
        <f t="shared" si="8"/>
        <v>0</v>
      </c>
      <c r="AJ9" s="88">
        <f t="shared" si="9"/>
        <v>0</v>
      </c>
      <c r="AK9" s="89">
        <f t="shared" si="10"/>
        <v>0</v>
      </c>
      <c r="AL9" s="90">
        <f t="shared" si="11"/>
        <v>0</v>
      </c>
      <c r="AM9" s="88">
        <f t="shared" si="12"/>
        <v>0</v>
      </c>
      <c r="AN9" s="91">
        <f t="shared" si="19"/>
        <v>0</v>
      </c>
      <c r="AO9" s="84">
        <f t="shared" si="13"/>
        <v>0</v>
      </c>
      <c r="AP9" s="88">
        <f t="shared" si="20"/>
        <v>0</v>
      </c>
      <c r="AQ9" s="88">
        <f t="shared" si="14"/>
        <v>0</v>
      </c>
      <c r="AR9" s="48">
        <v>5</v>
      </c>
      <c r="AS9" s="48">
        <f t="shared" si="21"/>
        <v>5</v>
      </c>
      <c r="AT9" s="155" t="str">
        <f>'J01'!AT9:AX9</f>
        <v>Equipe 05</v>
      </c>
      <c r="AU9" s="156"/>
      <c r="AV9" s="156"/>
      <c r="AW9" s="156"/>
      <c r="AX9" s="157"/>
      <c r="AY9" s="4">
        <f t="shared" si="15"/>
        <v>1</v>
      </c>
      <c r="AZ9" s="14">
        <f>'J12'!AY9-AY9</f>
        <v>0</v>
      </c>
      <c r="BA9" s="5" t="str">
        <f>IF(AY9&gt;'J12'!AY9,'J12'!$BA$20,IF(AY9='J12'!AY9,'J12'!$AZ$20,IF(AY9&lt;'J12'!AY9,'J12'!$AY$20)))</f>
        <v>u</v>
      </c>
      <c r="BB9" s="22">
        <f t="shared" si="22"/>
        <v>5</v>
      </c>
      <c r="BC9" s="14">
        <f>SUMPRODUCT(($B$5:$F$14=AT9)*($BW$5:$BW$14))+SUMPRODUCT(($I$5:$M$14=AT9)*($BX$5:$BX$14))+'J12'!BC9</f>
        <v>0</v>
      </c>
      <c r="BD9" s="14">
        <f>SUMPRODUCT(($B$5:$F$14=AT9)*($BY$5:$BY$14))+SUMPRODUCT(($I$5:$M$14=AT9)*($BZ$5:$BZ$14))+'J12'!BD9</f>
        <v>0</v>
      </c>
      <c r="BE9" s="14">
        <f>SUMPRODUCT(($B$5:$F$14=AT9)*($CA$5:$CA$14))+SUMPRODUCT(($I$5:$M$14=AT9)*($CB$5:$CB$14))+'J12'!BE9</f>
        <v>0</v>
      </c>
      <c r="BF9" s="14">
        <f>SUMPRODUCT(($B$5:$F$14=AT9)*($CC$5:$CC$14))+SUMPRODUCT(($I$5:$M$14=AT9)*($CD$5:$CD$14))+'J12'!BF9</f>
        <v>0</v>
      </c>
      <c r="BG9" s="14">
        <f>SUMPRODUCT(($B$5:$F$14=AT9)*($CE$5:$CE$14))+SUMPRODUCT(($I$5:$M$14=AT9)*($CF$5:$CF$14))+'J12'!BG9</f>
        <v>0</v>
      </c>
      <c r="BH9" s="14">
        <f>SUMPRODUCT(($B$5:$F$14=AT9)*($CG$5:$CG$14))+SUMPRODUCT(($I$5:$M$14=AT9)*($CH$5:$CH$14))+'J12'!BH9</f>
        <v>0</v>
      </c>
      <c r="BI9" s="14">
        <f>SUMPRODUCT(($B$5:$F$14=AT9)*($CI$5:$CI$14))+SUMPRODUCT(($I$5:$M$14=AT9)*($CJ$5:$CJ$14))+'J12'!BI9</f>
        <v>0</v>
      </c>
      <c r="BJ9" s="6">
        <f t="shared" si="23"/>
        <v>0</v>
      </c>
      <c r="BK9" s="14">
        <f>SUMPRODUCT(($B$5:$F$14=AT9)*($CK$5:$CK$14))+'J12'!BK9</f>
        <v>0</v>
      </c>
      <c r="BL9" s="14">
        <f>SUMPRODUCT(($B$5:$F$14=AT9)*($CL$5:$CL$14))+'J12'!BL9</f>
        <v>0</v>
      </c>
      <c r="BM9" s="14">
        <f>SUMPRODUCT(($B$5:$F$14=AT9)*($CM$5:$CM$14))+'J12'!BM9</f>
        <v>0</v>
      </c>
      <c r="BN9" s="14">
        <f>SUMPRODUCT(($I$5:$M$14=AT9)*($CN$5:$CN$14))+'J12'!BN9</f>
        <v>0</v>
      </c>
      <c r="BO9" s="14">
        <f>SUMPRODUCT(($I$5:$M$14=AT9)*($CO$5:$CO$14))+'J12'!BO9</f>
        <v>0</v>
      </c>
      <c r="BP9" s="46">
        <f>SUMPRODUCT(($I$5:$M$14=AT9)*($CP$5:$CP$14))+'J12'!BP9</f>
        <v>0</v>
      </c>
      <c r="BQ9" s="44">
        <f t="shared" si="24"/>
        <v>0</v>
      </c>
      <c r="BR9" s="64">
        <f>BQ9+0.000001</f>
        <v>9.9999999999999995E-7</v>
      </c>
      <c r="BS9" s="44">
        <f t="shared" si="25"/>
        <v>0</v>
      </c>
      <c r="BT9" s="44">
        <f t="shared" si="26"/>
        <v>0</v>
      </c>
      <c r="BU9" s="44">
        <f t="shared" si="27"/>
        <v>0</v>
      </c>
      <c r="BV9" s="44">
        <f t="shared" si="28"/>
        <v>0</v>
      </c>
      <c r="BW9" s="44">
        <f t="shared" si="29"/>
        <v>0</v>
      </c>
      <c r="BX9" s="44">
        <f t="shared" si="30"/>
        <v>0</v>
      </c>
      <c r="BY9" s="44">
        <f t="shared" si="31"/>
        <v>0</v>
      </c>
      <c r="BZ9" s="44">
        <f t="shared" si="32"/>
        <v>0</v>
      </c>
      <c r="CA9" s="44" t="b">
        <f t="shared" si="33"/>
        <v>0</v>
      </c>
      <c r="CB9" s="44" t="b">
        <f t="shared" si="34"/>
        <v>0</v>
      </c>
      <c r="CC9" s="44" t="b">
        <f t="shared" si="35"/>
        <v>0</v>
      </c>
      <c r="CD9" s="44" t="b">
        <f t="shared" si="36"/>
        <v>0</v>
      </c>
      <c r="CE9" s="44" t="b">
        <f t="shared" si="37"/>
        <v>0</v>
      </c>
      <c r="CF9" s="44" t="b">
        <f t="shared" si="38"/>
        <v>0</v>
      </c>
      <c r="CG9" s="44">
        <f t="shared" si="39"/>
        <v>0</v>
      </c>
      <c r="CH9" s="44">
        <f t="shared" si="40"/>
        <v>0</v>
      </c>
      <c r="CI9" s="44">
        <f t="shared" si="41"/>
        <v>0</v>
      </c>
      <c r="CJ9" s="44">
        <f t="shared" si="42"/>
        <v>0</v>
      </c>
      <c r="CK9" s="44" t="b">
        <f t="shared" si="43"/>
        <v>0</v>
      </c>
      <c r="CL9" s="44" t="b">
        <f t="shared" si="44"/>
        <v>0</v>
      </c>
      <c r="CM9" s="44" t="b">
        <f t="shared" si="45"/>
        <v>0</v>
      </c>
      <c r="CN9" s="44" t="b">
        <f t="shared" si="46"/>
        <v>0</v>
      </c>
      <c r="CO9" s="44" t="b">
        <f t="shared" si="47"/>
        <v>0</v>
      </c>
      <c r="CP9" s="45" t="b">
        <f t="shared" si="48"/>
        <v>0</v>
      </c>
      <c r="CQ9" s="44" t="str">
        <f t="shared" si="16"/>
        <v>Equipe 05</v>
      </c>
      <c r="CR9" s="44">
        <f t="shared" si="17"/>
        <v>0</v>
      </c>
      <c r="CS9" s="44">
        <f t="shared" si="18"/>
        <v>1</v>
      </c>
      <c r="CT9" s="44" t="str">
        <f t="shared" si="49"/>
        <v>Equipe 05</v>
      </c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</row>
    <row r="10" spans="1:153" ht="16.5" customHeight="1" x14ac:dyDescent="0.25">
      <c r="A10" s="72"/>
      <c r="B10" s="118"/>
      <c r="C10" s="118"/>
      <c r="D10" s="118"/>
      <c r="E10" s="118"/>
      <c r="F10" s="118"/>
      <c r="G10" s="20"/>
      <c r="H10" s="20"/>
      <c r="I10" s="118"/>
      <c r="J10" s="118"/>
      <c r="K10" s="118"/>
      <c r="L10" s="118"/>
      <c r="M10" s="118"/>
      <c r="N10" s="71"/>
      <c r="O10" s="113"/>
      <c r="P10" s="114"/>
      <c r="Q10" s="114"/>
      <c r="R10" s="115"/>
      <c r="S10" s="126"/>
      <c r="T10" s="127"/>
      <c r="U10" s="24"/>
      <c r="V10" s="93" t="str">
        <f t="shared" si="0"/>
        <v>Equipe 06</v>
      </c>
      <c r="W10" s="93"/>
      <c r="X10" s="93"/>
      <c r="Y10" s="93"/>
      <c r="Z10" s="94"/>
      <c r="AA10" s="84">
        <f t="shared" si="1"/>
        <v>0</v>
      </c>
      <c r="AB10" s="85" t="str">
        <f t="shared" si="2"/>
        <v>u</v>
      </c>
      <c r="AC10" s="86">
        <f t="shared" si="50"/>
        <v>1</v>
      </c>
      <c r="AD10" s="87">
        <f t="shared" si="3"/>
        <v>0</v>
      </c>
      <c r="AE10" s="88">
        <f t="shared" si="4"/>
        <v>0</v>
      </c>
      <c r="AF10" s="88">
        <f t="shared" si="5"/>
        <v>0</v>
      </c>
      <c r="AG10" s="88">
        <f t="shared" si="6"/>
        <v>0</v>
      </c>
      <c r="AH10" s="88">
        <f t="shared" si="7"/>
        <v>0</v>
      </c>
      <c r="AI10" s="88">
        <f t="shared" si="8"/>
        <v>0</v>
      </c>
      <c r="AJ10" s="88">
        <f t="shared" si="9"/>
        <v>0</v>
      </c>
      <c r="AK10" s="89">
        <f t="shared" si="10"/>
        <v>0</v>
      </c>
      <c r="AL10" s="90">
        <f t="shared" si="11"/>
        <v>0</v>
      </c>
      <c r="AM10" s="88">
        <f t="shared" si="12"/>
        <v>0</v>
      </c>
      <c r="AN10" s="91">
        <f t="shared" si="19"/>
        <v>0</v>
      </c>
      <c r="AO10" s="84">
        <f t="shared" si="13"/>
        <v>0</v>
      </c>
      <c r="AP10" s="88">
        <f t="shared" si="20"/>
        <v>0</v>
      </c>
      <c r="AQ10" s="88">
        <f t="shared" si="14"/>
        <v>0</v>
      </c>
      <c r="AR10" s="48">
        <v>6</v>
      </c>
      <c r="AS10" s="48">
        <f t="shared" si="21"/>
        <v>6</v>
      </c>
      <c r="AT10" s="155" t="str">
        <f>'J01'!AT10:AX10</f>
        <v>Equipe 06</v>
      </c>
      <c r="AU10" s="156"/>
      <c r="AV10" s="156"/>
      <c r="AW10" s="156"/>
      <c r="AX10" s="157"/>
      <c r="AY10" s="4">
        <f t="shared" si="15"/>
        <v>1</v>
      </c>
      <c r="AZ10" s="14">
        <f>'J12'!AY10-AY10</f>
        <v>0</v>
      </c>
      <c r="BA10" s="5" t="str">
        <f>IF(AY10&gt;'J12'!AY10,'J12'!$BA$20,IF(AY10='J12'!AY10,'J12'!$AZ$20,IF(AY10&lt;'J12'!AY10,'J12'!$AY$20)))</f>
        <v>u</v>
      </c>
      <c r="BB10" s="22">
        <f t="shared" si="22"/>
        <v>6</v>
      </c>
      <c r="BC10" s="14">
        <f>SUMPRODUCT(($B$5:$F$14=AT10)*($BW$5:$BW$14))+SUMPRODUCT(($I$5:$M$14=AT10)*($BX$5:$BX$14))+'J12'!BC10</f>
        <v>0</v>
      </c>
      <c r="BD10" s="14">
        <f>SUMPRODUCT(($B$5:$F$14=AT10)*($BY$5:$BY$14))+SUMPRODUCT(($I$5:$M$14=AT10)*($BZ$5:$BZ$14))+'J12'!BD10</f>
        <v>0</v>
      </c>
      <c r="BE10" s="14">
        <f>SUMPRODUCT(($B$5:$F$14=AT10)*($CA$5:$CA$14))+SUMPRODUCT(($I$5:$M$14=AT10)*($CB$5:$CB$14))+'J12'!BE10</f>
        <v>0</v>
      </c>
      <c r="BF10" s="14">
        <f>SUMPRODUCT(($B$5:$F$14=AT10)*($CC$5:$CC$14))+SUMPRODUCT(($I$5:$M$14=AT10)*($CD$5:$CD$14))+'J12'!BF10</f>
        <v>0</v>
      </c>
      <c r="BG10" s="14">
        <f>SUMPRODUCT(($B$5:$F$14=AT10)*($CE$5:$CE$14))+SUMPRODUCT(($I$5:$M$14=AT10)*($CF$5:$CF$14))+'J12'!BG10</f>
        <v>0</v>
      </c>
      <c r="BH10" s="14">
        <f>SUMPRODUCT(($B$5:$F$14=AT10)*($CG$5:$CG$14))+SUMPRODUCT(($I$5:$M$14=AT10)*($CH$5:$CH$14))+'J12'!BH10</f>
        <v>0</v>
      </c>
      <c r="BI10" s="14">
        <f>SUMPRODUCT(($B$5:$F$14=AT10)*($CI$5:$CI$14))+SUMPRODUCT(($I$5:$M$14=AT10)*($CJ$5:$CJ$14))+'J12'!BI10</f>
        <v>0</v>
      </c>
      <c r="BJ10" s="6">
        <f t="shared" si="23"/>
        <v>0</v>
      </c>
      <c r="BK10" s="14">
        <f>SUMPRODUCT(($B$5:$F$14=AT10)*($CK$5:$CK$14))+'J12'!BK10</f>
        <v>0</v>
      </c>
      <c r="BL10" s="14">
        <f>SUMPRODUCT(($B$5:$F$14=AT10)*($CL$5:$CL$14))+'J12'!BL10</f>
        <v>0</v>
      </c>
      <c r="BM10" s="14">
        <f>SUMPRODUCT(($B$5:$F$14=AT10)*($CM$5:$CM$14))+'J12'!BM10</f>
        <v>0</v>
      </c>
      <c r="BN10" s="14">
        <f>SUMPRODUCT(($I$5:$M$14=AT10)*($CN$5:$CN$14))+'J12'!BN10</f>
        <v>0</v>
      </c>
      <c r="BO10" s="14">
        <f>SUMPRODUCT(($I$5:$M$14=AT10)*($CO$5:$CO$14))+'J12'!BO10</f>
        <v>0</v>
      </c>
      <c r="BP10" s="46">
        <f>SUMPRODUCT(($I$5:$M$14=AT10)*($CP$5:$CP$14))+'J12'!BP10</f>
        <v>0</v>
      </c>
      <c r="BQ10" s="44">
        <f t="shared" si="24"/>
        <v>0</v>
      </c>
      <c r="BR10" s="64">
        <f>BQ10+0.0000009</f>
        <v>8.9999999999999996E-7</v>
      </c>
      <c r="BS10" s="44">
        <f t="shared" si="25"/>
        <v>0</v>
      </c>
      <c r="BT10" s="44">
        <f t="shared" si="26"/>
        <v>0</v>
      </c>
      <c r="BU10" s="44">
        <f t="shared" si="27"/>
        <v>0</v>
      </c>
      <c r="BV10" s="44">
        <f t="shared" si="28"/>
        <v>0</v>
      </c>
      <c r="BW10" s="44">
        <f t="shared" si="29"/>
        <v>0</v>
      </c>
      <c r="BX10" s="44">
        <f t="shared" si="30"/>
        <v>0</v>
      </c>
      <c r="BY10" s="44">
        <f t="shared" si="31"/>
        <v>0</v>
      </c>
      <c r="BZ10" s="44">
        <f t="shared" si="32"/>
        <v>0</v>
      </c>
      <c r="CA10" s="44" t="b">
        <f t="shared" si="33"/>
        <v>0</v>
      </c>
      <c r="CB10" s="44" t="b">
        <f t="shared" si="34"/>
        <v>0</v>
      </c>
      <c r="CC10" s="44" t="b">
        <f t="shared" si="35"/>
        <v>0</v>
      </c>
      <c r="CD10" s="44" t="b">
        <f t="shared" si="36"/>
        <v>0</v>
      </c>
      <c r="CE10" s="44" t="b">
        <f t="shared" si="37"/>
        <v>0</v>
      </c>
      <c r="CF10" s="44" t="b">
        <f t="shared" si="38"/>
        <v>0</v>
      </c>
      <c r="CG10" s="44">
        <f t="shared" si="39"/>
        <v>0</v>
      </c>
      <c r="CH10" s="44">
        <f t="shared" si="40"/>
        <v>0</v>
      </c>
      <c r="CI10" s="44">
        <f t="shared" si="41"/>
        <v>0</v>
      </c>
      <c r="CJ10" s="44">
        <f t="shared" si="42"/>
        <v>0</v>
      </c>
      <c r="CK10" s="44" t="b">
        <f t="shared" si="43"/>
        <v>0</v>
      </c>
      <c r="CL10" s="44" t="b">
        <f t="shared" si="44"/>
        <v>0</v>
      </c>
      <c r="CM10" s="44" t="b">
        <f t="shared" si="45"/>
        <v>0</v>
      </c>
      <c r="CN10" s="44" t="b">
        <f t="shared" si="46"/>
        <v>0</v>
      </c>
      <c r="CO10" s="44" t="b">
        <f t="shared" si="47"/>
        <v>0</v>
      </c>
      <c r="CP10" s="45" t="b">
        <f t="shared" si="48"/>
        <v>0</v>
      </c>
      <c r="CQ10" s="44" t="str">
        <f t="shared" si="16"/>
        <v>Equipe 06</v>
      </c>
      <c r="CR10" s="44">
        <f t="shared" si="17"/>
        <v>0</v>
      </c>
      <c r="CS10" s="44">
        <f t="shared" si="18"/>
        <v>1</v>
      </c>
      <c r="CT10" s="44" t="str">
        <f t="shared" si="49"/>
        <v>Equipe 06</v>
      </c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</row>
    <row r="11" spans="1:153" ht="16.5" customHeight="1" thickBot="1" x14ac:dyDescent="0.3">
      <c r="A11" s="73"/>
      <c r="B11" s="123"/>
      <c r="C11" s="123"/>
      <c r="D11" s="123"/>
      <c r="E11" s="123"/>
      <c r="F11" s="123"/>
      <c r="G11" s="74"/>
      <c r="H11" s="74"/>
      <c r="I11" s="123"/>
      <c r="J11" s="123"/>
      <c r="K11" s="123"/>
      <c r="L11" s="123"/>
      <c r="M11" s="123"/>
      <c r="N11" s="75"/>
      <c r="O11" s="148"/>
      <c r="P11" s="149"/>
      <c r="Q11" s="149"/>
      <c r="R11" s="150"/>
      <c r="S11" s="124"/>
      <c r="T11" s="125"/>
      <c r="U11" s="24"/>
      <c r="V11" s="93" t="str">
        <f t="shared" si="0"/>
        <v>Equipe 07</v>
      </c>
      <c r="W11" s="93"/>
      <c r="X11" s="93"/>
      <c r="Y11" s="93"/>
      <c r="Z11" s="94"/>
      <c r="AA11" s="84">
        <f t="shared" si="1"/>
        <v>0</v>
      </c>
      <c r="AB11" s="85" t="str">
        <f t="shared" si="2"/>
        <v>u</v>
      </c>
      <c r="AC11" s="86">
        <f t="shared" si="50"/>
        <v>1</v>
      </c>
      <c r="AD11" s="87">
        <f t="shared" si="3"/>
        <v>0</v>
      </c>
      <c r="AE11" s="88">
        <f t="shared" si="4"/>
        <v>0</v>
      </c>
      <c r="AF11" s="88">
        <f t="shared" si="5"/>
        <v>0</v>
      </c>
      <c r="AG11" s="88">
        <f t="shared" si="6"/>
        <v>0</v>
      </c>
      <c r="AH11" s="88">
        <f t="shared" si="7"/>
        <v>0</v>
      </c>
      <c r="AI11" s="88">
        <f t="shared" si="8"/>
        <v>0</v>
      </c>
      <c r="AJ11" s="88">
        <f t="shared" si="9"/>
        <v>0</v>
      </c>
      <c r="AK11" s="89">
        <f t="shared" si="10"/>
        <v>0</v>
      </c>
      <c r="AL11" s="90">
        <f t="shared" si="11"/>
        <v>0</v>
      </c>
      <c r="AM11" s="88">
        <f t="shared" si="12"/>
        <v>0</v>
      </c>
      <c r="AN11" s="91">
        <f t="shared" si="19"/>
        <v>0</v>
      </c>
      <c r="AO11" s="84">
        <f t="shared" si="13"/>
        <v>0</v>
      </c>
      <c r="AP11" s="88">
        <f t="shared" si="20"/>
        <v>0</v>
      </c>
      <c r="AQ11" s="88">
        <f t="shared" si="14"/>
        <v>0</v>
      </c>
      <c r="AR11" s="48">
        <v>7</v>
      </c>
      <c r="AS11" s="48">
        <f t="shared" si="21"/>
        <v>7</v>
      </c>
      <c r="AT11" s="155" t="str">
        <f>'J01'!AT11:AX11</f>
        <v>Equipe 07</v>
      </c>
      <c r="AU11" s="156"/>
      <c r="AV11" s="156"/>
      <c r="AW11" s="156"/>
      <c r="AX11" s="157"/>
      <c r="AY11" s="4">
        <f t="shared" si="15"/>
        <v>1</v>
      </c>
      <c r="AZ11" s="14">
        <f>'J12'!AY11-AY11</f>
        <v>0</v>
      </c>
      <c r="BA11" s="5" t="str">
        <f>IF(AY11&gt;'J12'!AY11,'J12'!$BA$20,IF(AY11='J12'!AY11,'J12'!$AZ$20,IF(AY11&lt;'J12'!AY11,'J12'!$AY$20)))</f>
        <v>u</v>
      </c>
      <c r="BB11" s="22">
        <f t="shared" si="22"/>
        <v>7</v>
      </c>
      <c r="BC11" s="14">
        <f>SUMPRODUCT(($B$5:$F$14=AT11)*($BW$5:$BW$14))+SUMPRODUCT(($I$5:$M$14=AT11)*($BX$5:$BX$14))+'J12'!BC11</f>
        <v>0</v>
      </c>
      <c r="BD11" s="14">
        <f>SUMPRODUCT(($B$5:$F$14=AT11)*($BY$5:$BY$14))+SUMPRODUCT(($I$5:$M$14=AT11)*($BZ$5:$BZ$14))+'J12'!BD11</f>
        <v>0</v>
      </c>
      <c r="BE11" s="14">
        <f>SUMPRODUCT(($B$5:$F$14=AT11)*($CA$5:$CA$14))+SUMPRODUCT(($I$5:$M$14=AT11)*($CB$5:$CB$14))+'J12'!BE11</f>
        <v>0</v>
      </c>
      <c r="BF11" s="14">
        <f>SUMPRODUCT(($B$5:$F$14=AT11)*($CC$5:$CC$14))+SUMPRODUCT(($I$5:$M$14=AT11)*($CD$5:$CD$14))+'J12'!BF11</f>
        <v>0</v>
      </c>
      <c r="BG11" s="14">
        <f>SUMPRODUCT(($B$5:$F$14=AT11)*($CE$5:$CE$14))+SUMPRODUCT(($I$5:$M$14=AT11)*($CF$5:$CF$14))+'J12'!BG11</f>
        <v>0</v>
      </c>
      <c r="BH11" s="14">
        <f>SUMPRODUCT(($B$5:$F$14=AT11)*($CG$5:$CG$14))+SUMPRODUCT(($I$5:$M$14=AT11)*($CH$5:$CH$14))+'J12'!BH11</f>
        <v>0</v>
      </c>
      <c r="BI11" s="14">
        <f>SUMPRODUCT(($B$5:$F$14=AT11)*($CI$5:$CI$14))+SUMPRODUCT(($I$5:$M$14=AT11)*($CJ$5:$CJ$14))+'J12'!BI11</f>
        <v>0</v>
      </c>
      <c r="BJ11" s="6">
        <f t="shared" si="23"/>
        <v>0</v>
      </c>
      <c r="BK11" s="14">
        <f>SUMPRODUCT(($B$5:$F$14=AT11)*($CK$5:$CK$14))+'J12'!BK11</f>
        <v>0</v>
      </c>
      <c r="BL11" s="14">
        <f>SUMPRODUCT(($B$5:$F$14=AT11)*($CL$5:$CL$14))+'J12'!BL11</f>
        <v>0</v>
      </c>
      <c r="BM11" s="14">
        <f>SUMPRODUCT(($B$5:$F$14=AT11)*($CM$5:$CM$14))+'J12'!BM11</f>
        <v>0</v>
      </c>
      <c r="BN11" s="14">
        <f>SUMPRODUCT(($I$5:$M$14=AT11)*($CN$5:$CN$14))+'J12'!BN11</f>
        <v>0</v>
      </c>
      <c r="BO11" s="14">
        <f>SUMPRODUCT(($I$5:$M$14=AT11)*($CO$5:$CO$14))+'J12'!BO11</f>
        <v>0</v>
      </c>
      <c r="BP11" s="46">
        <f>SUMPRODUCT(($I$5:$M$14=AT11)*($CP$5:$CP$14))+'J12'!BP11</f>
        <v>0</v>
      </c>
      <c r="BQ11" s="44">
        <f t="shared" si="24"/>
        <v>0</v>
      </c>
      <c r="BR11" s="64">
        <f>BQ11+0.0000008</f>
        <v>7.9999999999999996E-7</v>
      </c>
      <c r="BS11" s="44">
        <f t="shared" si="25"/>
        <v>0</v>
      </c>
      <c r="BT11" s="44">
        <f t="shared" si="26"/>
        <v>0</v>
      </c>
      <c r="BU11" s="44">
        <f t="shared" si="27"/>
        <v>0</v>
      </c>
      <c r="BV11" s="44">
        <f t="shared" si="28"/>
        <v>0</v>
      </c>
      <c r="BW11" s="44">
        <f t="shared" si="29"/>
        <v>0</v>
      </c>
      <c r="BX11" s="44">
        <f t="shared" si="30"/>
        <v>0</v>
      </c>
      <c r="BY11" s="44">
        <f t="shared" si="31"/>
        <v>0</v>
      </c>
      <c r="BZ11" s="44">
        <f t="shared" si="32"/>
        <v>0</v>
      </c>
      <c r="CA11" s="44" t="b">
        <f t="shared" si="33"/>
        <v>0</v>
      </c>
      <c r="CB11" s="44" t="b">
        <f t="shared" si="34"/>
        <v>0</v>
      </c>
      <c r="CC11" s="44" t="b">
        <f t="shared" si="35"/>
        <v>0</v>
      </c>
      <c r="CD11" s="44" t="b">
        <f t="shared" si="36"/>
        <v>0</v>
      </c>
      <c r="CE11" s="44" t="b">
        <f t="shared" si="37"/>
        <v>0</v>
      </c>
      <c r="CF11" s="44" t="b">
        <f t="shared" si="38"/>
        <v>0</v>
      </c>
      <c r="CG11" s="44">
        <f t="shared" si="39"/>
        <v>0</v>
      </c>
      <c r="CH11" s="44">
        <f t="shared" si="40"/>
        <v>0</v>
      </c>
      <c r="CI11" s="44">
        <f t="shared" si="41"/>
        <v>0</v>
      </c>
      <c r="CJ11" s="44">
        <f t="shared" si="42"/>
        <v>0</v>
      </c>
      <c r="CK11" s="44" t="b">
        <f t="shared" si="43"/>
        <v>0</v>
      </c>
      <c r="CL11" s="44" t="b">
        <f t="shared" si="44"/>
        <v>0</v>
      </c>
      <c r="CM11" s="44" t="b">
        <f t="shared" si="45"/>
        <v>0</v>
      </c>
      <c r="CN11" s="44" t="b">
        <f t="shared" si="46"/>
        <v>0</v>
      </c>
      <c r="CO11" s="44" t="b">
        <f t="shared" si="47"/>
        <v>0</v>
      </c>
      <c r="CP11" s="45" t="b">
        <f t="shared" si="48"/>
        <v>0</v>
      </c>
      <c r="CQ11" s="44" t="str">
        <f t="shared" si="16"/>
        <v>Equipe 07</v>
      </c>
      <c r="CR11" s="44">
        <f t="shared" si="17"/>
        <v>0</v>
      </c>
      <c r="CS11" s="44">
        <f t="shared" si="18"/>
        <v>1</v>
      </c>
      <c r="CT11" s="44" t="str">
        <f t="shared" si="49"/>
        <v>Equipe 07</v>
      </c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</row>
    <row r="12" spans="1:153" ht="16.5" customHeight="1" thickTop="1" x14ac:dyDescent="0.25">
      <c r="A12" s="38"/>
      <c r="B12" s="101"/>
      <c r="C12" s="101"/>
      <c r="D12" s="101"/>
      <c r="E12" s="101"/>
      <c r="F12" s="101"/>
      <c r="G12" s="39"/>
      <c r="H12" s="39"/>
      <c r="I12" s="101"/>
      <c r="J12" s="101"/>
      <c r="K12" s="101"/>
      <c r="L12" s="101"/>
      <c r="M12" s="101"/>
      <c r="N12" s="38"/>
      <c r="O12" s="24"/>
      <c r="P12" s="24"/>
      <c r="Q12" s="24"/>
      <c r="R12" s="24"/>
      <c r="S12" s="24"/>
      <c r="T12" s="24"/>
      <c r="U12" s="24"/>
      <c r="V12" s="93" t="str">
        <f t="shared" si="0"/>
        <v>Equipe 08</v>
      </c>
      <c r="W12" s="93"/>
      <c r="X12" s="93"/>
      <c r="Y12" s="93"/>
      <c r="Z12" s="94"/>
      <c r="AA12" s="84">
        <f t="shared" si="1"/>
        <v>0</v>
      </c>
      <c r="AB12" s="85" t="str">
        <f t="shared" si="2"/>
        <v>u</v>
      </c>
      <c r="AC12" s="86">
        <f t="shared" si="50"/>
        <v>1</v>
      </c>
      <c r="AD12" s="87">
        <f t="shared" si="3"/>
        <v>0</v>
      </c>
      <c r="AE12" s="88">
        <f t="shared" si="4"/>
        <v>0</v>
      </c>
      <c r="AF12" s="88">
        <f t="shared" si="5"/>
        <v>0</v>
      </c>
      <c r="AG12" s="88">
        <f t="shared" si="6"/>
        <v>0</v>
      </c>
      <c r="AH12" s="88">
        <f t="shared" si="7"/>
        <v>0</v>
      </c>
      <c r="AI12" s="88">
        <f t="shared" si="8"/>
        <v>0</v>
      </c>
      <c r="AJ12" s="88">
        <f t="shared" si="9"/>
        <v>0</v>
      </c>
      <c r="AK12" s="89">
        <f t="shared" si="10"/>
        <v>0</v>
      </c>
      <c r="AL12" s="90">
        <f t="shared" si="11"/>
        <v>0</v>
      </c>
      <c r="AM12" s="88">
        <f t="shared" si="12"/>
        <v>0</v>
      </c>
      <c r="AN12" s="91">
        <f t="shared" si="19"/>
        <v>0</v>
      </c>
      <c r="AO12" s="84">
        <f t="shared" si="13"/>
        <v>0</v>
      </c>
      <c r="AP12" s="88">
        <f t="shared" si="20"/>
        <v>0</v>
      </c>
      <c r="AQ12" s="88">
        <f t="shared" si="14"/>
        <v>0</v>
      </c>
      <c r="AR12" s="48">
        <v>8</v>
      </c>
      <c r="AS12" s="48">
        <f t="shared" si="21"/>
        <v>8</v>
      </c>
      <c r="AT12" s="155" t="str">
        <f>'J01'!AT12:AX12</f>
        <v>Equipe 08</v>
      </c>
      <c r="AU12" s="156"/>
      <c r="AV12" s="156"/>
      <c r="AW12" s="156"/>
      <c r="AX12" s="157"/>
      <c r="AY12" s="4">
        <f t="shared" si="15"/>
        <v>1</v>
      </c>
      <c r="AZ12" s="14">
        <f>'J12'!AY12-AY12</f>
        <v>0</v>
      </c>
      <c r="BA12" s="5" t="str">
        <f>IF(AY12&gt;'J12'!AY12,'J12'!$BA$20,IF(AY12='J12'!AY12,'J12'!$AZ$20,IF(AY12&lt;'J12'!AY12,'J12'!$AY$20)))</f>
        <v>u</v>
      </c>
      <c r="BB12" s="22">
        <f t="shared" si="22"/>
        <v>8</v>
      </c>
      <c r="BC12" s="14">
        <f>SUMPRODUCT(($B$5:$F$14=AT12)*($BW$5:$BW$14))+SUMPRODUCT(($I$5:$M$14=AT12)*($BX$5:$BX$14))+'J12'!BC12</f>
        <v>0</v>
      </c>
      <c r="BD12" s="14">
        <f>SUMPRODUCT(($B$5:$F$14=AT12)*($BY$5:$BY$14))+SUMPRODUCT(($I$5:$M$14=AT12)*($BZ$5:$BZ$14))+'J12'!BD12</f>
        <v>0</v>
      </c>
      <c r="BE12" s="14">
        <f>SUMPRODUCT(($B$5:$F$14=AT12)*($CA$5:$CA$14))+SUMPRODUCT(($I$5:$M$14=AT12)*($CB$5:$CB$14))+'J12'!BE12</f>
        <v>0</v>
      </c>
      <c r="BF12" s="14">
        <f>SUMPRODUCT(($B$5:$F$14=AT12)*($CC$5:$CC$14))+SUMPRODUCT(($I$5:$M$14=AT12)*($CD$5:$CD$14))+'J12'!BF12</f>
        <v>0</v>
      </c>
      <c r="BG12" s="14">
        <f>SUMPRODUCT(($B$5:$F$14=AT12)*($CE$5:$CE$14))+SUMPRODUCT(($I$5:$M$14=AT12)*($CF$5:$CF$14))+'J12'!BG12</f>
        <v>0</v>
      </c>
      <c r="BH12" s="14">
        <f>SUMPRODUCT(($B$5:$F$14=AT12)*($CG$5:$CG$14))+SUMPRODUCT(($I$5:$M$14=AT12)*($CH$5:$CH$14))+'J12'!BH12</f>
        <v>0</v>
      </c>
      <c r="BI12" s="14">
        <f>SUMPRODUCT(($B$5:$F$14=AT12)*($CI$5:$CI$14))+SUMPRODUCT(($I$5:$M$14=AT12)*($CJ$5:$CJ$14))+'J12'!BI12</f>
        <v>0</v>
      </c>
      <c r="BJ12" s="6">
        <f t="shared" si="23"/>
        <v>0</v>
      </c>
      <c r="BK12" s="14">
        <f>SUMPRODUCT(($B$5:$F$14=AT12)*($CK$5:$CK$14))+'J12'!BK12</f>
        <v>0</v>
      </c>
      <c r="BL12" s="14">
        <f>SUMPRODUCT(($B$5:$F$14=AT12)*($CL$5:$CL$14))+'J12'!BL12</f>
        <v>0</v>
      </c>
      <c r="BM12" s="14">
        <f>SUMPRODUCT(($B$5:$F$14=AT12)*($CM$5:$CM$14))+'J12'!BM12</f>
        <v>0</v>
      </c>
      <c r="BN12" s="14">
        <f>SUMPRODUCT(($I$5:$M$14=AT12)*($CN$5:$CN$14))+'J12'!BN12</f>
        <v>0</v>
      </c>
      <c r="BO12" s="14">
        <f>SUMPRODUCT(($I$5:$M$14=AT12)*($CO$5:$CO$14))+'J12'!BO12</f>
        <v>0</v>
      </c>
      <c r="BP12" s="46">
        <f>SUMPRODUCT(($I$5:$M$14=AT12)*($CP$5:$CP$14))+'J12'!BP12</f>
        <v>0</v>
      </c>
      <c r="BQ12" s="44">
        <f t="shared" si="24"/>
        <v>0</v>
      </c>
      <c r="BR12" s="64">
        <f>BQ12+0.0000007</f>
        <v>6.9999999999999997E-7</v>
      </c>
      <c r="BS12" s="44">
        <f t="shared" si="25"/>
        <v>0</v>
      </c>
      <c r="BT12" s="44">
        <f t="shared" si="26"/>
        <v>0</v>
      </c>
      <c r="BU12" s="44">
        <f t="shared" si="27"/>
        <v>0</v>
      </c>
      <c r="BV12" s="44">
        <f t="shared" si="28"/>
        <v>0</v>
      </c>
      <c r="BW12" s="44">
        <f t="shared" si="29"/>
        <v>0</v>
      </c>
      <c r="BX12" s="44">
        <f t="shared" si="30"/>
        <v>0</v>
      </c>
      <c r="BY12" s="44">
        <f t="shared" si="31"/>
        <v>0</v>
      </c>
      <c r="BZ12" s="44">
        <f t="shared" si="32"/>
        <v>0</v>
      </c>
      <c r="CA12" s="44" t="b">
        <f t="shared" si="33"/>
        <v>0</v>
      </c>
      <c r="CB12" s="44" t="b">
        <f t="shared" si="34"/>
        <v>0</v>
      </c>
      <c r="CC12" s="44" t="b">
        <f t="shared" si="35"/>
        <v>0</v>
      </c>
      <c r="CD12" s="44" t="b">
        <f t="shared" si="36"/>
        <v>0</v>
      </c>
      <c r="CE12" s="44" t="b">
        <f t="shared" si="37"/>
        <v>0</v>
      </c>
      <c r="CF12" s="44" t="b">
        <f t="shared" si="38"/>
        <v>0</v>
      </c>
      <c r="CG12" s="44">
        <f t="shared" si="39"/>
        <v>0</v>
      </c>
      <c r="CH12" s="44">
        <f t="shared" si="40"/>
        <v>0</v>
      </c>
      <c r="CI12" s="44">
        <f t="shared" si="41"/>
        <v>0</v>
      </c>
      <c r="CJ12" s="44">
        <f t="shared" si="42"/>
        <v>0</v>
      </c>
      <c r="CK12" s="44" t="b">
        <f t="shared" si="43"/>
        <v>0</v>
      </c>
      <c r="CL12" s="44" t="b">
        <f t="shared" si="44"/>
        <v>0</v>
      </c>
      <c r="CM12" s="44" t="b">
        <f t="shared" si="45"/>
        <v>0</v>
      </c>
      <c r="CN12" s="44" t="b">
        <f t="shared" si="46"/>
        <v>0</v>
      </c>
      <c r="CO12" s="44" t="b">
        <f t="shared" si="47"/>
        <v>0</v>
      </c>
      <c r="CP12" s="45" t="b">
        <f t="shared" si="48"/>
        <v>0</v>
      </c>
      <c r="CQ12" s="44" t="str">
        <f t="shared" si="16"/>
        <v>Equipe 08</v>
      </c>
      <c r="CR12" s="44">
        <f t="shared" si="17"/>
        <v>0</v>
      </c>
      <c r="CS12" s="44">
        <f t="shared" si="18"/>
        <v>1</v>
      </c>
      <c r="CT12" s="44" t="str">
        <f t="shared" si="49"/>
        <v>Equipe 08</v>
      </c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48"/>
      <c r="EW12" s="48"/>
    </row>
    <row r="13" spans="1:153" ht="16.5" customHeight="1" x14ac:dyDescent="0.25">
      <c r="A13" s="38"/>
      <c r="B13" s="101"/>
      <c r="C13" s="101"/>
      <c r="D13" s="101"/>
      <c r="E13" s="101"/>
      <c r="F13" s="101"/>
      <c r="G13" s="39"/>
      <c r="H13" s="39"/>
      <c r="I13" s="101"/>
      <c r="J13" s="101"/>
      <c r="K13" s="101"/>
      <c r="L13" s="101"/>
      <c r="M13" s="101"/>
      <c r="N13" s="38"/>
      <c r="O13" s="24"/>
      <c r="P13" s="24"/>
      <c r="Q13" s="24"/>
      <c r="R13" s="24"/>
      <c r="S13" s="24"/>
      <c r="T13" s="24"/>
      <c r="U13" s="24"/>
      <c r="V13" s="93" t="str">
        <f t="shared" si="0"/>
        <v>Equipe 09</v>
      </c>
      <c r="W13" s="93"/>
      <c r="X13" s="93"/>
      <c r="Y13" s="93"/>
      <c r="Z13" s="94"/>
      <c r="AA13" s="84">
        <f t="shared" si="1"/>
        <v>0</v>
      </c>
      <c r="AB13" s="85" t="str">
        <f t="shared" si="2"/>
        <v>u</v>
      </c>
      <c r="AC13" s="86">
        <f t="shared" si="50"/>
        <v>1</v>
      </c>
      <c r="AD13" s="87">
        <f t="shared" si="3"/>
        <v>0</v>
      </c>
      <c r="AE13" s="88">
        <f t="shared" si="4"/>
        <v>0</v>
      </c>
      <c r="AF13" s="88">
        <f t="shared" si="5"/>
        <v>0</v>
      </c>
      <c r="AG13" s="88">
        <f t="shared" si="6"/>
        <v>0</v>
      </c>
      <c r="AH13" s="88">
        <f t="shared" si="7"/>
        <v>0</v>
      </c>
      <c r="AI13" s="88">
        <f t="shared" si="8"/>
        <v>0</v>
      </c>
      <c r="AJ13" s="88">
        <f t="shared" si="9"/>
        <v>0</v>
      </c>
      <c r="AK13" s="89">
        <f t="shared" si="10"/>
        <v>0</v>
      </c>
      <c r="AL13" s="90">
        <f t="shared" si="11"/>
        <v>0</v>
      </c>
      <c r="AM13" s="88">
        <f t="shared" si="12"/>
        <v>0</v>
      </c>
      <c r="AN13" s="91">
        <f t="shared" si="19"/>
        <v>0</v>
      </c>
      <c r="AO13" s="84">
        <f t="shared" si="13"/>
        <v>0</v>
      </c>
      <c r="AP13" s="88">
        <f t="shared" si="20"/>
        <v>0</v>
      </c>
      <c r="AQ13" s="88">
        <f t="shared" si="14"/>
        <v>0</v>
      </c>
      <c r="AR13" s="48">
        <v>9</v>
      </c>
      <c r="AS13" s="48">
        <f t="shared" si="21"/>
        <v>9</v>
      </c>
      <c r="AT13" s="155" t="str">
        <f>'J01'!AT13:AX13</f>
        <v>Equipe 09</v>
      </c>
      <c r="AU13" s="156"/>
      <c r="AV13" s="156"/>
      <c r="AW13" s="156"/>
      <c r="AX13" s="157"/>
      <c r="AY13" s="4">
        <f t="shared" si="15"/>
        <v>1</v>
      </c>
      <c r="AZ13" s="14">
        <f>'J12'!AY13-AY13</f>
        <v>0</v>
      </c>
      <c r="BA13" s="5" t="str">
        <f>IF(AY13&gt;'J12'!AY13,'J12'!$BA$20,IF(AY13='J12'!AY13,'J12'!$AZ$20,IF(AY13&lt;'J12'!AY13,'J12'!$AY$20)))</f>
        <v>u</v>
      </c>
      <c r="BB13" s="22">
        <f t="shared" si="22"/>
        <v>9</v>
      </c>
      <c r="BC13" s="14">
        <f>SUMPRODUCT(($B$5:$F$14=AT13)*($BW$5:$BW$14))+SUMPRODUCT(($I$5:$M$14=AT13)*($BX$5:$BX$14))+'J12'!BC13</f>
        <v>0</v>
      </c>
      <c r="BD13" s="14">
        <f>SUMPRODUCT(($B$5:$F$14=AT13)*($BY$5:$BY$14))+SUMPRODUCT(($I$5:$M$14=AT13)*($BZ$5:$BZ$14))+'J12'!BD13</f>
        <v>0</v>
      </c>
      <c r="BE13" s="14">
        <f>SUMPRODUCT(($B$5:$F$14=AT13)*($CA$5:$CA$14))+SUMPRODUCT(($I$5:$M$14=AT13)*($CB$5:$CB$14))+'J12'!BE13</f>
        <v>0</v>
      </c>
      <c r="BF13" s="14">
        <f>SUMPRODUCT(($B$5:$F$14=AT13)*($CC$5:$CC$14))+SUMPRODUCT(($I$5:$M$14=AT13)*($CD$5:$CD$14))+'J12'!BF13</f>
        <v>0</v>
      </c>
      <c r="BG13" s="14">
        <f>SUMPRODUCT(($B$5:$F$14=AT13)*($CE$5:$CE$14))+SUMPRODUCT(($I$5:$M$14=AT13)*($CF$5:$CF$14))+'J12'!BG13</f>
        <v>0</v>
      </c>
      <c r="BH13" s="14">
        <f>SUMPRODUCT(($B$5:$F$14=AT13)*($CG$5:$CG$14))+SUMPRODUCT(($I$5:$M$14=AT13)*($CH$5:$CH$14))+'J12'!BH13</f>
        <v>0</v>
      </c>
      <c r="BI13" s="14">
        <f>SUMPRODUCT(($B$5:$F$14=AT13)*($CI$5:$CI$14))+SUMPRODUCT(($I$5:$M$14=AT13)*($CJ$5:$CJ$14))+'J12'!BI13</f>
        <v>0</v>
      </c>
      <c r="BJ13" s="6">
        <f t="shared" si="23"/>
        <v>0</v>
      </c>
      <c r="BK13" s="14">
        <f>SUMPRODUCT(($B$5:$F$14=AT13)*($CK$5:$CK$14))+'J12'!BK13</f>
        <v>0</v>
      </c>
      <c r="BL13" s="14">
        <f>SUMPRODUCT(($B$5:$F$14=AT13)*($CL$5:$CL$14))+'J12'!BL13</f>
        <v>0</v>
      </c>
      <c r="BM13" s="14">
        <f>SUMPRODUCT(($B$5:$F$14=AT13)*($CM$5:$CM$14))+'J12'!BM13</f>
        <v>0</v>
      </c>
      <c r="BN13" s="14">
        <f>SUMPRODUCT(($I$5:$M$14=AT13)*($CN$5:$CN$14))+'J12'!BN13</f>
        <v>0</v>
      </c>
      <c r="BO13" s="14">
        <f>SUMPRODUCT(($I$5:$M$14=AT13)*($CO$5:$CO$14))+'J12'!BO13</f>
        <v>0</v>
      </c>
      <c r="BP13" s="46">
        <f>SUMPRODUCT(($I$5:$M$14=AT13)*($CP$5:$CP$14))+'J12'!BP13</f>
        <v>0</v>
      </c>
      <c r="BQ13" s="44">
        <f t="shared" si="24"/>
        <v>0</v>
      </c>
      <c r="BR13" s="64">
        <f>BQ13+0.0000006</f>
        <v>5.9999999999999997E-7</v>
      </c>
      <c r="BS13" s="44">
        <f t="shared" si="25"/>
        <v>0</v>
      </c>
      <c r="BT13" s="44">
        <f t="shared" si="26"/>
        <v>0</v>
      </c>
      <c r="BU13" s="44">
        <f t="shared" si="27"/>
        <v>0</v>
      </c>
      <c r="BV13" s="44">
        <f t="shared" si="28"/>
        <v>0</v>
      </c>
      <c r="BW13" s="44">
        <f t="shared" si="29"/>
        <v>0</v>
      </c>
      <c r="BX13" s="44">
        <f t="shared" si="30"/>
        <v>0</v>
      </c>
      <c r="BY13" s="44">
        <f t="shared" si="31"/>
        <v>0</v>
      </c>
      <c r="BZ13" s="44">
        <f t="shared" si="32"/>
        <v>0</v>
      </c>
      <c r="CA13" s="44" t="b">
        <f t="shared" si="33"/>
        <v>0</v>
      </c>
      <c r="CB13" s="44" t="b">
        <f t="shared" si="34"/>
        <v>0</v>
      </c>
      <c r="CC13" s="44" t="b">
        <f t="shared" si="35"/>
        <v>0</v>
      </c>
      <c r="CD13" s="44" t="b">
        <f t="shared" si="36"/>
        <v>0</v>
      </c>
      <c r="CE13" s="44" t="b">
        <f t="shared" si="37"/>
        <v>0</v>
      </c>
      <c r="CF13" s="44" t="b">
        <f t="shared" si="38"/>
        <v>0</v>
      </c>
      <c r="CG13" s="44">
        <f t="shared" si="39"/>
        <v>0</v>
      </c>
      <c r="CH13" s="44">
        <f t="shared" si="40"/>
        <v>0</v>
      </c>
      <c r="CI13" s="44">
        <f t="shared" si="41"/>
        <v>0</v>
      </c>
      <c r="CJ13" s="44">
        <f t="shared" si="42"/>
        <v>0</v>
      </c>
      <c r="CK13" s="44" t="b">
        <f t="shared" si="43"/>
        <v>0</v>
      </c>
      <c r="CL13" s="44" t="b">
        <f t="shared" si="44"/>
        <v>0</v>
      </c>
      <c r="CM13" s="44" t="b">
        <f t="shared" si="45"/>
        <v>0</v>
      </c>
      <c r="CN13" s="44" t="b">
        <f t="shared" si="46"/>
        <v>0</v>
      </c>
      <c r="CO13" s="44" t="b">
        <f t="shared" si="47"/>
        <v>0</v>
      </c>
      <c r="CP13" s="45" t="b">
        <f t="shared" si="48"/>
        <v>0</v>
      </c>
      <c r="CQ13" s="44" t="str">
        <f t="shared" si="16"/>
        <v>Equipe 09</v>
      </c>
      <c r="CR13" s="44">
        <f t="shared" si="17"/>
        <v>0</v>
      </c>
      <c r="CS13" s="44">
        <f t="shared" si="18"/>
        <v>1</v>
      </c>
      <c r="CT13" s="44" t="str">
        <f t="shared" si="49"/>
        <v>Equipe 09</v>
      </c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</row>
    <row r="14" spans="1:153" ht="16.5" customHeight="1" x14ac:dyDescent="0.25">
      <c r="A14" s="38"/>
      <c r="B14" s="101"/>
      <c r="C14" s="101"/>
      <c r="D14" s="101"/>
      <c r="E14" s="101"/>
      <c r="F14" s="101"/>
      <c r="G14" s="39"/>
      <c r="H14" s="39"/>
      <c r="I14" s="101"/>
      <c r="J14" s="101"/>
      <c r="K14" s="101"/>
      <c r="L14" s="101"/>
      <c r="M14" s="101"/>
      <c r="N14" s="38"/>
      <c r="O14" s="24"/>
      <c r="P14" s="24"/>
      <c r="Q14" s="24"/>
      <c r="R14" s="24"/>
      <c r="S14" s="24"/>
      <c r="T14" s="24"/>
      <c r="U14" s="24"/>
      <c r="V14" s="93" t="str">
        <f t="shared" si="0"/>
        <v>Equipe 10</v>
      </c>
      <c r="W14" s="93"/>
      <c r="X14" s="93"/>
      <c r="Y14" s="93"/>
      <c r="Z14" s="94"/>
      <c r="AA14" s="84">
        <f t="shared" si="1"/>
        <v>0</v>
      </c>
      <c r="AB14" s="85" t="str">
        <f t="shared" si="2"/>
        <v>u</v>
      </c>
      <c r="AC14" s="86">
        <f t="shared" si="50"/>
        <v>1</v>
      </c>
      <c r="AD14" s="87">
        <f t="shared" si="3"/>
        <v>0</v>
      </c>
      <c r="AE14" s="88">
        <f t="shared" si="4"/>
        <v>0</v>
      </c>
      <c r="AF14" s="88">
        <f t="shared" si="5"/>
        <v>0</v>
      </c>
      <c r="AG14" s="88">
        <f t="shared" si="6"/>
        <v>0</v>
      </c>
      <c r="AH14" s="88">
        <f t="shared" si="7"/>
        <v>0</v>
      </c>
      <c r="AI14" s="88">
        <f t="shared" si="8"/>
        <v>0</v>
      </c>
      <c r="AJ14" s="88">
        <f t="shared" si="9"/>
        <v>0</v>
      </c>
      <c r="AK14" s="89">
        <f t="shared" si="10"/>
        <v>0</v>
      </c>
      <c r="AL14" s="90">
        <f t="shared" si="11"/>
        <v>0</v>
      </c>
      <c r="AM14" s="88">
        <f t="shared" si="12"/>
        <v>0</v>
      </c>
      <c r="AN14" s="91">
        <f t="shared" si="19"/>
        <v>0</v>
      </c>
      <c r="AO14" s="84">
        <f t="shared" si="13"/>
        <v>0</v>
      </c>
      <c r="AP14" s="88">
        <f t="shared" si="20"/>
        <v>0</v>
      </c>
      <c r="AQ14" s="88">
        <f t="shared" si="14"/>
        <v>0</v>
      </c>
      <c r="AR14" s="48">
        <v>10</v>
      </c>
      <c r="AS14" s="48">
        <f t="shared" si="21"/>
        <v>10</v>
      </c>
      <c r="AT14" s="155" t="str">
        <f>'J01'!AT14:AX14</f>
        <v>Equipe 10</v>
      </c>
      <c r="AU14" s="156"/>
      <c r="AV14" s="156"/>
      <c r="AW14" s="156"/>
      <c r="AX14" s="157"/>
      <c r="AY14" s="4">
        <f t="shared" si="15"/>
        <v>1</v>
      </c>
      <c r="AZ14" s="14">
        <f>'J12'!AY14-AY14</f>
        <v>0</v>
      </c>
      <c r="BA14" s="5" t="str">
        <f>IF(AY14&gt;'J12'!AY14,'J12'!$BA$20,IF(AY14='J12'!AY14,'J12'!$AZ$20,IF(AY14&lt;'J12'!AY14,'J12'!$AY$20)))</f>
        <v>u</v>
      </c>
      <c r="BB14" s="22">
        <f t="shared" si="22"/>
        <v>10</v>
      </c>
      <c r="BC14" s="14">
        <f>SUMPRODUCT(($B$5:$F$14=AT14)*($BW$5:$BW$14))+SUMPRODUCT(($I$5:$M$14=AT14)*($BX$5:$BX$14))+'J12'!BC14</f>
        <v>0</v>
      </c>
      <c r="BD14" s="14">
        <f>SUMPRODUCT(($B$5:$F$14=AT14)*($BY$5:$BY$14))+SUMPRODUCT(($I$5:$M$14=AT14)*($BZ$5:$BZ$14))+'J12'!BD14</f>
        <v>0</v>
      </c>
      <c r="BE14" s="14">
        <f>SUMPRODUCT(($B$5:$F$14=AT14)*($CA$5:$CA$14))+SUMPRODUCT(($I$5:$M$14=AT14)*($CB$5:$CB$14))+'J12'!BE14</f>
        <v>0</v>
      </c>
      <c r="BF14" s="14">
        <f>SUMPRODUCT(($B$5:$F$14=AT14)*($CC$5:$CC$14))+SUMPRODUCT(($I$5:$M$14=AT14)*($CD$5:$CD$14))+'J12'!BF14</f>
        <v>0</v>
      </c>
      <c r="BG14" s="14">
        <f>SUMPRODUCT(($B$5:$F$14=AT14)*($CE$5:$CE$14))+SUMPRODUCT(($I$5:$M$14=AT14)*($CF$5:$CF$14))+'J12'!BG14</f>
        <v>0</v>
      </c>
      <c r="BH14" s="14">
        <f>SUMPRODUCT(($B$5:$F$14=AT14)*($CG$5:$CG$14))+SUMPRODUCT(($I$5:$M$14=AT14)*($CH$5:$CH$14))+'J12'!BH14</f>
        <v>0</v>
      </c>
      <c r="BI14" s="14">
        <f>SUMPRODUCT(($B$5:$F$14=AT14)*($CI$5:$CI$14))+SUMPRODUCT(($I$5:$M$14=AT14)*($CJ$5:$CJ$14))+'J12'!BI14</f>
        <v>0</v>
      </c>
      <c r="BJ14" s="6">
        <f t="shared" si="23"/>
        <v>0</v>
      </c>
      <c r="BK14" s="14">
        <f>SUMPRODUCT(($B$5:$F$14=AT14)*($CK$5:$CK$14))+'J12'!BK14</f>
        <v>0</v>
      </c>
      <c r="BL14" s="14">
        <f>SUMPRODUCT(($B$5:$F$14=AT14)*($CL$5:$CL$14))+'J12'!BL14</f>
        <v>0</v>
      </c>
      <c r="BM14" s="14">
        <f>SUMPRODUCT(($B$5:$F$14=AT14)*($CM$5:$CM$14))+'J12'!BM14</f>
        <v>0</v>
      </c>
      <c r="BN14" s="14">
        <f>SUMPRODUCT(($I$5:$M$14=AT14)*($CN$5:$CN$14))+'J12'!BN14</f>
        <v>0</v>
      </c>
      <c r="BO14" s="14">
        <f>SUMPRODUCT(($I$5:$M$14=AT14)*($CO$5:$CO$14))+'J12'!BO14</f>
        <v>0</v>
      </c>
      <c r="BP14" s="46">
        <f>SUMPRODUCT(($I$5:$M$14=AT14)*($CP$5:$CP$14))+'J12'!BP14</f>
        <v>0</v>
      </c>
      <c r="BQ14" s="44">
        <f t="shared" si="24"/>
        <v>0</v>
      </c>
      <c r="BR14" s="64">
        <f>BQ14+0.0000005</f>
        <v>4.9999999999999998E-7</v>
      </c>
      <c r="BS14" s="44">
        <f t="shared" si="25"/>
        <v>0</v>
      </c>
      <c r="BT14" s="44">
        <f t="shared" si="26"/>
        <v>0</v>
      </c>
      <c r="BU14" s="44">
        <f t="shared" si="27"/>
        <v>0</v>
      </c>
      <c r="BV14" s="44">
        <f t="shared" si="28"/>
        <v>0</v>
      </c>
      <c r="BW14" s="44">
        <f t="shared" si="29"/>
        <v>0</v>
      </c>
      <c r="BX14" s="44">
        <f t="shared" si="30"/>
        <v>0</v>
      </c>
      <c r="BY14" s="44">
        <f t="shared" si="31"/>
        <v>0</v>
      </c>
      <c r="BZ14" s="44">
        <f t="shared" si="32"/>
        <v>0</v>
      </c>
      <c r="CA14" s="44" t="b">
        <f t="shared" si="33"/>
        <v>0</v>
      </c>
      <c r="CB14" s="44" t="b">
        <f t="shared" si="34"/>
        <v>0</v>
      </c>
      <c r="CC14" s="44" t="b">
        <f t="shared" si="35"/>
        <v>0</v>
      </c>
      <c r="CD14" s="44" t="b">
        <f t="shared" si="36"/>
        <v>0</v>
      </c>
      <c r="CE14" s="44" t="b">
        <f t="shared" si="37"/>
        <v>0</v>
      </c>
      <c r="CF14" s="44" t="b">
        <f t="shared" si="38"/>
        <v>0</v>
      </c>
      <c r="CG14" s="44">
        <f t="shared" si="39"/>
        <v>0</v>
      </c>
      <c r="CH14" s="44">
        <f t="shared" si="40"/>
        <v>0</v>
      </c>
      <c r="CI14" s="44">
        <f t="shared" si="41"/>
        <v>0</v>
      </c>
      <c r="CJ14" s="44">
        <f t="shared" si="42"/>
        <v>0</v>
      </c>
      <c r="CK14" s="44" t="b">
        <f t="shared" si="43"/>
        <v>0</v>
      </c>
      <c r="CL14" s="44" t="b">
        <f t="shared" si="44"/>
        <v>0</v>
      </c>
      <c r="CM14" s="44" t="b">
        <f t="shared" si="45"/>
        <v>0</v>
      </c>
      <c r="CN14" s="44" t="b">
        <f t="shared" si="46"/>
        <v>0</v>
      </c>
      <c r="CO14" s="44" t="b">
        <f t="shared" si="47"/>
        <v>0</v>
      </c>
      <c r="CP14" s="45" t="b">
        <f t="shared" si="48"/>
        <v>0</v>
      </c>
      <c r="CQ14" s="44" t="str">
        <f t="shared" si="16"/>
        <v>Equipe 10</v>
      </c>
      <c r="CR14" s="44">
        <f t="shared" si="17"/>
        <v>0</v>
      </c>
      <c r="CS14" s="44">
        <f t="shared" si="18"/>
        <v>1</v>
      </c>
      <c r="CT14" s="44" t="str">
        <f t="shared" si="49"/>
        <v>Equipe 10</v>
      </c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</row>
    <row r="15" spans="1:153" ht="16.5" customHeight="1" x14ac:dyDescent="0.25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47"/>
      <c r="Q15" s="47"/>
      <c r="R15" s="47"/>
      <c r="S15" s="47"/>
      <c r="T15" s="47"/>
      <c r="U15" s="47"/>
      <c r="V15" s="93" t="str">
        <f t="shared" si="0"/>
        <v>Equipe 11</v>
      </c>
      <c r="W15" s="93"/>
      <c r="X15" s="93"/>
      <c r="Y15" s="93"/>
      <c r="Z15" s="94"/>
      <c r="AA15" s="84">
        <f t="shared" si="1"/>
        <v>0</v>
      </c>
      <c r="AB15" s="85" t="str">
        <f t="shared" si="2"/>
        <v>u</v>
      </c>
      <c r="AC15" s="86">
        <f t="shared" si="50"/>
        <v>1</v>
      </c>
      <c r="AD15" s="87">
        <f t="shared" si="3"/>
        <v>0</v>
      </c>
      <c r="AE15" s="88">
        <f t="shared" si="4"/>
        <v>0</v>
      </c>
      <c r="AF15" s="88">
        <f t="shared" si="5"/>
        <v>0</v>
      </c>
      <c r="AG15" s="88">
        <f t="shared" si="6"/>
        <v>0</v>
      </c>
      <c r="AH15" s="88">
        <f t="shared" si="7"/>
        <v>0</v>
      </c>
      <c r="AI15" s="88">
        <f t="shared" si="8"/>
        <v>0</v>
      </c>
      <c r="AJ15" s="88">
        <f t="shared" si="9"/>
        <v>0</v>
      </c>
      <c r="AK15" s="89">
        <f t="shared" si="10"/>
        <v>0</v>
      </c>
      <c r="AL15" s="90">
        <f t="shared" si="11"/>
        <v>0</v>
      </c>
      <c r="AM15" s="88">
        <f t="shared" si="12"/>
        <v>0</v>
      </c>
      <c r="AN15" s="91">
        <f t="shared" si="19"/>
        <v>0</v>
      </c>
      <c r="AO15" s="84">
        <f t="shared" si="13"/>
        <v>0</v>
      </c>
      <c r="AP15" s="88">
        <f t="shared" si="20"/>
        <v>0</v>
      </c>
      <c r="AQ15" s="88">
        <f t="shared" si="14"/>
        <v>0</v>
      </c>
      <c r="AR15" s="48">
        <v>11</v>
      </c>
      <c r="AS15" s="48">
        <f t="shared" si="21"/>
        <v>11</v>
      </c>
      <c r="AT15" s="155" t="str">
        <f>'J01'!AT15:AX15</f>
        <v>Equipe 11</v>
      </c>
      <c r="AU15" s="156"/>
      <c r="AV15" s="156"/>
      <c r="AW15" s="156"/>
      <c r="AX15" s="157"/>
      <c r="AY15" s="4">
        <f t="shared" si="15"/>
        <v>1</v>
      </c>
      <c r="AZ15" s="14">
        <f>'J12'!AY15-AY15</f>
        <v>0</v>
      </c>
      <c r="BA15" s="5" t="str">
        <f>IF(AY15&gt;'J12'!AY15,'J12'!$BA$20,IF(AY15='J12'!AY15,'J12'!$AZ$20,IF(AY15&lt;'J12'!AY15,'J12'!$AY$20)))</f>
        <v>u</v>
      </c>
      <c r="BB15" s="22">
        <f t="shared" si="22"/>
        <v>11</v>
      </c>
      <c r="BC15" s="14">
        <f>SUMPRODUCT(($B$5:$F$14=AT15)*($BW$5:$BW$14))+SUMPRODUCT(($I$5:$M$14=AT15)*($BX$5:$BX$14))+'J12'!BC15</f>
        <v>0</v>
      </c>
      <c r="BD15" s="14">
        <f>SUMPRODUCT(($B$5:$F$14=AT15)*($BY$5:$BY$14))+SUMPRODUCT(($I$5:$M$14=AT15)*($BZ$5:$BZ$14))+'J12'!BD15</f>
        <v>0</v>
      </c>
      <c r="BE15" s="14">
        <f>SUMPRODUCT(($B$5:$F$14=AT15)*($CA$5:$CA$14))+SUMPRODUCT(($I$5:$M$14=AT15)*($CB$5:$CB$14))+'J12'!BE15</f>
        <v>0</v>
      </c>
      <c r="BF15" s="14">
        <f>SUMPRODUCT(($B$5:$F$14=AT15)*($CC$5:$CC$14))+SUMPRODUCT(($I$5:$M$14=AT15)*($CD$5:$CD$14))+'J12'!BF15</f>
        <v>0</v>
      </c>
      <c r="BG15" s="14">
        <f>SUMPRODUCT(($B$5:$F$14=AT15)*($CE$5:$CE$14))+SUMPRODUCT(($I$5:$M$14=AT15)*($CF$5:$CF$14))+'J12'!BG15</f>
        <v>0</v>
      </c>
      <c r="BH15" s="14">
        <f>SUMPRODUCT(($B$5:$F$14=AT15)*($CG$5:$CG$14))+SUMPRODUCT(($I$5:$M$14=AT15)*($CH$5:$CH$14))+'J12'!BH15</f>
        <v>0</v>
      </c>
      <c r="BI15" s="14">
        <f>SUMPRODUCT(($B$5:$F$14=AT15)*($CI$5:$CI$14))+SUMPRODUCT(($I$5:$M$14=AT15)*($CJ$5:$CJ$14))+'J12'!BI15</f>
        <v>0</v>
      </c>
      <c r="BJ15" s="6">
        <f t="shared" si="23"/>
        <v>0</v>
      </c>
      <c r="BK15" s="14">
        <f>SUMPRODUCT(($B$5:$F$14=AT15)*($CK$5:$CK$14))+'J12'!BK15</f>
        <v>0</v>
      </c>
      <c r="BL15" s="14">
        <f>SUMPRODUCT(($B$5:$F$14=AT15)*($CL$5:$CL$14))+'J12'!BL15</f>
        <v>0</v>
      </c>
      <c r="BM15" s="14">
        <f>SUMPRODUCT(($B$5:$F$14=AT15)*($CM$5:$CM$14))+'J12'!BM15</f>
        <v>0</v>
      </c>
      <c r="BN15" s="14">
        <f>SUMPRODUCT(($I$5:$M$14=AT15)*($CN$5:$CN$14))+'J12'!BN15</f>
        <v>0</v>
      </c>
      <c r="BO15" s="14">
        <f>SUMPRODUCT(($I$5:$M$14=AT15)*($CO$5:$CO$14))+'J12'!BO15</f>
        <v>0</v>
      </c>
      <c r="BP15" s="46">
        <f>SUMPRODUCT(($I$5:$M$14=AT15)*($CP$5:$CP$14))+'J12'!BP15</f>
        <v>0</v>
      </c>
      <c r="BQ15" s="44">
        <f t="shared" si="24"/>
        <v>0</v>
      </c>
      <c r="BR15" s="64">
        <f>BQ15+0.0000004</f>
        <v>3.9999999999999998E-7</v>
      </c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4" t="str">
        <f t="shared" si="16"/>
        <v>Equipe 11</v>
      </c>
      <c r="CR15" s="44">
        <f t="shared" si="17"/>
        <v>0</v>
      </c>
      <c r="CS15" s="44">
        <f t="shared" si="18"/>
        <v>1</v>
      </c>
      <c r="CT15" s="44" t="str">
        <f t="shared" si="49"/>
        <v>Equipe 11</v>
      </c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</row>
    <row r="16" spans="1:153" ht="16.5" customHeight="1" x14ac:dyDescent="0.25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47"/>
      <c r="Q16" s="47"/>
      <c r="R16" s="47"/>
      <c r="S16" s="47"/>
      <c r="T16" s="47"/>
      <c r="U16" s="47"/>
      <c r="V16" s="93" t="str">
        <f t="shared" si="0"/>
        <v>Equipe 12</v>
      </c>
      <c r="W16" s="93"/>
      <c r="X16" s="93"/>
      <c r="Y16" s="93"/>
      <c r="Z16" s="94"/>
      <c r="AA16" s="84">
        <f t="shared" si="1"/>
        <v>0</v>
      </c>
      <c r="AB16" s="85" t="str">
        <f t="shared" si="2"/>
        <v>u</v>
      </c>
      <c r="AC16" s="86">
        <f t="shared" si="50"/>
        <v>1</v>
      </c>
      <c r="AD16" s="87">
        <f t="shared" si="3"/>
        <v>0</v>
      </c>
      <c r="AE16" s="88">
        <f t="shared" si="4"/>
        <v>0</v>
      </c>
      <c r="AF16" s="88">
        <f t="shared" si="5"/>
        <v>0</v>
      </c>
      <c r="AG16" s="88">
        <f t="shared" si="6"/>
        <v>0</v>
      </c>
      <c r="AH16" s="88">
        <f t="shared" si="7"/>
        <v>0</v>
      </c>
      <c r="AI16" s="88">
        <f t="shared" si="8"/>
        <v>0</v>
      </c>
      <c r="AJ16" s="88">
        <f t="shared" si="9"/>
        <v>0</v>
      </c>
      <c r="AK16" s="89">
        <f t="shared" si="10"/>
        <v>0</v>
      </c>
      <c r="AL16" s="90">
        <f t="shared" si="11"/>
        <v>0</v>
      </c>
      <c r="AM16" s="88">
        <f t="shared" si="12"/>
        <v>0</v>
      </c>
      <c r="AN16" s="91">
        <f t="shared" si="19"/>
        <v>0</v>
      </c>
      <c r="AO16" s="84">
        <f t="shared" si="13"/>
        <v>0</v>
      </c>
      <c r="AP16" s="88">
        <f t="shared" si="20"/>
        <v>0</v>
      </c>
      <c r="AQ16" s="88">
        <f t="shared" si="14"/>
        <v>0</v>
      </c>
      <c r="AR16" s="48">
        <v>12</v>
      </c>
      <c r="AS16" s="48">
        <f t="shared" si="21"/>
        <v>12</v>
      </c>
      <c r="AT16" s="155" t="str">
        <f>'J01'!AT16:AX16</f>
        <v>Equipe 12</v>
      </c>
      <c r="AU16" s="156"/>
      <c r="AV16" s="156"/>
      <c r="AW16" s="156"/>
      <c r="AX16" s="157"/>
      <c r="AY16" s="4">
        <f t="shared" si="15"/>
        <v>1</v>
      </c>
      <c r="AZ16" s="14">
        <f>'J12'!AY16-AY16</f>
        <v>0</v>
      </c>
      <c r="BA16" s="5" t="str">
        <f>IF(AY16&gt;'J12'!AY16,'J12'!$BA$20,IF(AY16='J12'!AY16,'J12'!$AZ$20,IF(AY16&lt;'J12'!AY16,'J12'!$AY$20)))</f>
        <v>u</v>
      </c>
      <c r="BB16" s="22">
        <f t="shared" si="22"/>
        <v>12</v>
      </c>
      <c r="BC16" s="14">
        <f>SUMPRODUCT(($B$5:$F$14=AT16)*($BW$5:$BW$14))+SUMPRODUCT(($I$5:$M$14=AT16)*($BX$5:$BX$14))+'J12'!BC16</f>
        <v>0</v>
      </c>
      <c r="BD16" s="14">
        <f>SUMPRODUCT(($B$5:$F$14=AT16)*($BY$5:$BY$14))+SUMPRODUCT(($I$5:$M$14=AT16)*($BZ$5:$BZ$14))+'J12'!BD16</f>
        <v>0</v>
      </c>
      <c r="BE16" s="14">
        <f>SUMPRODUCT(($B$5:$F$14=AT16)*($CA$5:$CA$14))+SUMPRODUCT(($I$5:$M$14=AT16)*($CB$5:$CB$14))+'J12'!BE16</f>
        <v>0</v>
      </c>
      <c r="BF16" s="14">
        <f>SUMPRODUCT(($B$5:$F$14=AT16)*($CC$5:$CC$14))+SUMPRODUCT(($I$5:$M$14=AT16)*($CD$5:$CD$14))+'J12'!BF16</f>
        <v>0</v>
      </c>
      <c r="BG16" s="14">
        <f>SUMPRODUCT(($B$5:$F$14=AT16)*($CE$5:$CE$14))+SUMPRODUCT(($I$5:$M$14=AT16)*($CF$5:$CF$14))+'J12'!BG16</f>
        <v>0</v>
      </c>
      <c r="BH16" s="14">
        <f>SUMPRODUCT(($B$5:$F$14=AT16)*($CG$5:$CG$14))+SUMPRODUCT(($I$5:$M$14=AT16)*($CH$5:$CH$14))+'J12'!BH16</f>
        <v>0</v>
      </c>
      <c r="BI16" s="14">
        <f>SUMPRODUCT(($B$5:$F$14=AT16)*($CI$5:$CI$14))+SUMPRODUCT(($I$5:$M$14=AT16)*($CJ$5:$CJ$14))+'J12'!BI16</f>
        <v>0</v>
      </c>
      <c r="BJ16" s="6">
        <f t="shared" si="23"/>
        <v>0</v>
      </c>
      <c r="BK16" s="14">
        <f>SUMPRODUCT(($B$5:$F$14=AT16)*($CK$5:$CK$14))+'J12'!BK16</f>
        <v>0</v>
      </c>
      <c r="BL16" s="14">
        <f>SUMPRODUCT(($B$5:$F$14=AT16)*($CL$5:$CL$14))+'J12'!BL16</f>
        <v>0</v>
      </c>
      <c r="BM16" s="14">
        <f>SUMPRODUCT(($B$5:$F$14=AT16)*($CM$5:$CM$14))+'J12'!BM16</f>
        <v>0</v>
      </c>
      <c r="BN16" s="14">
        <f>SUMPRODUCT(($I$5:$M$14=AT16)*($CN$5:$CN$14))+'J12'!BN16</f>
        <v>0</v>
      </c>
      <c r="BO16" s="14">
        <f>SUMPRODUCT(($I$5:$M$14=AT16)*($CO$5:$CO$14))+'J12'!BO16</f>
        <v>0</v>
      </c>
      <c r="BP16" s="46">
        <f>SUMPRODUCT(($I$5:$M$14=AT16)*($CP$5:$CP$14))+'J12'!BP16</f>
        <v>0</v>
      </c>
      <c r="BQ16" s="44">
        <f t="shared" si="24"/>
        <v>0</v>
      </c>
      <c r="BR16" s="64">
        <f>BQ16+0.0000003</f>
        <v>2.9999999999999999E-7</v>
      </c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4" t="str">
        <f t="shared" si="16"/>
        <v>Equipe 12</v>
      </c>
      <c r="CR16" s="44">
        <f t="shared" si="17"/>
        <v>0</v>
      </c>
      <c r="CS16" s="44">
        <f t="shared" si="18"/>
        <v>1</v>
      </c>
      <c r="CT16" s="44" t="str">
        <f t="shared" si="49"/>
        <v>Equipe 12</v>
      </c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</row>
    <row r="17" spans="1:153" ht="16.5" customHeight="1" x14ac:dyDescent="0.25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47"/>
      <c r="Q17" s="47"/>
      <c r="R17" s="47"/>
      <c r="S17" s="47"/>
      <c r="T17" s="47"/>
      <c r="U17" s="47"/>
      <c r="V17" s="93" t="str">
        <f t="shared" si="0"/>
        <v>Equipe 13</v>
      </c>
      <c r="W17" s="93"/>
      <c r="X17" s="93"/>
      <c r="Y17" s="93"/>
      <c r="Z17" s="94"/>
      <c r="AA17" s="84">
        <f t="shared" si="1"/>
        <v>0</v>
      </c>
      <c r="AB17" s="85" t="str">
        <f t="shared" si="2"/>
        <v>u</v>
      </c>
      <c r="AC17" s="86">
        <f t="shared" si="50"/>
        <v>1</v>
      </c>
      <c r="AD17" s="87">
        <f t="shared" si="3"/>
        <v>0</v>
      </c>
      <c r="AE17" s="88">
        <f t="shared" si="4"/>
        <v>0</v>
      </c>
      <c r="AF17" s="88">
        <f t="shared" si="5"/>
        <v>0</v>
      </c>
      <c r="AG17" s="88">
        <f t="shared" si="6"/>
        <v>0</v>
      </c>
      <c r="AH17" s="88">
        <f t="shared" si="7"/>
        <v>0</v>
      </c>
      <c r="AI17" s="88">
        <f t="shared" si="8"/>
        <v>0</v>
      </c>
      <c r="AJ17" s="88">
        <f t="shared" si="9"/>
        <v>0</v>
      </c>
      <c r="AK17" s="89">
        <f t="shared" si="10"/>
        <v>0</v>
      </c>
      <c r="AL17" s="90">
        <f t="shared" si="11"/>
        <v>0</v>
      </c>
      <c r="AM17" s="88">
        <f t="shared" si="12"/>
        <v>0</v>
      </c>
      <c r="AN17" s="91">
        <f t="shared" si="19"/>
        <v>0</v>
      </c>
      <c r="AO17" s="84">
        <f t="shared" si="13"/>
        <v>0</v>
      </c>
      <c r="AP17" s="88">
        <f t="shared" si="20"/>
        <v>0</v>
      </c>
      <c r="AQ17" s="88">
        <f t="shared" si="14"/>
        <v>0</v>
      </c>
      <c r="AR17" s="48">
        <v>13</v>
      </c>
      <c r="AS17" s="48">
        <f t="shared" si="21"/>
        <v>13</v>
      </c>
      <c r="AT17" s="155" t="str">
        <f>'J01'!AT17:AX17</f>
        <v>Equipe 13</v>
      </c>
      <c r="AU17" s="156"/>
      <c r="AV17" s="156"/>
      <c r="AW17" s="156"/>
      <c r="AX17" s="157"/>
      <c r="AY17" s="4">
        <f t="shared" si="15"/>
        <v>1</v>
      </c>
      <c r="AZ17" s="14">
        <f>'J12'!AY17-AY17</f>
        <v>0</v>
      </c>
      <c r="BA17" s="5" t="str">
        <f>IF(AY17&gt;'J12'!AY17,'J12'!$BA$20,IF(AY17='J12'!AY17,'J12'!$AZ$20,IF(AY17&lt;'J12'!AY17,'J12'!$AY$20)))</f>
        <v>u</v>
      </c>
      <c r="BB17" s="22">
        <f t="shared" si="22"/>
        <v>13</v>
      </c>
      <c r="BC17" s="14">
        <f>SUMPRODUCT(($B$5:$F$14=AT17)*($BW$5:$BW$14))+SUMPRODUCT(($I$5:$M$14=AT17)*($BX$5:$BX$14))+'J12'!BC17</f>
        <v>0</v>
      </c>
      <c r="BD17" s="14">
        <f>SUMPRODUCT(($B$5:$F$14=AT17)*($BY$5:$BY$14))+SUMPRODUCT(($I$5:$M$14=AT17)*($BZ$5:$BZ$14))+'J12'!BD17</f>
        <v>0</v>
      </c>
      <c r="BE17" s="14">
        <f>SUMPRODUCT(($B$5:$F$14=AT17)*($CA$5:$CA$14))+SUMPRODUCT(($I$5:$M$14=AT17)*($CB$5:$CB$14))+'J12'!BE17</f>
        <v>0</v>
      </c>
      <c r="BF17" s="14">
        <f>SUMPRODUCT(($B$5:$F$14=AT17)*($CC$5:$CC$14))+SUMPRODUCT(($I$5:$M$14=AT17)*($CD$5:$CD$14))+'J12'!BF17</f>
        <v>0</v>
      </c>
      <c r="BG17" s="14">
        <f>SUMPRODUCT(($B$5:$F$14=AT17)*($CE$5:$CE$14))+SUMPRODUCT(($I$5:$M$14=AT17)*($CF$5:$CF$14))+'J12'!BG17</f>
        <v>0</v>
      </c>
      <c r="BH17" s="14">
        <f>SUMPRODUCT(($B$5:$F$14=AT17)*($CG$5:$CG$14))+SUMPRODUCT(($I$5:$M$14=AT17)*($CH$5:$CH$14))+'J12'!BH17</f>
        <v>0</v>
      </c>
      <c r="BI17" s="14">
        <f>SUMPRODUCT(($B$5:$F$14=AT17)*($CI$5:$CI$14))+SUMPRODUCT(($I$5:$M$14=AT17)*($CJ$5:$CJ$14))+'J12'!BI17</f>
        <v>0</v>
      </c>
      <c r="BJ17" s="6">
        <f t="shared" si="23"/>
        <v>0</v>
      </c>
      <c r="BK17" s="14">
        <f>SUMPRODUCT(($B$5:$F$14=AT17)*($CK$5:$CK$14))+'J12'!BK17</f>
        <v>0</v>
      </c>
      <c r="BL17" s="14">
        <f>SUMPRODUCT(($B$5:$F$14=AT17)*($CL$5:$CL$14))+'J12'!BL17</f>
        <v>0</v>
      </c>
      <c r="BM17" s="14">
        <f>SUMPRODUCT(($B$5:$F$14=AT17)*($CM$5:$CM$14))+'J12'!BM17</f>
        <v>0</v>
      </c>
      <c r="BN17" s="14">
        <f>SUMPRODUCT(($I$5:$M$14=AT17)*($CN$5:$CN$14))+'J12'!BN17</f>
        <v>0</v>
      </c>
      <c r="BO17" s="14">
        <f>SUMPRODUCT(($I$5:$M$14=AT17)*($CO$5:$CO$14))+'J12'!BO17</f>
        <v>0</v>
      </c>
      <c r="BP17" s="46">
        <f>SUMPRODUCT(($I$5:$M$14=AT17)*($CP$5:$CP$14))+'J12'!BP17</f>
        <v>0</v>
      </c>
      <c r="BQ17" s="44">
        <f t="shared" si="24"/>
        <v>0</v>
      </c>
      <c r="BR17" s="64">
        <f>BQ17+0.0000002</f>
        <v>1.9999999999999999E-7</v>
      </c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4" t="str">
        <f t="shared" si="16"/>
        <v>Equipe 13</v>
      </c>
      <c r="CR17" s="44">
        <f t="shared" si="17"/>
        <v>0</v>
      </c>
      <c r="CS17" s="44">
        <f t="shared" si="18"/>
        <v>1</v>
      </c>
      <c r="CT17" s="44" t="str">
        <f t="shared" si="49"/>
        <v>Equipe 13</v>
      </c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</row>
    <row r="18" spans="1:153" ht="16.5" customHeight="1" x14ac:dyDescent="0.25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47"/>
      <c r="Q18" s="47"/>
      <c r="R18" s="47"/>
      <c r="S18" s="47"/>
      <c r="T18" s="47"/>
      <c r="U18" s="47"/>
      <c r="V18" s="93" t="str">
        <f t="shared" si="0"/>
        <v>Equipe 14</v>
      </c>
      <c r="W18" s="93"/>
      <c r="X18" s="93"/>
      <c r="Y18" s="93"/>
      <c r="Z18" s="94"/>
      <c r="AA18" s="84">
        <f t="shared" si="1"/>
        <v>0</v>
      </c>
      <c r="AB18" s="85" t="str">
        <f t="shared" si="2"/>
        <v>u</v>
      </c>
      <c r="AC18" s="86">
        <f t="shared" si="50"/>
        <v>1</v>
      </c>
      <c r="AD18" s="87">
        <f t="shared" si="3"/>
        <v>0</v>
      </c>
      <c r="AE18" s="88">
        <f t="shared" si="4"/>
        <v>0</v>
      </c>
      <c r="AF18" s="88">
        <f t="shared" si="5"/>
        <v>0</v>
      </c>
      <c r="AG18" s="88">
        <f t="shared" si="6"/>
        <v>0</v>
      </c>
      <c r="AH18" s="88">
        <f t="shared" si="7"/>
        <v>0</v>
      </c>
      <c r="AI18" s="88">
        <f t="shared" si="8"/>
        <v>0</v>
      </c>
      <c r="AJ18" s="88">
        <f t="shared" si="9"/>
        <v>0</v>
      </c>
      <c r="AK18" s="89">
        <f t="shared" si="10"/>
        <v>0</v>
      </c>
      <c r="AL18" s="90">
        <f t="shared" si="11"/>
        <v>0</v>
      </c>
      <c r="AM18" s="88">
        <f t="shared" si="12"/>
        <v>0</v>
      </c>
      <c r="AN18" s="91">
        <f t="shared" si="19"/>
        <v>0</v>
      </c>
      <c r="AO18" s="84">
        <f t="shared" si="13"/>
        <v>0</v>
      </c>
      <c r="AP18" s="88">
        <f t="shared" si="20"/>
        <v>0</v>
      </c>
      <c r="AQ18" s="88">
        <f t="shared" si="14"/>
        <v>0</v>
      </c>
      <c r="AR18" s="48">
        <v>14</v>
      </c>
      <c r="AS18" s="48">
        <f t="shared" si="21"/>
        <v>14</v>
      </c>
      <c r="AT18" s="155" t="str">
        <f>'J01'!AT18:AX18</f>
        <v>Equipe 14</v>
      </c>
      <c r="AU18" s="156"/>
      <c r="AV18" s="156"/>
      <c r="AW18" s="156"/>
      <c r="AX18" s="157"/>
      <c r="AY18" s="4">
        <f t="shared" si="15"/>
        <v>1</v>
      </c>
      <c r="AZ18" s="14">
        <f>'J12'!AY18-AY18</f>
        <v>0</v>
      </c>
      <c r="BA18" s="5" t="str">
        <f>IF(AY18&gt;'J12'!AY18,'J12'!$BA$20,IF(AY18='J12'!AY18,'J12'!$AZ$20,IF(AY18&lt;'J12'!AY18,'J12'!$AY$20)))</f>
        <v>u</v>
      </c>
      <c r="BB18" s="22">
        <f t="shared" si="22"/>
        <v>14</v>
      </c>
      <c r="BC18" s="14">
        <f>SUMPRODUCT(($B$5:$F$14=AT18)*($BW$5:$BW$14))+SUMPRODUCT(($I$5:$M$14=AT18)*($BX$5:$BX$14))+'J12'!BC18</f>
        <v>0</v>
      </c>
      <c r="BD18" s="14">
        <f>SUMPRODUCT(($B$5:$F$14=AT18)*($BY$5:$BY$14))+SUMPRODUCT(($I$5:$M$14=AT18)*($BZ$5:$BZ$14))+'J12'!BD18</f>
        <v>0</v>
      </c>
      <c r="BE18" s="14">
        <f>SUMPRODUCT(($B$5:$F$14=AT18)*($CA$5:$CA$14))+SUMPRODUCT(($I$5:$M$14=AT18)*($CB$5:$CB$14))+'J12'!BE18</f>
        <v>0</v>
      </c>
      <c r="BF18" s="14">
        <f>SUMPRODUCT(($B$5:$F$14=AT18)*($CC$5:$CC$14))+SUMPRODUCT(($I$5:$M$14=AT18)*($CD$5:$CD$14))+'J12'!BF18</f>
        <v>0</v>
      </c>
      <c r="BG18" s="14">
        <f>SUMPRODUCT(($B$5:$F$14=AT18)*($CE$5:$CE$14))+SUMPRODUCT(($I$5:$M$14=AT18)*($CF$5:$CF$14))+'J12'!BG18</f>
        <v>0</v>
      </c>
      <c r="BH18" s="14">
        <f>SUMPRODUCT(($B$5:$F$14=AT18)*($CG$5:$CG$14))+SUMPRODUCT(($I$5:$M$14=AT18)*($CH$5:$CH$14))+'J12'!BH18</f>
        <v>0</v>
      </c>
      <c r="BI18" s="14">
        <f>SUMPRODUCT(($B$5:$F$14=AT18)*($CI$5:$CI$14))+SUMPRODUCT(($I$5:$M$14=AT18)*($CJ$5:$CJ$14))+'J12'!BI18</f>
        <v>0</v>
      </c>
      <c r="BJ18" s="6">
        <f t="shared" si="23"/>
        <v>0</v>
      </c>
      <c r="BK18" s="14">
        <f>SUMPRODUCT(($B$5:$F$14=AT18)*($CK$5:$CK$14))+'J12'!BK18</f>
        <v>0</v>
      </c>
      <c r="BL18" s="14">
        <f>SUMPRODUCT(($B$5:$F$14=AT18)*($CL$5:$CL$14))+'J12'!BL18</f>
        <v>0</v>
      </c>
      <c r="BM18" s="14">
        <f>SUMPRODUCT(($B$5:$F$14=AT18)*($CM$5:$CM$14))+'J12'!BM18</f>
        <v>0</v>
      </c>
      <c r="BN18" s="14">
        <f>SUMPRODUCT(($I$5:$M$14=AT18)*($CN$5:$CN$14))+'J12'!BN18</f>
        <v>0</v>
      </c>
      <c r="BO18" s="14">
        <f>SUMPRODUCT(($I$5:$M$14=AT18)*($CO$5:$CO$14))+'J12'!BO18</f>
        <v>0</v>
      </c>
      <c r="BP18" s="46">
        <f>SUMPRODUCT(($I$5:$M$14=AT18)*($CP$5:$CP$14))+'J12'!BP18</f>
        <v>0</v>
      </c>
      <c r="BQ18" s="44">
        <f t="shared" si="24"/>
        <v>0</v>
      </c>
      <c r="BR18" s="64">
        <f>BQ18+0.0000001</f>
        <v>9.9999999999999995E-8</v>
      </c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4" t="str">
        <f t="shared" si="16"/>
        <v>Equipe 14</v>
      </c>
      <c r="CR18" s="44">
        <f t="shared" si="17"/>
        <v>0</v>
      </c>
      <c r="CS18" s="44">
        <f t="shared" si="18"/>
        <v>1</v>
      </c>
      <c r="CT18" s="44" t="str">
        <f t="shared" si="49"/>
        <v>Equipe 14</v>
      </c>
      <c r="CU18" s="58"/>
      <c r="CV18" s="58"/>
      <c r="CW18" s="58"/>
      <c r="CX18" s="58"/>
      <c r="CY18" s="5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</row>
    <row r="19" spans="1:153" ht="16.5" customHeight="1" x14ac:dyDescent="0.25">
      <c r="A19" s="100"/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47"/>
      <c r="Q19" s="47"/>
      <c r="R19" s="47"/>
      <c r="S19" s="47"/>
      <c r="T19" s="47"/>
      <c r="U19" s="47"/>
      <c r="V19" s="49"/>
      <c r="W19" s="49"/>
      <c r="X19" s="49"/>
      <c r="Y19" s="49"/>
      <c r="Z19" s="49"/>
      <c r="AA19" s="50"/>
      <c r="AB19" s="51"/>
      <c r="AC19" s="50"/>
      <c r="AD19" s="52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142" t="s">
        <v>56</v>
      </c>
      <c r="AP19" s="142"/>
      <c r="AQ19" s="142"/>
      <c r="AR19" s="58"/>
      <c r="AS19" s="58"/>
      <c r="AT19" s="21"/>
      <c r="AU19" s="21"/>
      <c r="AV19" s="21"/>
      <c r="AW19" s="21"/>
      <c r="AX19" s="21"/>
      <c r="AY19" s="60" t="s">
        <v>19</v>
      </c>
      <c r="AZ19" s="60" t="s">
        <v>20</v>
      </c>
      <c r="BA19" s="60" t="s">
        <v>21</v>
      </c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5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58"/>
      <c r="CV19" s="58"/>
      <c r="CW19" s="58"/>
      <c r="CX19" s="58"/>
      <c r="CY19" s="5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</row>
    <row r="20" spans="1:153" ht="16.5" customHeight="1" x14ac:dyDescent="0.25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47"/>
      <c r="Q20" s="47"/>
      <c r="R20" s="47"/>
      <c r="S20" s="47"/>
      <c r="T20" s="47"/>
      <c r="U20" s="47"/>
      <c r="V20" s="53"/>
      <c r="W20" s="53"/>
      <c r="X20" s="53"/>
      <c r="Y20" s="53"/>
      <c r="Z20" s="53"/>
      <c r="AA20" s="54"/>
      <c r="AB20" s="55"/>
      <c r="AC20" s="54"/>
      <c r="AD20" s="56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143">
        <f>SUM(G5:H14)</f>
        <v>0</v>
      </c>
      <c r="AP20" s="143"/>
      <c r="AQ20" s="143"/>
      <c r="AR20" s="58"/>
      <c r="AS20" s="58"/>
      <c r="AT20" s="38"/>
      <c r="AU20" s="38"/>
      <c r="AV20" s="38"/>
      <c r="AW20" s="38"/>
      <c r="AX20" s="38"/>
      <c r="AY20" s="48" t="s">
        <v>19</v>
      </c>
      <c r="AZ20" s="48" t="s">
        <v>20</v>
      </c>
      <c r="BA20" s="48" t="s">
        <v>21</v>
      </c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58"/>
      <c r="CV20" s="58"/>
      <c r="CW20" s="58"/>
      <c r="CX20" s="58"/>
      <c r="CY20" s="5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</row>
    <row r="21" spans="1:153" ht="16.5" customHeight="1" x14ac:dyDescent="0.25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47"/>
      <c r="Q21" s="47"/>
      <c r="R21" s="47"/>
      <c r="S21" s="47"/>
      <c r="T21" s="47"/>
      <c r="U21" s="47"/>
      <c r="V21" s="53"/>
      <c r="W21" s="53"/>
      <c r="X21" s="53"/>
      <c r="Y21" s="53"/>
      <c r="Z21" s="53"/>
      <c r="AA21" s="54"/>
      <c r="AB21" s="55"/>
      <c r="AC21" s="54"/>
      <c r="AD21" s="56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143"/>
      <c r="AP21" s="143"/>
      <c r="AQ21" s="143"/>
      <c r="AR21" s="58"/>
      <c r="AS21" s="58"/>
      <c r="AT21" s="38"/>
      <c r="AU21" s="38"/>
      <c r="AV21" s="38"/>
      <c r="AW21" s="38"/>
      <c r="AX21" s="38"/>
      <c r="AY21" s="58"/>
      <c r="AZ21" s="58"/>
      <c r="BA21" s="63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58"/>
      <c r="CV21" s="58"/>
      <c r="CW21" s="58"/>
      <c r="CX21" s="58"/>
      <c r="CY21" s="5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</row>
    <row r="22" spans="1:153" ht="16.5" customHeight="1" x14ac:dyDescent="0.25">
      <c r="A22" s="100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47"/>
      <c r="Q22" s="47"/>
      <c r="R22" s="47"/>
      <c r="S22" s="47"/>
      <c r="T22" s="47"/>
      <c r="U22" s="47"/>
      <c r="V22" s="53"/>
      <c r="W22" s="53"/>
      <c r="X22" s="53"/>
      <c r="Y22" s="53"/>
      <c r="Z22" s="53"/>
      <c r="AA22" s="54"/>
      <c r="AB22" s="55"/>
      <c r="AC22" s="54"/>
      <c r="AD22" s="56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144" t="s">
        <v>57</v>
      </c>
      <c r="AP22" s="144"/>
      <c r="AQ22" s="144"/>
      <c r="AR22" s="58"/>
      <c r="AS22" s="58"/>
      <c r="AT22" s="38"/>
      <c r="AU22" s="38"/>
      <c r="AV22" s="38"/>
      <c r="AW22" s="38"/>
      <c r="AX22" s="38"/>
      <c r="AY22" s="58"/>
      <c r="AZ22" s="58"/>
      <c r="BA22" s="63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58"/>
      <c r="CV22" s="58"/>
      <c r="CW22" s="58"/>
      <c r="CX22" s="58"/>
      <c r="CY22" s="5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</row>
    <row r="23" spans="1:153" ht="16.5" customHeight="1" x14ac:dyDescent="0.25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47"/>
      <c r="Q23" s="47"/>
      <c r="R23" s="47"/>
      <c r="S23" s="47"/>
      <c r="T23" s="47"/>
      <c r="U23" s="47"/>
      <c r="V23" s="53"/>
      <c r="W23" s="53"/>
      <c r="X23" s="53"/>
      <c r="Y23" s="53"/>
      <c r="Z23" s="53"/>
      <c r="AA23" s="54"/>
      <c r="AB23" s="55"/>
      <c r="AC23" s="54"/>
      <c r="AD23" s="56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144"/>
      <c r="AP23" s="144"/>
      <c r="AQ23" s="144"/>
      <c r="AR23" s="58"/>
      <c r="AS23" s="58"/>
      <c r="AT23" s="38"/>
      <c r="AU23" s="38"/>
      <c r="AV23" s="38"/>
      <c r="AW23" s="38"/>
      <c r="AX23" s="38"/>
      <c r="AY23" s="58"/>
      <c r="AZ23" s="58"/>
      <c r="BA23" s="63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58"/>
      <c r="CV23" s="58"/>
      <c r="CW23" s="58"/>
      <c r="CX23" s="58"/>
      <c r="CY23" s="5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</row>
    <row r="24" spans="1:153" ht="16.5" customHeight="1" x14ac:dyDescent="0.25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47"/>
      <c r="Q24" s="47"/>
      <c r="R24" s="47"/>
      <c r="S24" s="47"/>
      <c r="T24" s="47"/>
      <c r="U24" s="47"/>
      <c r="V24" s="53"/>
      <c r="W24" s="53"/>
      <c r="X24" s="53"/>
      <c r="Y24" s="53"/>
      <c r="Z24" s="53"/>
      <c r="AA24" s="54"/>
      <c r="AB24" s="55"/>
      <c r="AC24" s="54"/>
      <c r="AD24" s="56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143">
        <f>AO20+'J12'!AO24:AP25</f>
        <v>0</v>
      </c>
      <c r="AP24" s="143"/>
      <c r="AQ24" s="143"/>
      <c r="AR24" s="58"/>
      <c r="AS24" s="58"/>
      <c r="AT24" s="38"/>
      <c r="AU24" s="38"/>
      <c r="AV24" s="38"/>
      <c r="AW24" s="38"/>
      <c r="AX24" s="38"/>
      <c r="AY24" s="58"/>
      <c r="AZ24" s="58"/>
      <c r="BA24" s="63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</row>
    <row r="25" spans="1:153" ht="16.5" customHeight="1" x14ac:dyDescent="0.25">
      <c r="A25" s="100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47"/>
      <c r="Q25" s="47"/>
      <c r="R25" s="47"/>
      <c r="S25" s="47"/>
      <c r="T25" s="47"/>
      <c r="U25" s="47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143"/>
      <c r="AP25" s="143"/>
      <c r="AQ25" s="143"/>
      <c r="AR25" s="48"/>
      <c r="AS25" s="48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48"/>
      <c r="EW25" s="48"/>
    </row>
    <row r="26" spans="1:153" ht="16.5" customHeight="1" x14ac:dyDescent="0.25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47"/>
      <c r="Q26" s="47"/>
      <c r="R26" s="47"/>
      <c r="S26" s="47"/>
      <c r="T26" s="47"/>
      <c r="U26" s="47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162" t="s">
        <v>58</v>
      </c>
      <c r="AP26" s="162"/>
      <c r="AQ26" s="162"/>
      <c r="AR26" s="48"/>
      <c r="AS26" s="48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  <c r="EU26" s="48"/>
      <c r="EV26" s="48"/>
      <c r="EW26" s="48"/>
    </row>
    <row r="27" spans="1:153" ht="16.5" customHeight="1" x14ac:dyDescent="0.25">
      <c r="A27" s="100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47"/>
      <c r="Q27" s="47"/>
      <c r="R27" s="47"/>
      <c r="S27" s="47"/>
      <c r="T27" s="47"/>
      <c r="U27" s="47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162"/>
      <c r="AP27" s="162"/>
      <c r="AQ27" s="162"/>
      <c r="AR27" s="48"/>
      <c r="AS27" s="48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  <c r="EU27" s="48"/>
      <c r="EV27" s="48"/>
      <c r="EW27" s="48"/>
    </row>
    <row r="28" spans="1:153" ht="16.5" customHeight="1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47"/>
      <c r="Q28" s="47"/>
      <c r="R28" s="47"/>
      <c r="S28" s="47"/>
      <c r="T28" s="47"/>
      <c r="U28" s="47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146" t="str">
        <f>IF(AE5=0,"",SUM(AI5:AI24)/SUM(AE5:AE24)*2)</f>
        <v/>
      </c>
      <c r="AP28" s="146"/>
      <c r="AQ28" s="146"/>
      <c r="AR28" s="48"/>
      <c r="AS28" s="48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  <c r="EU28" s="48"/>
      <c r="EV28" s="48"/>
      <c r="EW28" s="48"/>
    </row>
    <row r="29" spans="1:153" ht="16.5" customHeight="1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47"/>
      <c r="Q29" s="47"/>
      <c r="R29" s="47"/>
      <c r="S29" s="47"/>
      <c r="T29" s="47"/>
      <c r="U29" s="47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146"/>
      <c r="AP29" s="146"/>
      <c r="AQ29" s="146"/>
      <c r="AR29" s="48"/>
      <c r="AS29" s="48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  <c r="EU29" s="48"/>
      <c r="EV29" s="48"/>
      <c r="EW29" s="48"/>
    </row>
    <row r="30" spans="1:153" ht="16.5" customHeight="1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47"/>
      <c r="Q30" s="47"/>
      <c r="R30" s="47"/>
      <c r="S30" s="47"/>
      <c r="T30" s="47"/>
      <c r="U30" s="47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48"/>
      <c r="AS30" s="48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  <c r="EU30" s="48"/>
      <c r="EV30" s="48"/>
      <c r="EW30" s="48"/>
    </row>
    <row r="31" spans="1:153" ht="16.5" customHeigh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48"/>
      <c r="AS31" s="48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/>
      <c r="EU31" s="48"/>
      <c r="EV31" s="48"/>
      <c r="EW31" s="48"/>
    </row>
    <row r="32" spans="1:153" ht="16.5" customHeight="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48"/>
      <c r="AS32" s="48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48"/>
      <c r="EW32" s="48"/>
    </row>
    <row r="33" spans="1:153" ht="16.5" customHeight="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48"/>
      <c r="AS33" s="48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</row>
    <row r="34" spans="1:153" ht="16.5" customHeight="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48"/>
      <c r="AS34" s="48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48"/>
      <c r="EW34" s="48"/>
    </row>
    <row r="35" spans="1:153" ht="16.5" customHeight="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48"/>
      <c r="AS35" s="48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</row>
    <row r="36" spans="1:153" ht="16.5" customHeight="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48"/>
      <c r="AS36" s="48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</row>
  </sheetData>
  <mergeCells count="129">
    <mergeCell ref="O1:T2"/>
    <mergeCell ref="I1:N2"/>
    <mergeCell ref="A1:H2"/>
    <mergeCell ref="AO19:AQ19"/>
    <mergeCell ref="AO20:AQ21"/>
    <mergeCell ref="AO22:AQ23"/>
    <mergeCell ref="AO24:AQ25"/>
    <mergeCell ref="AO26:AQ27"/>
    <mergeCell ref="AO28:AQ29"/>
    <mergeCell ref="AK3:AK4"/>
    <mergeCell ref="AO3:AQ3"/>
    <mergeCell ref="AL3:AN3"/>
    <mergeCell ref="AJ3:AJ4"/>
    <mergeCell ref="AI3:AI4"/>
    <mergeCell ref="O11:R11"/>
    <mergeCell ref="O10:R10"/>
    <mergeCell ref="O9:R9"/>
    <mergeCell ref="O8:R8"/>
    <mergeCell ref="O7:R7"/>
    <mergeCell ref="B5:F5"/>
    <mergeCell ref="I6:M6"/>
    <mergeCell ref="I5:M5"/>
    <mergeCell ref="V5:Z5"/>
    <mergeCell ref="V1:AQ2"/>
    <mergeCell ref="BB3:BB4"/>
    <mergeCell ref="BN3:BP3"/>
    <mergeCell ref="BK3:BM3"/>
    <mergeCell ref="BI3:BI4"/>
    <mergeCell ref="BH3:BH4"/>
    <mergeCell ref="BG3:BG4"/>
    <mergeCell ref="BF3:BF4"/>
    <mergeCell ref="BE3:BE4"/>
    <mergeCell ref="BD3:BD4"/>
    <mergeCell ref="CN3:CP3"/>
    <mergeCell ref="CK3:CM3"/>
    <mergeCell ref="AT12:AX12"/>
    <mergeCell ref="AT11:AX11"/>
    <mergeCell ref="AT10:AX10"/>
    <mergeCell ref="AT9:AX9"/>
    <mergeCell ref="AT8:AX8"/>
    <mergeCell ref="AT7:AX7"/>
    <mergeCell ref="CJ1:CJ3"/>
    <mergeCell ref="CI1:CI3"/>
    <mergeCell ref="CH1:CH3"/>
    <mergeCell ref="CG1:CG3"/>
    <mergeCell ref="CF1:CF3"/>
    <mergeCell ref="CE1:CE3"/>
    <mergeCell ref="AT1:BP2"/>
    <mergeCell ref="AT3:AX4"/>
    <mergeCell ref="AZ3:BA4"/>
    <mergeCell ref="AY3:AY4"/>
    <mergeCell ref="BJ3:BJ4"/>
    <mergeCell ref="CD1:CD3"/>
    <mergeCell ref="CC1:CC3"/>
    <mergeCell ref="CB1:CB3"/>
    <mergeCell ref="AT6:AX6"/>
    <mergeCell ref="AT5:AX5"/>
    <mergeCell ref="A3:A4"/>
    <mergeCell ref="B3:F4"/>
    <mergeCell ref="H3:H4"/>
    <mergeCell ref="G3:G4"/>
    <mergeCell ref="I3:M4"/>
    <mergeCell ref="AC3:AC4"/>
    <mergeCell ref="B6:F6"/>
    <mergeCell ref="B12:F12"/>
    <mergeCell ref="B11:F11"/>
    <mergeCell ref="B10:F10"/>
    <mergeCell ref="B9:F9"/>
    <mergeCell ref="B8:F8"/>
    <mergeCell ref="B7:F7"/>
    <mergeCell ref="I12:M12"/>
    <mergeCell ref="I11:M11"/>
    <mergeCell ref="I10:M10"/>
    <mergeCell ref="I9:M9"/>
    <mergeCell ref="S11:T11"/>
    <mergeCell ref="S10:T10"/>
    <mergeCell ref="S9:T9"/>
    <mergeCell ref="S8:T8"/>
    <mergeCell ref="S7:T7"/>
    <mergeCell ref="S6:T6"/>
    <mergeCell ref="S5:T5"/>
    <mergeCell ref="A15:O30"/>
    <mergeCell ref="B14:F14"/>
    <mergeCell ref="B13:F13"/>
    <mergeCell ref="I14:M14"/>
    <mergeCell ref="I13:M13"/>
    <mergeCell ref="AH3:AH4"/>
    <mergeCell ref="AG3:AG4"/>
    <mergeCell ref="AF3:AF4"/>
    <mergeCell ref="AE3:AE4"/>
    <mergeCell ref="AD3:AD4"/>
    <mergeCell ref="V6:Z6"/>
    <mergeCell ref="N3:N4"/>
    <mergeCell ref="V3:Z4"/>
    <mergeCell ref="AA3:AB4"/>
    <mergeCell ref="S3:T4"/>
    <mergeCell ref="O6:R6"/>
    <mergeCell ref="O5:R5"/>
    <mergeCell ref="O3:R4"/>
    <mergeCell ref="I8:M8"/>
    <mergeCell ref="I7:M7"/>
    <mergeCell ref="V12:Z12"/>
    <mergeCell ref="V11:Z11"/>
    <mergeCell ref="V10:Z10"/>
    <mergeCell ref="V9:Z9"/>
    <mergeCell ref="V18:Z18"/>
    <mergeCell ref="V17:Z17"/>
    <mergeCell ref="V16:Z16"/>
    <mergeCell ref="V15:Z15"/>
    <mergeCell ref="V14:Z14"/>
    <mergeCell ref="V13:Z13"/>
    <mergeCell ref="V8:Z8"/>
    <mergeCell ref="V7:Z7"/>
    <mergeCell ref="CA1:CA3"/>
    <mergeCell ref="BZ1:BZ3"/>
    <mergeCell ref="BY1:BY3"/>
    <mergeCell ref="BX1:BX3"/>
    <mergeCell ref="BW1:BW3"/>
    <mergeCell ref="BV1:BV3"/>
    <mergeCell ref="BU1:BU3"/>
    <mergeCell ref="BT1:BT3"/>
    <mergeCell ref="BS1:BS3"/>
    <mergeCell ref="AT18:AX18"/>
    <mergeCell ref="AT17:AX17"/>
    <mergeCell ref="AT16:AX16"/>
    <mergeCell ref="AT15:AX15"/>
    <mergeCell ref="AT14:AX14"/>
    <mergeCell ref="AT13:AX13"/>
    <mergeCell ref="BC3:BC4"/>
  </mergeCells>
  <conditionalFormatting sqref="AA5:AA24">
    <cfRule type="cellIs" dxfId="56" priority="3" operator="lessThan">
      <formula>0</formula>
    </cfRule>
    <cfRule type="cellIs" dxfId="55" priority="4" operator="greaterThan">
      <formula>0</formula>
    </cfRule>
  </conditionalFormatting>
  <conditionalFormatting sqref="AB5:AB24">
    <cfRule type="cellIs" dxfId="54" priority="1" operator="equal">
      <formula>"q"</formula>
    </cfRule>
    <cfRule type="cellIs" dxfId="53" priority="2" operator="equal">
      <formula>"p"</formula>
    </cfRule>
  </conditionalFormatting>
  <dataValidations count="2">
    <dataValidation type="list" allowBlank="1" showInputMessage="1" showErrorMessage="1" sqref="I12:M14 B12:F14">
      <formula1>Lesclubs</formula1>
    </dataValidation>
    <dataValidation type="list" allowBlank="1" showInputMessage="1" showErrorMessage="1" sqref="B5:F11 I5:M11">
      <formula1>Lesengagés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R36"/>
  <sheetViews>
    <sheetView workbookViewId="0">
      <selection sqref="A1:H2"/>
    </sheetView>
  </sheetViews>
  <sheetFormatPr baseColWidth="10" defaultRowHeight="16.5" customHeight="1" x14ac:dyDescent="0.25"/>
  <cols>
    <col min="1" max="14" width="5.42578125" style="2" customWidth="1"/>
    <col min="15" max="18" width="6.7109375" style="2" customWidth="1"/>
    <col min="19" max="43" width="5.42578125" style="2" customWidth="1"/>
    <col min="44" max="45" width="5.42578125" style="3" hidden="1" customWidth="1"/>
    <col min="46" max="68" width="5.42578125" style="2" hidden="1" customWidth="1"/>
    <col min="69" max="70" width="26.28515625" style="3" hidden="1" customWidth="1"/>
    <col min="71" max="94" width="5.42578125" style="3" hidden="1" customWidth="1"/>
    <col min="95" max="95" width="38.85546875" style="3" hidden="1" customWidth="1"/>
    <col min="96" max="96" width="22.28515625" style="3" hidden="1" customWidth="1"/>
    <col min="97" max="97" width="5.42578125" style="3" hidden="1" customWidth="1"/>
    <col min="98" max="98" width="38.85546875" style="3" hidden="1" customWidth="1"/>
    <col min="99" max="210" width="5.42578125" style="3" customWidth="1"/>
    <col min="211" max="215" width="5.42578125" style="2" customWidth="1"/>
    <col min="216" max="378" width="5.42578125" style="1" customWidth="1"/>
    <col min="379" max="382" width="11" style="1"/>
  </cols>
  <sheetData>
    <row r="1" spans="1:153" ht="16.5" customHeight="1" thickTop="1" x14ac:dyDescent="0.25">
      <c r="A1" s="158" t="str">
        <f>'J01'!A1:C2</f>
        <v>Nom du Championnat</v>
      </c>
      <c r="B1" s="159"/>
      <c r="C1" s="159"/>
      <c r="D1" s="159"/>
      <c r="E1" s="159"/>
      <c r="F1" s="159"/>
      <c r="G1" s="159"/>
      <c r="H1" s="159"/>
      <c r="I1" s="134" t="str">
        <f>'J01'!H1:K2</f>
        <v>2016-2017</v>
      </c>
      <c r="J1" s="135"/>
      <c r="K1" s="135"/>
      <c r="L1" s="135"/>
      <c r="M1" s="135"/>
      <c r="N1" s="136"/>
      <c r="O1" s="130" t="s">
        <v>40</v>
      </c>
      <c r="P1" s="130"/>
      <c r="Q1" s="130"/>
      <c r="R1" s="130"/>
      <c r="S1" s="130"/>
      <c r="T1" s="131"/>
      <c r="U1" s="24"/>
      <c r="V1" s="153" t="s">
        <v>2</v>
      </c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48"/>
      <c r="AS1" s="48"/>
      <c r="AT1" s="129" t="s">
        <v>2</v>
      </c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48"/>
      <c r="BR1" s="48"/>
      <c r="BS1" s="95" t="s">
        <v>13</v>
      </c>
      <c r="BT1" s="95" t="s">
        <v>14</v>
      </c>
      <c r="BU1" s="95" t="s">
        <v>13</v>
      </c>
      <c r="BV1" s="95" t="s">
        <v>14</v>
      </c>
      <c r="BW1" s="95" t="s">
        <v>13</v>
      </c>
      <c r="BX1" s="95" t="s">
        <v>14</v>
      </c>
      <c r="BY1" s="95" t="s">
        <v>13</v>
      </c>
      <c r="BZ1" s="95" t="s">
        <v>14</v>
      </c>
      <c r="CA1" s="95" t="s">
        <v>13</v>
      </c>
      <c r="CB1" s="95" t="s">
        <v>14</v>
      </c>
      <c r="CC1" s="95" t="s">
        <v>13</v>
      </c>
      <c r="CD1" s="95" t="s">
        <v>14</v>
      </c>
      <c r="CE1" s="95" t="s">
        <v>13</v>
      </c>
      <c r="CF1" s="95" t="s">
        <v>14</v>
      </c>
      <c r="CG1" s="95" t="s">
        <v>13</v>
      </c>
      <c r="CH1" s="95" t="s">
        <v>14</v>
      </c>
      <c r="CI1" s="95" t="s">
        <v>13</v>
      </c>
      <c r="CJ1" s="95" t="s">
        <v>14</v>
      </c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  <c r="DO1" s="48"/>
      <c r="DP1" s="48"/>
      <c r="DQ1" s="48"/>
      <c r="DR1" s="48"/>
      <c r="DS1" s="48"/>
      <c r="DT1" s="48"/>
      <c r="DU1" s="48"/>
      <c r="DV1" s="48"/>
      <c r="DW1" s="48"/>
      <c r="DX1" s="48"/>
      <c r="DY1" s="48"/>
      <c r="DZ1" s="48"/>
      <c r="EA1" s="48"/>
      <c r="EB1" s="48"/>
      <c r="EC1" s="48"/>
      <c r="ED1" s="48"/>
      <c r="EE1" s="48"/>
      <c r="EF1" s="48"/>
      <c r="EG1" s="48"/>
      <c r="EH1" s="48"/>
      <c r="EI1" s="48"/>
      <c r="EJ1" s="48"/>
      <c r="EK1" s="48"/>
      <c r="EL1" s="48"/>
      <c r="EM1" s="48"/>
      <c r="EN1" s="48"/>
      <c r="EO1" s="48"/>
      <c r="EP1" s="48"/>
      <c r="EQ1" s="48"/>
      <c r="ER1" s="48"/>
      <c r="ES1" s="48"/>
      <c r="ET1" s="48"/>
      <c r="EU1" s="48"/>
      <c r="EV1" s="48"/>
      <c r="EW1" s="48"/>
    </row>
    <row r="2" spans="1:153" ht="16.5" customHeight="1" thickBot="1" x14ac:dyDescent="0.3">
      <c r="A2" s="160"/>
      <c r="B2" s="161"/>
      <c r="C2" s="161"/>
      <c r="D2" s="161"/>
      <c r="E2" s="161"/>
      <c r="F2" s="161"/>
      <c r="G2" s="161"/>
      <c r="H2" s="161"/>
      <c r="I2" s="137"/>
      <c r="J2" s="138"/>
      <c r="K2" s="138"/>
      <c r="L2" s="138"/>
      <c r="M2" s="138"/>
      <c r="N2" s="139"/>
      <c r="O2" s="132"/>
      <c r="P2" s="132"/>
      <c r="Q2" s="132"/>
      <c r="R2" s="132"/>
      <c r="S2" s="132"/>
      <c r="T2" s="133"/>
      <c r="U2" s="2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48"/>
      <c r="AS2" s="48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48"/>
      <c r="BR2" s="48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  <c r="CH2" s="95"/>
      <c r="CI2" s="95"/>
      <c r="CJ2" s="95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</row>
    <row r="3" spans="1:153" ht="16.5" customHeight="1" thickTop="1" x14ac:dyDescent="0.25">
      <c r="A3" s="119" t="s">
        <v>3</v>
      </c>
      <c r="B3" s="120" t="s">
        <v>4</v>
      </c>
      <c r="C3" s="120"/>
      <c r="D3" s="120"/>
      <c r="E3" s="120"/>
      <c r="F3" s="120"/>
      <c r="G3" s="120" t="s">
        <v>5</v>
      </c>
      <c r="H3" s="120" t="s">
        <v>5</v>
      </c>
      <c r="I3" s="120" t="s">
        <v>4</v>
      </c>
      <c r="J3" s="120"/>
      <c r="K3" s="120"/>
      <c r="L3" s="120"/>
      <c r="M3" s="120"/>
      <c r="N3" s="106" t="s">
        <v>3</v>
      </c>
      <c r="O3" s="116" t="s">
        <v>54</v>
      </c>
      <c r="P3" s="117"/>
      <c r="Q3" s="117"/>
      <c r="R3" s="111"/>
      <c r="S3" s="111" t="s">
        <v>55</v>
      </c>
      <c r="T3" s="112"/>
      <c r="U3" s="24"/>
      <c r="V3" s="102" t="s">
        <v>4</v>
      </c>
      <c r="W3" s="102"/>
      <c r="X3" s="102"/>
      <c r="Y3" s="102"/>
      <c r="Z3" s="107"/>
      <c r="AA3" s="104" t="s">
        <v>6</v>
      </c>
      <c r="AB3" s="109"/>
      <c r="AC3" s="121" t="s">
        <v>32</v>
      </c>
      <c r="AD3" s="104" t="s">
        <v>8</v>
      </c>
      <c r="AE3" s="102" t="s">
        <v>9</v>
      </c>
      <c r="AF3" s="102" t="s">
        <v>10</v>
      </c>
      <c r="AG3" s="102" t="s">
        <v>11</v>
      </c>
      <c r="AH3" s="102" t="s">
        <v>3</v>
      </c>
      <c r="AI3" s="102" t="s">
        <v>15</v>
      </c>
      <c r="AJ3" s="102" t="s">
        <v>16</v>
      </c>
      <c r="AK3" s="109" t="s">
        <v>12</v>
      </c>
      <c r="AL3" s="147" t="s">
        <v>13</v>
      </c>
      <c r="AM3" s="102"/>
      <c r="AN3" s="107"/>
      <c r="AO3" s="104" t="s">
        <v>14</v>
      </c>
      <c r="AP3" s="102"/>
      <c r="AQ3" s="102"/>
      <c r="AR3" s="48"/>
      <c r="AS3" s="48"/>
      <c r="AT3" s="99" t="s">
        <v>4</v>
      </c>
      <c r="AU3" s="99"/>
      <c r="AV3" s="99"/>
      <c r="AW3" s="99"/>
      <c r="AX3" s="99"/>
      <c r="AY3" s="99" t="s">
        <v>7</v>
      </c>
      <c r="AZ3" s="99" t="s">
        <v>6</v>
      </c>
      <c r="BA3" s="99"/>
      <c r="BB3" s="99" t="s">
        <v>7</v>
      </c>
      <c r="BC3" s="99" t="s">
        <v>8</v>
      </c>
      <c r="BD3" s="99" t="s">
        <v>9</v>
      </c>
      <c r="BE3" s="99" t="s">
        <v>10</v>
      </c>
      <c r="BF3" s="99" t="s">
        <v>11</v>
      </c>
      <c r="BG3" s="99" t="s">
        <v>3</v>
      </c>
      <c r="BH3" s="99" t="s">
        <v>15</v>
      </c>
      <c r="BI3" s="99" t="s">
        <v>16</v>
      </c>
      <c r="BJ3" s="99" t="s">
        <v>12</v>
      </c>
      <c r="BK3" s="99" t="s">
        <v>13</v>
      </c>
      <c r="BL3" s="99"/>
      <c r="BM3" s="99"/>
      <c r="BN3" s="99" t="s">
        <v>14</v>
      </c>
      <c r="BO3" s="99"/>
      <c r="BP3" s="99"/>
      <c r="BQ3" s="48"/>
      <c r="BR3" s="48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128" t="s">
        <v>13</v>
      </c>
      <c r="CL3" s="128"/>
      <c r="CM3" s="128"/>
      <c r="CN3" s="128" t="s">
        <v>14</v>
      </c>
      <c r="CO3" s="128"/>
      <c r="CP3" s="12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</row>
    <row r="4" spans="1:153" ht="16.5" customHeight="1" thickBot="1" x14ac:dyDescent="0.3">
      <c r="A4" s="119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06"/>
      <c r="O4" s="116"/>
      <c r="P4" s="117"/>
      <c r="Q4" s="117"/>
      <c r="R4" s="111"/>
      <c r="S4" s="111"/>
      <c r="T4" s="112"/>
      <c r="U4" s="24"/>
      <c r="V4" s="103"/>
      <c r="W4" s="103"/>
      <c r="X4" s="103"/>
      <c r="Y4" s="103"/>
      <c r="Z4" s="108"/>
      <c r="AA4" s="105"/>
      <c r="AB4" s="110"/>
      <c r="AC4" s="122"/>
      <c r="AD4" s="105"/>
      <c r="AE4" s="103"/>
      <c r="AF4" s="103"/>
      <c r="AG4" s="103"/>
      <c r="AH4" s="103"/>
      <c r="AI4" s="103"/>
      <c r="AJ4" s="103"/>
      <c r="AK4" s="110"/>
      <c r="AL4" s="40" t="s">
        <v>10</v>
      </c>
      <c r="AM4" s="41" t="s">
        <v>11</v>
      </c>
      <c r="AN4" s="42" t="s">
        <v>3</v>
      </c>
      <c r="AO4" s="43" t="s">
        <v>10</v>
      </c>
      <c r="AP4" s="41" t="s">
        <v>11</v>
      </c>
      <c r="AQ4" s="41" t="s">
        <v>3</v>
      </c>
      <c r="AR4" s="48"/>
      <c r="AS4" s="48" t="s">
        <v>7</v>
      </c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4" t="s">
        <v>10</v>
      </c>
      <c r="BL4" s="4" t="s">
        <v>11</v>
      </c>
      <c r="BM4" s="4" t="s">
        <v>3</v>
      </c>
      <c r="BN4" s="4" t="s">
        <v>10</v>
      </c>
      <c r="BO4" s="4" t="s">
        <v>11</v>
      </c>
      <c r="BP4" s="46" t="s">
        <v>3</v>
      </c>
      <c r="BQ4" s="44" t="s">
        <v>17</v>
      </c>
      <c r="BR4" s="44" t="s">
        <v>17</v>
      </c>
      <c r="BS4" s="44" t="s">
        <v>3</v>
      </c>
      <c r="BT4" s="44" t="s">
        <v>3</v>
      </c>
      <c r="BU4" s="44" t="s">
        <v>8</v>
      </c>
      <c r="BV4" s="44" t="s">
        <v>8</v>
      </c>
      <c r="BW4" s="44" t="s">
        <v>18</v>
      </c>
      <c r="BX4" s="44" t="s">
        <v>18</v>
      </c>
      <c r="BY4" s="44" t="s">
        <v>9</v>
      </c>
      <c r="BZ4" s="44" t="s">
        <v>9</v>
      </c>
      <c r="CA4" s="44" t="s">
        <v>10</v>
      </c>
      <c r="CB4" s="44" t="s">
        <v>10</v>
      </c>
      <c r="CC4" s="44" t="s">
        <v>11</v>
      </c>
      <c r="CD4" s="44" t="s">
        <v>11</v>
      </c>
      <c r="CE4" s="44" t="s">
        <v>3</v>
      </c>
      <c r="CF4" s="44" t="s">
        <v>3</v>
      </c>
      <c r="CG4" s="44" t="s">
        <v>15</v>
      </c>
      <c r="CH4" s="44" t="s">
        <v>15</v>
      </c>
      <c r="CI4" s="44" t="s">
        <v>16</v>
      </c>
      <c r="CJ4" s="44" t="s">
        <v>16</v>
      </c>
      <c r="CK4" s="44" t="s">
        <v>10</v>
      </c>
      <c r="CL4" s="44" t="s">
        <v>11</v>
      </c>
      <c r="CM4" s="44" t="s">
        <v>3</v>
      </c>
      <c r="CN4" s="44" t="s">
        <v>10</v>
      </c>
      <c r="CO4" s="44" t="s">
        <v>11</v>
      </c>
      <c r="CP4" s="45" t="s">
        <v>3</v>
      </c>
      <c r="CQ4" s="44" t="s">
        <v>4</v>
      </c>
      <c r="CR4" s="44" t="s">
        <v>17</v>
      </c>
      <c r="CS4" s="44" t="s">
        <v>7</v>
      </c>
      <c r="CT4" s="44" t="s">
        <v>4</v>
      </c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</row>
    <row r="5" spans="1:153" ht="16.5" customHeight="1" thickTop="1" x14ac:dyDescent="0.25">
      <c r="A5" s="72"/>
      <c r="B5" s="118"/>
      <c r="C5" s="118"/>
      <c r="D5" s="118"/>
      <c r="E5" s="118"/>
      <c r="F5" s="118"/>
      <c r="G5" s="20"/>
      <c r="H5" s="20"/>
      <c r="I5" s="118"/>
      <c r="J5" s="118"/>
      <c r="K5" s="118"/>
      <c r="L5" s="118"/>
      <c r="M5" s="118"/>
      <c r="N5" s="71"/>
      <c r="O5" s="113"/>
      <c r="P5" s="114"/>
      <c r="Q5" s="114"/>
      <c r="R5" s="115"/>
      <c r="S5" s="126"/>
      <c r="T5" s="127"/>
      <c r="U5" s="24"/>
      <c r="V5" s="151" t="str">
        <f t="shared" ref="V5:V18" si="0">VLOOKUP(AR5,$AS$5:$AX$18,2,0)</f>
        <v>Equipe 01</v>
      </c>
      <c r="W5" s="151"/>
      <c r="X5" s="151"/>
      <c r="Y5" s="151"/>
      <c r="Z5" s="152"/>
      <c r="AA5" s="76">
        <f t="shared" ref="AA5:AA18" si="1">VLOOKUP(V5,$AT$5:$BP$18,7,0)</f>
        <v>0</v>
      </c>
      <c r="AB5" s="77" t="str">
        <f t="shared" ref="AB5:AB18" si="2">VLOOKUP(V5,$AT$5:$BP$18,8,0)</f>
        <v>u</v>
      </c>
      <c r="AC5" s="78">
        <v>1</v>
      </c>
      <c r="AD5" s="79">
        <f t="shared" ref="AD5:AD18" si="3">VLOOKUP(V5,$AT$5:$BP$18,10,0)</f>
        <v>0</v>
      </c>
      <c r="AE5" s="80">
        <f t="shared" ref="AE5:AE18" si="4">VLOOKUP(V5,$AT$5:$BP$18,11,0)</f>
        <v>0</v>
      </c>
      <c r="AF5" s="80">
        <f t="shared" ref="AF5:AF18" si="5">VLOOKUP(V5,$AT$5:$BP$18,12,0)</f>
        <v>0</v>
      </c>
      <c r="AG5" s="80">
        <f t="shared" ref="AG5:AG18" si="6">VLOOKUP(V5,$AT$5:$BP$18,13,0)</f>
        <v>0</v>
      </c>
      <c r="AH5" s="80">
        <f t="shared" ref="AH5:AH18" si="7">VLOOKUP(V5,$AT$5:$BP$18,14,0)</f>
        <v>0</v>
      </c>
      <c r="AI5" s="80">
        <f t="shared" ref="AI5:AI18" si="8">VLOOKUP(V5,$AT$5:$BP$18,15,0)</f>
        <v>0</v>
      </c>
      <c r="AJ5" s="80">
        <f t="shared" ref="AJ5:AJ18" si="9">VLOOKUP(V5,$AT$5:$BP$18,16,0)</f>
        <v>0</v>
      </c>
      <c r="AK5" s="81">
        <f t="shared" ref="AK5:AK18" si="10">VLOOKUP(V5,$AT$5:$BP$18,17,0)</f>
        <v>0</v>
      </c>
      <c r="AL5" s="82">
        <f t="shared" ref="AL5:AL18" si="11">VLOOKUP(V5,$AT$5:$BP$18,18,0)</f>
        <v>0</v>
      </c>
      <c r="AM5" s="80">
        <f t="shared" ref="AM5:AM18" si="12">VLOOKUP(V5,$AT$5:$BP$18,19,0)</f>
        <v>0</v>
      </c>
      <c r="AN5" s="83">
        <f>VLOOKUP(V5,$AT$5:$BP$18,20,0)</f>
        <v>0</v>
      </c>
      <c r="AO5" s="76">
        <f t="shared" ref="AO5:AO18" si="13">VLOOKUP(V5,$AT$5:$BP$18,21,0)</f>
        <v>0</v>
      </c>
      <c r="AP5" s="80">
        <f>VLOOKUP(V5,$AT$5:$BP$18,22,0)</f>
        <v>0</v>
      </c>
      <c r="AQ5" s="80">
        <f t="shared" ref="AQ5:AQ18" si="14">VLOOKUP(V5,$AT$5:$BP$18,23,0)</f>
        <v>0</v>
      </c>
      <c r="AR5" s="48">
        <v>1</v>
      </c>
      <c r="AS5" s="48">
        <f>BB5</f>
        <v>1</v>
      </c>
      <c r="AT5" s="155" t="str">
        <f>'J01'!AT5:AX5</f>
        <v>Equipe 01</v>
      </c>
      <c r="AU5" s="156"/>
      <c r="AV5" s="156"/>
      <c r="AW5" s="156"/>
      <c r="AX5" s="157"/>
      <c r="AY5" s="4">
        <f t="shared" ref="AY5:AY18" si="15">RANK(BQ5,$BQ$5:$BQ$18)</f>
        <v>1</v>
      </c>
      <c r="AZ5" s="4">
        <f>'J13'!AY5-AY5</f>
        <v>0</v>
      </c>
      <c r="BA5" s="5" t="str">
        <f>IF(AY5&gt;'J13'!AY5,'J13'!$BA$20,IF(AY5='J13'!AY5,'J13'!$AZ$20,IF(AY5&lt;'J13'!AY5,'J13'!$AY$20)))</f>
        <v>u</v>
      </c>
      <c r="BB5" s="4">
        <f>RANK(BR5,$BR$5:$BR$18)</f>
        <v>1</v>
      </c>
      <c r="BC5" s="4">
        <f>SUMPRODUCT(($B$5:$F$14=AT5)*($BW$5:$BW$14))+SUMPRODUCT(($I$5:$M$14=AT5)*($BX$5:$BX$14))+'J13'!BC5</f>
        <v>0</v>
      </c>
      <c r="BD5" s="4">
        <f>SUMPRODUCT(($B$5:$F$14=AT5)*($BY$5:$BY$14))+SUMPRODUCT(($I$5:$M$14=AT5)*($BZ$5:$BZ$14))+'J13'!BD5</f>
        <v>0</v>
      </c>
      <c r="BE5" s="4">
        <f>SUMPRODUCT(($B$5:$F$14=AT5)*($CA$5:$CA$14))+SUMPRODUCT(($I$5:$M$14=AT5)*($CB$5:$CB$14))+'J13'!BE5</f>
        <v>0</v>
      </c>
      <c r="BF5" s="4">
        <f>SUMPRODUCT(($B$5:$F$14=AT5)*($CC$5:$CC$14))+SUMPRODUCT(($I$5:$M$14=AT5)*($CD$5:$CD$14))+'J13'!BF5</f>
        <v>0</v>
      </c>
      <c r="BG5" s="4">
        <f>SUMPRODUCT(($B$5:$F$14=AT5)*($CE$5:$CE$14))+SUMPRODUCT(($I$5:$M$14=AT5)*($CF$5:$CF$14))+'J13'!BG5</f>
        <v>0</v>
      </c>
      <c r="BH5" s="4">
        <f>SUMPRODUCT(($B$5:$F$14=AT5)*($CG$5:$CG$14))+SUMPRODUCT(($I$5:$M$14=AT5)*($CH$5:$CH$14))+'J13'!BH5</f>
        <v>0</v>
      </c>
      <c r="BI5" s="4">
        <f>SUMPRODUCT(($B$5:$F$14=AT5)*($CI$5:$CI$14))+SUMPRODUCT(($I$5:$M$14=AT5)*($CJ$5:$CJ$14))+'J13'!BI5</f>
        <v>0</v>
      </c>
      <c r="BJ5" s="4">
        <f>BH5-BI5</f>
        <v>0</v>
      </c>
      <c r="BK5" s="4">
        <f>SUMPRODUCT(($B$5:$F$14=AT5)*($CK$5:$CK$14))+'J13'!BK5</f>
        <v>0</v>
      </c>
      <c r="BL5" s="4">
        <f>SUMPRODUCT(($B$5:$F$14=AT5)*($CL$5:$CL$14))+'J13'!BL5</f>
        <v>0</v>
      </c>
      <c r="BM5" s="4">
        <f>SUMPRODUCT(($B$5:$F$14=AT5)*($CM$5:$CM$14))+'J13'!BM5</f>
        <v>0</v>
      </c>
      <c r="BN5" s="4">
        <f>SUMPRODUCT(($I$5:$M$14=AT5)*($CN$5:$CN$14))+'J13'!BN5</f>
        <v>0</v>
      </c>
      <c r="BO5" s="4">
        <f>SUMPRODUCT(($I$5:$M$14=AT5)*($CO$5:$CO$14))+'J13'!BO5</f>
        <v>0</v>
      </c>
      <c r="BP5" s="46">
        <f>SUMPRODUCT(($I$5:$M$14=AT5)*($CP$5:$CP$14))+'J13'!BP5</f>
        <v>0</v>
      </c>
      <c r="BQ5" s="44">
        <f>SUM(BC5*1000+(BJ5)/100+(BH5)/1000)</f>
        <v>0</v>
      </c>
      <c r="BR5" s="64">
        <f>BQ5+0.0000014</f>
        <v>1.3999999999999999E-6</v>
      </c>
      <c r="BS5" s="44">
        <f>A5</f>
        <v>0</v>
      </c>
      <c r="BT5" s="44">
        <f>N5</f>
        <v>0</v>
      </c>
      <c r="BU5" s="44">
        <f>IF(G5="",0,IF(G5&gt;H5,3,IF(G5=H5,1,IF(G5&lt;H5,0))))</f>
        <v>0</v>
      </c>
      <c r="BV5" s="44">
        <f>IF(H5="",0,IF(H5&gt;G5,3,IF(H5=G5,1,IF(H5&lt;G5,0))))</f>
        <v>0</v>
      </c>
      <c r="BW5" s="44">
        <f>BU5-BS5</f>
        <v>0</v>
      </c>
      <c r="BX5" s="44">
        <f>BV5-BT5</f>
        <v>0</v>
      </c>
      <c r="BY5" s="44">
        <f>IF(G5="",0,1)</f>
        <v>0</v>
      </c>
      <c r="BZ5" s="44">
        <f>IF(H5="",0,1)</f>
        <v>0</v>
      </c>
      <c r="CA5" s="44" t="b">
        <f>IF(G5&lt;&gt;"",IF(G5&gt;H5,1))</f>
        <v>0</v>
      </c>
      <c r="CB5" s="44" t="b">
        <f>IF(H5&lt;&gt;"",IF(H5&gt;G5,1))</f>
        <v>0</v>
      </c>
      <c r="CC5" s="44" t="b">
        <f>IF(G5&lt;&gt;"",IF(G5=H5,1))</f>
        <v>0</v>
      </c>
      <c r="CD5" s="44" t="b">
        <f>IF(H5&lt;&gt;"",IF(H5=G5,1))</f>
        <v>0</v>
      </c>
      <c r="CE5" s="44" t="b">
        <f>IF(G5&lt;&gt;"",IF(G5&lt;H5,1))</f>
        <v>0</v>
      </c>
      <c r="CF5" s="44" t="b">
        <f>IF(H5&lt;&gt;"",IF(H5&lt;G5,1))</f>
        <v>0</v>
      </c>
      <c r="CG5" s="44">
        <f>G5</f>
        <v>0</v>
      </c>
      <c r="CH5" s="44">
        <f>H5</f>
        <v>0</v>
      </c>
      <c r="CI5" s="44">
        <f>H5</f>
        <v>0</v>
      </c>
      <c r="CJ5" s="44">
        <f>G5</f>
        <v>0</v>
      </c>
      <c r="CK5" s="44" t="b">
        <f>IF(G5&lt;&gt;"",IF(G5&gt;H5,1))</f>
        <v>0</v>
      </c>
      <c r="CL5" s="44" t="b">
        <f>IF(G5&lt;&gt;"",IF(G5=H5,1))</f>
        <v>0</v>
      </c>
      <c r="CM5" s="44" t="b">
        <f>IF(G5&lt;&gt;"",IF(G5&lt;H5,1))</f>
        <v>0</v>
      </c>
      <c r="CN5" s="44" t="b">
        <f>IF(H5&lt;&gt;"",IF(H5&gt;G5,1))</f>
        <v>0</v>
      </c>
      <c r="CO5" s="44" t="b">
        <f>IF(H5&lt;&gt;"",IF(H5=G5,1))</f>
        <v>0</v>
      </c>
      <c r="CP5" s="45" t="b">
        <f>IF(H5&lt;&gt;"",IF(H5&lt;G5,1))</f>
        <v>0</v>
      </c>
      <c r="CQ5" s="44" t="str">
        <f t="shared" ref="CQ5:CQ18" si="16">VLOOKUP(AR5,$AS$5:$AX$18,2,0)</f>
        <v>Equipe 01</v>
      </c>
      <c r="CR5" s="44">
        <f t="shared" ref="CR5:CR18" si="17">VLOOKUP(CQ5,$AT$5:$BQ$18,24,0)</f>
        <v>0</v>
      </c>
      <c r="CS5" s="44">
        <f t="shared" ref="CS5:CS18" si="18">RANK(CR5,$CR$5:$CR$18)</f>
        <v>1</v>
      </c>
      <c r="CT5" s="44" t="str">
        <f>AT5</f>
        <v>Equipe 01</v>
      </c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</row>
    <row r="6" spans="1:153" ht="16.5" customHeight="1" x14ac:dyDescent="0.25">
      <c r="A6" s="72"/>
      <c r="B6" s="118"/>
      <c r="C6" s="118"/>
      <c r="D6" s="118"/>
      <c r="E6" s="118"/>
      <c r="F6" s="118"/>
      <c r="G6" s="20"/>
      <c r="H6" s="20"/>
      <c r="I6" s="118"/>
      <c r="J6" s="118"/>
      <c r="K6" s="118"/>
      <c r="L6" s="118"/>
      <c r="M6" s="118"/>
      <c r="N6" s="71"/>
      <c r="O6" s="113"/>
      <c r="P6" s="114"/>
      <c r="Q6" s="114"/>
      <c r="R6" s="115"/>
      <c r="S6" s="126"/>
      <c r="T6" s="127"/>
      <c r="U6" s="24"/>
      <c r="V6" s="93" t="str">
        <f t="shared" si="0"/>
        <v>Equipe 02</v>
      </c>
      <c r="W6" s="93"/>
      <c r="X6" s="93"/>
      <c r="Y6" s="93"/>
      <c r="Z6" s="94"/>
      <c r="AA6" s="84">
        <f t="shared" si="1"/>
        <v>0</v>
      </c>
      <c r="AB6" s="85" t="str">
        <f t="shared" si="2"/>
        <v>u</v>
      </c>
      <c r="AC6" s="86">
        <f>IF(CR6=CR5,CS5,CS6)</f>
        <v>1</v>
      </c>
      <c r="AD6" s="87">
        <f t="shared" si="3"/>
        <v>0</v>
      </c>
      <c r="AE6" s="88">
        <f t="shared" si="4"/>
        <v>0</v>
      </c>
      <c r="AF6" s="88">
        <f t="shared" si="5"/>
        <v>0</v>
      </c>
      <c r="AG6" s="88">
        <f t="shared" si="6"/>
        <v>0</v>
      </c>
      <c r="AH6" s="88">
        <f t="shared" si="7"/>
        <v>0</v>
      </c>
      <c r="AI6" s="88">
        <f t="shared" si="8"/>
        <v>0</v>
      </c>
      <c r="AJ6" s="88">
        <f t="shared" si="9"/>
        <v>0</v>
      </c>
      <c r="AK6" s="89">
        <f t="shared" si="10"/>
        <v>0</v>
      </c>
      <c r="AL6" s="90">
        <f t="shared" si="11"/>
        <v>0</v>
      </c>
      <c r="AM6" s="88">
        <f t="shared" si="12"/>
        <v>0</v>
      </c>
      <c r="AN6" s="91">
        <f t="shared" ref="AN6:AN18" si="19">VLOOKUP(V6,$AT$5:$BP$18,20,0)</f>
        <v>0</v>
      </c>
      <c r="AO6" s="84">
        <f t="shared" si="13"/>
        <v>0</v>
      </c>
      <c r="AP6" s="88">
        <f t="shared" ref="AP6:AP18" si="20">VLOOKUP(V6,$AT$5:$BP$18,22,0)</f>
        <v>0</v>
      </c>
      <c r="AQ6" s="88">
        <f t="shared" si="14"/>
        <v>0</v>
      </c>
      <c r="AR6" s="48">
        <v>2</v>
      </c>
      <c r="AS6" s="48">
        <f t="shared" ref="AS6:AS18" si="21">BB6</f>
        <v>2</v>
      </c>
      <c r="AT6" s="155" t="str">
        <f>'J01'!AT6:AX6</f>
        <v>Equipe 02</v>
      </c>
      <c r="AU6" s="156"/>
      <c r="AV6" s="156"/>
      <c r="AW6" s="156"/>
      <c r="AX6" s="157"/>
      <c r="AY6" s="4">
        <f t="shared" si="15"/>
        <v>1</v>
      </c>
      <c r="AZ6" s="14">
        <f>'J13'!AY6-AY6</f>
        <v>0</v>
      </c>
      <c r="BA6" s="5" t="str">
        <f>IF(AY6&gt;'J13'!AY6,'J13'!$BA$20,IF(AY6='J13'!AY6,'J13'!$AZ$20,IF(AY6&lt;'J13'!AY6,'J13'!$AY$20)))</f>
        <v>u</v>
      </c>
      <c r="BB6" s="22">
        <f t="shared" ref="BB6:BB18" si="22">RANK(BR6,$BR$5:$BR$18)</f>
        <v>2</v>
      </c>
      <c r="BC6" s="14">
        <f>SUMPRODUCT(($B$5:$F$14=AT6)*($BW$5:$BW$14))+SUMPRODUCT(($I$5:$M$14=AT6)*($BX$5:$BX$14))+'J13'!BC6</f>
        <v>0</v>
      </c>
      <c r="BD6" s="14">
        <f>SUMPRODUCT(($B$5:$F$14=AT6)*($BY$5:$BY$14))+SUMPRODUCT(($I$5:$M$14=AT6)*($BZ$5:$BZ$14))+'J13'!BD6</f>
        <v>0</v>
      </c>
      <c r="BE6" s="14">
        <f>SUMPRODUCT(($B$5:$F$14=AT6)*($CA$5:$CA$14))+SUMPRODUCT(($I$5:$M$14=AT6)*($CB$5:$CB$14))+'J13'!BE6</f>
        <v>0</v>
      </c>
      <c r="BF6" s="14">
        <f>SUMPRODUCT(($B$5:$F$14=AT6)*($CC$5:$CC$14))+SUMPRODUCT(($I$5:$M$14=AT6)*($CD$5:$CD$14))+'J13'!BF6</f>
        <v>0</v>
      </c>
      <c r="BG6" s="14">
        <f>SUMPRODUCT(($B$5:$F$14=AT6)*($CE$5:$CE$14))+SUMPRODUCT(($I$5:$M$14=AT6)*($CF$5:$CF$14))+'J13'!BG6</f>
        <v>0</v>
      </c>
      <c r="BH6" s="14">
        <f>SUMPRODUCT(($B$5:$F$14=AT6)*($CG$5:$CG$14))+SUMPRODUCT(($I$5:$M$14=AT6)*($CH$5:$CH$14))+'J13'!BH6</f>
        <v>0</v>
      </c>
      <c r="BI6" s="14">
        <f>SUMPRODUCT(($B$5:$F$14=AT6)*($CI$5:$CI$14))+SUMPRODUCT(($I$5:$M$14=AT6)*($CJ$5:$CJ$14))+'J13'!BI6</f>
        <v>0</v>
      </c>
      <c r="BJ6" s="6">
        <f t="shared" ref="BJ6:BJ18" si="23">BH6-BI6</f>
        <v>0</v>
      </c>
      <c r="BK6" s="14">
        <f>SUMPRODUCT(($B$5:$F$14=AT6)*($CK$5:$CK$14))+'J13'!BK6</f>
        <v>0</v>
      </c>
      <c r="BL6" s="14">
        <f>SUMPRODUCT(($B$5:$F$14=AT6)*($CL$5:$CL$14))+'J13'!BL6</f>
        <v>0</v>
      </c>
      <c r="BM6" s="14">
        <f>SUMPRODUCT(($B$5:$F$14=AT6)*($CM$5:$CM$14))+'J13'!BM6</f>
        <v>0</v>
      </c>
      <c r="BN6" s="14">
        <f>SUMPRODUCT(($I$5:$M$14=AT6)*($CN$5:$CN$14))+'J13'!BN6</f>
        <v>0</v>
      </c>
      <c r="BO6" s="14">
        <f>SUMPRODUCT(($I$5:$M$14=AT6)*($CO$5:$CO$14))+'J13'!BO6</f>
        <v>0</v>
      </c>
      <c r="BP6" s="46">
        <f>SUMPRODUCT(($I$5:$M$14=AT6)*($CP$5:$CP$14))+'J13'!BP6</f>
        <v>0</v>
      </c>
      <c r="BQ6" s="44">
        <f t="shared" ref="BQ6:BQ18" si="24">SUM(BC6*1000+(BJ6)/100+(BH6)/1000)</f>
        <v>0</v>
      </c>
      <c r="BR6" s="64">
        <f>BQ6+0.0000013</f>
        <v>1.3E-6</v>
      </c>
      <c r="BS6" s="44">
        <f t="shared" ref="BS6:BS14" si="25">A6</f>
        <v>0</v>
      </c>
      <c r="BT6" s="44">
        <f t="shared" ref="BT6:BT14" si="26">N6</f>
        <v>0</v>
      </c>
      <c r="BU6" s="44">
        <f t="shared" ref="BU6:BU14" si="27">IF(G6="",0,IF(G6&gt;H6,3,IF(G6=H6,1,IF(G6&lt;H6,0))))</f>
        <v>0</v>
      </c>
      <c r="BV6" s="44">
        <f t="shared" ref="BV6:BV14" si="28">IF(H6="",0,IF(H6&gt;G6,3,IF(H6=G6,1,IF(H6&lt;G6,0))))</f>
        <v>0</v>
      </c>
      <c r="BW6" s="44">
        <f t="shared" ref="BW6:BW14" si="29">BU6-BS6</f>
        <v>0</v>
      </c>
      <c r="BX6" s="44">
        <f t="shared" ref="BX6:BX14" si="30">BV6-BT6</f>
        <v>0</v>
      </c>
      <c r="BY6" s="44">
        <f t="shared" ref="BY6:BY14" si="31">IF(G6="",0,1)</f>
        <v>0</v>
      </c>
      <c r="BZ6" s="44">
        <f t="shared" ref="BZ6:BZ14" si="32">IF(H6="",0,1)</f>
        <v>0</v>
      </c>
      <c r="CA6" s="44" t="b">
        <f t="shared" ref="CA6:CA14" si="33">IF(G6&lt;&gt;"",IF(G6&gt;H6,1))</f>
        <v>0</v>
      </c>
      <c r="CB6" s="44" t="b">
        <f t="shared" ref="CB6:CB14" si="34">IF(H6&lt;&gt;"",IF(H6&gt;G6,1))</f>
        <v>0</v>
      </c>
      <c r="CC6" s="44" t="b">
        <f t="shared" ref="CC6:CC14" si="35">IF(G6&lt;&gt;"",IF(G6=H6,1))</f>
        <v>0</v>
      </c>
      <c r="CD6" s="44" t="b">
        <f t="shared" ref="CD6:CD14" si="36">IF(H6&lt;&gt;"",IF(H6=G6,1))</f>
        <v>0</v>
      </c>
      <c r="CE6" s="44" t="b">
        <f t="shared" ref="CE6:CE14" si="37">IF(G6&lt;&gt;"",IF(G6&lt;H6,1))</f>
        <v>0</v>
      </c>
      <c r="CF6" s="44" t="b">
        <f t="shared" ref="CF6:CF14" si="38">IF(H6&lt;&gt;"",IF(H6&lt;G6,1))</f>
        <v>0</v>
      </c>
      <c r="CG6" s="44">
        <f t="shared" ref="CG6:CG14" si="39">G6</f>
        <v>0</v>
      </c>
      <c r="CH6" s="44">
        <f t="shared" ref="CH6:CH14" si="40">H6</f>
        <v>0</v>
      </c>
      <c r="CI6" s="44">
        <f t="shared" ref="CI6:CI14" si="41">H6</f>
        <v>0</v>
      </c>
      <c r="CJ6" s="44">
        <f t="shared" ref="CJ6:CJ14" si="42">G6</f>
        <v>0</v>
      </c>
      <c r="CK6" s="44" t="b">
        <f t="shared" ref="CK6:CK14" si="43">IF(G6&lt;&gt;"",IF(G6&gt;H6,1))</f>
        <v>0</v>
      </c>
      <c r="CL6" s="44" t="b">
        <f t="shared" ref="CL6:CL14" si="44">IF(G6&lt;&gt;"",IF(G6=H6,1))</f>
        <v>0</v>
      </c>
      <c r="CM6" s="44" t="b">
        <f t="shared" ref="CM6:CM14" si="45">IF(G6&lt;&gt;"",IF(G6&lt;H6,1))</f>
        <v>0</v>
      </c>
      <c r="CN6" s="44" t="b">
        <f t="shared" ref="CN6:CN14" si="46">IF(H6&lt;&gt;"",IF(H6&gt;G6,1))</f>
        <v>0</v>
      </c>
      <c r="CO6" s="44" t="b">
        <f t="shared" ref="CO6:CO14" si="47">IF(H6&lt;&gt;"",IF(H6=G6,1))</f>
        <v>0</v>
      </c>
      <c r="CP6" s="45" t="b">
        <f t="shared" ref="CP6:CP14" si="48">IF(H6&lt;&gt;"",IF(H6&lt;G6,1))</f>
        <v>0</v>
      </c>
      <c r="CQ6" s="44" t="str">
        <f t="shared" si="16"/>
        <v>Equipe 02</v>
      </c>
      <c r="CR6" s="44">
        <f t="shared" si="17"/>
        <v>0</v>
      </c>
      <c r="CS6" s="44">
        <f t="shared" si="18"/>
        <v>1</v>
      </c>
      <c r="CT6" s="44" t="str">
        <f t="shared" ref="CT6:CT18" si="49">AT6</f>
        <v>Equipe 02</v>
      </c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</row>
    <row r="7" spans="1:153" ht="16.5" customHeight="1" x14ac:dyDescent="0.25">
      <c r="A7" s="72"/>
      <c r="B7" s="118"/>
      <c r="C7" s="118"/>
      <c r="D7" s="118"/>
      <c r="E7" s="118"/>
      <c r="F7" s="118"/>
      <c r="G7" s="20"/>
      <c r="H7" s="20"/>
      <c r="I7" s="118"/>
      <c r="J7" s="118"/>
      <c r="K7" s="118"/>
      <c r="L7" s="118"/>
      <c r="M7" s="118"/>
      <c r="N7" s="71"/>
      <c r="O7" s="113"/>
      <c r="P7" s="114"/>
      <c r="Q7" s="114"/>
      <c r="R7" s="115"/>
      <c r="S7" s="126"/>
      <c r="T7" s="127"/>
      <c r="U7" s="24"/>
      <c r="V7" s="93" t="str">
        <f t="shared" si="0"/>
        <v>Equipe 03</v>
      </c>
      <c r="W7" s="93"/>
      <c r="X7" s="93"/>
      <c r="Y7" s="93"/>
      <c r="Z7" s="94"/>
      <c r="AA7" s="84">
        <f t="shared" si="1"/>
        <v>0</v>
      </c>
      <c r="AB7" s="85" t="str">
        <f t="shared" si="2"/>
        <v>u</v>
      </c>
      <c r="AC7" s="86">
        <f t="shared" ref="AC7:AC18" si="50">IF(CR7=CR6,CS6,CS7)</f>
        <v>1</v>
      </c>
      <c r="AD7" s="87">
        <f t="shared" si="3"/>
        <v>0</v>
      </c>
      <c r="AE7" s="88">
        <f t="shared" si="4"/>
        <v>0</v>
      </c>
      <c r="AF7" s="88">
        <f t="shared" si="5"/>
        <v>0</v>
      </c>
      <c r="AG7" s="88">
        <f t="shared" si="6"/>
        <v>0</v>
      </c>
      <c r="AH7" s="88">
        <f t="shared" si="7"/>
        <v>0</v>
      </c>
      <c r="AI7" s="88">
        <f t="shared" si="8"/>
        <v>0</v>
      </c>
      <c r="AJ7" s="88">
        <f t="shared" si="9"/>
        <v>0</v>
      </c>
      <c r="AK7" s="89">
        <f t="shared" si="10"/>
        <v>0</v>
      </c>
      <c r="AL7" s="90">
        <f t="shared" si="11"/>
        <v>0</v>
      </c>
      <c r="AM7" s="88">
        <f t="shared" si="12"/>
        <v>0</v>
      </c>
      <c r="AN7" s="91">
        <f t="shared" si="19"/>
        <v>0</v>
      </c>
      <c r="AO7" s="84">
        <f t="shared" si="13"/>
        <v>0</v>
      </c>
      <c r="AP7" s="88">
        <f t="shared" si="20"/>
        <v>0</v>
      </c>
      <c r="AQ7" s="88">
        <f t="shared" si="14"/>
        <v>0</v>
      </c>
      <c r="AR7" s="48">
        <v>3</v>
      </c>
      <c r="AS7" s="48">
        <f t="shared" si="21"/>
        <v>3</v>
      </c>
      <c r="AT7" s="155" t="str">
        <f>'J01'!AT7:AX7</f>
        <v>Equipe 03</v>
      </c>
      <c r="AU7" s="156"/>
      <c r="AV7" s="156"/>
      <c r="AW7" s="156"/>
      <c r="AX7" s="157"/>
      <c r="AY7" s="4">
        <f t="shared" si="15"/>
        <v>1</v>
      </c>
      <c r="AZ7" s="14">
        <f>'J13'!AY7-AY7</f>
        <v>0</v>
      </c>
      <c r="BA7" s="5" t="str">
        <f>IF(AY7&gt;'J13'!AY7,'J13'!$BA$20,IF(AY7='J13'!AY7,'J13'!$AZ$20,IF(AY7&lt;'J13'!AY7,'J13'!$AY$20)))</f>
        <v>u</v>
      </c>
      <c r="BB7" s="22">
        <f t="shared" si="22"/>
        <v>3</v>
      </c>
      <c r="BC7" s="14">
        <f>SUMPRODUCT(($B$5:$F$14=AT7)*($BW$5:$BW$14))+SUMPRODUCT(($I$5:$M$14=AT7)*($BX$5:$BX$14))+'J13'!BC7</f>
        <v>0</v>
      </c>
      <c r="BD7" s="14">
        <f>SUMPRODUCT(($B$5:$F$14=AT7)*($BY$5:$BY$14))+SUMPRODUCT(($I$5:$M$14=AT7)*($BZ$5:$BZ$14))+'J13'!BD7</f>
        <v>0</v>
      </c>
      <c r="BE7" s="14">
        <f>SUMPRODUCT(($B$5:$F$14=AT7)*($CA$5:$CA$14))+SUMPRODUCT(($I$5:$M$14=AT7)*($CB$5:$CB$14))+'J13'!BE7</f>
        <v>0</v>
      </c>
      <c r="BF7" s="14">
        <f>SUMPRODUCT(($B$5:$F$14=AT7)*($CC$5:$CC$14))+SUMPRODUCT(($I$5:$M$14=AT7)*($CD$5:$CD$14))+'J13'!BF7</f>
        <v>0</v>
      </c>
      <c r="BG7" s="14">
        <f>SUMPRODUCT(($B$5:$F$14=AT7)*($CE$5:$CE$14))+SUMPRODUCT(($I$5:$M$14=AT7)*($CF$5:$CF$14))+'J13'!BG7</f>
        <v>0</v>
      </c>
      <c r="BH7" s="14">
        <f>SUMPRODUCT(($B$5:$F$14=AT7)*($CG$5:$CG$14))+SUMPRODUCT(($I$5:$M$14=AT7)*($CH$5:$CH$14))+'J13'!BH7</f>
        <v>0</v>
      </c>
      <c r="BI7" s="14">
        <f>SUMPRODUCT(($B$5:$F$14=AT7)*($CI$5:$CI$14))+SUMPRODUCT(($I$5:$M$14=AT7)*($CJ$5:$CJ$14))+'J13'!BI7</f>
        <v>0</v>
      </c>
      <c r="BJ7" s="6">
        <f t="shared" si="23"/>
        <v>0</v>
      </c>
      <c r="BK7" s="14">
        <f>SUMPRODUCT(($B$5:$F$14=AT7)*($CK$5:$CK$14))+'J13'!BK7</f>
        <v>0</v>
      </c>
      <c r="BL7" s="14">
        <f>SUMPRODUCT(($B$5:$F$14=AT7)*($CL$5:$CL$14))+'J13'!BL7</f>
        <v>0</v>
      </c>
      <c r="BM7" s="14">
        <f>SUMPRODUCT(($B$5:$F$14=AT7)*($CM$5:$CM$14))+'J13'!BM7</f>
        <v>0</v>
      </c>
      <c r="BN7" s="14">
        <f>SUMPRODUCT(($I$5:$M$14=AT7)*($CN$5:$CN$14))+'J13'!BN7</f>
        <v>0</v>
      </c>
      <c r="BO7" s="14">
        <f>SUMPRODUCT(($I$5:$M$14=AT7)*($CO$5:$CO$14))+'J13'!BO7</f>
        <v>0</v>
      </c>
      <c r="BP7" s="46">
        <f>SUMPRODUCT(($I$5:$M$14=AT7)*($CP$5:$CP$14))+'J13'!BP7</f>
        <v>0</v>
      </c>
      <c r="BQ7" s="44">
        <f t="shared" si="24"/>
        <v>0</v>
      </c>
      <c r="BR7" s="64">
        <f>BQ7+0.0000012</f>
        <v>1.1999999999999999E-6</v>
      </c>
      <c r="BS7" s="44">
        <f t="shared" si="25"/>
        <v>0</v>
      </c>
      <c r="BT7" s="44">
        <f t="shared" si="26"/>
        <v>0</v>
      </c>
      <c r="BU7" s="44">
        <f t="shared" si="27"/>
        <v>0</v>
      </c>
      <c r="BV7" s="44">
        <f t="shared" si="28"/>
        <v>0</v>
      </c>
      <c r="BW7" s="44">
        <f t="shared" si="29"/>
        <v>0</v>
      </c>
      <c r="BX7" s="44">
        <f t="shared" si="30"/>
        <v>0</v>
      </c>
      <c r="BY7" s="44">
        <f t="shared" si="31"/>
        <v>0</v>
      </c>
      <c r="BZ7" s="44">
        <f t="shared" si="32"/>
        <v>0</v>
      </c>
      <c r="CA7" s="44" t="b">
        <f t="shared" si="33"/>
        <v>0</v>
      </c>
      <c r="CB7" s="44" t="b">
        <f t="shared" si="34"/>
        <v>0</v>
      </c>
      <c r="CC7" s="44" t="b">
        <f t="shared" si="35"/>
        <v>0</v>
      </c>
      <c r="CD7" s="44" t="b">
        <f t="shared" si="36"/>
        <v>0</v>
      </c>
      <c r="CE7" s="44" t="b">
        <f t="shared" si="37"/>
        <v>0</v>
      </c>
      <c r="CF7" s="44" t="b">
        <f t="shared" si="38"/>
        <v>0</v>
      </c>
      <c r="CG7" s="44">
        <f t="shared" si="39"/>
        <v>0</v>
      </c>
      <c r="CH7" s="44">
        <f t="shared" si="40"/>
        <v>0</v>
      </c>
      <c r="CI7" s="44">
        <f t="shared" si="41"/>
        <v>0</v>
      </c>
      <c r="CJ7" s="44">
        <f t="shared" si="42"/>
        <v>0</v>
      </c>
      <c r="CK7" s="44" t="b">
        <f t="shared" si="43"/>
        <v>0</v>
      </c>
      <c r="CL7" s="44" t="b">
        <f t="shared" si="44"/>
        <v>0</v>
      </c>
      <c r="CM7" s="44" t="b">
        <f t="shared" si="45"/>
        <v>0</v>
      </c>
      <c r="CN7" s="44" t="b">
        <f t="shared" si="46"/>
        <v>0</v>
      </c>
      <c r="CO7" s="44" t="b">
        <f t="shared" si="47"/>
        <v>0</v>
      </c>
      <c r="CP7" s="45" t="b">
        <f t="shared" si="48"/>
        <v>0</v>
      </c>
      <c r="CQ7" s="44" t="str">
        <f t="shared" si="16"/>
        <v>Equipe 03</v>
      </c>
      <c r="CR7" s="44">
        <f t="shared" si="17"/>
        <v>0</v>
      </c>
      <c r="CS7" s="44">
        <f t="shared" si="18"/>
        <v>1</v>
      </c>
      <c r="CT7" s="44" t="str">
        <f t="shared" si="49"/>
        <v>Equipe 03</v>
      </c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</row>
    <row r="8" spans="1:153" ht="16.5" customHeight="1" x14ac:dyDescent="0.25">
      <c r="A8" s="72"/>
      <c r="B8" s="118"/>
      <c r="C8" s="118"/>
      <c r="D8" s="118"/>
      <c r="E8" s="118"/>
      <c r="F8" s="118"/>
      <c r="G8" s="20"/>
      <c r="H8" s="20"/>
      <c r="I8" s="118"/>
      <c r="J8" s="118"/>
      <c r="K8" s="118"/>
      <c r="L8" s="118"/>
      <c r="M8" s="118"/>
      <c r="N8" s="71"/>
      <c r="O8" s="113"/>
      <c r="P8" s="114"/>
      <c r="Q8" s="114"/>
      <c r="R8" s="115"/>
      <c r="S8" s="126"/>
      <c r="T8" s="127"/>
      <c r="U8" s="24"/>
      <c r="V8" s="93" t="str">
        <f t="shared" si="0"/>
        <v>Equipe 04</v>
      </c>
      <c r="W8" s="93"/>
      <c r="X8" s="93"/>
      <c r="Y8" s="93"/>
      <c r="Z8" s="94"/>
      <c r="AA8" s="84">
        <f t="shared" si="1"/>
        <v>0</v>
      </c>
      <c r="AB8" s="85" t="str">
        <f t="shared" si="2"/>
        <v>u</v>
      </c>
      <c r="AC8" s="86">
        <f t="shared" si="50"/>
        <v>1</v>
      </c>
      <c r="AD8" s="87">
        <f t="shared" si="3"/>
        <v>0</v>
      </c>
      <c r="AE8" s="88">
        <f t="shared" si="4"/>
        <v>0</v>
      </c>
      <c r="AF8" s="88">
        <f t="shared" si="5"/>
        <v>0</v>
      </c>
      <c r="AG8" s="88">
        <f t="shared" si="6"/>
        <v>0</v>
      </c>
      <c r="AH8" s="88">
        <f t="shared" si="7"/>
        <v>0</v>
      </c>
      <c r="AI8" s="88">
        <f t="shared" si="8"/>
        <v>0</v>
      </c>
      <c r="AJ8" s="88">
        <f t="shared" si="9"/>
        <v>0</v>
      </c>
      <c r="AK8" s="89">
        <f t="shared" si="10"/>
        <v>0</v>
      </c>
      <c r="AL8" s="90">
        <f t="shared" si="11"/>
        <v>0</v>
      </c>
      <c r="AM8" s="88">
        <f t="shared" si="12"/>
        <v>0</v>
      </c>
      <c r="AN8" s="91">
        <f t="shared" si="19"/>
        <v>0</v>
      </c>
      <c r="AO8" s="84">
        <f t="shared" si="13"/>
        <v>0</v>
      </c>
      <c r="AP8" s="88">
        <f t="shared" si="20"/>
        <v>0</v>
      </c>
      <c r="AQ8" s="88">
        <f t="shared" si="14"/>
        <v>0</v>
      </c>
      <c r="AR8" s="48">
        <v>4</v>
      </c>
      <c r="AS8" s="48">
        <f t="shared" si="21"/>
        <v>4</v>
      </c>
      <c r="AT8" s="155" t="str">
        <f>'J01'!AT8:AX8</f>
        <v>Equipe 04</v>
      </c>
      <c r="AU8" s="156"/>
      <c r="AV8" s="156"/>
      <c r="AW8" s="156"/>
      <c r="AX8" s="157"/>
      <c r="AY8" s="4">
        <f t="shared" si="15"/>
        <v>1</v>
      </c>
      <c r="AZ8" s="14">
        <f>'J13'!AY8-AY8</f>
        <v>0</v>
      </c>
      <c r="BA8" s="5" t="str">
        <f>IF(AY8&gt;'J13'!AY8,'J13'!$BA$20,IF(AY8='J13'!AY8,'J13'!$AZ$20,IF(AY8&lt;'J13'!AY8,'J13'!$AY$20)))</f>
        <v>u</v>
      </c>
      <c r="BB8" s="22">
        <f t="shared" si="22"/>
        <v>4</v>
      </c>
      <c r="BC8" s="14">
        <f>SUMPRODUCT(($B$5:$F$14=AT8)*($BW$5:$BW$14))+SUMPRODUCT(($I$5:$M$14=AT8)*($BX$5:$BX$14))+'J13'!BC8</f>
        <v>0</v>
      </c>
      <c r="BD8" s="14">
        <f>SUMPRODUCT(($B$5:$F$14=AT8)*($BY$5:$BY$14))+SUMPRODUCT(($I$5:$M$14=AT8)*($BZ$5:$BZ$14))+'J13'!BD8</f>
        <v>0</v>
      </c>
      <c r="BE8" s="14">
        <f>SUMPRODUCT(($B$5:$F$14=AT8)*($CA$5:$CA$14))+SUMPRODUCT(($I$5:$M$14=AT8)*($CB$5:$CB$14))+'J13'!BE8</f>
        <v>0</v>
      </c>
      <c r="BF8" s="14">
        <f>SUMPRODUCT(($B$5:$F$14=AT8)*($CC$5:$CC$14))+SUMPRODUCT(($I$5:$M$14=AT8)*($CD$5:$CD$14))+'J13'!BF8</f>
        <v>0</v>
      </c>
      <c r="BG8" s="14">
        <f>SUMPRODUCT(($B$5:$F$14=AT8)*($CE$5:$CE$14))+SUMPRODUCT(($I$5:$M$14=AT8)*($CF$5:$CF$14))+'J13'!BG8</f>
        <v>0</v>
      </c>
      <c r="BH8" s="14">
        <f>SUMPRODUCT(($B$5:$F$14=AT8)*($CG$5:$CG$14))+SUMPRODUCT(($I$5:$M$14=AT8)*($CH$5:$CH$14))+'J13'!BH8</f>
        <v>0</v>
      </c>
      <c r="BI8" s="14">
        <f>SUMPRODUCT(($B$5:$F$14=AT8)*($CI$5:$CI$14))+SUMPRODUCT(($I$5:$M$14=AT8)*($CJ$5:$CJ$14))+'J13'!BI8</f>
        <v>0</v>
      </c>
      <c r="BJ8" s="6">
        <f t="shared" si="23"/>
        <v>0</v>
      </c>
      <c r="BK8" s="14">
        <f>SUMPRODUCT(($B$5:$F$14=AT8)*($CK$5:$CK$14))+'J13'!BK8</f>
        <v>0</v>
      </c>
      <c r="BL8" s="14">
        <f>SUMPRODUCT(($B$5:$F$14=AT8)*($CL$5:$CL$14))+'J13'!BL8</f>
        <v>0</v>
      </c>
      <c r="BM8" s="14">
        <f>SUMPRODUCT(($B$5:$F$14=AT8)*($CM$5:$CM$14))+'J13'!BM8</f>
        <v>0</v>
      </c>
      <c r="BN8" s="14">
        <f>SUMPRODUCT(($I$5:$M$14=AT8)*($CN$5:$CN$14))+'J13'!BN8</f>
        <v>0</v>
      </c>
      <c r="BO8" s="14">
        <f>SUMPRODUCT(($I$5:$M$14=AT8)*($CO$5:$CO$14))+'J13'!BO8</f>
        <v>0</v>
      </c>
      <c r="BP8" s="46">
        <f>SUMPRODUCT(($I$5:$M$14=AT8)*($CP$5:$CP$14))+'J13'!BP8</f>
        <v>0</v>
      </c>
      <c r="BQ8" s="44">
        <f t="shared" si="24"/>
        <v>0</v>
      </c>
      <c r="BR8" s="64">
        <f>BQ8+0.0000011</f>
        <v>1.1000000000000001E-6</v>
      </c>
      <c r="BS8" s="44">
        <f t="shared" si="25"/>
        <v>0</v>
      </c>
      <c r="BT8" s="44">
        <f t="shared" si="26"/>
        <v>0</v>
      </c>
      <c r="BU8" s="44">
        <f t="shared" si="27"/>
        <v>0</v>
      </c>
      <c r="BV8" s="44">
        <f t="shared" si="28"/>
        <v>0</v>
      </c>
      <c r="BW8" s="44">
        <f t="shared" si="29"/>
        <v>0</v>
      </c>
      <c r="BX8" s="44">
        <f t="shared" si="30"/>
        <v>0</v>
      </c>
      <c r="BY8" s="44">
        <f t="shared" si="31"/>
        <v>0</v>
      </c>
      <c r="BZ8" s="44">
        <f t="shared" si="32"/>
        <v>0</v>
      </c>
      <c r="CA8" s="44" t="b">
        <f t="shared" si="33"/>
        <v>0</v>
      </c>
      <c r="CB8" s="44" t="b">
        <f t="shared" si="34"/>
        <v>0</v>
      </c>
      <c r="CC8" s="44" t="b">
        <f t="shared" si="35"/>
        <v>0</v>
      </c>
      <c r="CD8" s="44" t="b">
        <f t="shared" si="36"/>
        <v>0</v>
      </c>
      <c r="CE8" s="44" t="b">
        <f t="shared" si="37"/>
        <v>0</v>
      </c>
      <c r="CF8" s="44" t="b">
        <f t="shared" si="38"/>
        <v>0</v>
      </c>
      <c r="CG8" s="44">
        <f t="shared" si="39"/>
        <v>0</v>
      </c>
      <c r="CH8" s="44">
        <f t="shared" si="40"/>
        <v>0</v>
      </c>
      <c r="CI8" s="44">
        <f t="shared" si="41"/>
        <v>0</v>
      </c>
      <c r="CJ8" s="44">
        <f t="shared" si="42"/>
        <v>0</v>
      </c>
      <c r="CK8" s="44" t="b">
        <f t="shared" si="43"/>
        <v>0</v>
      </c>
      <c r="CL8" s="44" t="b">
        <f t="shared" si="44"/>
        <v>0</v>
      </c>
      <c r="CM8" s="44" t="b">
        <f t="shared" si="45"/>
        <v>0</v>
      </c>
      <c r="CN8" s="44" t="b">
        <f t="shared" si="46"/>
        <v>0</v>
      </c>
      <c r="CO8" s="44" t="b">
        <f t="shared" si="47"/>
        <v>0</v>
      </c>
      <c r="CP8" s="45" t="b">
        <f t="shared" si="48"/>
        <v>0</v>
      </c>
      <c r="CQ8" s="44" t="str">
        <f t="shared" si="16"/>
        <v>Equipe 04</v>
      </c>
      <c r="CR8" s="44">
        <f t="shared" si="17"/>
        <v>0</v>
      </c>
      <c r="CS8" s="44">
        <f t="shared" si="18"/>
        <v>1</v>
      </c>
      <c r="CT8" s="44" t="str">
        <f t="shared" si="49"/>
        <v>Equipe 04</v>
      </c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</row>
    <row r="9" spans="1:153" ht="16.5" customHeight="1" x14ac:dyDescent="0.25">
      <c r="A9" s="72"/>
      <c r="B9" s="118"/>
      <c r="C9" s="118"/>
      <c r="D9" s="118"/>
      <c r="E9" s="118"/>
      <c r="F9" s="118"/>
      <c r="G9" s="20"/>
      <c r="H9" s="20"/>
      <c r="I9" s="118"/>
      <c r="J9" s="118"/>
      <c r="K9" s="118"/>
      <c r="L9" s="118"/>
      <c r="M9" s="118"/>
      <c r="N9" s="71"/>
      <c r="O9" s="113"/>
      <c r="P9" s="114"/>
      <c r="Q9" s="114"/>
      <c r="R9" s="115"/>
      <c r="S9" s="126"/>
      <c r="T9" s="127"/>
      <c r="U9" s="24"/>
      <c r="V9" s="93" t="str">
        <f t="shared" si="0"/>
        <v>Equipe 05</v>
      </c>
      <c r="W9" s="93"/>
      <c r="X9" s="93"/>
      <c r="Y9" s="93"/>
      <c r="Z9" s="94"/>
      <c r="AA9" s="84">
        <f t="shared" si="1"/>
        <v>0</v>
      </c>
      <c r="AB9" s="85" t="str">
        <f t="shared" si="2"/>
        <v>u</v>
      </c>
      <c r="AC9" s="86">
        <f t="shared" si="50"/>
        <v>1</v>
      </c>
      <c r="AD9" s="87">
        <f t="shared" si="3"/>
        <v>0</v>
      </c>
      <c r="AE9" s="88">
        <f t="shared" si="4"/>
        <v>0</v>
      </c>
      <c r="AF9" s="88">
        <f t="shared" si="5"/>
        <v>0</v>
      </c>
      <c r="AG9" s="88">
        <f t="shared" si="6"/>
        <v>0</v>
      </c>
      <c r="AH9" s="88">
        <f t="shared" si="7"/>
        <v>0</v>
      </c>
      <c r="AI9" s="88">
        <f t="shared" si="8"/>
        <v>0</v>
      </c>
      <c r="AJ9" s="88">
        <f t="shared" si="9"/>
        <v>0</v>
      </c>
      <c r="AK9" s="89">
        <f t="shared" si="10"/>
        <v>0</v>
      </c>
      <c r="AL9" s="90">
        <f t="shared" si="11"/>
        <v>0</v>
      </c>
      <c r="AM9" s="88">
        <f t="shared" si="12"/>
        <v>0</v>
      </c>
      <c r="AN9" s="91">
        <f t="shared" si="19"/>
        <v>0</v>
      </c>
      <c r="AO9" s="84">
        <f t="shared" si="13"/>
        <v>0</v>
      </c>
      <c r="AP9" s="88">
        <f t="shared" si="20"/>
        <v>0</v>
      </c>
      <c r="AQ9" s="88">
        <f t="shared" si="14"/>
        <v>0</v>
      </c>
      <c r="AR9" s="48">
        <v>5</v>
      </c>
      <c r="AS9" s="48">
        <f t="shared" si="21"/>
        <v>5</v>
      </c>
      <c r="AT9" s="155" t="str">
        <f>'J01'!AT9:AX9</f>
        <v>Equipe 05</v>
      </c>
      <c r="AU9" s="156"/>
      <c r="AV9" s="156"/>
      <c r="AW9" s="156"/>
      <c r="AX9" s="157"/>
      <c r="AY9" s="4">
        <f t="shared" si="15"/>
        <v>1</v>
      </c>
      <c r="AZ9" s="14">
        <f>'J13'!AY9-AY9</f>
        <v>0</v>
      </c>
      <c r="BA9" s="5" t="str">
        <f>IF(AY9&gt;'J13'!AY9,'J13'!$BA$20,IF(AY9='J13'!AY9,'J13'!$AZ$20,IF(AY9&lt;'J13'!AY9,'J13'!$AY$20)))</f>
        <v>u</v>
      </c>
      <c r="BB9" s="22">
        <f t="shared" si="22"/>
        <v>5</v>
      </c>
      <c r="BC9" s="14">
        <f>SUMPRODUCT(($B$5:$F$14=AT9)*($BW$5:$BW$14))+SUMPRODUCT(($I$5:$M$14=AT9)*($BX$5:$BX$14))+'J13'!BC9</f>
        <v>0</v>
      </c>
      <c r="BD9" s="14">
        <f>SUMPRODUCT(($B$5:$F$14=AT9)*($BY$5:$BY$14))+SUMPRODUCT(($I$5:$M$14=AT9)*($BZ$5:$BZ$14))+'J13'!BD9</f>
        <v>0</v>
      </c>
      <c r="BE9" s="14">
        <f>SUMPRODUCT(($B$5:$F$14=AT9)*($CA$5:$CA$14))+SUMPRODUCT(($I$5:$M$14=AT9)*($CB$5:$CB$14))+'J13'!BE9</f>
        <v>0</v>
      </c>
      <c r="BF9" s="14">
        <f>SUMPRODUCT(($B$5:$F$14=AT9)*($CC$5:$CC$14))+SUMPRODUCT(($I$5:$M$14=AT9)*($CD$5:$CD$14))+'J13'!BF9</f>
        <v>0</v>
      </c>
      <c r="BG9" s="14">
        <f>SUMPRODUCT(($B$5:$F$14=AT9)*($CE$5:$CE$14))+SUMPRODUCT(($I$5:$M$14=AT9)*($CF$5:$CF$14))+'J13'!BG9</f>
        <v>0</v>
      </c>
      <c r="BH9" s="14">
        <f>SUMPRODUCT(($B$5:$F$14=AT9)*($CG$5:$CG$14))+SUMPRODUCT(($I$5:$M$14=AT9)*($CH$5:$CH$14))+'J13'!BH9</f>
        <v>0</v>
      </c>
      <c r="BI9" s="14">
        <f>SUMPRODUCT(($B$5:$F$14=AT9)*($CI$5:$CI$14))+SUMPRODUCT(($I$5:$M$14=AT9)*($CJ$5:$CJ$14))+'J13'!BI9</f>
        <v>0</v>
      </c>
      <c r="BJ9" s="6">
        <f t="shared" si="23"/>
        <v>0</v>
      </c>
      <c r="BK9" s="14">
        <f>SUMPRODUCT(($B$5:$F$14=AT9)*($CK$5:$CK$14))+'J13'!BK9</f>
        <v>0</v>
      </c>
      <c r="BL9" s="14">
        <f>SUMPRODUCT(($B$5:$F$14=AT9)*($CL$5:$CL$14))+'J13'!BL9</f>
        <v>0</v>
      </c>
      <c r="BM9" s="14">
        <f>SUMPRODUCT(($B$5:$F$14=AT9)*($CM$5:$CM$14))+'J13'!BM9</f>
        <v>0</v>
      </c>
      <c r="BN9" s="14">
        <f>SUMPRODUCT(($I$5:$M$14=AT9)*($CN$5:$CN$14))+'J13'!BN9</f>
        <v>0</v>
      </c>
      <c r="BO9" s="14">
        <f>SUMPRODUCT(($I$5:$M$14=AT9)*($CO$5:$CO$14))+'J13'!BO9</f>
        <v>0</v>
      </c>
      <c r="BP9" s="46">
        <f>SUMPRODUCT(($I$5:$M$14=AT9)*($CP$5:$CP$14))+'J13'!BP9</f>
        <v>0</v>
      </c>
      <c r="BQ9" s="44">
        <f t="shared" si="24"/>
        <v>0</v>
      </c>
      <c r="BR9" s="64">
        <f>BQ9+0.000001</f>
        <v>9.9999999999999995E-7</v>
      </c>
      <c r="BS9" s="44">
        <f t="shared" si="25"/>
        <v>0</v>
      </c>
      <c r="BT9" s="44">
        <f t="shared" si="26"/>
        <v>0</v>
      </c>
      <c r="BU9" s="44">
        <f t="shared" si="27"/>
        <v>0</v>
      </c>
      <c r="BV9" s="44">
        <f t="shared" si="28"/>
        <v>0</v>
      </c>
      <c r="BW9" s="44">
        <f t="shared" si="29"/>
        <v>0</v>
      </c>
      <c r="BX9" s="44">
        <f t="shared" si="30"/>
        <v>0</v>
      </c>
      <c r="BY9" s="44">
        <f t="shared" si="31"/>
        <v>0</v>
      </c>
      <c r="BZ9" s="44">
        <f t="shared" si="32"/>
        <v>0</v>
      </c>
      <c r="CA9" s="44" t="b">
        <f t="shared" si="33"/>
        <v>0</v>
      </c>
      <c r="CB9" s="44" t="b">
        <f t="shared" si="34"/>
        <v>0</v>
      </c>
      <c r="CC9" s="44" t="b">
        <f t="shared" si="35"/>
        <v>0</v>
      </c>
      <c r="CD9" s="44" t="b">
        <f t="shared" si="36"/>
        <v>0</v>
      </c>
      <c r="CE9" s="44" t="b">
        <f t="shared" si="37"/>
        <v>0</v>
      </c>
      <c r="CF9" s="44" t="b">
        <f t="shared" si="38"/>
        <v>0</v>
      </c>
      <c r="CG9" s="44">
        <f t="shared" si="39"/>
        <v>0</v>
      </c>
      <c r="CH9" s="44">
        <f t="shared" si="40"/>
        <v>0</v>
      </c>
      <c r="CI9" s="44">
        <f t="shared" si="41"/>
        <v>0</v>
      </c>
      <c r="CJ9" s="44">
        <f t="shared" si="42"/>
        <v>0</v>
      </c>
      <c r="CK9" s="44" t="b">
        <f t="shared" si="43"/>
        <v>0</v>
      </c>
      <c r="CL9" s="44" t="b">
        <f t="shared" si="44"/>
        <v>0</v>
      </c>
      <c r="CM9" s="44" t="b">
        <f t="shared" si="45"/>
        <v>0</v>
      </c>
      <c r="CN9" s="44" t="b">
        <f t="shared" si="46"/>
        <v>0</v>
      </c>
      <c r="CO9" s="44" t="b">
        <f t="shared" si="47"/>
        <v>0</v>
      </c>
      <c r="CP9" s="45" t="b">
        <f t="shared" si="48"/>
        <v>0</v>
      </c>
      <c r="CQ9" s="44" t="str">
        <f t="shared" si="16"/>
        <v>Equipe 05</v>
      </c>
      <c r="CR9" s="44">
        <f t="shared" si="17"/>
        <v>0</v>
      </c>
      <c r="CS9" s="44">
        <f t="shared" si="18"/>
        <v>1</v>
      </c>
      <c r="CT9" s="44" t="str">
        <f t="shared" si="49"/>
        <v>Equipe 05</v>
      </c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</row>
    <row r="10" spans="1:153" ht="16.5" customHeight="1" x14ac:dyDescent="0.25">
      <c r="A10" s="72"/>
      <c r="B10" s="118"/>
      <c r="C10" s="118"/>
      <c r="D10" s="118"/>
      <c r="E10" s="118"/>
      <c r="F10" s="118"/>
      <c r="G10" s="20"/>
      <c r="H10" s="20"/>
      <c r="I10" s="118"/>
      <c r="J10" s="118"/>
      <c r="K10" s="118"/>
      <c r="L10" s="118"/>
      <c r="M10" s="118"/>
      <c r="N10" s="71"/>
      <c r="O10" s="113"/>
      <c r="P10" s="114"/>
      <c r="Q10" s="114"/>
      <c r="R10" s="115"/>
      <c r="S10" s="126"/>
      <c r="T10" s="127"/>
      <c r="U10" s="24"/>
      <c r="V10" s="93" t="str">
        <f t="shared" si="0"/>
        <v>Equipe 06</v>
      </c>
      <c r="W10" s="93"/>
      <c r="X10" s="93"/>
      <c r="Y10" s="93"/>
      <c r="Z10" s="94"/>
      <c r="AA10" s="84">
        <f t="shared" si="1"/>
        <v>0</v>
      </c>
      <c r="AB10" s="85" t="str">
        <f t="shared" si="2"/>
        <v>u</v>
      </c>
      <c r="AC10" s="86">
        <f t="shared" si="50"/>
        <v>1</v>
      </c>
      <c r="AD10" s="87">
        <f t="shared" si="3"/>
        <v>0</v>
      </c>
      <c r="AE10" s="88">
        <f t="shared" si="4"/>
        <v>0</v>
      </c>
      <c r="AF10" s="88">
        <f t="shared" si="5"/>
        <v>0</v>
      </c>
      <c r="AG10" s="88">
        <f t="shared" si="6"/>
        <v>0</v>
      </c>
      <c r="AH10" s="88">
        <f t="shared" si="7"/>
        <v>0</v>
      </c>
      <c r="AI10" s="88">
        <f t="shared" si="8"/>
        <v>0</v>
      </c>
      <c r="AJ10" s="88">
        <f t="shared" si="9"/>
        <v>0</v>
      </c>
      <c r="AK10" s="89">
        <f t="shared" si="10"/>
        <v>0</v>
      </c>
      <c r="AL10" s="90">
        <f t="shared" si="11"/>
        <v>0</v>
      </c>
      <c r="AM10" s="88">
        <f t="shared" si="12"/>
        <v>0</v>
      </c>
      <c r="AN10" s="91">
        <f t="shared" si="19"/>
        <v>0</v>
      </c>
      <c r="AO10" s="84">
        <f t="shared" si="13"/>
        <v>0</v>
      </c>
      <c r="AP10" s="88">
        <f t="shared" si="20"/>
        <v>0</v>
      </c>
      <c r="AQ10" s="88">
        <f t="shared" si="14"/>
        <v>0</v>
      </c>
      <c r="AR10" s="48">
        <v>6</v>
      </c>
      <c r="AS10" s="48">
        <f t="shared" si="21"/>
        <v>6</v>
      </c>
      <c r="AT10" s="155" t="str">
        <f>'J01'!AT10:AX10</f>
        <v>Equipe 06</v>
      </c>
      <c r="AU10" s="156"/>
      <c r="AV10" s="156"/>
      <c r="AW10" s="156"/>
      <c r="AX10" s="157"/>
      <c r="AY10" s="4">
        <f t="shared" si="15"/>
        <v>1</v>
      </c>
      <c r="AZ10" s="14">
        <f>'J13'!AY10-AY10</f>
        <v>0</v>
      </c>
      <c r="BA10" s="5" t="str">
        <f>IF(AY10&gt;'J13'!AY10,'J13'!$BA$20,IF(AY10='J13'!AY10,'J13'!$AZ$20,IF(AY10&lt;'J13'!AY10,'J13'!$AY$20)))</f>
        <v>u</v>
      </c>
      <c r="BB10" s="22">
        <f t="shared" si="22"/>
        <v>6</v>
      </c>
      <c r="BC10" s="14">
        <f>SUMPRODUCT(($B$5:$F$14=AT10)*($BW$5:$BW$14))+SUMPRODUCT(($I$5:$M$14=AT10)*($BX$5:$BX$14))+'J13'!BC10</f>
        <v>0</v>
      </c>
      <c r="BD10" s="14">
        <f>SUMPRODUCT(($B$5:$F$14=AT10)*($BY$5:$BY$14))+SUMPRODUCT(($I$5:$M$14=AT10)*($BZ$5:$BZ$14))+'J13'!BD10</f>
        <v>0</v>
      </c>
      <c r="BE10" s="14">
        <f>SUMPRODUCT(($B$5:$F$14=AT10)*($CA$5:$CA$14))+SUMPRODUCT(($I$5:$M$14=AT10)*($CB$5:$CB$14))+'J13'!BE10</f>
        <v>0</v>
      </c>
      <c r="BF10" s="14">
        <f>SUMPRODUCT(($B$5:$F$14=AT10)*($CC$5:$CC$14))+SUMPRODUCT(($I$5:$M$14=AT10)*($CD$5:$CD$14))+'J13'!BF10</f>
        <v>0</v>
      </c>
      <c r="BG10" s="14">
        <f>SUMPRODUCT(($B$5:$F$14=AT10)*($CE$5:$CE$14))+SUMPRODUCT(($I$5:$M$14=AT10)*($CF$5:$CF$14))+'J13'!BG10</f>
        <v>0</v>
      </c>
      <c r="BH10" s="14">
        <f>SUMPRODUCT(($B$5:$F$14=AT10)*($CG$5:$CG$14))+SUMPRODUCT(($I$5:$M$14=AT10)*($CH$5:$CH$14))+'J13'!BH10</f>
        <v>0</v>
      </c>
      <c r="BI10" s="14">
        <f>SUMPRODUCT(($B$5:$F$14=AT10)*($CI$5:$CI$14))+SUMPRODUCT(($I$5:$M$14=AT10)*($CJ$5:$CJ$14))+'J13'!BI10</f>
        <v>0</v>
      </c>
      <c r="BJ10" s="6">
        <f t="shared" si="23"/>
        <v>0</v>
      </c>
      <c r="BK10" s="14">
        <f>SUMPRODUCT(($B$5:$F$14=AT10)*($CK$5:$CK$14))+'J13'!BK10</f>
        <v>0</v>
      </c>
      <c r="BL10" s="14">
        <f>SUMPRODUCT(($B$5:$F$14=AT10)*($CL$5:$CL$14))+'J13'!BL10</f>
        <v>0</v>
      </c>
      <c r="BM10" s="14">
        <f>SUMPRODUCT(($B$5:$F$14=AT10)*($CM$5:$CM$14))+'J13'!BM10</f>
        <v>0</v>
      </c>
      <c r="BN10" s="14">
        <f>SUMPRODUCT(($I$5:$M$14=AT10)*($CN$5:$CN$14))+'J13'!BN10</f>
        <v>0</v>
      </c>
      <c r="BO10" s="14">
        <f>SUMPRODUCT(($I$5:$M$14=AT10)*($CO$5:$CO$14))+'J13'!BO10</f>
        <v>0</v>
      </c>
      <c r="BP10" s="46">
        <f>SUMPRODUCT(($I$5:$M$14=AT10)*($CP$5:$CP$14))+'J13'!BP10</f>
        <v>0</v>
      </c>
      <c r="BQ10" s="44">
        <f t="shared" si="24"/>
        <v>0</v>
      </c>
      <c r="BR10" s="64">
        <f>BQ10+0.0000009</f>
        <v>8.9999999999999996E-7</v>
      </c>
      <c r="BS10" s="44">
        <f t="shared" si="25"/>
        <v>0</v>
      </c>
      <c r="BT10" s="44">
        <f t="shared" si="26"/>
        <v>0</v>
      </c>
      <c r="BU10" s="44">
        <f t="shared" si="27"/>
        <v>0</v>
      </c>
      <c r="BV10" s="44">
        <f t="shared" si="28"/>
        <v>0</v>
      </c>
      <c r="BW10" s="44">
        <f t="shared" si="29"/>
        <v>0</v>
      </c>
      <c r="BX10" s="44">
        <f t="shared" si="30"/>
        <v>0</v>
      </c>
      <c r="BY10" s="44">
        <f t="shared" si="31"/>
        <v>0</v>
      </c>
      <c r="BZ10" s="44">
        <f t="shared" si="32"/>
        <v>0</v>
      </c>
      <c r="CA10" s="44" t="b">
        <f t="shared" si="33"/>
        <v>0</v>
      </c>
      <c r="CB10" s="44" t="b">
        <f t="shared" si="34"/>
        <v>0</v>
      </c>
      <c r="CC10" s="44" t="b">
        <f t="shared" si="35"/>
        <v>0</v>
      </c>
      <c r="CD10" s="44" t="b">
        <f t="shared" si="36"/>
        <v>0</v>
      </c>
      <c r="CE10" s="44" t="b">
        <f t="shared" si="37"/>
        <v>0</v>
      </c>
      <c r="CF10" s="44" t="b">
        <f t="shared" si="38"/>
        <v>0</v>
      </c>
      <c r="CG10" s="44">
        <f t="shared" si="39"/>
        <v>0</v>
      </c>
      <c r="CH10" s="44">
        <f t="shared" si="40"/>
        <v>0</v>
      </c>
      <c r="CI10" s="44">
        <f t="shared" si="41"/>
        <v>0</v>
      </c>
      <c r="CJ10" s="44">
        <f t="shared" si="42"/>
        <v>0</v>
      </c>
      <c r="CK10" s="44" t="b">
        <f t="shared" si="43"/>
        <v>0</v>
      </c>
      <c r="CL10" s="44" t="b">
        <f t="shared" si="44"/>
        <v>0</v>
      </c>
      <c r="CM10" s="44" t="b">
        <f t="shared" si="45"/>
        <v>0</v>
      </c>
      <c r="CN10" s="44" t="b">
        <f t="shared" si="46"/>
        <v>0</v>
      </c>
      <c r="CO10" s="44" t="b">
        <f t="shared" si="47"/>
        <v>0</v>
      </c>
      <c r="CP10" s="45" t="b">
        <f t="shared" si="48"/>
        <v>0</v>
      </c>
      <c r="CQ10" s="44" t="str">
        <f t="shared" si="16"/>
        <v>Equipe 06</v>
      </c>
      <c r="CR10" s="44">
        <f t="shared" si="17"/>
        <v>0</v>
      </c>
      <c r="CS10" s="44">
        <f t="shared" si="18"/>
        <v>1</v>
      </c>
      <c r="CT10" s="44" t="str">
        <f t="shared" si="49"/>
        <v>Equipe 06</v>
      </c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</row>
    <row r="11" spans="1:153" ht="16.5" customHeight="1" thickBot="1" x14ac:dyDescent="0.3">
      <c r="A11" s="73"/>
      <c r="B11" s="123"/>
      <c r="C11" s="123"/>
      <c r="D11" s="123"/>
      <c r="E11" s="123"/>
      <c r="F11" s="123"/>
      <c r="G11" s="74"/>
      <c r="H11" s="74"/>
      <c r="I11" s="123"/>
      <c r="J11" s="123"/>
      <c r="K11" s="123"/>
      <c r="L11" s="123"/>
      <c r="M11" s="123"/>
      <c r="N11" s="75"/>
      <c r="O11" s="148"/>
      <c r="P11" s="149"/>
      <c r="Q11" s="149"/>
      <c r="R11" s="150"/>
      <c r="S11" s="124"/>
      <c r="T11" s="125"/>
      <c r="U11" s="24"/>
      <c r="V11" s="93" t="str">
        <f t="shared" si="0"/>
        <v>Equipe 07</v>
      </c>
      <c r="W11" s="93"/>
      <c r="X11" s="93"/>
      <c r="Y11" s="93"/>
      <c r="Z11" s="94"/>
      <c r="AA11" s="84">
        <f t="shared" si="1"/>
        <v>0</v>
      </c>
      <c r="AB11" s="85" t="str">
        <f t="shared" si="2"/>
        <v>u</v>
      </c>
      <c r="AC11" s="86">
        <f t="shared" si="50"/>
        <v>1</v>
      </c>
      <c r="AD11" s="87">
        <f t="shared" si="3"/>
        <v>0</v>
      </c>
      <c r="AE11" s="88">
        <f t="shared" si="4"/>
        <v>0</v>
      </c>
      <c r="AF11" s="88">
        <f t="shared" si="5"/>
        <v>0</v>
      </c>
      <c r="AG11" s="88">
        <f t="shared" si="6"/>
        <v>0</v>
      </c>
      <c r="AH11" s="88">
        <f t="shared" si="7"/>
        <v>0</v>
      </c>
      <c r="AI11" s="88">
        <f t="shared" si="8"/>
        <v>0</v>
      </c>
      <c r="AJ11" s="88">
        <f t="shared" si="9"/>
        <v>0</v>
      </c>
      <c r="AK11" s="89">
        <f t="shared" si="10"/>
        <v>0</v>
      </c>
      <c r="AL11" s="90">
        <f t="shared" si="11"/>
        <v>0</v>
      </c>
      <c r="AM11" s="88">
        <f t="shared" si="12"/>
        <v>0</v>
      </c>
      <c r="AN11" s="91">
        <f t="shared" si="19"/>
        <v>0</v>
      </c>
      <c r="AO11" s="84">
        <f t="shared" si="13"/>
        <v>0</v>
      </c>
      <c r="AP11" s="88">
        <f t="shared" si="20"/>
        <v>0</v>
      </c>
      <c r="AQ11" s="88">
        <f t="shared" si="14"/>
        <v>0</v>
      </c>
      <c r="AR11" s="48">
        <v>7</v>
      </c>
      <c r="AS11" s="48">
        <f t="shared" si="21"/>
        <v>7</v>
      </c>
      <c r="AT11" s="155" t="str">
        <f>'J01'!AT11:AX11</f>
        <v>Equipe 07</v>
      </c>
      <c r="AU11" s="156"/>
      <c r="AV11" s="156"/>
      <c r="AW11" s="156"/>
      <c r="AX11" s="157"/>
      <c r="AY11" s="4">
        <f t="shared" si="15"/>
        <v>1</v>
      </c>
      <c r="AZ11" s="14">
        <f>'J13'!AY11-AY11</f>
        <v>0</v>
      </c>
      <c r="BA11" s="5" t="str">
        <f>IF(AY11&gt;'J13'!AY11,'J13'!$BA$20,IF(AY11='J13'!AY11,'J13'!$AZ$20,IF(AY11&lt;'J13'!AY11,'J13'!$AY$20)))</f>
        <v>u</v>
      </c>
      <c r="BB11" s="22">
        <f t="shared" si="22"/>
        <v>7</v>
      </c>
      <c r="BC11" s="14">
        <f>SUMPRODUCT(($B$5:$F$14=AT11)*($BW$5:$BW$14))+SUMPRODUCT(($I$5:$M$14=AT11)*($BX$5:$BX$14))+'J13'!BC11</f>
        <v>0</v>
      </c>
      <c r="BD11" s="14">
        <f>SUMPRODUCT(($B$5:$F$14=AT11)*($BY$5:$BY$14))+SUMPRODUCT(($I$5:$M$14=AT11)*($BZ$5:$BZ$14))+'J13'!BD11</f>
        <v>0</v>
      </c>
      <c r="BE11" s="14">
        <f>SUMPRODUCT(($B$5:$F$14=AT11)*($CA$5:$CA$14))+SUMPRODUCT(($I$5:$M$14=AT11)*($CB$5:$CB$14))+'J13'!BE11</f>
        <v>0</v>
      </c>
      <c r="BF11" s="14">
        <f>SUMPRODUCT(($B$5:$F$14=AT11)*($CC$5:$CC$14))+SUMPRODUCT(($I$5:$M$14=AT11)*($CD$5:$CD$14))+'J13'!BF11</f>
        <v>0</v>
      </c>
      <c r="BG11" s="14">
        <f>SUMPRODUCT(($B$5:$F$14=AT11)*($CE$5:$CE$14))+SUMPRODUCT(($I$5:$M$14=AT11)*($CF$5:$CF$14))+'J13'!BG11</f>
        <v>0</v>
      </c>
      <c r="BH11" s="14">
        <f>SUMPRODUCT(($B$5:$F$14=AT11)*($CG$5:$CG$14))+SUMPRODUCT(($I$5:$M$14=AT11)*($CH$5:$CH$14))+'J13'!BH11</f>
        <v>0</v>
      </c>
      <c r="BI11" s="14">
        <f>SUMPRODUCT(($B$5:$F$14=AT11)*($CI$5:$CI$14))+SUMPRODUCT(($I$5:$M$14=AT11)*($CJ$5:$CJ$14))+'J13'!BI11</f>
        <v>0</v>
      </c>
      <c r="BJ11" s="6">
        <f t="shared" si="23"/>
        <v>0</v>
      </c>
      <c r="BK11" s="14">
        <f>SUMPRODUCT(($B$5:$F$14=AT11)*($CK$5:$CK$14))+'J13'!BK11</f>
        <v>0</v>
      </c>
      <c r="BL11" s="14">
        <f>SUMPRODUCT(($B$5:$F$14=AT11)*($CL$5:$CL$14))+'J13'!BL11</f>
        <v>0</v>
      </c>
      <c r="BM11" s="14">
        <f>SUMPRODUCT(($B$5:$F$14=AT11)*($CM$5:$CM$14))+'J13'!BM11</f>
        <v>0</v>
      </c>
      <c r="BN11" s="14">
        <f>SUMPRODUCT(($I$5:$M$14=AT11)*($CN$5:$CN$14))+'J13'!BN11</f>
        <v>0</v>
      </c>
      <c r="BO11" s="14">
        <f>SUMPRODUCT(($I$5:$M$14=AT11)*($CO$5:$CO$14))+'J13'!BO11</f>
        <v>0</v>
      </c>
      <c r="BP11" s="46">
        <f>SUMPRODUCT(($I$5:$M$14=AT11)*($CP$5:$CP$14))+'J13'!BP11</f>
        <v>0</v>
      </c>
      <c r="BQ11" s="44">
        <f t="shared" si="24"/>
        <v>0</v>
      </c>
      <c r="BR11" s="64">
        <f>BQ11+0.0000008</f>
        <v>7.9999999999999996E-7</v>
      </c>
      <c r="BS11" s="44">
        <f t="shared" si="25"/>
        <v>0</v>
      </c>
      <c r="BT11" s="44">
        <f t="shared" si="26"/>
        <v>0</v>
      </c>
      <c r="BU11" s="44">
        <f t="shared" si="27"/>
        <v>0</v>
      </c>
      <c r="BV11" s="44">
        <f t="shared" si="28"/>
        <v>0</v>
      </c>
      <c r="BW11" s="44">
        <f t="shared" si="29"/>
        <v>0</v>
      </c>
      <c r="BX11" s="44">
        <f t="shared" si="30"/>
        <v>0</v>
      </c>
      <c r="BY11" s="44">
        <f t="shared" si="31"/>
        <v>0</v>
      </c>
      <c r="BZ11" s="44">
        <f t="shared" si="32"/>
        <v>0</v>
      </c>
      <c r="CA11" s="44" t="b">
        <f t="shared" si="33"/>
        <v>0</v>
      </c>
      <c r="CB11" s="44" t="b">
        <f t="shared" si="34"/>
        <v>0</v>
      </c>
      <c r="CC11" s="44" t="b">
        <f t="shared" si="35"/>
        <v>0</v>
      </c>
      <c r="CD11" s="44" t="b">
        <f t="shared" si="36"/>
        <v>0</v>
      </c>
      <c r="CE11" s="44" t="b">
        <f t="shared" si="37"/>
        <v>0</v>
      </c>
      <c r="CF11" s="44" t="b">
        <f t="shared" si="38"/>
        <v>0</v>
      </c>
      <c r="CG11" s="44">
        <f t="shared" si="39"/>
        <v>0</v>
      </c>
      <c r="CH11" s="44">
        <f t="shared" si="40"/>
        <v>0</v>
      </c>
      <c r="CI11" s="44">
        <f t="shared" si="41"/>
        <v>0</v>
      </c>
      <c r="CJ11" s="44">
        <f t="shared" si="42"/>
        <v>0</v>
      </c>
      <c r="CK11" s="44" t="b">
        <f t="shared" si="43"/>
        <v>0</v>
      </c>
      <c r="CL11" s="44" t="b">
        <f t="shared" si="44"/>
        <v>0</v>
      </c>
      <c r="CM11" s="44" t="b">
        <f t="shared" si="45"/>
        <v>0</v>
      </c>
      <c r="CN11" s="44" t="b">
        <f t="shared" si="46"/>
        <v>0</v>
      </c>
      <c r="CO11" s="44" t="b">
        <f t="shared" si="47"/>
        <v>0</v>
      </c>
      <c r="CP11" s="45" t="b">
        <f t="shared" si="48"/>
        <v>0</v>
      </c>
      <c r="CQ11" s="44" t="str">
        <f t="shared" si="16"/>
        <v>Equipe 07</v>
      </c>
      <c r="CR11" s="44">
        <f t="shared" si="17"/>
        <v>0</v>
      </c>
      <c r="CS11" s="44">
        <f t="shared" si="18"/>
        <v>1</v>
      </c>
      <c r="CT11" s="44" t="str">
        <f t="shared" si="49"/>
        <v>Equipe 07</v>
      </c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</row>
    <row r="12" spans="1:153" ht="16.5" customHeight="1" thickTop="1" x14ac:dyDescent="0.25">
      <c r="A12" s="38"/>
      <c r="B12" s="101"/>
      <c r="C12" s="101"/>
      <c r="D12" s="101"/>
      <c r="E12" s="101"/>
      <c r="F12" s="101"/>
      <c r="G12" s="39"/>
      <c r="H12" s="39"/>
      <c r="I12" s="101"/>
      <c r="J12" s="101"/>
      <c r="K12" s="101"/>
      <c r="L12" s="101"/>
      <c r="M12" s="101"/>
      <c r="N12" s="38"/>
      <c r="O12" s="24"/>
      <c r="P12" s="24"/>
      <c r="Q12" s="24"/>
      <c r="R12" s="24"/>
      <c r="S12" s="24"/>
      <c r="T12" s="24"/>
      <c r="U12" s="24"/>
      <c r="V12" s="93" t="str">
        <f t="shared" si="0"/>
        <v>Equipe 08</v>
      </c>
      <c r="W12" s="93"/>
      <c r="X12" s="93"/>
      <c r="Y12" s="93"/>
      <c r="Z12" s="94"/>
      <c r="AA12" s="84">
        <f t="shared" si="1"/>
        <v>0</v>
      </c>
      <c r="AB12" s="85" t="str">
        <f t="shared" si="2"/>
        <v>u</v>
      </c>
      <c r="AC12" s="86">
        <f t="shared" si="50"/>
        <v>1</v>
      </c>
      <c r="AD12" s="87">
        <f t="shared" si="3"/>
        <v>0</v>
      </c>
      <c r="AE12" s="88">
        <f t="shared" si="4"/>
        <v>0</v>
      </c>
      <c r="AF12" s="88">
        <f t="shared" si="5"/>
        <v>0</v>
      </c>
      <c r="AG12" s="88">
        <f t="shared" si="6"/>
        <v>0</v>
      </c>
      <c r="AH12" s="88">
        <f t="shared" si="7"/>
        <v>0</v>
      </c>
      <c r="AI12" s="88">
        <f t="shared" si="8"/>
        <v>0</v>
      </c>
      <c r="AJ12" s="88">
        <f t="shared" si="9"/>
        <v>0</v>
      </c>
      <c r="AK12" s="89">
        <f t="shared" si="10"/>
        <v>0</v>
      </c>
      <c r="AL12" s="90">
        <f t="shared" si="11"/>
        <v>0</v>
      </c>
      <c r="AM12" s="88">
        <f t="shared" si="12"/>
        <v>0</v>
      </c>
      <c r="AN12" s="91">
        <f t="shared" si="19"/>
        <v>0</v>
      </c>
      <c r="AO12" s="84">
        <f t="shared" si="13"/>
        <v>0</v>
      </c>
      <c r="AP12" s="88">
        <f t="shared" si="20"/>
        <v>0</v>
      </c>
      <c r="AQ12" s="88">
        <f t="shared" si="14"/>
        <v>0</v>
      </c>
      <c r="AR12" s="48">
        <v>8</v>
      </c>
      <c r="AS12" s="48">
        <f t="shared" si="21"/>
        <v>8</v>
      </c>
      <c r="AT12" s="155" t="str">
        <f>'J01'!AT12:AX12</f>
        <v>Equipe 08</v>
      </c>
      <c r="AU12" s="156"/>
      <c r="AV12" s="156"/>
      <c r="AW12" s="156"/>
      <c r="AX12" s="157"/>
      <c r="AY12" s="4">
        <f t="shared" si="15"/>
        <v>1</v>
      </c>
      <c r="AZ12" s="14">
        <f>'J13'!AY12-AY12</f>
        <v>0</v>
      </c>
      <c r="BA12" s="5" t="str">
        <f>IF(AY12&gt;'J13'!AY12,'J13'!$BA$20,IF(AY12='J13'!AY12,'J13'!$AZ$20,IF(AY12&lt;'J13'!AY12,'J13'!$AY$20)))</f>
        <v>u</v>
      </c>
      <c r="BB12" s="22">
        <f t="shared" si="22"/>
        <v>8</v>
      </c>
      <c r="BC12" s="14">
        <f>SUMPRODUCT(($B$5:$F$14=AT12)*($BW$5:$BW$14))+SUMPRODUCT(($I$5:$M$14=AT12)*($BX$5:$BX$14))+'J13'!BC12</f>
        <v>0</v>
      </c>
      <c r="BD12" s="14">
        <f>SUMPRODUCT(($B$5:$F$14=AT12)*($BY$5:$BY$14))+SUMPRODUCT(($I$5:$M$14=AT12)*($BZ$5:$BZ$14))+'J13'!BD12</f>
        <v>0</v>
      </c>
      <c r="BE12" s="14">
        <f>SUMPRODUCT(($B$5:$F$14=AT12)*($CA$5:$CA$14))+SUMPRODUCT(($I$5:$M$14=AT12)*($CB$5:$CB$14))+'J13'!BE12</f>
        <v>0</v>
      </c>
      <c r="BF12" s="14">
        <f>SUMPRODUCT(($B$5:$F$14=AT12)*($CC$5:$CC$14))+SUMPRODUCT(($I$5:$M$14=AT12)*($CD$5:$CD$14))+'J13'!BF12</f>
        <v>0</v>
      </c>
      <c r="BG12" s="14">
        <f>SUMPRODUCT(($B$5:$F$14=AT12)*($CE$5:$CE$14))+SUMPRODUCT(($I$5:$M$14=AT12)*($CF$5:$CF$14))+'J13'!BG12</f>
        <v>0</v>
      </c>
      <c r="BH12" s="14">
        <f>SUMPRODUCT(($B$5:$F$14=AT12)*($CG$5:$CG$14))+SUMPRODUCT(($I$5:$M$14=AT12)*($CH$5:$CH$14))+'J13'!BH12</f>
        <v>0</v>
      </c>
      <c r="BI12" s="14">
        <f>SUMPRODUCT(($B$5:$F$14=AT12)*($CI$5:$CI$14))+SUMPRODUCT(($I$5:$M$14=AT12)*($CJ$5:$CJ$14))+'J13'!BI12</f>
        <v>0</v>
      </c>
      <c r="BJ12" s="6">
        <f t="shared" si="23"/>
        <v>0</v>
      </c>
      <c r="BK12" s="14">
        <f>SUMPRODUCT(($B$5:$F$14=AT12)*($CK$5:$CK$14))+'J13'!BK12</f>
        <v>0</v>
      </c>
      <c r="BL12" s="14">
        <f>SUMPRODUCT(($B$5:$F$14=AT12)*($CL$5:$CL$14))+'J13'!BL12</f>
        <v>0</v>
      </c>
      <c r="BM12" s="14">
        <f>SUMPRODUCT(($B$5:$F$14=AT12)*($CM$5:$CM$14))+'J13'!BM12</f>
        <v>0</v>
      </c>
      <c r="BN12" s="14">
        <f>SUMPRODUCT(($I$5:$M$14=AT12)*($CN$5:$CN$14))+'J13'!BN12</f>
        <v>0</v>
      </c>
      <c r="BO12" s="14">
        <f>SUMPRODUCT(($I$5:$M$14=AT12)*($CO$5:$CO$14))+'J13'!BO12</f>
        <v>0</v>
      </c>
      <c r="BP12" s="46">
        <f>SUMPRODUCT(($I$5:$M$14=AT12)*($CP$5:$CP$14))+'J13'!BP12</f>
        <v>0</v>
      </c>
      <c r="BQ12" s="44">
        <f t="shared" si="24"/>
        <v>0</v>
      </c>
      <c r="BR12" s="64">
        <f>BQ12+0.0000007</f>
        <v>6.9999999999999997E-7</v>
      </c>
      <c r="BS12" s="44">
        <f t="shared" si="25"/>
        <v>0</v>
      </c>
      <c r="BT12" s="44">
        <f t="shared" si="26"/>
        <v>0</v>
      </c>
      <c r="BU12" s="44">
        <f t="shared" si="27"/>
        <v>0</v>
      </c>
      <c r="BV12" s="44">
        <f t="shared" si="28"/>
        <v>0</v>
      </c>
      <c r="BW12" s="44">
        <f t="shared" si="29"/>
        <v>0</v>
      </c>
      <c r="BX12" s="44">
        <f t="shared" si="30"/>
        <v>0</v>
      </c>
      <c r="BY12" s="44">
        <f t="shared" si="31"/>
        <v>0</v>
      </c>
      <c r="BZ12" s="44">
        <f t="shared" si="32"/>
        <v>0</v>
      </c>
      <c r="CA12" s="44" t="b">
        <f t="shared" si="33"/>
        <v>0</v>
      </c>
      <c r="CB12" s="44" t="b">
        <f t="shared" si="34"/>
        <v>0</v>
      </c>
      <c r="CC12" s="44" t="b">
        <f t="shared" si="35"/>
        <v>0</v>
      </c>
      <c r="CD12" s="44" t="b">
        <f t="shared" si="36"/>
        <v>0</v>
      </c>
      <c r="CE12" s="44" t="b">
        <f t="shared" si="37"/>
        <v>0</v>
      </c>
      <c r="CF12" s="44" t="b">
        <f t="shared" si="38"/>
        <v>0</v>
      </c>
      <c r="CG12" s="44">
        <f t="shared" si="39"/>
        <v>0</v>
      </c>
      <c r="CH12" s="44">
        <f t="shared" si="40"/>
        <v>0</v>
      </c>
      <c r="CI12" s="44">
        <f t="shared" si="41"/>
        <v>0</v>
      </c>
      <c r="CJ12" s="44">
        <f t="shared" si="42"/>
        <v>0</v>
      </c>
      <c r="CK12" s="44" t="b">
        <f t="shared" si="43"/>
        <v>0</v>
      </c>
      <c r="CL12" s="44" t="b">
        <f t="shared" si="44"/>
        <v>0</v>
      </c>
      <c r="CM12" s="44" t="b">
        <f t="shared" si="45"/>
        <v>0</v>
      </c>
      <c r="CN12" s="44" t="b">
        <f t="shared" si="46"/>
        <v>0</v>
      </c>
      <c r="CO12" s="44" t="b">
        <f t="shared" si="47"/>
        <v>0</v>
      </c>
      <c r="CP12" s="45" t="b">
        <f t="shared" si="48"/>
        <v>0</v>
      </c>
      <c r="CQ12" s="44" t="str">
        <f t="shared" si="16"/>
        <v>Equipe 08</v>
      </c>
      <c r="CR12" s="44">
        <f t="shared" si="17"/>
        <v>0</v>
      </c>
      <c r="CS12" s="44">
        <f t="shared" si="18"/>
        <v>1</v>
      </c>
      <c r="CT12" s="44" t="str">
        <f t="shared" si="49"/>
        <v>Equipe 08</v>
      </c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48"/>
      <c r="EW12" s="48"/>
    </row>
    <row r="13" spans="1:153" ht="16.5" customHeight="1" x14ac:dyDescent="0.25">
      <c r="A13" s="38"/>
      <c r="B13" s="101"/>
      <c r="C13" s="101"/>
      <c r="D13" s="101"/>
      <c r="E13" s="101"/>
      <c r="F13" s="101"/>
      <c r="G13" s="39"/>
      <c r="H13" s="39"/>
      <c r="I13" s="101"/>
      <c r="J13" s="101"/>
      <c r="K13" s="101"/>
      <c r="L13" s="101"/>
      <c r="M13" s="101"/>
      <c r="N13" s="38"/>
      <c r="O13" s="24"/>
      <c r="P13" s="24"/>
      <c r="Q13" s="24"/>
      <c r="R13" s="24"/>
      <c r="S13" s="24"/>
      <c r="T13" s="24"/>
      <c r="U13" s="24"/>
      <c r="V13" s="93" t="str">
        <f t="shared" si="0"/>
        <v>Equipe 09</v>
      </c>
      <c r="W13" s="93"/>
      <c r="X13" s="93"/>
      <c r="Y13" s="93"/>
      <c r="Z13" s="94"/>
      <c r="AA13" s="84">
        <f t="shared" si="1"/>
        <v>0</v>
      </c>
      <c r="AB13" s="85" t="str">
        <f t="shared" si="2"/>
        <v>u</v>
      </c>
      <c r="AC13" s="86">
        <f t="shared" si="50"/>
        <v>1</v>
      </c>
      <c r="AD13" s="87">
        <f t="shared" si="3"/>
        <v>0</v>
      </c>
      <c r="AE13" s="88">
        <f t="shared" si="4"/>
        <v>0</v>
      </c>
      <c r="AF13" s="88">
        <f t="shared" si="5"/>
        <v>0</v>
      </c>
      <c r="AG13" s="88">
        <f t="shared" si="6"/>
        <v>0</v>
      </c>
      <c r="AH13" s="88">
        <f t="shared" si="7"/>
        <v>0</v>
      </c>
      <c r="AI13" s="88">
        <f t="shared" si="8"/>
        <v>0</v>
      </c>
      <c r="AJ13" s="88">
        <f t="shared" si="9"/>
        <v>0</v>
      </c>
      <c r="AK13" s="89">
        <f t="shared" si="10"/>
        <v>0</v>
      </c>
      <c r="AL13" s="90">
        <f t="shared" si="11"/>
        <v>0</v>
      </c>
      <c r="AM13" s="88">
        <f t="shared" si="12"/>
        <v>0</v>
      </c>
      <c r="AN13" s="91">
        <f t="shared" si="19"/>
        <v>0</v>
      </c>
      <c r="AO13" s="84">
        <f t="shared" si="13"/>
        <v>0</v>
      </c>
      <c r="AP13" s="88">
        <f t="shared" si="20"/>
        <v>0</v>
      </c>
      <c r="AQ13" s="88">
        <f t="shared" si="14"/>
        <v>0</v>
      </c>
      <c r="AR13" s="48">
        <v>9</v>
      </c>
      <c r="AS13" s="48">
        <f t="shared" si="21"/>
        <v>9</v>
      </c>
      <c r="AT13" s="155" t="str">
        <f>'J01'!AT13:AX13</f>
        <v>Equipe 09</v>
      </c>
      <c r="AU13" s="156"/>
      <c r="AV13" s="156"/>
      <c r="AW13" s="156"/>
      <c r="AX13" s="157"/>
      <c r="AY13" s="4">
        <f t="shared" si="15"/>
        <v>1</v>
      </c>
      <c r="AZ13" s="14">
        <f>'J13'!AY13-AY13</f>
        <v>0</v>
      </c>
      <c r="BA13" s="5" t="str">
        <f>IF(AY13&gt;'J13'!AY13,'J13'!$BA$20,IF(AY13='J13'!AY13,'J13'!$AZ$20,IF(AY13&lt;'J13'!AY13,'J13'!$AY$20)))</f>
        <v>u</v>
      </c>
      <c r="BB13" s="22">
        <f t="shared" si="22"/>
        <v>9</v>
      </c>
      <c r="BC13" s="14">
        <f>SUMPRODUCT(($B$5:$F$14=AT13)*($BW$5:$BW$14))+SUMPRODUCT(($I$5:$M$14=AT13)*($BX$5:$BX$14))+'J13'!BC13</f>
        <v>0</v>
      </c>
      <c r="BD13" s="14">
        <f>SUMPRODUCT(($B$5:$F$14=AT13)*($BY$5:$BY$14))+SUMPRODUCT(($I$5:$M$14=AT13)*($BZ$5:$BZ$14))+'J13'!BD13</f>
        <v>0</v>
      </c>
      <c r="BE13" s="14">
        <f>SUMPRODUCT(($B$5:$F$14=AT13)*($CA$5:$CA$14))+SUMPRODUCT(($I$5:$M$14=AT13)*($CB$5:$CB$14))+'J13'!BE13</f>
        <v>0</v>
      </c>
      <c r="BF13" s="14">
        <f>SUMPRODUCT(($B$5:$F$14=AT13)*($CC$5:$CC$14))+SUMPRODUCT(($I$5:$M$14=AT13)*($CD$5:$CD$14))+'J13'!BF13</f>
        <v>0</v>
      </c>
      <c r="BG13" s="14">
        <f>SUMPRODUCT(($B$5:$F$14=AT13)*($CE$5:$CE$14))+SUMPRODUCT(($I$5:$M$14=AT13)*($CF$5:$CF$14))+'J13'!BG13</f>
        <v>0</v>
      </c>
      <c r="BH13" s="14">
        <f>SUMPRODUCT(($B$5:$F$14=AT13)*($CG$5:$CG$14))+SUMPRODUCT(($I$5:$M$14=AT13)*($CH$5:$CH$14))+'J13'!BH13</f>
        <v>0</v>
      </c>
      <c r="BI13" s="14">
        <f>SUMPRODUCT(($B$5:$F$14=AT13)*($CI$5:$CI$14))+SUMPRODUCT(($I$5:$M$14=AT13)*($CJ$5:$CJ$14))+'J13'!BI13</f>
        <v>0</v>
      </c>
      <c r="BJ13" s="6">
        <f t="shared" si="23"/>
        <v>0</v>
      </c>
      <c r="BK13" s="14">
        <f>SUMPRODUCT(($B$5:$F$14=AT13)*($CK$5:$CK$14))+'J13'!BK13</f>
        <v>0</v>
      </c>
      <c r="BL13" s="14">
        <f>SUMPRODUCT(($B$5:$F$14=AT13)*($CL$5:$CL$14))+'J13'!BL13</f>
        <v>0</v>
      </c>
      <c r="BM13" s="14">
        <f>SUMPRODUCT(($B$5:$F$14=AT13)*($CM$5:$CM$14))+'J13'!BM13</f>
        <v>0</v>
      </c>
      <c r="BN13" s="14">
        <f>SUMPRODUCT(($I$5:$M$14=AT13)*($CN$5:$CN$14))+'J13'!BN13</f>
        <v>0</v>
      </c>
      <c r="BO13" s="14">
        <f>SUMPRODUCT(($I$5:$M$14=AT13)*($CO$5:$CO$14))+'J13'!BO13</f>
        <v>0</v>
      </c>
      <c r="BP13" s="46">
        <f>SUMPRODUCT(($I$5:$M$14=AT13)*($CP$5:$CP$14))+'J13'!BP13</f>
        <v>0</v>
      </c>
      <c r="BQ13" s="44">
        <f t="shared" si="24"/>
        <v>0</v>
      </c>
      <c r="BR13" s="64">
        <f>BQ13+0.0000006</f>
        <v>5.9999999999999997E-7</v>
      </c>
      <c r="BS13" s="44">
        <f t="shared" si="25"/>
        <v>0</v>
      </c>
      <c r="BT13" s="44">
        <f t="shared" si="26"/>
        <v>0</v>
      </c>
      <c r="BU13" s="44">
        <f t="shared" si="27"/>
        <v>0</v>
      </c>
      <c r="BV13" s="44">
        <f t="shared" si="28"/>
        <v>0</v>
      </c>
      <c r="BW13" s="44">
        <f t="shared" si="29"/>
        <v>0</v>
      </c>
      <c r="BX13" s="44">
        <f t="shared" si="30"/>
        <v>0</v>
      </c>
      <c r="BY13" s="44">
        <f t="shared" si="31"/>
        <v>0</v>
      </c>
      <c r="BZ13" s="44">
        <f t="shared" si="32"/>
        <v>0</v>
      </c>
      <c r="CA13" s="44" t="b">
        <f t="shared" si="33"/>
        <v>0</v>
      </c>
      <c r="CB13" s="44" t="b">
        <f t="shared" si="34"/>
        <v>0</v>
      </c>
      <c r="CC13" s="44" t="b">
        <f t="shared" si="35"/>
        <v>0</v>
      </c>
      <c r="CD13" s="44" t="b">
        <f t="shared" si="36"/>
        <v>0</v>
      </c>
      <c r="CE13" s="44" t="b">
        <f t="shared" si="37"/>
        <v>0</v>
      </c>
      <c r="CF13" s="44" t="b">
        <f t="shared" si="38"/>
        <v>0</v>
      </c>
      <c r="CG13" s="44">
        <f t="shared" si="39"/>
        <v>0</v>
      </c>
      <c r="CH13" s="44">
        <f t="shared" si="40"/>
        <v>0</v>
      </c>
      <c r="CI13" s="44">
        <f t="shared" si="41"/>
        <v>0</v>
      </c>
      <c r="CJ13" s="44">
        <f t="shared" si="42"/>
        <v>0</v>
      </c>
      <c r="CK13" s="44" t="b">
        <f t="shared" si="43"/>
        <v>0</v>
      </c>
      <c r="CL13" s="44" t="b">
        <f t="shared" si="44"/>
        <v>0</v>
      </c>
      <c r="CM13" s="44" t="b">
        <f t="shared" si="45"/>
        <v>0</v>
      </c>
      <c r="CN13" s="44" t="b">
        <f t="shared" si="46"/>
        <v>0</v>
      </c>
      <c r="CO13" s="44" t="b">
        <f t="shared" si="47"/>
        <v>0</v>
      </c>
      <c r="CP13" s="45" t="b">
        <f t="shared" si="48"/>
        <v>0</v>
      </c>
      <c r="CQ13" s="44" t="str">
        <f t="shared" si="16"/>
        <v>Equipe 09</v>
      </c>
      <c r="CR13" s="44">
        <f t="shared" si="17"/>
        <v>0</v>
      </c>
      <c r="CS13" s="44">
        <f t="shared" si="18"/>
        <v>1</v>
      </c>
      <c r="CT13" s="44" t="str">
        <f t="shared" si="49"/>
        <v>Equipe 09</v>
      </c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</row>
    <row r="14" spans="1:153" ht="16.5" customHeight="1" x14ac:dyDescent="0.25">
      <c r="A14" s="38"/>
      <c r="B14" s="101"/>
      <c r="C14" s="101"/>
      <c r="D14" s="101"/>
      <c r="E14" s="101"/>
      <c r="F14" s="101"/>
      <c r="G14" s="39"/>
      <c r="H14" s="39"/>
      <c r="I14" s="101"/>
      <c r="J14" s="101"/>
      <c r="K14" s="101"/>
      <c r="L14" s="101"/>
      <c r="M14" s="101"/>
      <c r="N14" s="38"/>
      <c r="O14" s="24"/>
      <c r="P14" s="24"/>
      <c r="Q14" s="24"/>
      <c r="R14" s="24"/>
      <c r="S14" s="24"/>
      <c r="T14" s="24"/>
      <c r="U14" s="24"/>
      <c r="V14" s="93" t="str">
        <f t="shared" si="0"/>
        <v>Equipe 10</v>
      </c>
      <c r="W14" s="93"/>
      <c r="X14" s="93"/>
      <c r="Y14" s="93"/>
      <c r="Z14" s="94"/>
      <c r="AA14" s="84">
        <f t="shared" si="1"/>
        <v>0</v>
      </c>
      <c r="AB14" s="85" t="str">
        <f t="shared" si="2"/>
        <v>u</v>
      </c>
      <c r="AC14" s="86">
        <f t="shared" si="50"/>
        <v>1</v>
      </c>
      <c r="AD14" s="87">
        <f t="shared" si="3"/>
        <v>0</v>
      </c>
      <c r="AE14" s="88">
        <f t="shared" si="4"/>
        <v>0</v>
      </c>
      <c r="AF14" s="88">
        <f t="shared" si="5"/>
        <v>0</v>
      </c>
      <c r="AG14" s="88">
        <f t="shared" si="6"/>
        <v>0</v>
      </c>
      <c r="AH14" s="88">
        <f t="shared" si="7"/>
        <v>0</v>
      </c>
      <c r="AI14" s="88">
        <f t="shared" si="8"/>
        <v>0</v>
      </c>
      <c r="AJ14" s="88">
        <f t="shared" si="9"/>
        <v>0</v>
      </c>
      <c r="AK14" s="89">
        <f t="shared" si="10"/>
        <v>0</v>
      </c>
      <c r="AL14" s="90">
        <f t="shared" si="11"/>
        <v>0</v>
      </c>
      <c r="AM14" s="88">
        <f t="shared" si="12"/>
        <v>0</v>
      </c>
      <c r="AN14" s="91">
        <f t="shared" si="19"/>
        <v>0</v>
      </c>
      <c r="AO14" s="84">
        <f t="shared" si="13"/>
        <v>0</v>
      </c>
      <c r="AP14" s="88">
        <f t="shared" si="20"/>
        <v>0</v>
      </c>
      <c r="AQ14" s="88">
        <f t="shared" si="14"/>
        <v>0</v>
      </c>
      <c r="AR14" s="48">
        <v>10</v>
      </c>
      <c r="AS14" s="48">
        <f t="shared" si="21"/>
        <v>10</v>
      </c>
      <c r="AT14" s="155" t="str">
        <f>'J01'!AT14:AX14</f>
        <v>Equipe 10</v>
      </c>
      <c r="AU14" s="156"/>
      <c r="AV14" s="156"/>
      <c r="AW14" s="156"/>
      <c r="AX14" s="157"/>
      <c r="AY14" s="4">
        <f t="shared" si="15"/>
        <v>1</v>
      </c>
      <c r="AZ14" s="14">
        <f>'J13'!AY14-AY14</f>
        <v>0</v>
      </c>
      <c r="BA14" s="5" t="str">
        <f>IF(AY14&gt;'J13'!AY14,'J13'!$BA$20,IF(AY14='J13'!AY14,'J13'!$AZ$20,IF(AY14&lt;'J13'!AY14,'J13'!$AY$20)))</f>
        <v>u</v>
      </c>
      <c r="BB14" s="22">
        <f t="shared" si="22"/>
        <v>10</v>
      </c>
      <c r="BC14" s="14">
        <f>SUMPRODUCT(($B$5:$F$14=AT14)*($BW$5:$BW$14))+SUMPRODUCT(($I$5:$M$14=AT14)*($BX$5:$BX$14))+'J13'!BC14</f>
        <v>0</v>
      </c>
      <c r="BD14" s="14">
        <f>SUMPRODUCT(($B$5:$F$14=AT14)*($BY$5:$BY$14))+SUMPRODUCT(($I$5:$M$14=AT14)*($BZ$5:$BZ$14))+'J13'!BD14</f>
        <v>0</v>
      </c>
      <c r="BE14" s="14">
        <f>SUMPRODUCT(($B$5:$F$14=AT14)*($CA$5:$CA$14))+SUMPRODUCT(($I$5:$M$14=AT14)*($CB$5:$CB$14))+'J13'!BE14</f>
        <v>0</v>
      </c>
      <c r="BF14" s="14">
        <f>SUMPRODUCT(($B$5:$F$14=AT14)*($CC$5:$CC$14))+SUMPRODUCT(($I$5:$M$14=AT14)*($CD$5:$CD$14))+'J13'!BF14</f>
        <v>0</v>
      </c>
      <c r="BG14" s="14">
        <f>SUMPRODUCT(($B$5:$F$14=AT14)*($CE$5:$CE$14))+SUMPRODUCT(($I$5:$M$14=AT14)*($CF$5:$CF$14))+'J13'!BG14</f>
        <v>0</v>
      </c>
      <c r="BH14" s="14">
        <f>SUMPRODUCT(($B$5:$F$14=AT14)*($CG$5:$CG$14))+SUMPRODUCT(($I$5:$M$14=AT14)*($CH$5:$CH$14))+'J13'!BH14</f>
        <v>0</v>
      </c>
      <c r="BI14" s="14">
        <f>SUMPRODUCT(($B$5:$F$14=AT14)*($CI$5:$CI$14))+SUMPRODUCT(($I$5:$M$14=AT14)*($CJ$5:$CJ$14))+'J13'!BI14</f>
        <v>0</v>
      </c>
      <c r="BJ14" s="6">
        <f t="shared" si="23"/>
        <v>0</v>
      </c>
      <c r="BK14" s="14">
        <f>SUMPRODUCT(($B$5:$F$14=AT14)*($CK$5:$CK$14))+'J13'!BK14</f>
        <v>0</v>
      </c>
      <c r="BL14" s="14">
        <f>SUMPRODUCT(($B$5:$F$14=AT14)*($CL$5:$CL$14))+'J13'!BL14</f>
        <v>0</v>
      </c>
      <c r="BM14" s="14">
        <f>SUMPRODUCT(($B$5:$F$14=AT14)*($CM$5:$CM$14))+'J13'!BM14</f>
        <v>0</v>
      </c>
      <c r="BN14" s="14">
        <f>SUMPRODUCT(($I$5:$M$14=AT14)*($CN$5:$CN$14))+'J13'!BN14</f>
        <v>0</v>
      </c>
      <c r="BO14" s="14">
        <f>SUMPRODUCT(($I$5:$M$14=AT14)*($CO$5:$CO$14))+'J13'!BO14</f>
        <v>0</v>
      </c>
      <c r="BP14" s="46">
        <f>SUMPRODUCT(($I$5:$M$14=AT14)*($CP$5:$CP$14))+'J13'!BP14</f>
        <v>0</v>
      </c>
      <c r="BQ14" s="44">
        <f t="shared" si="24"/>
        <v>0</v>
      </c>
      <c r="BR14" s="64">
        <f>BQ14+0.0000005</f>
        <v>4.9999999999999998E-7</v>
      </c>
      <c r="BS14" s="44">
        <f t="shared" si="25"/>
        <v>0</v>
      </c>
      <c r="BT14" s="44">
        <f t="shared" si="26"/>
        <v>0</v>
      </c>
      <c r="BU14" s="44">
        <f t="shared" si="27"/>
        <v>0</v>
      </c>
      <c r="BV14" s="44">
        <f t="shared" si="28"/>
        <v>0</v>
      </c>
      <c r="BW14" s="44">
        <f t="shared" si="29"/>
        <v>0</v>
      </c>
      <c r="BX14" s="44">
        <f t="shared" si="30"/>
        <v>0</v>
      </c>
      <c r="BY14" s="44">
        <f t="shared" si="31"/>
        <v>0</v>
      </c>
      <c r="BZ14" s="44">
        <f t="shared" si="32"/>
        <v>0</v>
      </c>
      <c r="CA14" s="44" t="b">
        <f t="shared" si="33"/>
        <v>0</v>
      </c>
      <c r="CB14" s="44" t="b">
        <f t="shared" si="34"/>
        <v>0</v>
      </c>
      <c r="CC14" s="44" t="b">
        <f t="shared" si="35"/>
        <v>0</v>
      </c>
      <c r="CD14" s="44" t="b">
        <f t="shared" si="36"/>
        <v>0</v>
      </c>
      <c r="CE14" s="44" t="b">
        <f t="shared" si="37"/>
        <v>0</v>
      </c>
      <c r="CF14" s="44" t="b">
        <f t="shared" si="38"/>
        <v>0</v>
      </c>
      <c r="CG14" s="44">
        <f t="shared" si="39"/>
        <v>0</v>
      </c>
      <c r="CH14" s="44">
        <f t="shared" si="40"/>
        <v>0</v>
      </c>
      <c r="CI14" s="44">
        <f t="shared" si="41"/>
        <v>0</v>
      </c>
      <c r="CJ14" s="44">
        <f t="shared" si="42"/>
        <v>0</v>
      </c>
      <c r="CK14" s="44" t="b">
        <f t="shared" si="43"/>
        <v>0</v>
      </c>
      <c r="CL14" s="44" t="b">
        <f t="shared" si="44"/>
        <v>0</v>
      </c>
      <c r="CM14" s="44" t="b">
        <f t="shared" si="45"/>
        <v>0</v>
      </c>
      <c r="CN14" s="44" t="b">
        <f t="shared" si="46"/>
        <v>0</v>
      </c>
      <c r="CO14" s="44" t="b">
        <f t="shared" si="47"/>
        <v>0</v>
      </c>
      <c r="CP14" s="45" t="b">
        <f t="shared" si="48"/>
        <v>0</v>
      </c>
      <c r="CQ14" s="44" t="str">
        <f t="shared" si="16"/>
        <v>Equipe 10</v>
      </c>
      <c r="CR14" s="44">
        <f t="shared" si="17"/>
        <v>0</v>
      </c>
      <c r="CS14" s="44">
        <f t="shared" si="18"/>
        <v>1</v>
      </c>
      <c r="CT14" s="44" t="str">
        <f t="shared" si="49"/>
        <v>Equipe 10</v>
      </c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</row>
    <row r="15" spans="1:153" ht="16.5" customHeight="1" x14ac:dyDescent="0.25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47"/>
      <c r="Q15" s="47"/>
      <c r="R15" s="47"/>
      <c r="S15" s="47"/>
      <c r="T15" s="47"/>
      <c r="U15" s="47"/>
      <c r="V15" s="93" t="str">
        <f t="shared" si="0"/>
        <v>Equipe 11</v>
      </c>
      <c r="W15" s="93"/>
      <c r="X15" s="93"/>
      <c r="Y15" s="93"/>
      <c r="Z15" s="94"/>
      <c r="AA15" s="84">
        <f t="shared" si="1"/>
        <v>0</v>
      </c>
      <c r="AB15" s="85" t="str">
        <f t="shared" si="2"/>
        <v>u</v>
      </c>
      <c r="AC15" s="86">
        <f t="shared" si="50"/>
        <v>1</v>
      </c>
      <c r="AD15" s="87">
        <f t="shared" si="3"/>
        <v>0</v>
      </c>
      <c r="AE15" s="88">
        <f t="shared" si="4"/>
        <v>0</v>
      </c>
      <c r="AF15" s="88">
        <f t="shared" si="5"/>
        <v>0</v>
      </c>
      <c r="AG15" s="88">
        <f t="shared" si="6"/>
        <v>0</v>
      </c>
      <c r="AH15" s="88">
        <f t="shared" si="7"/>
        <v>0</v>
      </c>
      <c r="AI15" s="88">
        <f t="shared" si="8"/>
        <v>0</v>
      </c>
      <c r="AJ15" s="88">
        <f t="shared" si="9"/>
        <v>0</v>
      </c>
      <c r="AK15" s="89">
        <f t="shared" si="10"/>
        <v>0</v>
      </c>
      <c r="AL15" s="90">
        <f t="shared" si="11"/>
        <v>0</v>
      </c>
      <c r="AM15" s="88">
        <f t="shared" si="12"/>
        <v>0</v>
      </c>
      <c r="AN15" s="91">
        <f t="shared" si="19"/>
        <v>0</v>
      </c>
      <c r="AO15" s="84">
        <f t="shared" si="13"/>
        <v>0</v>
      </c>
      <c r="AP15" s="88">
        <f t="shared" si="20"/>
        <v>0</v>
      </c>
      <c r="AQ15" s="88">
        <f t="shared" si="14"/>
        <v>0</v>
      </c>
      <c r="AR15" s="48">
        <v>11</v>
      </c>
      <c r="AS15" s="48">
        <f t="shared" si="21"/>
        <v>11</v>
      </c>
      <c r="AT15" s="155" t="str">
        <f>'J01'!AT15:AX15</f>
        <v>Equipe 11</v>
      </c>
      <c r="AU15" s="156"/>
      <c r="AV15" s="156"/>
      <c r="AW15" s="156"/>
      <c r="AX15" s="157"/>
      <c r="AY15" s="4">
        <f t="shared" si="15"/>
        <v>1</v>
      </c>
      <c r="AZ15" s="14">
        <f>'J13'!AY15-AY15</f>
        <v>0</v>
      </c>
      <c r="BA15" s="5" t="str">
        <f>IF(AY15&gt;'J13'!AY15,'J13'!$BA$20,IF(AY15='J13'!AY15,'J13'!$AZ$20,IF(AY15&lt;'J13'!AY15,'J13'!$AY$20)))</f>
        <v>u</v>
      </c>
      <c r="BB15" s="22">
        <f t="shared" si="22"/>
        <v>11</v>
      </c>
      <c r="BC15" s="14">
        <f>SUMPRODUCT(($B$5:$F$14=AT15)*($BW$5:$BW$14))+SUMPRODUCT(($I$5:$M$14=AT15)*($BX$5:$BX$14))+'J13'!BC15</f>
        <v>0</v>
      </c>
      <c r="BD15" s="14">
        <f>SUMPRODUCT(($B$5:$F$14=AT15)*($BY$5:$BY$14))+SUMPRODUCT(($I$5:$M$14=AT15)*($BZ$5:$BZ$14))+'J13'!BD15</f>
        <v>0</v>
      </c>
      <c r="BE15" s="14">
        <f>SUMPRODUCT(($B$5:$F$14=AT15)*($CA$5:$CA$14))+SUMPRODUCT(($I$5:$M$14=AT15)*($CB$5:$CB$14))+'J13'!BE15</f>
        <v>0</v>
      </c>
      <c r="BF15" s="14">
        <f>SUMPRODUCT(($B$5:$F$14=AT15)*($CC$5:$CC$14))+SUMPRODUCT(($I$5:$M$14=AT15)*($CD$5:$CD$14))+'J13'!BF15</f>
        <v>0</v>
      </c>
      <c r="BG15" s="14">
        <f>SUMPRODUCT(($B$5:$F$14=AT15)*($CE$5:$CE$14))+SUMPRODUCT(($I$5:$M$14=AT15)*($CF$5:$CF$14))+'J13'!BG15</f>
        <v>0</v>
      </c>
      <c r="BH15" s="14">
        <f>SUMPRODUCT(($B$5:$F$14=AT15)*($CG$5:$CG$14))+SUMPRODUCT(($I$5:$M$14=AT15)*($CH$5:$CH$14))+'J13'!BH15</f>
        <v>0</v>
      </c>
      <c r="BI15" s="14">
        <f>SUMPRODUCT(($B$5:$F$14=AT15)*($CI$5:$CI$14))+SUMPRODUCT(($I$5:$M$14=AT15)*($CJ$5:$CJ$14))+'J13'!BI15</f>
        <v>0</v>
      </c>
      <c r="BJ15" s="6">
        <f t="shared" si="23"/>
        <v>0</v>
      </c>
      <c r="BK15" s="14">
        <f>SUMPRODUCT(($B$5:$F$14=AT15)*($CK$5:$CK$14))+'J13'!BK15</f>
        <v>0</v>
      </c>
      <c r="BL15" s="14">
        <f>SUMPRODUCT(($B$5:$F$14=AT15)*($CL$5:$CL$14))+'J13'!BL15</f>
        <v>0</v>
      </c>
      <c r="BM15" s="14">
        <f>SUMPRODUCT(($B$5:$F$14=AT15)*($CM$5:$CM$14))+'J13'!BM15</f>
        <v>0</v>
      </c>
      <c r="BN15" s="14">
        <f>SUMPRODUCT(($I$5:$M$14=AT15)*($CN$5:$CN$14))+'J13'!BN15</f>
        <v>0</v>
      </c>
      <c r="BO15" s="14">
        <f>SUMPRODUCT(($I$5:$M$14=AT15)*($CO$5:$CO$14))+'J13'!BO15</f>
        <v>0</v>
      </c>
      <c r="BP15" s="46">
        <f>SUMPRODUCT(($I$5:$M$14=AT15)*($CP$5:$CP$14))+'J13'!BP15</f>
        <v>0</v>
      </c>
      <c r="BQ15" s="44">
        <f t="shared" si="24"/>
        <v>0</v>
      </c>
      <c r="BR15" s="64">
        <f>BQ15+0.0000004</f>
        <v>3.9999999999999998E-7</v>
      </c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4" t="str">
        <f t="shared" si="16"/>
        <v>Equipe 11</v>
      </c>
      <c r="CR15" s="44">
        <f t="shared" si="17"/>
        <v>0</v>
      </c>
      <c r="CS15" s="44">
        <f t="shared" si="18"/>
        <v>1</v>
      </c>
      <c r="CT15" s="44" t="str">
        <f t="shared" si="49"/>
        <v>Equipe 11</v>
      </c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</row>
    <row r="16" spans="1:153" ht="16.5" customHeight="1" x14ac:dyDescent="0.25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47"/>
      <c r="Q16" s="47"/>
      <c r="R16" s="47"/>
      <c r="S16" s="47"/>
      <c r="T16" s="47"/>
      <c r="U16" s="47"/>
      <c r="V16" s="93" t="str">
        <f t="shared" si="0"/>
        <v>Equipe 12</v>
      </c>
      <c r="W16" s="93"/>
      <c r="X16" s="93"/>
      <c r="Y16" s="93"/>
      <c r="Z16" s="94"/>
      <c r="AA16" s="84">
        <f t="shared" si="1"/>
        <v>0</v>
      </c>
      <c r="AB16" s="85" t="str">
        <f t="shared" si="2"/>
        <v>u</v>
      </c>
      <c r="AC16" s="86">
        <f t="shared" si="50"/>
        <v>1</v>
      </c>
      <c r="AD16" s="87">
        <f t="shared" si="3"/>
        <v>0</v>
      </c>
      <c r="AE16" s="88">
        <f t="shared" si="4"/>
        <v>0</v>
      </c>
      <c r="AF16" s="88">
        <f t="shared" si="5"/>
        <v>0</v>
      </c>
      <c r="AG16" s="88">
        <f t="shared" si="6"/>
        <v>0</v>
      </c>
      <c r="AH16" s="88">
        <f t="shared" si="7"/>
        <v>0</v>
      </c>
      <c r="AI16" s="88">
        <f t="shared" si="8"/>
        <v>0</v>
      </c>
      <c r="AJ16" s="88">
        <f t="shared" si="9"/>
        <v>0</v>
      </c>
      <c r="AK16" s="89">
        <f t="shared" si="10"/>
        <v>0</v>
      </c>
      <c r="AL16" s="90">
        <f t="shared" si="11"/>
        <v>0</v>
      </c>
      <c r="AM16" s="88">
        <f t="shared" si="12"/>
        <v>0</v>
      </c>
      <c r="AN16" s="91">
        <f t="shared" si="19"/>
        <v>0</v>
      </c>
      <c r="AO16" s="84">
        <f t="shared" si="13"/>
        <v>0</v>
      </c>
      <c r="AP16" s="88">
        <f t="shared" si="20"/>
        <v>0</v>
      </c>
      <c r="AQ16" s="88">
        <f t="shared" si="14"/>
        <v>0</v>
      </c>
      <c r="AR16" s="48">
        <v>12</v>
      </c>
      <c r="AS16" s="48">
        <f t="shared" si="21"/>
        <v>12</v>
      </c>
      <c r="AT16" s="155" t="str">
        <f>'J01'!AT16:AX16</f>
        <v>Equipe 12</v>
      </c>
      <c r="AU16" s="156"/>
      <c r="AV16" s="156"/>
      <c r="AW16" s="156"/>
      <c r="AX16" s="157"/>
      <c r="AY16" s="4">
        <f t="shared" si="15"/>
        <v>1</v>
      </c>
      <c r="AZ16" s="14">
        <f>'J13'!AY16-AY16</f>
        <v>0</v>
      </c>
      <c r="BA16" s="5" t="str">
        <f>IF(AY16&gt;'J13'!AY16,'J13'!$BA$20,IF(AY16='J13'!AY16,'J13'!$AZ$20,IF(AY16&lt;'J13'!AY16,'J13'!$AY$20)))</f>
        <v>u</v>
      </c>
      <c r="BB16" s="22">
        <f t="shared" si="22"/>
        <v>12</v>
      </c>
      <c r="BC16" s="14">
        <f>SUMPRODUCT(($B$5:$F$14=AT16)*($BW$5:$BW$14))+SUMPRODUCT(($I$5:$M$14=AT16)*($BX$5:$BX$14))+'J13'!BC16</f>
        <v>0</v>
      </c>
      <c r="BD16" s="14">
        <f>SUMPRODUCT(($B$5:$F$14=AT16)*($BY$5:$BY$14))+SUMPRODUCT(($I$5:$M$14=AT16)*($BZ$5:$BZ$14))+'J13'!BD16</f>
        <v>0</v>
      </c>
      <c r="BE16" s="14">
        <f>SUMPRODUCT(($B$5:$F$14=AT16)*($CA$5:$CA$14))+SUMPRODUCT(($I$5:$M$14=AT16)*($CB$5:$CB$14))+'J13'!BE16</f>
        <v>0</v>
      </c>
      <c r="BF16" s="14">
        <f>SUMPRODUCT(($B$5:$F$14=AT16)*($CC$5:$CC$14))+SUMPRODUCT(($I$5:$M$14=AT16)*($CD$5:$CD$14))+'J13'!BF16</f>
        <v>0</v>
      </c>
      <c r="BG16" s="14">
        <f>SUMPRODUCT(($B$5:$F$14=AT16)*($CE$5:$CE$14))+SUMPRODUCT(($I$5:$M$14=AT16)*($CF$5:$CF$14))+'J13'!BG16</f>
        <v>0</v>
      </c>
      <c r="BH16" s="14">
        <f>SUMPRODUCT(($B$5:$F$14=AT16)*($CG$5:$CG$14))+SUMPRODUCT(($I$5:$M$14=AT16)*($CH$5:$CH$14))+'J13'!BH16</f>
        <v>0</v>
      </c>
      <c r="BI16" s="14">
        <f>SUMPRODUCT(($B$5:$F$14=AT16)*($CI$5:$CI$14))+SUMPRODUCT(($I$5:$M$14=AT16)*($CJ$5:$CJ$14))+'J13'!BI16</f>
        <v>0</v>
      </c>
      <c r="BJ16" s="6">
        <f t="shared" si="23"/>
        <v>0</v>
      </c>
      <c r="BK16" s="14">
        <f>SUMPRODUCT(($B$5:$F$14=AT16)*($CK$5:$CK$14))+'J13'!BK16</f>
        <v>0</v>
      </c>
      <c r="BL16" s="14">
        <f>SUMPRODUCT(($B$5:$F$14=AT16)*($CL$5:$CL$14))+'J13'!BL16</f>
        <v>0</v>
      </c>
      <c r="BM16" s="14">
        <f>SUMPRODUCT(($B$5:$F$14=AT16)*($CM$5:$CM$14))+'J13'!BM16</f>
        <v>0</v>
      </c>
      <c r="BN16" s="14">
        <f>SUMPRODUCT(($I$5:$M$14=AT16)*($CN$5:$CN$14))+'J13'!BN16</f>
        <v>0</v>
      </c>
      <c r="BO16" s="14">
        <f>SUMPRODUCT(($I$5:$M$14=AT16)*($CO$5:$CO$14))+'J13'!BO16</f>
        <v>0</v>
      </c>
      <c r="BP16" s="46">
        <f>SUMPRODUCT(($I$5:$M$14=AT16)*($CP$5:$CP$14))+'J13'!BP16</f>
        <v>0</v>
      </c>
      <c r="BQ16" s="44">
        <f t="shared" si="24"/>
        <v>0</v>
      </c>
      <c r="BR16" s="64">
        <f>BQ16+0.0000003</f>
        <v>2.9999999999999999E-7</v>
      </c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4" t="str">
        <f t="shared" si="16"/>
        <v>Equipe 12</v>
      </c>
      <c r="CR16" s="44">
        <f t="shared" si="17"/>
        <v>0</v>
      </c>
      <c r="CS16" s="44">
        <f t="shared" si="18"/>
        <v>1</v>
      </c>
      <c r="CT16" s="44" t="str">
        <f t="shared" si="49"/>
        <v>Equipe 12</v>
      </c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</row>
    <row r="17" spans="1:153" ht="16.5" customHeight="1" x14ac:dyDescent="0.25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47"/>
      <c r="Q17" s="47"/>
      <c r="R17" s="47"/>
      <c r="S17" s="47"/>
      <c r="T17" s="47"/>
      <c r="U17" s="47"/>
      <c r="V17" s="93" t="str">
        <f t="shared" si="0"/>
        <v>Equipe 13</v>
      </c>
      <c r="W17" s="93"/>
      <c r="X17" s="93"/>
      <c r="Y17" s="93"/>
      <c r="Z17" s="94"/>
      <c r="AA17" s="84">
        <f t="shared" si="1"/>
        <v>0</v>
      </c>
      <c r="AB17" s="85" t="str">
        <f t="shared" si="2"/>
        <v>u</v>
      </c>
      <c r="AC17" s="86">
        <f t="shared" si="50"/>
        <v>1</v>
      </c>
      <c r="AD17" s="87">
        <f t="shared" si="3"/>
        <v>0</v>
      </c>
      <c r="AE17" s="88">
        <f t="shared" si="4"/>
        <v>0</v>
      </c>
      <c r="AF17" s="88">
        <f t="shared" si="5"/>
        <v>0</v>
      </c>
      <c r="AG17" s="88">
        <f t="shared" si="6"/>
        <v>0</v>
      </c>
      <c r="AH17" s="88">
        <f t="shared" si="7"/>
        <v>0</v>
      </c>
      <c r="AI17" s="88">
        <f t="shared" si="8"/>
        <v>0</v>
      </c>
      <c r="AJ17" s="88">
        <f t="shared" si="9"/>
        <v>0</v>
      </c>
      <c r="AK17" s="89">
        <f t="shared" si="10"/>
        <v>0</v>
      </c>
      <c r="AL17" s="90">
        <f t="shared" si="11"/>
        <v>0</v>
      </c>
      <c r="AM17" s="88">
        <f t="shared" si="12"/>
        <v>0</v>
      </c>
      <c r="AN17" s="91">
        <f t="shared" si="19"/>
        <v>0</v>
      </c>
      <c r="AO17" s="84">
        <f t="shared" si="13"/>
        <v>0</v>
      </c>
      <c r="AP17" s="88">
        <f t="shared" si="20"/>
        <v>0</v>
      </c>
      <c r="AQ17" s="88">
        <f t="shared" si="14"/>
        <v>0</v>
      </c>
      <c r="AR17" s="48">
        <v>13</v>
      </c>
      <c r="AS17" s="48">
        <f t="shared" si="21"/>
        <v>13</v>
      </c>
      <c r="AT17" s="155" t="str">
        <f>'J01'!AT17:AX17</f>
        <v>Equipe 13</v>
      </c>
      <c r="AU17" s="156"/>
      <c r="AV17" s="156"/>
      <c r="AW17" s="156"/>
      <c r="AX17" s="157"/>
      <c r="AY17" s="4">
        <f t="shared" si="15"/>
        <v>1</v>
      </c>
      <c r="AZ17" s="14">
        <f>'J13'!AY17-AY17</f>
        <v>0</v>
      </c>
      <c r="BA17" s="5" t="str">
        <f>IF(AY17&gt;'J13'!AY17,'J13'!$BA$20,IF(AY17='J13'!AY17,'J13'!$AZ$20,IF(AY17&lt;'J13'!AY17,'J13'!$AY$20)))</f>
        <v>u</v>
      </c>
      <c r="BB17" s="22">
        <f t="shared" si="22"/>
        <v>13</v>
      </c>
      <c r="BC17" s="14">
        <f>SUMPRODUCT(($B$5:$F$14=AT17)*($BW$5:$BW$14))+SUMPRODUCT(($I$5:$M$14=AT17)*($BX$5:$BX$14))+'J13'!BC17</f>
        <v>0</v>
      </c>
      <c r="BD17" s="14">
        <f>SUMPRODUCT(($B$5:$F$14=AT17)*($BY$5:$BY$14))+SUMPRODUCT(($I$5:$M$14=AT17)*($BZ$5:$BZ$14))+'J13'!BD17</f>
        <v>0</v>
      </c>
      <c r="BE17" s="14">
        <f>SUMPRODUCT(($B$5:$F$14=AT17)*($CA$5:$CA$14))+SUMPRODUCT(($I$5:$M$14=AT17)*($CB$5:$CB$14))+'J13'!BE17</f>
        <v>0</v>
      </c>
      <c r="BF17" s="14">
        <f>SUMPRODUCT(($B$5:$F$14=AT17)*($CC$5:$CC$14))+SUMPRODUCT(($I$5:$M$14=AT17)*($CD$5:$CD$14))+'J13'!BF17</f>
        <v>0</v>
      </c>
      <c r="BG17" s="14">
        <f>SUMPRODUCT(($B$5:$F$14=AT17)*($CE$5:$CE$14))+SUMPRODUCT(($I$5:$M$14=AT17)*($CF$5:$CF$14))+'J13'!BG17</f>
        <v>0</v>
      </c>
      <c r="BH17" s="14">
        <f>SUMPRODUCT(($B$5:$F$14=AT17)*($CG$5:$CG$14))+SUMPRODUCT(($I$5:$M$14=AT17)*($CH$5:$CH$14))+'J13'!BH17</f>
        <v>0</v>
      </c>
      <c r="BI17" s="14">
        <f>SUMPRODUCT(($B$5:$F$14=AT17)*($CI$5:$CI$14))+SUMPRODUCT(($I$5:$M$14=AT17)*($CJ$5:$CJ$14))+'J13'!BI17</f>
        <v>0</v>
      </c>
      <c r="BJ17" s="6">
        <f t="shared" si="23"/>
        <v>0</v>
      </c>
      <c r="BK17" s="14">
        <f>SUMPRODUCT(($B$5:$F$14=AT17)*($CK$5:$CK$14))+'J13'!BK17</f>
        <v>0</v>
      </c>
      <c r="BL17" s="14">
        <f>SUMPRODUCT(($B$5:$F$14=AT17)*($CL$5:$CL$14))+'J13'!BL17</f>
        <v>0</v>
      </c>
      <c r="BM17" s="14">
        <f>SUMPRODUCT(($B$5:$F$14=AT17)*($CM$5:$CM$14))+'J13'!BM17</f>
        <v>0</v>
      </c>
      <c r="BN17" s="14">
        <f>SUMPRODUCT(($I$5:$M$14=AT17)*($CN$5:$CN$14))+'J13'!BN17</f>
        <v>0</v>
      </c>
      <c r="BO17" s="14">
        <f>SUMPRODUCT(($I$5:$M$14=AT17)*($CO$5:$CO$14))+'J13'!BO17</f>
        <v>0</v>
      </c>
      <c r="BP17" s="46">
        <f>SUMPRODUCT(($I$5:$M$14=AT17)*($CP$5:$CP$14))+'J13'!BP17</f>
        <v>0</v>
      </c>
      <c r="BQ17" s="44">
        <f t="shared" si="24"/>
        <v>0</v>
      </c>
      <c r="BR17" s="64">
        <f>BQ17+0.0000002</f>
        <v>1.9999999999999999E-7</v>
      </c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4" t="str">
        <f t="shared" si="16"/>
        <v>Equipe 13</v>
      </c>
      <c r="CR17" s="44">
        <f t="shared" si="17"/>
        <v>0</v>
      </c>
      <c r="CS17" s="44">
        <f t="shared" si="18"/>
        <v>1</v>
      </c>
      <c r="CT17" s="44" t="str">
        <f t="shared" si="49"/>
        <v>Equipe 13</v>
      </c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</row>
    <row r="18" spans="1:153" ht="16.5" customHeight="1" x14ac:dyDescent="0.25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47"/>
      <c r="Q18" s="47"/>
      <c r="R18" s="47"/>
      <c r="S18" s="47"/>
      <c r="T18" s="47"/>
      <c r="U18" s="47"/>
      <c r="V18" s="93" t="str">
        <f t="shared" si="0"/>
        <v>Equipe 14</v>
      </c>
      <c r="W18" s="93"/>
      <c r="X18" s="93"/>
      <c r="Y18" s="93"/>
      <c r="Z18" s="94"/>
      <c r="AA18" s="84">
        <f t="shared" si="1"/>
        <v>0</v>
      </c>
      <c r="AB18" s="85" t="str">
        <f t="shared" si="2"/>
        <v>u</v>
      </c>
      <c r="AC18" s="86">
        <f t="shared" si="50"/>
        <v>1</v>
      </c>
      <c r="AD18" s="87">
        <f t="shared" si="3"/>
        <v>0</v>
      </c>
      <c r="AE18" s="88">
        <f t="shared" si="4"/>
        <v>0</v>
      </c>
      <c r="AF18" s="88">
        <f t="shared" si="5"/>
        <v>0</v>
      </c>
      <c r="AG18" s="88">
        <f t="shared" si="6"/>
        <v>0</v>
      </c>
      <c r="AH18" s="88">
        <f t="shared" si="7"/>
        <v>0</v>
      </c>
      <c r="AI18" s="88">
        <f t="shared" si="8"/>
        <v>0</v>
      </c>
      <c r="AJ18" s="88">
        <f t="shared" si="9"/>
        <v>0</v>
      </c>
      <c r="AK18" s="89">
        <f t="shared" si="10"/>
        <v>0</v>
      </c>
      <c r="AL18" s="90">
        <f t="shared" si="11"/>
        <v>0</v>
      </c>
      <c r="AM18" s="88">
        <f t="shared" si="12"/>
        <v>0</v>
      </c>
      <c r="AN18" s="91">
        <f t="shared" si="19"/>
        <v>0</v>
      </c>
      <c r="AO18" s="84">
        <f t="shared" si="13"/>
        <v>0</v>
      </c>
      <c r="AP18" s="88">
        <f t="shared" si="20"/>
        <v>0</v>
      </c>
      <c r="AQ18" s="88">
        <f t="shared" si="14"/>
        <v>0</v>
      </c>
      <c r="AR18" s="48">
        <v>14</v>
      </c>
      <c r="AS18" s="48">
        <f t="shared" si="21"/>
        <v>14</v>
      </c>
      <c r="AT18" s="155" t="str">
        <f>'J01'!AT18:AX18</f>
        <v>Equipe 14</v>
      </c>
      <c r="AU18" s="156"/>
      <c r="AV18" s="156"/>
      <c r="AW18" s="156"/>
      <c r="AX18" s="157"/>
      <c r="AY18" s="4">
        <f t="shared" si="15"/>
        <v>1</v>
      </c>
      <c r="AZ18" s="14">
        <f>'J13'!AY18-AY18</f>
        <v>0</v>
      </c>
      <c r="BA18" s="5" t="str">
        <f>IF(AY18&gt;'J13'!AY18,'J13'!$BA$20,IF(AY18='J13'!AY18,'J13'!$AZ$20,IF(AY18&lt;'J13'!AY18,'J13'!$AY$20)))</f>
        <v>u</v>
      </c>
      <c r="BB18" s="22">
        <f t="shared" si="22"/>
        <v>14</v>
      </c>
      <c r="BC18" s="14">
        <f>SUMPRODUCT(($B$5:$F$14=AT18)*($BW$5:$BW$14))+SUMPRODUCT(($I$5:$M$14=AT18)*($BX$5:$BX$14))+'J13'!BC18</f>
        <v>0</v>
      </c>
      <c r="BD18" s="14">
        <f>SUMPRODUCT(($B$5:$F$14=AT18)*($BY$5:$BY$14))+SUMPRODUCT(($I$5:$M$14=AT18)*($BZ$5:$BZ$14))+'J13'!BD18</f>
        <v>0</v>
      </c>
      <c r="BE18" s="14">
        <f>SUMPRODUCT(($B$5:$F$14=AT18)*($CA$5:$CA$14))+SUMPRODUCT(($I$5:$M$14=AT18)*($CB$5:$CB$14))+'J13'!BE18</f>
        <v>0</v>
      </c>
      <c r="BF18" s="14">
        <f>SUMPRODUCT(($B$5:$F$14=AT18)*($CC$5:$CC$14))+SUMPRODUCT(($I$5:$M$14=AT18)*($CD$5:$CD$14))+'J13'!BF18</f>
        <v>0</v>
      </c>
      <c r="BG18" s="14">
        <f>SUMPRODUCT(($B$5:$F$14=AT18)*($CE$5:$CE$14))+SUMPRODUCT(($I$5:$M$14=AT18)*($CF$5:$CF$14))+'J13'!BG18</f>
        <v>0</v>
      </c>
      <c r="BH18" s="14">
        <f>SUMPRODUCT(($B$5:$F$14=AT18)*($CG$5:$CG$14))+SUMPRODUCT(($I$5:$M$14=AT18)*($CH$5:$CH$14))+'J13'!BH18</f>
        <v>0</v>
      </c>
      <c r="BI18" s="14">
        <f>SUMPRODUCT(($B$5:$F$14=AT18)*($CI$5:$CI$14))+SUMPRODUCT(($I$5:$M$14=AT18)*($CJ$5:$CJ$14))+'J13'!BI18</f>
        <v>0</v>
      </c>
      <c r="BJ18" s="6">
        <f t="shared" si="23"/>
        <v>0</v>
      </c>
      <c r="BK18" s="14">
        <f>SUMPRODUCT(($B$5:$F$14=AT18)*($CK$5:$CK$14))+'J13'!BK18</f>
        <v>0</v>
      </c>
      <c r="BL18" s="14">
        <f>SUMPRODUCT(($B$5:$F$14=AT18)*($CL$5:$CL$14))+'J13'!BL18</f>
        <v>0</v>
      </c>
      <c r="BM18" s="14">
        <f>SUMPRODUCT(($B$5:$F$14=AT18)*($CM$5:$CM$14))+'J13'!BM18</f>
        <v>0</v>
      </c>
      <c r="BN18" s="14">
        <f>SUMPRODUCT(($I$5:$M$14=AT18)*($CN$5:$CN$14))+'J13'!BN18</f>
        <v>0</v>
      </c>
      <c r="BO18" s="14">
        <f>SUMPRODUCT(($I$5:$M$14=AT18)*($CO$5:$CO$14))+'J13'!BO18</f>
        <v>0</v>
      </c>
      <c r="BP18" s="46">
        <f>SUMPRODUCT(($I$5:$M$14=AT18)*($CP$5:$CP$14))+'J13'!BP18</f>
        <v>0</v>
      </c>
      <c r="BQ18" s="44">
        <f t="shared" si="24"/>
        <v>0</v>
      </c>
      <c r="BR18" s="64">
        <f>BQ18+0.0000001</f>
        <v>9.9999999999999995E-8</v>
      </c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4" t="str">
        <f t="shared" si="16"/>
        <v>Equipe 14</v>
      </c>
      <c r="CR18" s="44">
        <f t="shared" si="17"/>
        <v>0</v>
      </c>
      <c r="CS18" s="44">
        <f t="shared" si="18"/>
        <v>1</v>
      </c>
      <c r="CT18" s="44" t="str">
        <f t="shared" si="49"/>
        <v>Equipe 14</v>
      </c>
      <c r="CU18" s="58"/>
      <c r="CV18" s="58"/>
      <c r="CW18" s="58"/>
      <c r="CX18" s="58"/>
      <c r="CY18" s="5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</row>
    <row r="19" spans="1:153" ht="16.5" customHeight="1" x14ac:dyDescent="0.25">
      <c r="A19" s="100"/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47"/>
      <c r="Q19" s="47"/>
      <c r="R19" s="47"/>
      <c r="S19" s="47"/>
      <c r="T19" s="47"/>
      <c r="U19" s="47"/>
      <c r="V19" s="49"/>
      <c r="W19" s="49"/>
      <c r="X19" s="49"/>
      <c r="Y19" s="49"/>
      <c r="Z19" s="49"/>
      <c r="AA19" s="50"/>
      <c r="AB19" s="51"/>
      <c r="AC19" s="50"/>
      <c r="AD19" s="52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142" t="s">
        <v>56</v>
      </c>
      <c r="AP19" s="142"/>
      <c r="AQ19" s="142"/>
      <c r="AR19" s="58"/>
      <c r="AS19" s="58"/>
      <c r="AT19" s="21"/>
      <c r="AU19" s="21"/>
      <c r="AV19" s="21"/>
      <c r="AW19" s="21"/>
      <c r="AX19" s="21"/>
      <c r="AY19" s="60" t="s">
        <v>19</v>
      </c>
      <c r="AZ19" s="60" t="s">
        <v>20</v>
      </c>
      <c r="BA19" s="60" t="s">
        <v>21</v>
      </c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5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58"/>
      <c r="CV19" s="58"/>
      <c r="CW19" s="58"/>
      <c r="CX19" s="58"/>
      <c r="CY19" s="5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</row>
    <row r="20" spans="1:153" ht="16.5" customHeight="1" x14ac:dyDescent="0.25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47"/>
      <c r="Q20" s="47"/>
      <c r="R20" s="47"/>
      <c r="S20" s="47"/>
      <c r="T20" s="47"/>
      <c r="U20" s="47"/>
      <c r="V20" s="53"/>
      <c r="W20" s="53"/>
      <c r="X20" s="53"/>
      <c r="Y20" s="53"/>
      <c r="Z20" s="53"/>
      <c r="AA20" s="54"/>
      <c r="AB20" s="55"/>
      <c r="AC20" s="54"/>
      <c r="AD20" s="56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143">
        <f>SUM(G5:H14)</f>
        <v>0</v>
      </c>
      <c r="AP20" s="143"/>
      <c r="AQ20" s="143"/>
      <c r="AR20" s="58"/>
      <c r="AS20" s="58"/>
      <c r="AT20" s="38"/>
      <c r="AU20" s="38"/>
      <c r="AV20" s="38"/>
      <c r="AW20" s="38"/>
      <c r="AX20" s="38"/>
      <c r="AY20" s="48" t="s">
        <v>19</v>
      </c>
      <c r="AZ20" s="48" t="s">
        <v>20</v>
      </c>
      <c r="BA20" s="48" t="s">
        <v>21</v>
      </c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58"/>
      <c r="CV20" s="58"/>
      <c r="CW20" s="58"/>
      <c r="CX20" s="58"/>
      <c r="CY20" s="5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</row>
    <row r="21" spans="1:153" ht="16.5" customHeight="1" x14ac:dyDescent="0.25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47"/>
      <c r="Q21" s="47"/>
      <c r="R21" s="47"/>
      <c r="S21" s="47"/>
      <c r="T21" s="47"/>
      <c r="U21" s="47"/>
      <c r="V21" s="53"/>
      <c r="W21" s="53"/>
      <c r="X21" s="53"/>
      <c r="Y21" s="53"/>
      <c r="Z21" s="53"/>
      <c r="AA21" s="54"/>
      <c r="AB21" s="55"/>
      <c r="AC21" s="54"/>
      <c r="AD21" s="56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143"/>
      <c r="AP21" s="143"/>
      <c r="AQ21" s="143"/>
      <c r="AR21" s="58"/>
      <c r="AS21" s="58"/>
      <c r="AT21" s="38"/>
      <c r="AU21" s="38"/>
      <c r="AV21" s="38"/>
      <c r="AW21" s="38"/>
      <c r="AX21" s="38"/>
      <c r="AY21" s="58"/>
      <c r="AZ21" s="58"/>
      <c r="BA21" s="63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58"/>
      <c r="CV21" s="58"/>
      <c r="CW21" s="58"/>
      <c r="CX21" s="58"/>
      <c r="CY21" s="5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</row>
    <row r="22" spans="1:153" ht="16.5" customHeight="1" x14ac:dyDescent="0.25">
      <c r="A22" s="100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47"/>
      <c r="Q22" s="47"/>
      <c r="R22" s="47"/>
      <c r="S22" s="47"/>
      <c r="T22" s="47"/>
      <c r="U22" s="47"/>
      <c r="V22" s="53"/>
      <c r="W22" s="53"/>
      <c r="X22" s="53"/>
      <c r="Y22" s="53"/>
      <c r="Z22" s="53"/>
      <c r="AA22" s="54"/>
      <c r="AB22" s="55"/>
      <c r="AC22" s="54"/>
      <c r="AD22" s="56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144" t="s">
        <v>57</v>
      </c>
      <c r="AP22" s="144"/>
      <c r="AQ22" s="144"/>
      <c r="AR22" s="58"/>
      <c r="AS22" s="58"/>
      <c r="AT22" s="38"/>
      <c r="AU22" s="38"/>
      <c r="AV22" s="38"/>
      <c r="AW22" s="38"/>
      <c r="AX22" s="38"/>
      <c r="AY22" s="58"/>
      <c r="AZ22" s="58"/>
      <c r="BA22" s="63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58"/>
      <c r="CV22" s="58"/>
      <c r="CW22" s="58"/>
      <c r="CX22" s="58"/>
      <c r="CY22" s="5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</row>
    <row r="23" spans="1:153" ht="16.5" customHeight="1" x14ac:dyDescent="0.25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47"/>
      <c r="Q23" s="47"/>
      <c r="R23" s="47"/>
      <c r="S23" s="47"/>
      <c r="T23" s="47"/>
      <c r="U23" s="47"/>
      <c r="V23" s="53"/>
      <c r="W23" s="53"/>
      <c r="X23" s="53"/>
      <c r="Y23" s="53"/>
      <c r="Z23" s="53"/>
      <c r="AA23" s="54"/>
      <c r="AB23" s="55"/>
      <c r="AC23" s="54"/>
      <c r="AD23" s="56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144"/>
      <c r="AP23" s="144"/>
      <c r="AQ23" s="144"/>
      <c r="AR23" s="58"/>
      <c r="AS23" s="58"/>
      <c r="AT23" s="38"/>
      <c r="AU23" s="38"/>
      <c r="AV23" s="38"/>
      <c r="AW23" s="38"/>
      <c r="AX23" s="38"/>
      <c r="AY23" s="58"/>
      <c r="AZ23" s="58"/>
      <c r="BA23" s="63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58"/>
      <c r="CV23" s="58"/>
      <c r="CW23" s="58"/>
      <c r="CX23" s="58"/>
      <c r="CY23" s="5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</row>
    <row r="24" spans="1:153" ht="16.5" customHeight="1" x14ac:dyDescent="0.25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47"/>
      <c r="Q24" s="47"/>
      <c r="R24" s="47"/>
      <c r="S24" s="47"/>
      <c r="T24" s="47"/>
      <c r="U24" s="47"/>
      <c r="V24" s="53"/>
      <c r="W24" s="53"/>
      <c r="X24" s="53"/>
      <c r="Y24" s="53"/>
      <c r="Z24" s="53"/>
      <c r="AA24" s="54"/>
      <c r="AB24" s="55"/>
      <c r="AC24" s="54"/>
      <c r="AD24" s="56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143">
        <f>AO20+'J13'!AO24:AP25</f>
        <v>0</v>
      </c>
      <c r="AP24" s="143"/>
      <c r="AQ24" s="143"/>
      <c r="AR24" s="58"/>
      <c r="AS24" s="58"/>
      <c r="AT24" s="38"/>
      <c r="AU24" s="38"/>
      <c r="AV24" s="38"/>
      <c r="AW24" s="38"/>
      <c r="AX24" s="38"/>
      <c r="AY24" s="58"/>
      <c r="AZ24" s="58"/>
      <c r="BA24" s="63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</row>
    <row r="25" spans="1:153" ht="16.5" customHeight="1" x14ac:dyDescent="0.25">
      <c r="A25" s="100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47"/>
      <c r="Q25" s="47"/>
      <c r="R25" s="47"/>
      <c r="S25" s="47"/>
      <c r="T25" s="47"/>
      <c r="U25" s="47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143"/>
      <c r="AP25" s="143"/>
      <c r="AQ25" s="143"/>
      <c r="AR25" s="48"/>
      <c r="AS25" s="48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48"/>
      <c r="EW25" s="48"/>
    </row>
    <row r="26" spans="1:153" ht="16.5" customHeight="1" x14ac:dyDescent="0.25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47"/>
      <c r="Q26" s="47"/>
      <c r="R26" s="47"/>
      <c r="S26" s="47"/>
      <c r="T26" s="47"/>
      <c r="U26" s="47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162" t="s">
        <v>58</v>
      </c>
      <c r="AP26" s="162"/>
      <c r="AQ26" s="162"/>
      <c r="AR26" s="48"/>
      <c r="AS26" s="48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  <c r="EU26" s="48"/>
      <c r="EV26" s="48"/>
      <c r="EW26" s="48"/>
    </row>
    <row r="27" spans="1:153" ht="16.5" customHeight="1" x14ac:dyDescent="0.25">
      <c r="A27" s="100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47"/>
      <c r="Q27" s="47"/>
      <c r="R27" s="47"/>
      <c r="S27" s="47"/>
      <c r="T27" s="47"/>
      <c r="U27" s="47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162"/>
      <c r="AP27" s="162"/>
      <c r="AQ27" s="162"/>
      <c r="AR27" s="48"/>
      <c r="AS27" s="48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  <c r="EU27" s="48"/>
      <c r="EV27" s="48"/>
      <c r="EW27" s="48"/>
    </row>
    <row r="28" spans="1:153" ht="16.5" customHeight="1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47"/>
      <c r="Q28" s="47"/>
      <c r="R28" s="47"/>
      <c r="S28" s="47"/>
      <c r="T28" s="47"/>
      <c r="U28" s="47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146" t="str">
        <f>IF(AE5=0,"",SUM(AI5:AI24)/SUM(AE5:AE24)*2)</f>
        <v/>
      </c>
      <c r="AP28" s="146"/>
      <c r="AQ28" s="146"/>
      <c r="AR28" s="48"/>
      <c r="AS28" s="48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  <c r="EU28" s="48"/>
      <c r="EV28" s="48"/>
      <c r="EW28" s="48"/>
    </row>
    <row r="29" spans="1:153" ht="16.5" customHeight="1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47"/>
      <c r="Q29" s="47"/>
      <c r="R29" s="47"/>
      <c r="S29" s="47"/>
      <c r="T29" s="47"/>
      <c r="U29" s="47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146"/>
      <c r="AP29" s="146"/>
      <c r="AQ29" s="146"/>
      <c r="AR29" s="48"/>
      <c r="AS29" s="48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  <c r="EU29" s="48"/>
      <c r="EV29" s="48"/>
      <c r="EW29" s="48"/>
    </row>
    <row r="30" spans="1:153" ht="16.5" customHeight="1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47"/>
      <c r="Q30" s="47"/>
      <c r="R30" s="47"/>
      <c r="S30" s="47"/>
      <c r="T30" s="47"/>
      <c r="U30" s="47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48"/>
      <c r="AS30" s="48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  <c r="EU30" s="48"/>
      <c r="EV30" s="48"/>
      <c r="EW30" s="48"/>
    </row>
    <row r="31" spans="1:153" ht="16.5" customHeigh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48"/>
      <c r="AS31" s="48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/>
      <c r="EU31" s="48"/>
      <c r="EV31" s="48"/>
      <c r="EW31" s="48"/>
    </row>
    <row r="32" spans="1:153" ht="16.5" customHeight="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48"/>
      <c r="AS32" s="48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48"/>
      <c r="EW32" s="48"/>
    </row>
    <row r="33" spans="1:153" ht="16.5" customHeight="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48"/>
      <c r="AS33" s="48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</row>
    <row r="34" spans="1:153" ht="16.5" customHeight="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48"/>
      <c r="AS34" s="48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48"/>
      <c r="EW34" s="48"/>
    </row>
    <row r="35" spans="1:153" ht="16.5" customHeight="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48"/>
      <c r="AS35" s="48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</row>
    <row r="36" spans="1:153" ht="16.5" customHeight="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48"/>
      <c r="AS36" s="48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</row>
  </sheetData>
  <mergeCells count="129">
    <mergeCell ref="O1:T2"/>
    <mergeCell ref="I1:N2"/>
    <mergeCell ref="A1:H2"/>
    <mergeCell ref="AO19:AQ19"/>
    <mergeCell ref="AO20:AQ21"/>
    <mergeCell ref="AO22:AQ23"/>
    <mergeCell ref="AO24:AQ25"/>
    <mergeCell ref="AO26:AQ27"/>
    <mergeCell ref="AO28:AQ29"/>
    <mergeCell ref="AK3:AK4"/>
    <mergeCell ref="AO3:AQ3"/>
    <mergeCell ref="AL3:AN3"/>
    <mergeCell ref="AJ3:AJ4"/>
    <mergeCell ref="AI3:AI4"/>
    <mergeCell ref="O11:R11"/>
    <mergeCell ref="O10:R10"/>
    <mergeCell ref="O9:R9"/>
    <mergeCell ref="O8:R8"/>
    <mergeCell ref="O7:R7"/>
    <mergeCell ref="B5:F5"/>
    <mergeCell ref="I6:M6"/>
    <mergeCell ref="I5:M5"/>
    <mergeCell ref="V5:Z5"/>
    <mergeCell ref="V1:AQ2"/>
    <mergeCell ref="BB3:BB4"/>
    <mergeCell ref="BN3:BP3"/>
    <mergeCell ref="BK3:BM3"/>
    <mergeCell ref="BI3:BI4"/>
    <mergeCell ref="BH3:BH4"/>
    <mergeCell ref="BG3:BG4"/>
    <mergeCell ref="BF3:BF4"/>
    <mergeCell ref="BE3:BE4"/>
    <mergeCell ref="BD3:BD4"/>
    <mergeCell ref="CN3:CP3"/>
    <mergeCell ref="CK3:CM3"/>
    <mergeCell ref="AT12:AX12"/>
    <mergeCell ref="AT11:AX11"/>
    <mergeCell ref="AT10:AX10"/>
    <mergeCell ref="AT9:AX9"/>
    <mergeCell ref="AT8:AX8"/>
    <mergeCell ref="AT7:AX7"/>
    <mergeCell ref="CJ1:CJ3"/>
    <mergeCell ref="CI1:CI3"/>
    <mergeCell ref="CH1:CH3"/>
    <mergeCell ref="CG1:CG3"/>
    <mergeCell ref="CF1:CF3"/>
    <mergeCell ref="CE1:CE3"/>
    <mergeCell ref="AT1:BP2"/>
    <mergeCell ref="AT3:AX4"/>
    <mergeCell ref="AZ3:BA4"/>
    <mergeCell ref="AY3:AY4"/>
    <mergeCell ref="BJ3:BJ4"/>
    <mergeCell ref="CD1:CD3"/>
    <mergeCell ref="CC1:CC3"/>
    <mergeCell ref="CB1:CB3"/>
    <mergeCell ref="AT6:AX6"/>
    <mergeCell ref="AT5:AX5"/>
    <mergeCell ref="A3:A4"/>
    <mergeCell ref="B3:F4"/>
    <mergeCell ref="H3:H4"/>
    <mergeCell ref="G3:G4"/>
    <mergeCell ref="I3:M4"/>
    <mergeCell ref="AC3:AC4"/>
    <mergeCell ref="B6:F6"/>
    <mergeCell ref="B12:F12"/>
    <mergeCell ref="B11:F11"/>
    <mergeCell ref="B10:F10"/>
    <mergeCell ref="B9:F9"/>
    <mergeCell ref="B8:F8"/>
    <mergeCell ref="B7:F7"/>
    <mergeCell ref="I12:M12"/>
    <mergeCell ref="I11:M11"/>
    <mergeCell ref="I10:M10"/>
    <mergeCell ref="I9:M9"/>
    <mergeCell ref="S11:T11"/>
    <mergeCell ref="S10:T10"/>
    <mergeCell ref="S9:T9"/>
    <mergeCell ref="S8:T8"/>
    <mergeCell ref="S7:T7"/>
    <mergeCell ref="S6:T6"/>
    <mergeCell ref="S5:T5"/>
    <mergeCell ref="A15:O30"/>
    <mergeCell ref="B14:F14"/>
    <mergeCell ref="B13:F13"/>
    <mergeCell ref="I14:M14"/>
    <mergeCell ref="I13:M13"/>
    <mergeCell ref="AH3:AH4"/>
    <mergeCell ref="AG3:AG4"/>
    <mergeCell ref="AF3:AF4"/>
    <mergeCell ref="AE3:AE4"/>
    <mergeCell ref="AD3:AD4"/>
    <mergeCell ref="V6:Z6"/>
    <mergeCell ref="N3:N4"/>
    <mergeCell ref="V3:Z4"/>
    <mergeCell ref="AA3:AB4"/>
    <mergeCell ref="S3:T4"/>
    <mergeCell ref="O6:R6"/>
    <mergeCell ref="O5:R5"/>
    <mergeCell ref="O3:R4"/>
    <mergeCell ref="I8:M8"/>
    <mergeCell ref="I7:M7"/>
    <mergeCell ref="V12:Z12"/>
    <mergeCell ref="V11:Z11"/>
    <mergeCell ref="V10:Z10"/>
    <mergeCell ref="V9:Z9"/>
    <mergeCell ref="V18:Z18"/>
    <mergeCell ref="V17:Z17"/>
    <mergeCell ref="V16:Z16"/>
    <mergeCell ref="V15:Z15"/>
    <mergeCell ref="V14:Z14"/>
    <mergeCell ref="V13:Z13"/>
    <mergeCell ref="V8:Z8"/>
    <mergeCell ref="V7:Z7"/>
    <mergeCell ref="CA1:CA3"/>
    <mergeCell ref="BZ1:BZ3"/>
    <mergeCell ref="BY1:BY3"/>
    <mergeCell ref="BX1:BX3"/>
    <mergeCell ref="BW1:BW3"/>
    <mergeCell ref="BV1:BV3"/>
    <mergeCell ref="BU1:BU3"/>
    <mergeCell ref="BT1:BT3"/>
    <mergeCell ref="BS1:BS3"/>
    <mergeCell ref="AT18:AX18"/>
    <mergeCell ref="AT17:AX17"/>
    <mergeCell ref="AT16:AX16"/>
    <mergeCell ref="AT15:AX15"/>
    <mergeCell ref="AT14:AX14"/>
    <mergeCell ref="AT13:AX13"/>
    <mergeCell ref="BC3:BC4"/>
  </mergeCells>
  <conditionalFormatting sqref="AA5:AA24">
    <cfRule type="cellIs" dxfId="52" priority="3" operator="lessThan">
      <formula>0</formula>
    </cfRule>
    <cfRule type="cellIs" dxfId="51" priority="4" operator="greaterThan">
      <formula>0</formula>
    </cfRule>
  </conditionalFormatting>
  <conditionalFormatting sqref="AB5:AB24">
    <cfRule type="cellIs" dxfId="50" priority="1" operator="equal">
      <formula>"q"</formula>
    </cfRule>
    <cfRule type="cellIs" dxfId="49" priority="2" operator="equal">
      <formula>"p"</formula>
    </cfRule>
  </conditionalFormatting>
  <dataValidations count="2">
    <dataValidation type="list" allowBlank="1" showInputMessage="1" showErrorMessage="1" sqref="I12:M14 B12:F14">
      <formula1>Lesclubs</formula1>
    </dataValidation>
    <dataValidation type="list" allowBlank="1" showInputMessage="1" showErrorMessage="1" sqref="B5:F11 I5:M11">
      <formula1>Lesengagés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R36"/>
  <sheetViews>
    <sheetView workbookViewId="0">
      <selection sqref="A1:H2"/>
    </sheetView>
  </sheetViews>
  <sheetFormatPr baseColWidth="10" defaultRowHeight="16.5" customHeight="1" x14ac:dyDescent="0.25"/>
  <cols>
    <col min="1" max="14" width="5.42578125" style="2" customWidth="1"/>
    <col min="15" max="18" width="6.7109375" style="2" customWidth="1"/>
    <col min="19" max="43" width="5.42578125" style="2" customWidth="1"/>
    <col min="44" max="45" width="5.42578125" style="3" hidden="1" customWidth="1"/>
    <col min="46" max="68" width="5.42578125" style="2" hidden="1" customWidth="1"/>
    <col min="69" max="70" width="26.28515625" style="3" hidden="1" customWidth="1"/>
    <col min="71" max="94" width="5.42578125" style="3" hidden="1" customWidth="1"/>
    <col min="95" max="95" width="38.85546875" style="3" hidden="1" customWidth="1"/>
    <col min="96" max="96" width="22.28515625" style="3" hidden="1" customWidth="1"/>
    <col min="97" max="97" width="5.42578125" style="3" hidden="1" customWidth="1"/>
    <col min="98" max="98" width="38.85546875" style="3" hidden="1" customWidth="1"/>
    <col min="99" max="210" width="5.42578125" style="3" customWidth="1"/>
    <col min="211" max="215" width="5.42578125" style="2" customWidth="1"/>
    <col min="216" max="378" width="5.42578125" style="1" customWidth="1"/>
    <col min="379" max="382" width="11" style="1"/>
  </cols>
  <sheetData>
    <row r="1" spans="1:153" ht="16.5" customHeight="1" thickTop="1" x14ac:dyDescent="0.25">
      <c r="A1" s="158" t="str">
        <f>'J01'!A1:C2</f>
        <v>Nom du Championnat</v>
      </c>
      <c r="B1" s="159"/>
      <c r="C1" s="159"/>
      <c r="D1" s="159"/>
      <c r="E1" s="159"/>
      <c r="F1" s="159"/>
      <c r="G1" s="159"/>
      <c r="H1" s="159"/>
      <c r="I1" s="134" t="str">
        <f>'J01'!H1:K2</f>
        <v>2016-2017</v>
      </c>
      <c r="J1" s="135"/>
      <c r="K1" s="135"/>
      <c r="L1" s="135"/>
      <c r="M1" s="135"/>
      <c r="N1" s="136"/>
      <c r="O1" s="130" t="s">
        <v>41</v>
      </c>
      <c r="P1" s="130"/>
      <c r="Q1" s="130"/>
      <c r="R1" s="130"/>
      <c r="S1" s="130"/>
      <c r="T1" s="131"/>
      <c r="U1" s="24"/>
      <c r="V1" s="153" t="s">
        <v>2</v>
      </c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48"/>
      <c r="AS1" s="48"/>
      <c r="AT1" s="129" t="s">
        <v>2</v>
      </c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48"/>
      <c r="BR1" s="48"/>
      <c r="BS1" s="95" t="s">
        <v>13</v>
      </c>
      <c r="BT1" s="95" t="s">
        <v>14</v>
      </c>
      <c r="BU1" s="95" t="s">
        <v>13</v>
      </c>
      <c r="BV1" s="95" t="s">
        <v>14</v>
      </c>
      <c r="BW1" s="95" t="s">
        <v>13</v>
      </c>
      <c r="BX1" s="95" t="s">
        <v>14</v>
      </c>
      <c r="BY1" s="95" t="s">
        <v>13</v>
      </c>
      <c r="BZ1" s="95" t="s">
        <v>14</v>
      </c>
      <c r="CA1" s="95" t="s">
        <v>13</v>
      </c>
      <c r="CB1" s="95" t="s">
        <v>14</v>
      </c>
      <c r="CC1" s="95" t="s">
        <v>13</v>
      </c>
      <c r="CD1" s="95" t="s">
        <v>14</v>
      </c>
      <c r="CE1" s="95" t="s">
        <v>13</v>
      </c>
      <c r="CF1" s="95" t="s">
        <v>14</v>
      </c>
      <c r="CG1" s="95" t="s">
        <v>13</v>
      </c>
      <c r="CH1" s="95" t="s">
        <v>14</v>
      </c>
      <c r="CI1" s="95" t="s">
        <v>13</v>
      </c>
      <c r="CJ1" s="95" t="s">
        <v>14</v>
      </c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  <c r="DO1" s="48"/>
      <c r="DP1" s="48"/>
      <c r="DQ1" s="48"/>
      <c r="DR1" s="48"/>
      <c r="DS1" s="48"/>
      <c r="DT1" s="48"/>
      <c r="DU1" s="48"/>
      <c r="DV1" s="48"/>
      <c r="DW1" s="48"/>
      <c r="DX1" s="48"/>
      <c r="DY1" s="48"/>
      <c r="DZ1" s="48"/>
      <c r="EA1" s="48"/>
      <c r="EB1" s="48"/>
      <c r="EC1" s="48"/>
      <c r="ED1" s="48"/>
      <c r="EE1" s="48"/>
      <c r="EF1" s="48"/>
      <c r="EG1" s="48"/>
      <c r="EH1" s="48"/>
      <c r="EI1" s="48"/>
      <c r="EJ1" s="48"/>
      <c r="EK1" s="48"/>
      <c r="EL1" s="48"/>
      <c r="EM1" s="48"/>
      <c r="EN1" s="48"/>
      <c r="EO1" s="48"/>
      <c r="EP1" s="48"/>
      <c r="EQ1" s="48"/>
      <c r="ER1" s="48"/>
      <c r="ES1" s="48"/>
      <c r="ET1" s="48"/>
      <c r="EU1" s="48"/>
      <c r="EV1" s="48"/>
      <c r="EW1" s="48"/>
    </row>
    <row r="2" spans="1:153" ht="16.5" customHeight="1" thickBot="1" x14ac:dyDescent="0.3">
      <c r="A2" s="160"/>
      <c r="B2" s="161"/>
      <c r="C2" s="161"/>
      <c r="D2" s="161"/>
      <c r="E2" s="161"/>
      <c r="F2" s="161"/>
      <c r="G2" s="161"/>
      <c r="H2" s="161"/>
      <c r="I2" s="137"/>
      <c r="J2" s="138"/>
      <c r="K2" s="138"/>
      <c r="L2" s="138"/>
      <c r="M2" s="138"/>
      <c r="N2" s="139"/>
      <c r="O2" s="132"/>
      <c r="P2" s="132"/>
      <c r="Q2" s="132"/>
      <c r="R2" s="132"/>
      <c r="S2" s="132"/>
      <c r="T2" s="133"/>
      <c r="U2" s="2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48"/>
      <c r="AS2" s="48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48"/>
      <c r="BR2" s="48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  <c r="CH2" s="95"/>
      <c r="CI2" s="95"/>
      <c r="CJ2" s="95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</row>
    <row r="3" spans="1:153" ht="16.5" customHeight="1" thickTop="1" x14ac:dyDescent="0.25">
      <c r="A3" s="119" t="s">
        <v>3</v>
      </c>
      <c r="B3" s="120" t="s">
        <v>4</v>
      </c>
      <c r="C3" s="120"/>
      <c r="D3" s="120"/>
      <c r="E3" s="120"/>
      <c r="F3" s="120"/>
      <c r="G3" s="120" t="s">
        <v>5</v>
      </c>
      <c r="H3" s="120" t="s">
        <v>5</v>
      </c>
      <c r="I3" s="120" t="s">
        <v>4</v>
      </c>
      <c r="J3" s="120"/>
      <c r="K3" s="120"/>
      <c r="L3" s="120"/>
      <c r="M3" s="120"/>
      <c r="N3" s="106" t="s">
        <v>3</v>
      </c>
      <c r="O3" s="116" t="s">
        <v>54</v>
      </c>
      <c r="P3" s="117"/>
      <c r="Q3" s="117"/>
      <c r="R3" s="111"/>
      <c r="S3" s="111" t="s">
        <v>55</v>
      </c>
      <c r="T3" s="112"/>
      <c r="U3" s="24"/>
      <c r="V3" s="102" t="s">
        <v>4</v>
      </c>
      <c r="W3" s="102"/>
      <c r="X3" s="102"/>
      <c r="Y3" s="102"/>
      <c r="Z3" s="107"/>
      <c r="AA3" s="104" t="s">
        <v>6</v>
      </c>
      <c r="AB3" s="109"/>
      <c r="AC3" s="121" t="s">
        <v>32</v>
      </c>
      <c r="AD3" s="104" t="s">
        <v>8</v>
      </c>
      <c r="AE3" s="102" t="s">
        <v>9</v>
      </c>
      <c r="AF3" s="102" t="s">
        <v>10</v>
      </c>
      <c r="AG3" s="102" t="s">
        <v>11</v>
      </c>
      <c r="AH3" s="102" t="s">
        <v>3</v>
      </c>
      <c r="AI3" s="102" t="s">
        <v>15</v>
      </c>
      <c r="AJ3" s="102" t="s">
        <v>16</v>
      </c>
      <c r="AK3" s="109" t="s">
        <v>12</v>
      </c>
      <c r="AL3" s="147" t="s">
        <v>13</v>
      </c>
      <c r="AM3" s="102"/>
      <c r="AN3" s="107"/>
      <c r="AO3" s="104" t="s">
        <v>14</v>
      </c>
      <c r="AP3" s="102"/>
      <c r="AQ3" s="102"/>
      <c r="AR3" s="48"/>
      <c r="AS3" s="48"/>
      <c r="AT3" s="99" t="s">
        <v>4</v>
      </c>
      <c r="AU3" s="99"/>
      <c r="AV3" s="99"/>
      <c r="AW3" s="99"/>
      <c r="AX3" s="99"/>
      <c r="AY3" s="99" t="s">
        <v>7</v>
      </c>
      <c r="AZ3" s="99" t="s">
        <v>6</v>
      </c>
      <c r="BA3" s="99"/>
      <c r="BB3" s="99" t="s">
        <v>7</v>
      </c>
      <c r="BC3" s="99" t="s">
        <v>8</v>
      </c>
      <c r="BD3" s="99" t="s">
        <v>9</v>
      </c>
      <c r="BE3" s="99" t="s">
        <v>10</v>
      </c>
      <c r="BF3" s="99" t="s">
        <v>11</v>
      </c>
      <c r="BG3" s="99" t="s">
        <v>3</v>
      </c>
      <c r="BH3" s="99" t="s">
        <v>15</v>
      </c>
      <c r="BI3" s="99" t="s">
        <v>16</v>
      </c>
      <c r="BJ3" s="99" t="s">
        <v>12</v>
      </c>
      <c r="BK3" s="99" t="s">
        <v>13</v>
      </c>
      <c r="BL3" s="99"/>
      <c r="BM3" s="99"/>
      <c r="BN3" s="99" t="s">
        <v>14</v>
      </c>
      <c r="BO3" s="99"/>
      <c r="BP3" s="99"/>
      <c r="BQ3" s="48"/>
      <c r="BR3" s="48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128" t="s">
        <v>13</v>
      </c>
      <c r="CL3" s="128"/>
      <c r="CM3" s="128"/>
      <c r="CN3" s="128" t="s">
        <v>14</v>
      </c>
      <c r="CO3" s="128"/>
      <c r="CP3" s="12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</row>
    <row r="4" spans="1:153" ht="16.5" customHeight="1" thickBot="1" x14ac:dyDescent="0.3">
      <c r="A4" s="119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06"/>
      <c r="O4" s="116"/>
      <c r="P4" s="117"/>
      <c r="Q4" s="117"/>
      <c r="R4" s="111"/>
      <c r="S4" s="111"/>
      <c r="T4" s="112"/>
      <c r="U4" s="24"/>
      <c r="V4" s="103"/>
      <c r="W4" s="103"/>
      <c r="X4" s="103"/>
      <c r="Y4" s="103"/>
      <c r="Z4" s="108"/>
      <c r="AA4" s="105"/>
      <c r="AB4" s="110"/>
      <c r="AC4" s="122"/>
      <c r="AD4" s="105"/>
      <c r="AE4" s="103"/>
      <c r="AF4" s="103"/>
      <c r="AG4" s="103"/>
      <c r="AH4" s="103"/>
      <c r="AI4" s="103"/>
      <c r="AJ4" s="103"/>
      <c r="AK4" s="110"/>
      <c r="AL4" s="40" t="s">
        <v>10</v>
      </c>
      <c r="AM4" s="41" t="s">
        <v>11</v>
      </c>
      <c r="AN4" s="42" t="s">
        <v>3</v>
      </c>
      <c r="AO4" s="43" t="s">
        <v>10</v>
      </c>
      <c r="AP4" s="41" t="s">
        <v>11</v>
      </c>
      <c r="AQ4" s="41" t="s">
        <v>3</v>
      </c>
      <c r="AR4" s="48"/>
      <c r="AS4" s="48" t="s">
        <v>7</v>
      </c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4" t="s">
        <v>10</v>
      </c>
      <c r="BL4" s="4" t="s">
        <v>11</v>
      </c>
      <c r="BM4" s="4" t="s">
        <v>3</v>
      </c>
      <c r="BN4" s="4" t="s">
        <v>10</v>
      </c>
      <c r="BO4" s="4" t="s">
        <v>11</v>
      </c>
      <c r="BP4" s="46" t="s">
        <v>3</v>
      </c>
      <c r="BQ4" s="44" t="s">
        <v>17</v>
      </c>
      <c r="BR4" s="44" t="s">
        <v>17</v>
      </c>
      <c r="BS4" s="44" t="s">
        <v>3</v>
      </c>
      <c r="BT4" s="44" t="s">
        <v>3</v>
      </c>
      <c r="BU4" s="44" t="s">
        <v>8</v>
      </c>
      <c r="BV4" s="44" t="s">
        <v>8</v>
      </c>
      <c r="BW4" s="44" t="s">
        <v>18</v>
      </c>
      <c r="BX4" s="44" t="s">
        <v>18</v>
      </c>
      <c r="BY4" s="44" t="s">
        <v>9</v>
      </c>
      <c r="BZ4" s="44" t="s">
        <v>9</v>
      </c>
      <c r="CA4" s="44" t="s">
        <v>10</v>
      </c>
      <c r="CB4" s="44" t="s">
        <v>10</v>
      </c>
      <c r="CC4" s="44" t="s">
        <v>11</v>
      </c>
      <c r="CD4" s="44" t="s">
        <v>11</v>
      </c>
      <c r="CE4" s="44" t="s">
        <v>3</v>
      </c>
      <c r="CF4" s="44" t="s">
        <v>3</v>
      </c>
      <c r="CG4" s="44" t="s">
        <v>15</v>
      </c>
      <c r="CH4" s="44" t="s">
        <v>15</v>
      </c>
      <c r="CI4" s="44" t="s">
        <v>16</v>
      </c>
      <c r="CJ4" s="44" t="s">
        <v>16</v>
      </c>
      <c r="CK4" s="44" t="s">
        <v>10</v>
      </c>
      <c r="CL4" s="44" t="s">
        <v>11</v>
      </c>
      <c r="CM4" s="44" t="s">
        <v>3</v>
      </c>
      <c r="CN4" s="44" t="s">
        <v>10</v>
      </c>
      <c r="CO4" s="44" t="s">
        <v>11</v>
      </c>
      <c r="CP4" s="45" t="s">
        <v>3</v>
      </c>
      <c r="CQ4" s="44" t="s">
        <v>4</v>
      </c>
      <c r="CR4" s="44" t="s">
        <v>17</v>
      </c>
      <c r="CS4" s="44" t="s">
        <v>7</v>
      </c>
      <c r="CT4" s="44" t="s">
        <v>4</v>
      </c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</row>
    <row r="5" spans="1:153" ht="16.5" customHeight="1" thickTop="1" x14ac:dyDescent="0.25">
      <c r="A5" s="72"/>
      <c r="B5" s="118"/>
      <c r="C5" s="118"/>
      <c r="D5" s="118"/>
      <c r="E5" s="118"/>
      <c r="F5" s="118"/>
      <c r="G5" s="20"/>
      <c r="H5" s="20"/>
      <c r="I5" s="118"/>
      <c r="J5" s="118"/>
      <c r="K5" s="118"/>
      <c r="L5" s="118"/>
      <c r="M5" s="118"/>
      <c r="N5" s="71"/>
      <c r="O5" s="113"/>
      <c r="P5" s="114"/>
      <c r="Q5" s="114"/>
      <c r="R5" s="115"/>
      <c r="S5" s="126"/>
      <c r="T5" s="127"/>
      <c r="U5" s="24"/>
      <c r="V5" s="151" t="str">
        <f t="shared" ref="V5:V18" si="0">VLOOKUP(AR5,$AS$5:$AX$18,2,0)</f>
        <v>Equipe 01</v>
      </c>
      <c r="W5" s="151"/>
      <c r="X5" s="151"/>
      <c r="Y5" s="151"/>
      <c r="Z5" s="152"/>
      <c r="AA5" s="76">
        <f t="shared" ref="AA5:AA18" si="1">VLOOKUP(V5,$AT$5:$BP$18,7,0)</f>
        <v>0</v>
      </c>
      <c r="AB5" s="77" t="str">
        <f t="shared" ref="AB5:AB18" si="2">VLOOKUP(V5,$AT$5:$BP$18,8,0)</f>
        <v>u</v>
      </c>
      <c r="AC5" s="78">
        <v>1</v>
      </c>
      <c r="AD5" s="79">
        <f t="shared" ref="AD5:AD18" si="3">VLOOKUP(V5,$AT$5:$BP$18,10,0)</f>
        <v>0</v>
      </c>
      <c r="AE5" s="80">
        <f t="shared" ref="AE5:AE18" si="4">VLOOKUP(V5,$AT$5:$BP$18,11,0)</f>
        <v>0</v>
      </c>
      <c r="AF5" s="80">
        <f t="shared" ref="AF5:AF18" si="5">VLOOKUP(V5,$AT$5:$BP$18,12,0)</f>
        <v>0</v>
      </c>
      <c r="AG5" s="80">
        <f t="shared" ref="AG5:AG18" si="6">VLOOKUP(V5,$AT$5:$BP$18,13,0)</f>
        <v>0</v>
      </c>
      <c r="AH5" s="80">
        <f t="shared" ref="AH5:AH18" si="7">VLOOKUP(V5,$AT$5:$BP$18,14,0)</f>
        <v>0</v>
      </c>
      <c r="AI5" s="80">
        <f t="shared" ref="AI5:AI18" si="8">VLOOKUP(V5,$AT$5:$BP$18,15,0)</f>
        <v>0</v>
      </c>
      <c r="AJ5" s="80">
        <f t="shared" ref="AJ5:AJ18" si="9">VLOOKUP(V5,$AT$5:$BP$18,16,0)</f>
        <v>0</v>
      </c>
      <c r="AK5" s="81">
        <f t="shared" ref="AK5:AK18" si="10">VLOOKUP(V5,$AT$5:$BP$18,17,0)</f>
        <v>0</v>
      </c>
      <c r="AL5" s="82">
        <f t="shared" ref="AL5:AL18" si="11">VLOOKUP(V5,$AT$5:$BP$18,18,0)</f>
        <v>0</v>
      </c>
      <c r="AM5" s="80">
        <f t="shared" ref="AM5:AM18" si="12">VLOOKUP(V5,$AT$5:$BP$18,19,0)</f>
        <v>0</v>
      </c>
      <c r="AN5" s="83">
        <f>VLOOKUP(V5,$AT$5:$BP$18,20,0)</f>
        <v>0</v>
      </c>
      <c r="AO5" s="76">
        <f t="shared" ref="AO5:AO18" si="13">VLOOKUP(V5,$AT$5:$BP$18,21,0)</f>
        <v>0</v>
      </c>
      <c r="AP5" s="80">
        <f>VLOOKUP(V5,$AT$5:$BP$18,22,0)</f>
        <v>0</v>
      </c>
      <c r="AQ5" s="80">
        <f t="shared" ref="AQ5:AQ18" si="14">VLOOKUP(V5,$AT$5:$BP$18,23,0)</f>
        <v>0</v>
      </c>
      <c r="AR5" s="48">
        <v>1</v>
      </c>
      <c r="AS5" s="48">
        <f>BB5</f>
        <v>1</v>
      </c>
      <c r="AT5" s="155" t="str">
        <f>'J01'!AT5:AX5</f>
        <v>Equipe 01</v>
      </c>
      <c r="AU5" s="156"/>
      <c r="AV5" s="156"/>
      <c r="AW5" s="156"/>
      <c r="AX5" s="157"/>
      <c r="AY5" s="4">
        <f t="shared" ref="AY5:AY18" si="15">RANK(BQ5,$BQ$5:$BQ$18)</f>
        <v>1</v>
      </c>
      <c r="AZ5" s="4">
        <f>'J14'!AY5-AY5</f>
        <v>0</v>
      </c>
      <c r="BA5" s="5" t="str">
        <f>IF(AY5&gt;'J14'!AY5,'J14'!$BA$20,IF(AY5='J14'!AY5,'J14'!$AZ$20,IF(AY5&lt;'J14'!AY5,'J14'!$AY$20)))</f>
        <v>u</v>
      </c>
      <c r="BB5" s="4">
        <f>RANK(BR5,$BR$5:$BR$18)</f>
        <v>1</v>
      </c>
      <c r="BC5" s="4">
        <f>SUMPRODUCT(($B$5:$F$14=AT5)*($BW$5:$BW$14))+SUMPRODUCT(($I$5:$M$14=AT5)*($BX$5:$BX$14))+'J14'!BC5</f>
        <v>0</v>
      </c>
      <c r="BD5" s="4">
        <f>SUMPRODUCT(($B$5:$F$14=AT5)*($BY$5:$BY$14))+SUMPRODUCT(($I$5:$M$14=AT5)*($BZ$5:$BZ$14))+'J14'!BD5</f>
        <v>0</v>
      </c>
      <c r="BE5" s="4">
        <f>SUMPRODUCT(($B$5:$F$14=AT5)*($CA$5:$CA$14))+SUMPRODUCT(($I$5:$M$14=AT5)*($CB$5:$CB$14))+'J14'!BE5</f>
        <v>0</v>
      </c>
      <c r="BF5" s="4">
        <f>SUMPRODUCT(($B$5:$F$14=AT5)*($CC$5:$CC$14))+SUMPRODUCT(($I$5:$M$14=AT5)*($CD$5:$CD$14))+'J14'!BF5</f>
        <v>0</v>
      </c>
      <c r="BG5" s="4">
        <f>SUMPRODUCT(($B$5:$F$14=AT5)*($CE$5:$CE$14))+SUMPRODUCT(($I$5:$M$14=AT5)*($CF$5:$CF$14))+'J14'!BG5</f>
        <v>0</v>
      </c>
      <c r="BH5" s="4">
        <f>SUMPRODUCT(($B$5:$F$14=AT5)*($CG$5:$CG$14))+SUMPRODUCT(($I$5:$M$14=AT5)*($CH$5:$CH$14))+'J14'!BH5</f>
        <v>0</v>
      </c>
      <c r="BI5" s="4">
        <f>SUMPRODUCT(($B$5:$F$14=AT5)*($CI$5:$CI$14))+SUMPRODUCT(($I$5:$M$14=AT5)*($CJ$5:$CJ$14))+'J14'!BI5</f>
        <v>0</v>
      </c>
      <c r="BJ5" s="4">
        <f>BH5-BI5</f>
        <v>0</v>
      </c>
      <c r="BK5" s="4">
        <f>SUMPRODUCT(($B$5:$F$14=AT5)*($CK$5:$CK$14))+'J14'!BK5</f>
        <v>0</v>
      </c>
      <c r="BL5" s="4">
        <f>SUMPRODUCT(($B$5:$F$14=AT5)*($CL$5:$CL$14))+'J14'!BL5</f>
        <v>0</v>
      </c>
      <c r="BM5" s="4">
        <f>SUMPRODUCT(($B$5:$F$14=AT5)*($CM$5:$CM$14))+'J14'!BM5</f>
        <v>0</v>
      </c>
      <c r="BN5" s="4">
        <f>SUMPRODUCT(($I$5:$M$14=AT5)*($CN$5:$CN$14))+'J14'!BN5</f>
        <v>0</v>
      </c>
      <c r="BO5" s="4">
        <f>SUMPRODUCT(($I$5:$M$14=AT5)*($CO$5:$CO$14))+'J14'!BO5</f>
        <v>0</v>
      </c>
      <c r="BP5" s="46">
        <f>SUMPRODUCT(($I$5:$M$14=AT5)*($CP$5:$CP$14))+'J14'!BP5</f>
        <v>0</v>
      </c>
      <c r="BQ5" s="44">
        <f>SUM(BC5*1000+(BJ5)/100+(BH5)/1000)</f>
        <v>0</v>
      </c>
      <c r="BR5" s="64">
        <f>BQ5+0.0000014</f>
        <v>1.3999999999999999E-6</v>
      </c>
      <c r="BS5" s="44">
        <f>A5</f>
        <v>0</v>
      </c>
      <c r="BT5" s="44">
        <f>N5</f>
        <v>0</v>
      </c>
      <c r="BU5" s="44">
        <f>IF(G5="",0,IF(G5&gt;H5,3,IF(G5=H5,1,IF(G5&lt;H5,0))))</f>
        <v>0</v>
      </c>
      <c r="BV5" s="44">
        <f>IF(H5="",0,IF(H5&gt;G5,3,IF(H5=G5,1,IF(H5&lt;G5,0))))</f>
        <v>0</v>
      </c>
      <c r="BW5" s="44">
        <f>BU5-BS5</f>
        <v>0</v>
      </c>
      <c r="BX5" s="44">
        <f>BV5-BT5</f>
        <v>0</v>
      </c>
      <c r="BY5" s="44">
        <f>IF(G5="",0,1)</f>
        <v>0</v>
      </c>
      <c r="BZ5" s="44">
        <f>IF(H5="",0,1)</f>
        <v>0</v>
      </c>
      <c r="CA5" s="44" t="b">
        <f>IF(G5&lt;&gt;"",IF(G5&gt;H5,1))</f>
        <v>0</v>
      </c>
      <c r="CB5" s="44" t="b">
        <f>IF(H5&lt;&gt;"",IF(H5&gt;G5,1))</f>
        <v>0</v>
      </c>
      <c r="CC5" s="44" t="b">
        <f>IF(G5&lt;&gt;"",IF(G5=H5,1))</f>
        <v>0</v>
      </c>
      <c r="CD5" s="44" t="b">
        <f>IF(H5&lt;&gt;"",IF(H5=G5,1))</f>
        <v>0</v>
      </c>
      <c r="CE5" s="44" t="b">
        <f>IF(G5&lt;&gt;"",IF(G5&lt;H5,1))</f>
        <v>0</v>
      </c>
      <c r="CF5" s="44" t="b">
        <f>IF(H5&lt;&gt;"",IF(H5&lt;G5,1))</f>
        <v>0</v>
      </c>
      <c r="CG5" s="44">
        <f>G5</f>
        <v>0</v>
      </c>
      <c r="CH5" s="44">
        <f>H5</f>
        <v>0</v>
      </c>
      <c r="CI5" s="44">
        <f>H5</f>
        <v>0</v>
      </c>
      <c r="CJ5" s="44">
        <f>G5</f>
        <v>0</v>
      </c>
      <c r="CK5" s="44" t="b">
        <f>IF(G5&lt;&gt;"",IF(G5&gt;H5,1))</f>
        <v>0</v>
      </c>
      <c r="CL5" s="44" t="b">
        <f>IF(G5&lt;&gt;"",IF(G5=H5,1))</f>
        <v>0</v>
      </c>
      <c r="CM5" s="44" t="b">
        <f>IF(G5&lt;&gt;"",IF(G5&lt;H5,1))</f>
        <v>0</v>
      </c>
      <c r="CN5" s="44" t="b">
        <f>IF(H5&lt;&gt;"",IF(H5&gt;G5,1))</f>
        <v>0</v>
      </c>
      <c r="CO5" s="44" t="b">
        <f>IF(H5&lt;&gt;"",IF(H5=G5,1))</f>
        <v>0</v>
      </c>
      <c r="CP5" s="45" t="b">
        <f>IF(H5&lt;&gt;"",IF(H5&lt;G5,1))</f>
        <v>0</v>
      </c>
      <c r="CQ5" s="44" t="str">
        <f t="shared" ref="CQ5:CQ18" si="16">VLOOKUP(AR5,$AS$5:$AX$18,2,0)</f>
        <v>Equipe 01</v>
      </c>
      <c r="CR5" s="44">
        <f t="shared" ref="CR5:CR18" si="17">VLOOKUP(CQ5,$AT$5:$BQ$18,24,0)</f>
        <v>0</v>
      </c>
      <c r="CS5" s="44">
        <f t="shared" ref="CS5:CS18" si="18">RANK(CR5,$CR$5:$CR$18)</f>
        <v>1</v>
      </c>
      <c r="CT5" s="44" t="str">
        <f>AT5</f>
        <v>Equipe 01</v>
      </c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</row>
    <row r="6" spans="1:153" ht="16.5" customHeight="1" x14ac:dyDescent="0.25">
      <c r="A6" s="72"/>
      <c r="B6" s="118"/>
      <c r="C6" s="118"/>
      <c r="D6" s="118"/>
      <c r="E6" s="118"/>
      <c r="F6" s="118"/>
      <c r="G6" s="20"/>
      <c r="H6" s="20"/>
      <c r="I6" s="118"/>
      <c r="J6" s="118"/>
      <c r="K6" s="118"/>
      <c r="L6" s="118"/>
      <c r="M6" s="118"/>
      <c r="N6" s="71"/>
      <c r="O6" s="113"/>
      <c r="P6" s="114"/>
      <c r="Q6" s="114"/>
      <c r="R6" s="115"/>
      <c r="S6" s="126"/>
      <c r="T6" s="127"/>
      <c r="U6" s="24"/>
      <c r="V6" s="93" t="str">
        <f t="shared" si="0"/>
        <v>Equipe 02</v>
      </c>
      <c r="W6" s="93"/>
      <c r="X6" s="93"/>
      <c r="Y6" s="93"/>
      <c r="Z6" s="94"/>
      <c r="AA6" s="84">
        <f t="shared" si="1"/>
        <v>0</v>
      </c>
      <c r="AB6" s="85" t="str">
        <f t="shared" si="2"/>
        <v>u</v>
      </c>
      <c r="AC6" s="86">
        <f>IF(CR6=CR5,CS5,CS6)</f>
        <v>1</v>
      </c>
      <c r="AD6" s="87">
        <f t="shared" si="3"/>
        <v>0</v>
      </c>
      <c r="AE6" s="88">
        <f t="shared" si="4"/>
        <v>0</v>
      </c>
      <c r="AF6" s="88">
        <f t="shared" si="5"/>
        <v>0</v>
      </c>
      <c r="AG6" s="88">
        <f t="shared" si="6"/>
        <v>0</v>
      </c>
      <c r="AH6" s="88">
        <f t="shared" si="7"/>
        <v>0</v>
      </c>
      <c r="AI6" s="88">
        <f t="shared" si="8"/>
        <v>0</v>
      </c>
      <c r="AJ6" s="88">
        <f t="shared" si="9"/>
        <v>0</v>
      </c>
      <c r="AK6" s="89">
        <f t="shared" si="10"/>
        <v>0</v>
      </c>
      <c r="AL6" s="90">
        <f t="shared" si="11"/>
        <v>0</v>
      </c>
      <c r="AM6" s="88">
        <f t="shared" si="12"/>
        <v>0</v>
      </c>
      <c r="AN6" s="91">
        <f t="shared" ref="AN6:AN18" si="19">VLOOKUP(V6,$AT$5:$BP$18,20,0)</f>
        <v>0</v>
      </c>
      <c r="AO6" s="84">
        <f t="shared" si="13"/>
        <v>0</v>
      </c>
      <c r="AP6" s="88">
        <f t="shared" ref="AP6:AP18" si="20">VLOOKUP(V6,$AT$5:$BP$18,22,0)</f>
        <v>0</v>
      </c>
      <c r="AQ6" s="88">
        <f t="shared" si="14"/>
        <v>0</v>
      </c>
      <c r="AR6" s="48">
        <v>2</v>
      </c>
      <c r="AS6" s="48">
        <f t="shared" ref="AS6:AS18" si="21">BB6</f>
        <v>2</v>
      </c>
      <c r="AT6" s="155" t="str">
        <f>'J01'!AT6:AX6</f>
        <v>Equipe 02</v>
      </c>
      <c r="AU6" s="156"/>
      <c r="AV6" s="156"/>
      <c r="AW6" s="156"/>
      <c r="AX6" s="157"/>
      <c r="AY6" s="4">
        <f t="shared" si="15"/>
        <v>1</v>
      </c>
      <c r="AZ6" s="14">
        <f>'J14'!AY6-AY6</f>
        <v>0</v>
      </c>
      <c r="BA6" s="5" t="str">
        <f>IF(AY6&gt;'J14'!AY6,'J14'!$BA$20,IF(AY6='J14'!AY6,'J14'!$AZ$20,IF(AY6&lt;'J14'!AY6,'J14'!$AY$20)))</f>
        <v>u</v>
      </c>
      <c r="BB6" s="22">
        <f t="shared" ref="BB6:BB18" si="22">RANK(BR6,$BR$5:$BR$18)</f>
        <v>2</v>
      </c>
      <c r="BC6" s="14">
        <f>SUMPRODUCT(($B$5:$F$14=AT6)*($BW$5:$BW$14))+SUMPRODUCT(($I$5:$M$14=AT6)*($BX$5:$BX$14))+'J14'!BC6</f>
        <v>0</v>
      </c>
      <c r="BD6" s="14">
        <f>SUMPRODUCT(($B$5:$F$14=AT6)*($BY$5:$BY$14))+SUMPRODUCT(($I$5:$M$14=AT6)*($BZ$5:$BZ$14))+'J14'!BD6</f>
        <v>0</v>
      </c>
      <c r="BE6" s="14">
        <f>SUMPRODUCT(($B$5:$F$14=AT6)*($CA$5:$CA$14))+SUMPRODUCT(($I$5:$M$14=AT6)*($CB$5:$CB$14))+'J14'!BE6</f>
        <v>0</v>
      </c>
      <c r="BF6" s="14">
        <f>SUMPRODUCT(($B$5:$F$14=AT6)*($CC$5:$CC$14))+SUMPRODUCT(($I$5:$M$14=AT6)*($CD$5:$CD$14))+'J14'!BF6</f>
        <v>0</v>
      </c>
      <c r="BG6" s="14">
        <f>SUMPRODUCT(($B$5:$F$14=AT6)*($CE$5:$CE$14))+SUMPRODUCT(($I$5:$M$14=AT6)*($CF$5:$CF$14))+'J14'!BG6</f>
        <v>0</v>
      </c>
      <c r="BH6" s="14">
        <f>SUMPRODUCT(($B$5:$F$14=AT6)*($CG$5:$CG$14))+SUMPRODUCT(($I$5:$M$14=AT6)*($CH$5:$CH$14))+'J14'!BH6</f>
        <v>0</v>
      </c>
      <c r="BI6" s="14">
        <f>SUMPRODUCT(($B$5:$F$14=AT6)*($CI$5:$CI$14))+SUMPRODUCT(($I$5:$M$14=AT6)*($CJ$5:$CJ$14))+'J14'!BI6</f>
        <v>0</v>
      </c>
      <c r="BJ6" s="6">
        <f t="shared" ref="BJ6:BJ18" si="23">BH6-BI6</f>
        <v>0</v>
      </c>
      <c r="BK6" s="14">
        <f>SUMPRODUCT(($B$5:$F$14=AT6)*($CK$5:$CK$14))+'J14'!BK6</f>
        <v>0</v>
      </c>
      <c r="BL6" s="14">
        <f>SUMPRODUCT(($B$5:$F$14=AT6)*($CL$5:$CL$14))+'J14'!BL6</f>
        <v>0</v>
      </c>
      <c r="BM6" s="14">
        <f>SUMPRODUCT(($B$5:$F$14=AT6)*($CM$5:$CM$14))+'J14'!BM6</f>
        <v>0</v>
      </c>
      <c r="BN6" s="14">
        <f>SUMPRODUCT(($I$5:$M$14=AT6)*($CN$5:$CN$14))+'J14'!BN6</f>
        <v>0</v>
      </c>
      <c r="BO6" s="14">
        <f>SUMPRODUCT(($I$5:$M$14=AT6)*($CO$5:$CO$14))+'J14'!BO6</f>
        <v>0</v>
      </c>
      <c r="BP6" s="46">
        <f>SUMPRODUCT(($I$5:$M$14=AT6)*($CP$5:$CP$14))+'J14'!BP6</f>
        <v>0</v>
      </c>
      <c r="BQ6" s="44">
        <f t="shared" ref="BQ6:BQ18" si="24">SUM(BC6*1000+(BJ6)/100+(BH6)/1000)</f>
        <v>0</v>
      </c>
      <c r="BR6" s="64">
        <f>BQ6+0.0000013</f>
        <v>1.3E-6</v>
      </c>
      <c r="BS6" s="44">
        <f t="shared" ref="BS6:BS14" si="25">A6</f>
        <v>0</v>
      </c>
      <c r="BT6" s="44">
        <f t="shared" ref="BT6:BT14" si="26">N6</f>
        <v>0</v>
      </c>
      <c r="BU6" s="44">
        <f t="shared" ref="BU6:BU14" si="27">IF(G6="",0,IF(G6&gt;H6,3,IF(G6=H6,1,IF(G6&lt;H6,0))))</f>
        <v>0</v>
      </c>
      <c r="BV6" s="44">
        <f t="shared" ref="BV6:BV14" si="28">IF(H6="",0,IF(H6&gt;G6,3,IF(H6=G6,1,IF(H6&lt;G6,0))))</f>
        <v>0</v>
      </c>
      <c r="BW6" s="44">
        <f t="shared" ref="BW6:BW14" si="29">BU6-BS6</f>
        <v>0</v>
      </c>
      <c r="BX6" s="44">
        <f t="shared" ref="BX6:BX14" si="30">BV6-BT6</f>
        <v>0</v>
      </c>
      <c r="BY6" s="44">
        <f t="shared" ref="BY6:BY14" si="31">IF(G6="",0,1)</f>
        <v>0</v>
      </c>
      <c r="BZ6" s="44">
        <f t="shared" ref="BZ6:BZ14" si="32">IF(H6="",0,1)</f>
        <v>0</v>
      </c>
      <c r="CA6" s="44" t="b">
        <f t="shared" ref="CA6:CA14" si="33">IF(G6&lt;&gt;"",IF(G6&gt;H6,1))</f>
        <v>0</v>
      </c>
      <c r="CB6" s="44" t="b">
        <f t="shared" ref="CB6:CB14" si="34">IF(H6&lt;&gt;"",IF(H6&gt;G6,1))</f>
        <v>0</v>
      </c>
      <c r="CC6" s="44" t="b">
        <f t="shared" ref="CC6:CC14" si="35">IF(G6&lt;&gt;"",IF(G6=H6,1))</f>
        <v>0</v>
      </c>
      <c r="CD6" s="44" t="b">
        <f t="shared" ref="CD6:CD14" si="36">IF(H6&lt;&gt;"",IF(H6=G6,1))</f>
        <v>0</v>
      </c>
      <c r="CE6" s="44" t="b">
        <f t="shared" ref="CE6:CE14" si="37">IF(G6&lt;&gt;"",IF(G6&lt;H6,1))</f>
        <v>0</v>
      </c>
      <c r="CF6" s="44" t="b">
        <f t="shared" ref="CF6:CF14" si="38">IF(H6&lt;&gt;"",IF(H6&lt;G6,1))</f>
        <v>0</v>
      </c>
      <c r="CG6" s="44">
        <f t="shared" ref="CG6:CG14" si="39">G6</f>
        <v>0</v>
      </c>
      <c r="CH6" s="44">
        <f t="shared" ref="CH6:CH14" si="40">H6</f>
        <v>0</v>
      </c>
      <c r="CI6" s="44">
        <f t="shared" ref="CI6:CI14" si="41">H6</f>
        <v>0</v>
      </c>
      <c r="CJ6" s="44">
        <f t="shared" ref="CJ6:CJ14" si="42">G6</f>
        <v>0</v>
      </c>
      <c r="CK6" s="44" t="b">
        <f t="shared" ref="CK6:CK14" si="43">IF(G6&lt;&gt;"",IF(G6&gt;H6,1))</f>
        <v>0</v>
      </c>
      <c r="CL6" s="44" t="b">
        <f t="shared" ref="CL6:CL14" si="44">IF(G6&lt;&gt;"",IF(G6=H6,1))</f>
        <v>0</v>
      </c>
      <c r="CM6" s="44" t="b">
        <f t="shared" ref="CM6:CM14" si="45">IF(G6&lt;&gt;"",IF(G6&lt;H6,1))</f>
        <v>0</v>
      </c>
      <c r="CN6" s="44" t="b">
        <f t="shared" ref="CN6:CN14" si="46">IF(H6&lt;&gt;"",IF(H6&gt;G6,1))</f>
        <v>0</v>
      </c>
      <c r="CO6" s="44" t="b">
        <f t="shared" ref="CO6:CO14" si="47">IF(H6&lt;&gt;"",IF(H6=G6,1))</f>
        <v>0</v>
      </c>
      <c r="CP6" s="45" t="b">
        <f t="shared" ref="CP6:CP14" si="48">IF(H6&lt;&gt;"",IF(H6&lt;G6,1))</f>
        <v>0</v>
      </c>
      <c r="CQ6" s="44" t="str">
        <f t="shared" si="16"/>
        <v>Equipe 02</v>
      </c>
      <c r="CR6" s="44">
        <f t="shared" si="17"/>
        <v>0</v>
      </c>
      <c r="CS6" s="44">
        <f t="shared" si="18"/>
        <v>1</v>
      </c>
      <c r="CT6" s="44" t="str">
        <f t="shared" ref="CT6:CT18" si="49">AT6</f>
        <v>Equipe 02</v>
      </c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</row>
    <row r="7" spans="1:153" ht="16.5" customHeight="1" x14ac:dyDescent="0.25">
      <c r="A7" s="72"/>
      <c r="B7" s="118"/>
      <c r="C7" s="118"/>
      <c r="D7" s="118"/>
      <c r="E7" s="118"/>
      <c r="F7" s="118"/>
      <c r="G7" s="20"/>
      <c r="H7" s="20"/>
      <c r="I7" s="118"/>
      <c r="J7" s="118"/>
      <c r="K7" s="118"/>
      <c r="L7" s="118"/>
      <c r="M7" s="118"/>
      <c r="N7" s="71"/>
      <c r="O7" s="113"/>
      <c r="P7" s="114"/>
      <c r="Q7" s="114"/>
      <c r="R7" s="115"/>
      <c r="S7" s="126"/>
      <c r="T7" s="127"/>
      <c r="U7" s="24"/>
      <c r="V7" s="93" t="str">
        <f t="shared" si="0"/>
        <v>Equipe 03</v>
      </c>
      <c r="W7" s="93"/>
      <c r="X7" s="93"/>
      <c r="Y7" s="93"/>
      <c r="Z7" s="94"/>
      <c r="AA7" s="84">
        <f t="shared" si="1"/>
        <v>0</v>
      </c>
      <c r="AB7" s="85" t="str">
        <f t="shared" si="2"/>
        <v>u</v>
      </c>
      <c r="AC7" s="86">
        <f t="shared" ref="AC7:AC18" si="50">IF(CR7=CR6,CS6,CS7)</f>
        <v>1</v>
      </c>
      <c r="AD7" s="87">
        <f t="shared" si="3"/>
        <v>0</v>
      </c>
      <c r="AE7" s="88">
        <f t="shared" si="4"/>
        <v>0</v>
      </c>
      <c r="AF7" s="88">
        <f t="shared" si="5"/>
        <v>0</v>
      </c>
      <c r="AG7" s="88">
        <f t="shared" si="6"/>
        <v>0</v>
      </c>
      <c r="AH7" s="88">
        <f t="shared" si="7"/>
        <v>0</v>
      </c>
      <c r="AI7" s="88">
        <f t="shared" si="8"/>
        <v>0</v>
      </c>
      <c r="AJ7" s="88">
        <f t="shared" si="9"/>
        <v>0</v>
      </c>
      <c r="AK7" s="89">
        <f t="shared" si="10"/>
        <v>0</v>
      </c>
      <c r="AL7" s="90">
        <f t="shared" si="11"/>
        <v>0</v>
      </c>
      <c r="AM7" s="88">
        <f t="shared" si="12"/>
        <v>0</v>
      </c>
      <c r="AN7" s="91">
        <f t="shared" si="19"/>
        <v>0</v>
      </c>
      <c r="AO7" s="84">
        <f t="shared" si="13"/>
        <v>0</v>
      </c>
      <c r="AP7" s="88">
        <f t="shared" si="20"/>
        <v>0</v>
      </c>
      <c r="AQ7" s="88">
        <f t="shared" si="14"/>
        <v>0</v>
      </c>
      <c r="AR7" s="48">
        <v>3</v>
      </c>
      <c r="AS7" s="48">
        <f t="shared" si="21"/>
        <v>3</v>
      </c>
      <c r="AT7" s="155" t="str">
        <f>'J01'!AT7:AX7</f>
        <v>Equipe 03</v>
      </c>
      <c r="AU7" s="156"/>
      <c r="AV7" s="156"/>
      <c r="AW7" s="156"/>
      <c r="AX7" s="157"/>
      <c r="AY7" s="4">
        <f t="shared" si="15"/>
        <v>1</v>
      </c>
      <c r="AZ7" s="14">
        <f>'J14'!AY7-AY7</f>
        <v>0</v>
      </c>
      <c r="BA7" s="5" t="str">
        <f>IF(AY7&gt;'J14'!AY7,'J14'!$BA$20,IF(AY7='J14'!AY7,'J14'!$AZ$20,IF(AY7&lt;'J14'!AY7,'J14'!$AY$20)))</f>
        <v>u</v>
      </c>
      <c r="BB7" s="22">
        <f t="shared" si="22"/>
        <v>3</v>
      </c>
      <c r="BC7" s="14">
        <f>SUMPRODUCT(($B$5:$F$14=AT7)*($BW$5:$BW$14))+SUMPRODUCT(($I$5:$M$14=AT7)*($BX$5:$BX$14))+'J14'!BC7</f>
        <v>0</v>
      </c>
      <c r="BD7" s="14">
        <f>SUMPRODUCT(($B$5:$F$14=AT7)*($BY$5:$BY$14))+SUMPRODUCT(($I$5:$M$14=AT7)*($BZ$5:$BZ$14))+'J14'!BD7</f>
        <v>0</v>
      </c>
      <c r="BE7" s="14">
        <f>SUMPRODUCT(($B$5:$F$14=AT7)*($CA$5:$CA$14))+SUMPRODUCT(($I$5:$M$14=AT7)*($CB$5:$CB$14))+'J14'!BE7</f>
        <v>0</v>
      </c>
      <c r="BF7" s="14">
        <f>SUMPRODUCT(($B$5:$F$14=AT7)*($CC$5:$CC$14))+SUMPRODUCT(($I$5:$M$14=AT7)*($CD$5:$CD$14))+'J14'!BF7</f>
        <v>0</v>
      </c>
      <c r="BG7" s="14">
        <f>SUMPRODUCT(($B$5:$F$14=AT7)*($CE$5:$CE$14))+SUMPRODUCT(($I$5:$M$14=AT7)*($CF$5:$CF$14))+'J14'!BG7</f>
        <v>0</v>
      </c>
      <c r="BH7" s="14">
        <f>SUMPRODUCT(($B$5:$F$14=AT7)*($CG$5:$CG$14))+SUMPRODUCT(($I$5:$M$14=AT7)*($CH$5:$CH$14))+'J14'!BH7</f>
        <v>0</v>
      </c>
      <c r="BI7" s="14">
        <f>SUMPRODUCT(($B$5:$F$14=AT7)*($CI$5:$CI$14))+SUMPRODUCT(($I$5:$M$14=AT7)*($CJ$5:$CJ$14))+'J14'!BI7</f>
        <v>0</v>
      </c>
      <c r="BJ7" s="6">
        <f t="shared" si="23"/>
        <v>0</v>
      </c>
      <c r="BK7" s="14">
        <f>SUMPRODUCT(($B$5:$F$14=AT7)*($CK$5:$CK$14))+'J14'!BK7</f>
        <v>0</v>
      </c>
      <c r="BL7" s="14">
        <f>SUMPRODUCT(($B$5:$F$14=AT7)*($CL$5:$CL$14))+'J14'!BL7</f>
        <v>0</v>
      </c>
      <c r="BM7" s="14">
        <f>SUMPRODUCT(($B$5:$F$14=AT7)*($CM$5:$CM$14))+'J14'!BM7</f>
        <v>0</v>
      </c>
      <c r="BN7" s="14">
        <f>SUMPRODUCT(($I$5:$M$14=AT7)*($CN$5:$CN$14))+'J14'!BN7</f>
        <v>0</v>
      </c>
      <c r="BO7" s="14">
        <f>SUMPRODUCT(($I$5:$M$14=AT7)*($CO$5:$CO$14))+'J14'!BO7</f>
        <v>0</v>
      </c>
      <c r="BP7" s="46">
        <f>SUMPRODUCT(($I$5:$M$14=AT7)*($CP$5:$CP$14))+'J14'!BP7</f>
        <v>0</v>
      </c>
      <c r="BQ7" s="44">
        <f t="shared" si="24"/>
        <v>0</v>
      </c>
      <c r="BR7" s="64">
        <f>BQ7+0.0000012</f>
        <v>1.1999999999999999E-6</v>
      </c>
      <c r="BS7" s="44">
        <f t="shared" si="25"/>
        <v>0</v>
      </c>
      <c r="BT7" s="44">
        <f t="shared" si="26"/>
        <v>0</v>
      </c>
      <c r="BU7" s="44">
        <f t="shared" si="27"/>
        <v>0</v>
      </c>
      <c r="BV7" s="44">
        <f t="shared" si="28"/>
        <v>0</v>
      </c>
      <c r="BW7" s="44">
        <f t="shared" si="29"/>
        <v>0</v>
      </c>
      <c r="BX7" s="44">
        <f t="shared" si="30"/>
        <v>0</v>
      </c>
      <c r="BY7" s="44">
        <f t="shared" si="31"/>
        <v>0</v>
      </c>
      <c r="BZ7" s="44">
        <f t="shared" si="32"/>
        <v>0</v>
      </c>
      <c r="CA7" s="44" t="b">
        <f t="shared" si="33"/>
        <v>0</v>
      </c>
      <c r="CB7" s="44" t="b">
        <f t="shared" si="34"/>
        <v>0</v>
      </c>
      <c r="CC7" s="44" t="b">
        <f t="shared" si="35"/>
        <v>0</v>
      </c>
      <c r="CD7" s="44" t="b">
        <f t="shared" si="36"/>
        <v>0</v>
      </c>
      <c r="CE7" s="44" t="b">
        <f t="shared" si="37"/>
        <v>0</v>
      </c>
      <c r="CF7" s="44" t="b">
        <f t="shared" si="38"/>
        <v>0</v>
      </c>
      <c r="CG7" s="44">
        <f t="shared" si="39"/>
        <v>0</v>
      </c>
      <c r="CH7" s="44">
        <f t="shared" si="40"/>
        <v>0</v>
      </c>
      <c r="CI7" s="44">
        <f t="shared" si="41"/>
        <v>0</v>
      </c>
      <c r="CJ7" s="44">
        <f t="shared" si="42"/>
        <v>0</v>
      </c>
      <c r="CK7" s="44" t="b">
        <f t="shared" si="43"/>
        <v>0</v>
      </c>
      <c r="CL7" s="44" t="b">
        <f t="shared" si="44"/>
        <v>0</v>
      </c>
      <c r="CM7" s="44" t="b">
        <f t="shared" si="45"/>
        <v>0</v>
      </c>
      <c r="CN7" s="44" t="b">
        <f t="shared" si="46"/>
        <v>0</v>
      </c>
      <c r="CO7" s="44" t="b">
        <f t="shared" si="47"/>
        <v>0</v>
      </c>
      <c r="CP7" s="45" t="b">
        <f t="shared" si="48"/>
        <v>0</v>
      </c>
      <c r="CQ7" s="44" t="str">
        <f t="shared" si="16"/>
        <v>Equipe 03</v>
      </c>
      <c r="CR7" s="44">
        <f t="shared" si="17"/>
        <v>0</v>
      </c>
      <c r="CS7" s="44">
        <f t="shared" si="18"/>
        <v>1</v>
      </c>
      <c r="CT7" s="44" t="str">
        <f t="shared" si="49"/>
        <v>Equipe 03</v>
      </c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</row>
    <row r="8" spans="1:153" ht="16.5" customHeight="1" x14ac:dyDescent="0.25">
      <c r="A8" s="72"/>
      <c r="B8" s="118"/>
      <c r="C8" s="118"/>
      <c r="D8" s="118"/>
      <c r="E8" s="118"/>
      <c r="F8" s="118"/>
      <c r="G8" s="20"/>
      <c r="H8" s="20"/>
      <c r="I8" s="118"/>
      <c r="J8" s="118"/>
      <c r="K8" s="118"/>
      <c r="L8" s="118"/>
      <c r="M8" s="118"/>
      <c r="N8" s="71"/>
      <c r="O8" s="113"/>
      <c r="P8" s="114"/>
      <c r="Q8" s="114"/>
      <c r="R8" s="115"/>
      <c r="S8" s="126"/>
      <c r="T8" s="127"/>
      <c r="U8" s="24"/>
      <c r="V8" s="93" t="str">
        <f t="shared" si="0"/>
        <v>Equipe 04</v>
      </c>
      <c r="W8" s="93"/>
      <c r="X8" s="93"/>
      <c r="Y8" s="93"/>
      <c r="Z8" s="94"/>
      <c r="AA8" s="84">
        <f t="shared" si="1"/>
        <v>0</v>
      </c>
      <c r="AB8" s="85" t="str">
        <f t="shared" si="2"/>
        <v>u</v>
      </c>
      <c r="AC8" s="86">
        <f t="shared" si="50"/>
        <v>1</v>
      </c>
      <c r="AD8" s="87">
        <f t="shared" si="3"/>
        <v>0</v>
      </c>
      <c r="AE8" s="88">
        <f t="shared" si="4"/>
        <v>0</v>
      </c>
      <c r="AF8" s="88">
        <f t="shared" si="5"/>
        <v>0</v>
      </c>
      <c r="AG8" s="88">
        <f t="shared" si="6"/>
        <v>0</v>
      </c>
      <c r="AH8" s="88">
        <f t="shared" si="7"/>
        <v>0</v>
      </c>
      <c r="AI8" s="88">
        <f t="shared" si="8"/>
        <v>0</v>
      </c>
      <c r="AJ8" s="88">
        <f t="shared" si="9"/>
        <v>0</v>
      </c>
      <c r="AK8" s="89">
        <f t="shared" si="10"/>
        <v>0</v>
      </c>
      <c r="AL8" s="90">
        <f t="shared" si="11"/>
        <v>0</v>
      </c>
      <c r="AM8" s="88">
        <f t="shared" si="12"/>
        <v>0</v>
      </c>
      <c r="AN8" s="91">
        <f t="shared" si="19"/>
        <v>0</v>
      </c>
      <c r="AO8" s="84">
        <f t="shared" si="13"/>
        <v>0</v>
      </c>
      <c r="AP8" s="88">
        <f t="shared" si="20"/>
        <v>0</v>
      </c>
      <c r="AQ8" s="88">
        <f t="shared" si="14"/>
        <v>0</v>
      </c>
      <c r="AR8" s="48">
        <v>4</v>
      </c>
      <c r="AS8" s="48">
        <f t="shared" si="21"/>
        <v>4</v>
      </c>
      <c r="AT8" s="155" t="str">
        <f>'J01'!AT8:AX8</f>
        <v>Equipe 04</v>
      </c>
      <c r="AU8" s="156"/>
      <c r="AV8" s="156"/>
      <c r="AW8" s="156"/>
      <c r="AX8" s="157"/>
      <c r="AY8" s="4">
        <f t="shared" si="15"/>
        <v>1</v>
      </c>
      <c r="AZ8" s="14">
        <f>'J14'!AY8-AY8</f>
        <v>0</v>
      </c>
      <c r="BA8" s="5" t="str">
        <f>IF(AY8&gt;'J14'!AY8,'J14'!$BA$20,IF(AY8='J14'!AY8,'J14'!$AZ$20,IF(AY8&lt;'J14'!AY8,'J14'!$AY$20)))</f>
        <v>u</v>
      </c>
      <c r="BB8" s="22">
        <f t="shared" si="22"/>
        <v>4</v>
      </c>
      <c r="BC8" s="14">
        <f>SUMPRODUCT(($B$5:$F$14=AT8)*($BW$5:$BW$14))+SUMPRODUCT(($I$5:$M$14=AT8)*($BX$5:$BX$14))+'J14'!BC8</f>
        <v>0</v>
      </c>
      <c r="BD8" s="14">
        <f>SUMPRODUCT(($B$5:$F$14=AT8)*($BY$5:$BY$14))+SUMPRODUCT(($I$5:$M$14=AT8)*($BZ$5:$BZ$14))+'J14'!BD8</f>
        <v>0</v>
      </c>
      <c r="BE8" s="14">
        <f>SUMPRODUCT(($B$5:$F$14=AT8)*($CA$5:$CA$14))+SUMPRODUCT(($I$5:$M$14=AT8)*($CB$5:$CB$14))+'J14'!BE8</f>
        <v>0</v>
      </c>
      <c r="BF8" s="14">
        <f>SUMPRODUCT(($B$5:$F$14=AT8)*($CC$5:$CC$14))+SUMPRODUCT(($I$5:$M$14=AT8)*($CD$5:$CD$14))+'J14'!BF8</f>
        <v>0</v>
      </c>
      <c r="BG8" s="14">
        <f>SUMPRODUCT(($B$5:$F$14=AT8)*($CE$5:$CE$14))+SUMPRODUCT(($I$5:$M$14=AT8)*($CF$5:$CF$14))+'J14'!BG8</f>
        <v>0</v>
      </c>
      <c r="BH8" s="14">
        <f>SUMPRODUCT(($B$5:$F$14=AT8)*($CG$5:$CG$14))+SUMPRODUCT(($I$5:$M$14=AT8)*($CH$5:$CH$14))+'J14'!BH8</f>
        <v>0</v>
      </c>
      <c r="BI8" s="14">
        <f>SUMPRODUCT(($B$5:$F$14=AT8)*($CI$5:$CI$14))+SUMPRODUCT(($I$5:$M$14=AT8)*($CJ$5:$CJ$14))+'J14'!BI8</f>
        <v>0</v>
      </c>
      <c r="BJ8" s="6">
        <f t="shared" si="23"/>
        <v>0</v>
      </c>
      <c r="BK8" s="14">
        <f>SUMPRODUCT(($B$5:$F$14=AT8)*($CK$5:$CK$14))+'J14'!BK8</f>
        <v>0</v>
      </c>
      <c r="BL8" s="14">
        <f>SUMPRODUCT(($B$5:$F$14=AT8)*($CL$5:$CL$14))+'J14'!BL8</f>
        <v>0</v>
      </c>
      <c r="BM8" s="14">
        <f>SUMPRODUCT(($B$5:$F$14=AT8)*($CM$5:$CM$14))+'J14'!BM8</f>
        <v>0</v>
      </c>
      <c r="BN8" s="14">
        <f>SUMPRODUCT(($I$5:$M$14=AT8)*($CN$5:$CN$14))+'J14'!BN8</f>
        <v>0</v>
      </c>
      <c r="BO8" s="14">
        <f>SUMPRODUCT(($I$5:$M$14=AT8)*($CO$5:$CO$14))+'J14'!BO8</f>
        <v>0</v>
      </c>
      <c r="BP8" s="46">
        <f>SUMPRODUCT(($I$5:$M$14=AT8)*($CP$5:$CP$14))+'J14'!BP8</f>
        <v>0</v>
      </c>
      <c r="BQ8" s="44">
        <f t="shared" si="24"/>
        <v>0</v>
      </c>
      <c r="BR8" s="64">
        <f>BQ8+0.0000011</f>
        <v>1.1000000000000001E-6</v>
      </c>
      <c r="BS8" s="44">
        <f t="shared" si="25"/>
        <v>0</v>
      </c>
      <c r="BT8" s="44">
        <f t="shared" si="26"/>
        <v>0</v>
      </c>
      <c r="BU8" s="44">
        <f t="shared" si="27"/>
        <v>0</v>
      </c>
      <c r="BV8" s="44">
        <f t="shared" si="28"/>
        <v>0</v>
      </c>
      <c r="BW8" s="44">
        <f t="shared" si="29"/>
        <v>0</v>
      </c>
      <c r="BX8" s="44">
        <f t="shared" si="30"/>
        <v>0</v>
      </c>
      <c r="BY8" s="44">
        <f t="shared" si="31"/>
        <v>0</v>
      </c>
      <c r="BZ8" s="44">
        <f t="shared" si="32"/>
        <v>0</v>
      </c>
      <c r="CA8" s="44" t="b">
        <f t="shared" si="33"/>
        <v>0</v>
      </c>
      <c r="CB8" s="44" t="b">
        <f t="shared" si="34"/>
        <v>0</v>
      </c>
      <c r="CC8" s="44" t="b">
        <f t="shared" si="35"/>
        <v>0</v>
      </c>
      <c r="CD8" s="44" t="b">
        <f t="shared" si="36"/>
        <v>0</v>
      </c>
      <c r="CE8" s="44" t="b">
        <f t="shared" si="37"/>
        <v>0</v>
      </c>
      <c r="CF8" s="44" t="b">
        <f t="shared" si="38"/>
        <v>0</v>
      </c>
      <c r="CG8" s="44">
        <f t="shared" si="39"/>
        <v>0</v>
      </c>
      <c r="CH8" s="44">
        <f t="shared" si="40"/>
        <v>0</v>
      </c>
      <c r="CI8" s="44">
        <f t="shared" si="41"/>
        <v>0</v>
      </c>
      <c r="CJ8" s="44">
        <f t="shared" si="42"/>
        <v>0</v>
      </c>
      <c r="CK8" s="44" t="b">
        <f t="shared" si="43"/>
        <v>0</v>
      </c>
      <c r="CL8" s="44" t="b">
        <f t="shared" si="44"/>
        <v>0</v>
      </c>
      <c r="CM8" s="44" t="b">
        <f t="shared" si="45"/>
        <v>0</v>
      </c>
      <c r="CN8" s="44" t="b">
        <f t="shared" si="46"/>
        <v>0</v>
      </c>
      <c r="CO8" s="44" t="b">
        <f t="shared" si="47"/>
        <v>0</v>
      </c>
      <c r="CP8" s="45" t="b">
        <f t="shared" si="48"/>
        <v>0</v>
      </c>
      <c r="CQ8" s="44" t="str">
        <f t="shared" si="16"/>
        <v>Equipe 04</v>
      </c>
      <c r="CR8" s="44">
        <f t="shared" si="17"/>
        <v>0</v>
      </c>
      <c r="CS8" s="44">
        <f t="shared" si="18"/>
        <v>1</v>
      </c>
      <c r="CT8" s="44" t="str">
        <f t="shared" si="49"/>
        <v>Equipe 04</v>
      </c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</row>
    <row r="9" spans="1:153" ht="16.5" customHeight="1" x14ac:dyDescent="0.25">
      <c r="A9" s="72"/>
      <c r="B9" s="118"/>
      <c r="C9" s="118"/>
      <c r="D9" s="118"/>
      <c r="E9" s="118"/>
      <c r="F9" s="118"/>
      <c r="G9" s="20"/>
      <c r="H9" s="20"/>
      <c r="I9" s="118"/>
      <c r="J9" s="118"/>
      <c r="K9" s="118"/>
      <c r="L9" s="118"/>
      <c r="M9" s="118"/>
      <c r="N9" s="71"/>
      <c r="O9" s="113"/>
      <c r="P9" s="114"/>
      <c r="Q9" s="114"/>
      <c r="R9" s="115"/>
      <c r="S9" s="126"/>
      <c r="T9" s="127"/>
      <c r="U9" s="24"/>
      <c r="V9" s="93" t="str">
        <f t="shared" si="0"/>
        <v>Equipe 05</v>
      </c>
      <c r="W9" s="93"/>
      <c r="X9" s="93"/>
      <c r="Y9" s="93"/>
      <c r="Z9" s="94"/>
      <c r="AA9" s="84">
        <f t="shared" si="1"/>
        <v>0</v>
      </c>
      <c r="AB9" s="85" t="str">
        <f t="shared" si="2"/>
        <v>u</v>
      </c>
      <c r="AC9" s="86">
        <f t="shared" si="50"/>
        <v>1</v>
      </c>
      <c r="AD9" s="87">
        <f t="shared" si="3"/>
        <v>0</v>
      </c>
      <c r="AE9" s="88">
        <f t="shared" si="4"/>
        <v>0</v>
      </c>
      <c r="AF9" s="88">
        <f t="shared" si="5"/>
        <v>0</v>
      </c>
      <c r="AG9" s="88">
        <f t="shared" si="6"/>
        <v>0</v>
      </c>
      <c r="AH9" s="88">
        <f t="shared" si="7"/>
        <v>0</v>
      </c>
      <c r="AI9" s="88">
        <f t="shared" si="8"/>
        <v>0</v>
      </c>
      <c r="AJ9" s="88">
        <f t="shared" si="9"/>
        <v>0</v>
      </c>
      <c r="AK9" s="89">
        <f t="shared" si="10"/>
        <v>0</v>
      </c>
      <c r="AL9" s="90">
        <f t="shared" si="11"/>
        <v>0</v>
      </c>
      <c r="AM9" s="88">
        <f t="shared" si="12"/>
        <v>0</v>
      </c>
      <c r="AN9" s="91">
        <f t="shared" si="19"/>
        <v>0</v>
      </c>
      <c r="AO9" s="84">
        <f t="shared" si="13"/>
        <v>0</v>
      </c>
      <c r="AP9" s="88">
        <f t="shared" si="20"/>
        <v>0</v>
      </c>
      <c r="AQ9" s="88">
        <f t="shared" si="14"/>
        <v>0</v>
      </c>
      <c r="AR9" s="48">
        <v>5</v>
      </c>
      <c r="AS9" s="48">
        <f t="shared" si="21"/>
        <v>5</v>
      </c>
      <c r="AT9" s="155" t="str">
        <f>'J01'!AT9:AX9</f>
        <v>Equipe 05</v>
      </c>
      <c r="AU9" s="156"/>
      <c r="AV9" s="156"/>
      <c r="AW9" s="156"/>
      <c r="AX9" s="157"/>
      <c r="AY9" s="4">
        <f t="shared" si="15"/>
        <v>1</v>
      </c>
      <c r="AZ9" s="14">
        <f>'J14'!AY9-AY9</f>
        <v>0</v>
      </c>
      <c r="BA9" s="5" t="str">
        <f>IF(AY9&gt;'J14'!AY9,'J14'!$BA$20,IF(AY9='J14'!AY9,'J14'!$AZ$20,IF(AY9&lt;'J14'!AY9,'J14'!$AY$20)))</f>
        <v>u</v>
      </c>
      <c r="BB9" s="22">
        <f t="shared" si="22"/>
        <v>5</v>
      </c>
      <c r="BC9" s="14">
        <f>SUMPRODUCT(($B$5:$F$14=AT9)*($BW$5:$BW$14))+SUMPRODUCT(($I$5:$M$14=AT9)*($BX$5:$BX$14))+'J14'!BC9</f>
        <v>0</v>
      </c>
      <c r="BD9" s="14">
        <f>SUMPRODUCT(($B$5:$F$14=AT9)*($BY$5:$BY$14))+SUMPRODUCT(($I$5:$M$14=AT9)*($BZ$5:$BZ$14))+'J14'!BD9</f>
        <v>0</v>
      </c>
      <c r="BE9" s="14">
        <f>SUMPRODUCT(($B$5:$F$14=AT9)*($CA$5:$CA$14))+SUMPRODUCT(($I$5:$M$14=AT9)*($CB$5:$CB$14))+'J14'!BE9</f>
        <v>0</v>
      </c>
      <c r="BF9" s="14">
        <f>SUMPRODUCT(($B$5:$F$14=AT9)*($CC$5:$CC$14))+SUMPRODUCT(($I$5:$M$14=AT9)*($CD$5:$CD$14))+'J14'!BF9</f>
        <v>0</v>
      </c>
      <c r="BG9" s="14">
        <f>SUMPRODUCT(($B$5:$F$14=AT9)*($CE$5:$CE$14))+SUMPRODUCT(($I$5:$M$14=AT9)*($CF$5:$CF$14))+'J14'!BG9</f>
        <v>0</v>
      </c>
      <c r="BH9" s="14">
        <f>SUMPRODUCT(($B$5:$F$14=AT9)*($CG$5:$CG$14))+SUMPRODUCT(($I$5:$M$14=AT9)*($CH$5:$CH$14))+'J14'!BH9</f>
        <v>0</v>
      </c>
      <c r="BI9" s="14">
        <f>SUMPRODUCT(($B$5:$F$14=AT9)*($CI$5:$CI$14))+SUMPRODUCT(($I$5:$M$14=AT9)*($CJ$5:$CJ$14))+'J14'!BI9</f>
        <v>0</v>
      </c>
      <c r="BJ9" s="6">
        <f t="shared" si="23"/>
        <v>0</v>
      </c>
      <c r="BK9" s="14">
        <f>SUMPRODUCT(($B$5:$F$14=AT9)*($CK$5:$CK$14))+'J14'!BK9</f>
        <v>0</v>
      </c>
      <c r="BL9" s="14">
        <f>SUMPRODUCT(($B$5:$F$14=AT9)*($CL$5:$CL$14))+'J14'!BL9</f>
        <v>0</v>
      </c>
      <c r="BM9" s="14">
        <f>SUMPRODUCT(($B$5:$F$14=AT9)*($CM$5:$CM$14))+'J14'!BM9</f>
        <v>0</v>
      </c>
      <c r="BN9" s="14">
        <f>SUMPRODUCT(($I$5:$M$14=AT9)*($CN$5:$CN$14))+'J14'!BN9</f>
        <v>0</v>
      </c>
      <c r="BO9" s="14">
        <f>SUMPRODUCT(($I$5:$M$14=AT9)*($CO$5:$CO$14))+'J14'!BO9</f>
        <v>0</v>
      </c>
      <c r="BP9" s="46">
        <f>SUMPRODUCT(($I$5:$M$14=AT9)*($CP$5:$CP$14))+'J14'!BP9</f>
        <v>0</v>
      </c>
      <c r="BQ9" s="44">
        <f t="shared" si="24"/>
        <v>0</v>
      </c>
      <c r="BR9" s="64">
        <f>BQ9+0.000001</f>
        <v>9.9999999999999995E-7</v>
      </c>
      <c r="BS9" s="44">
        <f t="shared" si="25"/>
        <v>0</v>
      </c>
      <c r="BT9" s="44">
        <f t="shared" si="26"/>
        <v>0</v>
      </c>
      <c r="BU9" s="44">
        <f t="shared" si="27"/>
        <v>0</v>
      </c>
      <c r="BV9" s="44">
        <f t="shared" si="28"/>
        <v>0</v>
      </c>
      <c r="BW9" s="44">
        <f t="shared" si="29"/>
        <v>0</v>
      </c>
      <c r="BX9" s="44">
        <f t="shared" si="30"/>
        <v>0</v>
      </c>
      <c r="BY9" s="44">
        <f t="shared" si="31"/>
        <v>0</v>
      </c>
      <c r="BZ9" s="44">
        <f t="shared" si="32"/>
        <v>0</v>
      </c>
      <c r="CA9" s="44" t="b">
        <f t="shared" si="33"/>
        <v>0</v>
      </c>
      <c r="CB9" s="44" t="b">
        <f t="shared" si="34"/>
        <v>0</v>
      </c>
      <c r="CC9" s="44" t="b">
        <f t="shared" si="35"/>
        <v>0</v>
      </c>
      <c r="CD9" s="44" t="b">
        <f t="shared" si="36"/>
        <v>0</v>
      </c>
      <c r="CE9" s="44" t="b">
        <f t="shared" si="37"/>
        <v>0</v>
      </c>
      <c r="CF9" s="44" t="b">
        <f t="shared" si="38"/>
        <v>0</v>
      </c>
      <c r="CG9" s="44">
        <f t="shared" si="39"/>
        <v>0</v>
      </c>
      <c r="CH9" s="44">
        <f t="shared" si="40"/>
        <v>0</v>
      </c>
      <c r="CI9" s="44">
        <f t="shared" si="41"/>
        <v>0</v>
      </c>
      <c r="CJ9" s="44">
        <f t="shared" si="42"/>
        <v>0</v>
      </c>
      <c r="CK9" s="44" t="b">
        <f t="shared" si="43"/>
        <v>0</v>
      </c>
      <c r="CL9" s="44" t="b">
        <f t="shared" si="44"/>
        <v>0</v>
      </c>
      <c r="CM9" s="44" t="b">
        <f t="shared" si="45"/>
        <v>0</v>
      </c>
      <c r="CN9" s="44" t="b">
        <f t="shared" si="46"/>
        <v>0</v>
      </c>
      <c r="CO9" s="44" t="b">
        <f t="shared" si="47"/>
        <v>0</v>
      </c>
      <c r="CP9" s="45" t="b">
        <f t="shared" si="48"/>
        <v>0</v>
      </c>
      <c r="CQ9" s="44" t="str">
        <f t="shared" si="16"/>
        <v>Equipe 05</v>
      </c>
      <c r="CR9" s="44">
        <f t="shared" si="17"/>
        <v>0</v>
      </c>
      <c r="CS9" s="44">
        <f t="shared" si="18"/>
        <v>1</v>
      </c>
      <c r="CT9" s="44" t="str">
        <f t="shared" si="49"/>
        <v>Equipe 05</v>
      </c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</row>
    <row r="10" spans="1:153" ht="16.5" customHeight="1" x14ac:dyDescent="0.25">
      <c r="A10" s="72"/>
      <c r="B10" s="118"/>
      <c r="C10" s="118"/>
      <c r="D10" s="118"/>
      <c r="E10" s="118"/>
      <c r="F10" s="118"/>
      <c r="G10" s="20"/>
      <c r="H10" s="20"/>
      <c r="I10" s="118"/>
      <c r="J10" s="118"/>
      <c r="K10" s="118"/>
      <c r="L10" s="118"/>
      <c r="M10" s="118"/>
      <c r="N10" s="71"/>
      <c r="O10" s="113"/>
      <c r="P10" s="114"/>
      <c r="Q10" s="114"/>
      <c r="R10" s="115"/>
      <c r="S10" s="126"/>
      <c r="T10" s="127"/>
      <c r="U10" s="24"/>
      <c r="V10" s="93" t="str">
        <f t="shared" si="0"/>
        <v>Equipe 06</v>
      </c>
      <c r="W10" s="93"/>
      <c r="X10" s="93"/>
      <c r="Y10" s="93"/>
      <c r="Z10" s="94"/>
      <c r="AA10" s="84">
        <f t="shared" si="1"/>
        <v>0</v>
      </c>
      <c r="AB10" s="85" t="str">
        <f t="shared" si="2"/>
        <v>u</v>
      </c>
      <c r="AC10" s="86">
        <f t="shared" si="50"/>
        <v>1</v>
      </c>
      <c r="AD10" s="87">
        <f t="shared" si="3"/>
        <v>0</v>
      </c>
      <c r="AE10" s="88">
        <f t="shared" si="4"/>
        <v>0</v>
      </c>
      <c r="AF10" s="88">
        <f t="shared" si="5"/>
        <v>0</v>
      </c>
      <c r="AG10" s="88">
        <f t="shared" si="6"/>
        <v>0</v>
      </c>
      <c r="AH10" s="88">
        <f t="shared" si="7"/>
        <v>0</v>
      </c>
      <c r="AI10" s="88">
        <f t="shared" si="8"/>
        <v>0</v>
      </c>
      <c r="AJ10" s="88">
        <f t="shared" si="9"/>
        <v>0</v>
      </c>
      <c r="AK10" s="89">
        <f t="shared" si="10"/>
        <v>0</v>
      </c>
      <c r="AL10" s="90">
        <f t="shared" si="11"/>
        <v>0</v>
      </c>
      <c r="AM10" s="88">
        <f t="shared" si="12"/>
        <v>0</v>
      </c>
      <c r="AN10" s="91">
        <f t="shared" si="19"/>
        <v>0</v>
      </c>
      <c r="AO10" s="84">
        <f t="shared" si="13"/>
        <v>0</v>
      </c>
      <c r="AP10" s="88">
        <f t="shared" si="20"/>
        <v>0</v>
      </c>
      <c r="AQ10" s="88">
        <f t="shared" si="14"/>
        <v>0</v>
      </c>
      <c r="AR10" s="48">
        <v>6</v>
      </c>
      <c r="AS10" s="48">
        <f t="shared" si="21"/>
        <v>6</v>
      </c>
      <c r="AT10" s="155" t="str">
        <f>'J01'!AT10:AX10</f>
        <v>Equipe 06</v>
      </c>
      <c r="AU10" s="156"/>
      <c r="AV10" s="156"/>
      <c r="AW10" s="156"/>
      <c r="AX10" s="157"/>
      <c r="AY10" s="4">
        <f t="shared" si="15"/>
        <v>1</v>
      </c>
      <c r="AZ10" s="14">
        <f>'J14'!AY10-AY10</f>
        <v>0</v>
      </c>
      <c r="BA10" s="5" t="str">
        <f>IF(AY10&gt;'J14'!AY10,'J14'!$BA$20,IF(AY10='J14'!AY10,'J14'!$AZ$20,IF(AY10&lt;'J14'!AY10,'J14'!$AY$20)))</f>
        <v>u</v>
      </c>
      <c r="BB10" s="22">
        <f t="shared" si="22"/>
        <v>6</v>
      </c>
      <c r="BC10" s="14">
        <f>SUMPRODUCT(($B$5:$F$14=AT10)*($BW$5:$BW$14))+SUMPRODUCT(($I$5:$M$14=AT10)*($BX$5:$BX$14))+'J14'!BC10</f>
        <v>0</v>
      </c>
      <c r="BD10" s="14">
        <f>SUMPRODUCT(($B$5:$F$14=AT10)*($BY$5:$BY$14))+SUMPRODUCT(($I$5:$M$14=AT10)*($BZ$5:$BZ$14))+'J14'!BD10</f>
        <v>0</v>
      </c>
      <c r="BE10" s="14">
        <f>SUMPRODUCT(($B$5:$F$14=AT10)*($CA$5:$CA$14))+SUMPRODUCT(($I$5:$M$14=AT10)*($CB$5:$CB$14))+'J14'!BE10</f>
        <v>0</v>
      </c>
      <c r="BF10" s="14">
        <f>SUMPRODUCT(($B$5:$F$14=AT10)*($CC$5:$CC$14))+SUMPRODUCT(($I$5:$M$14=AT10)*($CD$5:$CD$14))+'J14'!BF10</f>
        <v>0</v>
      </c>
      <c r="BG10" s="14">
        <f>SUMPRODUCT(($B$5:$F$14=AT10)*($CE$5:$CE$14))+SUMPRODUCT(($I$5:$M$14=AT10)*($CF$5:$CF$14))+'J14'!BG10</f>
        <v>0</v>
      </c>
      <c r="BH10" s="14">
        <f>SUMPRODUCT(($B$5:$F$14=AT10)*($CG$5:$CG$14))+SUMPRODUCT(($I$5:$M$14=AT10)*($CH$5:$CH$14))+'J14'!BH10</f>
        <v>0</v>
      </c>
      <c r="BI10" s="14">
        <f>SUMPRODUCT(($B$5:$F$14=AT10)*($CI$5:$CI$14))+SUMPRODUCT(($I$5:$M$14=AT10)*($CJ$5:$CJ$14))+'J14'!BI10</f>
        <v>0</v>
      </c>
      <c r="BJ10" s="6">
        <f t="shared" si="23"/>
        <v>0</v>
      </c>
      <c r="BK10" s="14">
        <f>SUMPRODUCT(($B$5:$F$14=AT10)*($CK$5:$CK$14))+'J14'!BK10</f>
        <v>0</v>
      </c>
      <c r="BL10" s="14">
        <f>SUMPRODUCT(($B$5:$F$14=AT10)*($CL$5:$CL$14))+'J14'!BL10</f>
        <v>0</v>
      </c>
      <c r="BM10" s="14">
        <f>SUMPRODUCT(($B$5:$F$14=AT10)*($CM$5:$CM$14))+'J14'!BM10</f>
        <v>0</v>
      </c>
      <c r="BN10" s="14">
        <f>SUMPRODUCT(($I$5:$M$14=AT10)*($CN$5:$CN$14))+'J14'!BN10</f>
        <v>0</v>
      </c>
      <c r="BO10" s="14">
        <f>SUMPRODUCT(($I$5:$M$14=AT10)*($CO$5:$CO$14))+'J14'!BO10</f>
        <v>0</v>
      </c>
      <c r="BP10" s="46">
        <f>SUMPRODUCT(($I$5:$M$14=AT10)*($CP$5:$CP$14))+'J14'!BP10</f>
        <v>0</v>
      </c>
      <c r="BQ10" s="44">
        <f t="shared" si="24"/>
        <v>0</v>
      </c>
      <c r="BR10" s="64">
        <f>BQ10+0.0000009</f>
        <v>8.9999999999999996E-7</v>
      </c>
      <c r="BS10" s="44">
        <f t="shared" si="25"/>
        <v>0</v>
      </c>
      <c r="BT10" s="44">
        <f t="shared" si="26"/>
        <v>0</v>
      </c>
      <c r="BU10" s="44">
        <f t="shared" si="27"/>
        <v>0</v>
      </c>
      <c r="BV10" s="44">
        <f t="shared" si="28"/>
        <v>0</v>
      </c>
      <c r="BW10" s="44">
        <f t="shared" si="29"/>
        <v>0</v>
      </c>
      <c r="BX10" s="44">
        <f t="shared" si="30"/>
        <v>0</v>
      </c>
      <c r="BY10" s="44">
        <f t="shared" si="31"/>
        <v>0</v>
      </c>
      <c r="BZ10" s="44">
        <f t="shared" si="32"/>
        <v>0</v>
      </c>
      <c r="CA10" s="44" t="b">
        <f t="shared" si="33"/>
        <v>0</v>
      </c>
      <c r="CB10" s="44" t="b">
        <f t="shared" si="34"/>
        <v>0</v>
      </c>
      <c r="CC10" s="44" t="b">
        <f t="shared" si="35"/>
        <v>0</v>
      </c>
      <c r="CD10" s="44" t="b">
        <f t="shared" si="36"/>
        <v>0</v>
      </c>
      <c r="CE10" s="44" t="b">
        <f t="shared" si="37"/>
        <v>0</v>
      </c>
      <c r="CF10" s="44" t="b">
        <f t="shared" si="38"/>
        <v>0</v>
      </c>
      <c r="CG10" s="44">
        <f t="shared" si="39"/>
        <v>0</v>
      </c>
      <c r="CH10" s="44">
        <f t="shared" si="40"/>
        <v>0</v>
      </c>
      <c r="CI10" s="44">
        <f t="shared" si="41"/>
        <v>0</v>
      </c>
      <c r="CJ10" s="44">
        <f t="shared" si="42"/>
        <v>0</v>
      </c>
      <c r="CK10" s="44" t="b">
        <f t="shared" si="43"/>
        <v>0</v>
      </c>
      <c r="CL10" s="44" t="b">
        <f t="shared" si="44"/>
        <v>0</v>
      </c>
      <c r="CM10" s="44" t="b">
        <f t="shared" si="45"/>
        <v>0</v>
      </c>
      <c r="CN10" s="44" t="b">
        <f t="shared" si="46"/>
        <v>0</v>
      </c>
      <c r="CO10" s="44" t="b">
        <f t="shared" si="47"/>
        <v>0</v>
      </c>
      <c r="CP10" s="45" t="b">
        <f t="shared" si="48"/>
        <v>0</v>
      </c>
      <c r="CQ10" s="44" t="str">
        <f t="shared" si="16"/>
        <v>Equipe 06</v>
      </c>
      <c r="CR10" s="44">
        <f t="shared" si="17"/>
        <v>0</v>
      </c>
      <c r="CS10" s="44">
        <f t="shared" si="18"/>
        <v>1</v>
      </c>
      <c r="CT10" s="44" t="str">
        <f t="shared" si="49"/>
        <v>Equipe 06</v>
      </c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</row>
    <row r="11" spans="1:153" ht="16.5" customHeight="1" thickBot="1" x14ac:dyDescent="0.3">
      <c r="A11" s="73"/>
      <c r="B11" s="123"/>
      <c r="C11" s="123"/>
      <c r="D11" s="123"/>
      <c r="E11" s="123"/>
      <c r="F11" s="123"/>
      <c r="G11" s="74"/>
      <c r="H11" s="74"/>
      <c r="I11" s="123"/>
      <c r="J11" s="123"/>
      <c r="K11" s="123"/>
      <c r="L11" s="123"/>
      <c r="M11" s="123"/>
      <c r="N11" s="75"/>
      <c r="O11" s="148"/>
      <c r="P11" s="149"/>
      <c r="Q11" s="149"/>
      <c r="R11" s="150"/>
      <c r="S11" s="124"/>
      <c r="T11" s="125"/>
      <c r="U11" s="24"/>
      <c r="V11" s="93" t="str">
        <f t="shared" si="0"/>
        <v>Equipe 07</v>
      </c>
      <c r="W11" s="93"/>
      <c r="X11" s="93"/>
      <c r="Y11" s="93"/>
      <c r="Z11" s="94"/>
      <c r="AA11" s="84">
        <f t="shared" si="1"/>
        <v>0</v>
      </c>
      <c r="AB11" s="85" t="str">
        <f t="shared" si="2"/>
        <v>u</v>
      </c>
      <c r="AC11" s="86">
        <f t="shared" si="50"/>
        <v>1</v>
      </c>
      <c r="AD11" s="87">
        <f t="shared" si="3"/>
        <v>0</v>
      </c>
      <c r="AE11" s="88">
        <f t="shared" si="4"/>
        <v>0</v>
      </c>
      <c r="AF11" s="88">
        <f t="shared" si="5"/>
        <v>0</v>
      </c>
      <c r="AG11" s="88">
        <f t="shared" si="6"/>
        <v>0</v>
      </c>
      <c r="AH11" s="88">
        <f t="shared" si="7"/>
        <v>0</v>
      </c>
      <c r="AI11" s="88">
        <f t="shared" si="8"/>
        <v>0</v>
      </c>
      <c r="AJ11" s="88">
        <f t="shared" si="9"/>
        <v>0</v>
      </c>
      <c r="AK11" s="89">
        <f t="shared" si="10"/>
        <v>0</v>
      </c>
      <c r="AL11" s="90">
        <f t="shared" si="11"/>
        <v>0</v>
      </c>
      <c r="AM11" s="88">
        <f t="shared" si="12"/>
        <v>0</v>
      </c>
      <c r="AN11" s="91">
        <f t="shared" si="19"/>
        <v>0</v>
      </c>
      <c r="AO11" s="84">
        <f t="shared" si="13"/>
        <v>0</v>
      </c>
      <c r="AP11" s="88">
        <f t="shared" si="20"/>
        <v>0</v>
      </c>
      <c r="AQ11" s="88">
        <f t="shared" si="14"/>
        <v>0</v>
      </c>
      <c r="AR11" s="48">
        <v>7</v>
      </c>
      <c r="AS11" s="48">
        <f t="shared" si="21"/>
        <v>7</v>
      </c>
      <c r="AT11" s="155" t="str">
        <f>'J01'!AT11:AX11</f>
        <v>Equipe 07</v>
      </c>
      <c r="AU11" s="156"/>
      <c r="AV11" s="156"/>
      <c r="AW11" s="156"/>
      <c r="AX11" s="157"/>
      <c r="AY11" s="4">
        <f t="shared" si="15"/>
        <v>1</v>
      </c>
      <c r="AZ11" s="14">
        <f>'J14'!AY11-AY11</f>
        <v>0</v>
      </c>
      <c r="BA11" s="5" t="str">
        <f>IF(AY11&gt;'J14'!AY11,'J14'!$BA$20,IF(AY11='J14'!AY11,'J14'!$AZ$20,IF(AY11&lt;'J14'!AY11,'J14'!$AY$20)))</f>
        <v>u</v>
      </c>
      <c r="BB11" s="22">
        <f t="shared" si="22"/>
        <v>7</v>
      </c>
      <c r="BC11" s="14">
        <f>SUMPRODUCT(($B$5:$F$14=AT11)*($BW$5:$BW$14))+SUMPRODUCT(($I$5:$M$14=AT11)*($BX$5:$BX$14))+'J14'!BC11</f>
        <v>0</v>
      </c>
      <c r="BD11" s="14">
        <f>SUMPRODUCT(($B$5:$F$14=AT11)*($BY$5:$BY$14))+SUMPRODUCT(($I$5:$M$14=AT11)*($BZ$5:$BZ$14))+'J14'!BD11</f>
        <v>0</v>
      </c>
      <c r="BE11" s="14">
        <f>SUMPRODUCT(($B$5:$F$14=AT11)*($CA$5:$CA$14))+SUMPRODUCT(($I$5:$M$14=AT11)*($CB$5:$CB$14))+'J14'!BE11</f>
        <v>0</v>
      </c>
      <c r="BF11" s="14">
        <f>SUMPRODUCT(($B$5:$F$14=AT11)*($CC$5:$CC$14))+SUMPRODUCT(($I$5:$M$14=AT11)*($CD$5:$CD$14))+'J14'!BF11</f>
        <v>0</v>
      </c>
      <c r="BG11" s="14">
        <f>SUMPRODUCT(($B$5:$F$14=AT11)*($CE$5:$CE$14))+SUMPRODUCT(($I$5:$M$14=AT11)*($CF$5:$CF$14))+'J14'!BG11</f>
        <v>0</v>
      </c>
      <c r="BH11" s="14">
        <f>SUMPRODUCT(($B$5:$F$14=AT11)*($CG$5:$CG$14))+SUMPRODUCT(($I$5:$M$14=AT11)*($CH$5:$CH$14))+'J14'!BH11</f>
        <v>0</v>
      </c>
      <c r="BI11" s="14">
        <f>SUMPRODUCT(($B$5:$F$14=AT11)*($CI$5:$CI$14))+SUMPRODUCT(($I$5:$M$14=AT11)*($CJ$5:$CJ$14))+'J14'!BI11</f>
        <v>0</v>
      </c>
      <c r="BJ11" s="6">
        <f t="shared" si="23"/>
        <v>0</v>
      </c>
      <c r="BK11" s="14">
        <f>SUMPRODUCT(($B$5:$F$14=AT11)*($CK$5:$CK$14))+'J14'!BK11</f>
        <v>0</v>
      </c>
      <c r="BL11" s="14">
        <f>SUMPRODUCT(($B$5:$F$14=AT11)*($CL$5:$CL$14))+'J14'!BL11</f>
        <v>0</v>
      </c>
      <c r="BM11" s="14">
        <f>SUMPRODUCT(($B$5:$F$14=AT11)*($CM$5:$CM$14))+'J14'!BM11</f>
        <v>0</v>
      </c>
      <c r="BN11" s="14">
        <f>SUMPRODUCT(($I$5:$M$14=AT11)*($CN$5:$CN$14))+'J14'!BN11</f>
        <v>0</v>
      </c>
      <c r="BO11" s="14">
        <f>SUMPRODUCT(($I$5:$M$14=AT11)*($CO$5:$CO$14))+'J14'!BO11</f>
        <v>0</v>
      </c>
      <c r="BP11" s="46">
        <f>SUMPRODUCT(($I$5:$M$14=AT11)*($CP$5:$CP$14))+'J14'!BP11</f>
        <v>0</v>
      </c>
      <c r="BQ11" s="44">
        <f t="shared" si="24"/>
        <v>0</v>
      </c>
      <c r="BR11" s="64">
        <f>BQ11+0.0000008</f>
        <v>7.9999999999999996E-7</v>
      </c>
      <c r="BS11" s="44">
        <f t="shared" si="25"/>
        <v>0</v>
      </c>
      <c r="BT11" s="44">
        <f t="shared" si="26"/>
        <v>0</v>
      </c>
      <c r="BU11" s="44">
        <f t="shared" si="27"/>
        <v>0</v>
      </c>
      <c r="BV11" s="44">
        <f t="shared" si="28"/>
        <v>0</v>
      </c>
      <c r="BW11" s="44">
        <f t="shared" si="29"/>
        <v>0</v>
      </c>
      <c r="BX11" s="44">
        <f t="shared" si="30"/>
        <v>0</v>
      </c>
      <c r="BY11" s="44">
        <f t="shared" si="31"/>
        <v>0</v>
      </c>
      <c r="BZ11" s="44">
        <f t="shared" si="32"/>
        <v>0</v>
      </c>
      <c r="CA11" s="44" t="b">
        <f t="shared" si="33"/>
        <v>0</v>
      </c>
      <c r="CB11" s="44" t="b">
        <f t="shared" si="34"/>
        <v>0</v>
      </c>
      <c r="CC11" s="44" t="b">
        <f t="shared" si="35"/>
        <v>0</v>
      </c>
      <c r="CD11" s="44" t="b">
        <f t="shared" si="36"/>
        <v>0</v>
      </c>
      <c r="CE11" s="44" t="b">
        <f t="shared" si="37"/>
        <v>0</v>
      </c>
      <c r="CF11" s="44" t="b">
        <f t="shared" si="38"/>
        <v>0</v>
      </c>
      <c r="CG11" s="44">
        <f t="shared" si="39"/>
        <v>0</v>
      </c>
      <c r="CH11" s="44">
        <f t="shared" si="40"/>
        <v>0</v>
      </c>
      <c r="CI11" s="44">
        <f t="shared" si="41"/>
        <v>0</v>
      </c>
      <c r="CJ11" s="44">
        <f t="shared" si="42"/>
        <v>0</v>
      </c>
      <c r="CK11" s="44" t="b">
        <f t="shared" si="43"/>
        <v>0</v>
      </c>
      <c r="CL11" s="44" t="b">
        <f t="shared" si="44"/>
        <v>0</v>
      </c>
      <c r="CM11" s="44" t="b">
        <f t="shared" si="45"/>
        <v>0</v>
      </c>
      <c r="CN11" s="44" t="b">
        <f t="shared" si="46"/>
        <v>0</v>
      </c>
      <c r="CO11" s="44" t="b">
        <f t="shared" si="47"/>
        <v>0</v>
      </c>
      <c r="CP11" s="45" t="b">
        <f t="shared" si="48"/>
        <v>0</v>
      </c>
      <c r="CQ11" s="44" t="str">
        <f t="shared" si="16"/>
        <v>Equipe 07</v>
      </c>
      <c r="CR11" s="44">
        <f t="shared" si="17"/>
        <v>0</v>
      </c>
      <c r="CS11" s="44">
        <f t="shared" si="18"/>
        <v>1</v>
      </c>
      <c r="CT11" s="44" t="str">
        <f t="shared" si="49"/>
        <v>Equipe 07</v>
      </c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</row>
    <row r="12" spans="1:153" ht="16.5" customHeight="1" thickTop="1" x14ac:dyDescent="0.25">
      <c r="A12" s="38"/>
      <c r="B12" s="101"/>
      <c r="C12" s="101"/>
      <c r="D12" s="101"/>
      <c r="E12" s="101"/>
      <c r="F12" s="101"/>
      <c r="G12" s="39"/>
      <c r="H12" s="39"/>
      <c r="I12" s="101"/>
      <c r="J12" s="101"/>
      <c r="K12" s="101"/>
      <c r="L12" s="101"/>
      <c r="M12" s="101"/>
      <c r="N12" s="38"/>
      <c r="O12" s="24"/>
      <c r="P12" s="24"/>
      <c r="Q12" s="24"/>
      <c r="R12" s="24"/>
      <c r="S12" s="24"/>
      <c r="T12" s="24"/>
      <c r="U12" s="24"/>
      <c r="V12" s="93" t="str">
        <f t="shared" si="0"/>
        <v>Equipe 08</v>
      </c>
      <c r="W12" s="93"/>
      <c r="X12" s="93"/>
      <c r="Y12" s="93"/>
      <c r="Z12" s="94"/>
      <c r="AA12" s="84">
        <f t="shared" si="1"/>
        <v>0</v>
      </c>
      <c r="AB12" s="85" t="str">
        <f t="shared" si="2"/>
        <v>u</v>
      </c>
      <c r="AC12" s="86">
        <f t="shared" si="50"/>
        <v>1</v>
      </c>
      <c r="AD12" s="87">
        <f t="shared" si="3"/>
        <v>0</v>
      </c>
      <c r="AE12" s="88">
        <f t="shared" si="4"/>
        <v>0</v>
      </c>
      <c r="AF12" s="88">
        <f t="shared" si="5"/>
        <v>0</v>
      </c>
      <c r="AG12" s="88">
        <f t="shared" si="6"/>
        <v>0</v>
      </c>
      <c r="AH12" s="88">
        <f t="shared" si="7"/>
        <v>0</v>
      </c>
      <c r="AI12" s="88">
        <f t="shared" si="8"/>
        <v>0</v>
      </c>
      <c r="AJ12" s="88">
        <f t="shared" si="9"/>
        <v>0</v>
      </c>
      <c r="AK12" s="89">
        <f t="shared" si="10"/>
        <v>0</v>
      </c>
      <c r="AL12" s="90">
        <f t="shared" si="11"/>
        <v>0</v>
      </c>
      <c r="AM12" s="88">
        <f t="shared" si="12"/>
        <v>0</v>
      </c>
      <c r="AN12" s="91">
        <f t="shared" si="19"/>
        <v>0</v>
      </c>
      <c r="AO12" s="84">
        <f t="shared" si="13"/>
        <v>0</v>
      </c>
      <c r="AP12" s="88">
        <f t="shared" si="20"/>
        <v>0</v>
      </c>
      <c r="AQ12" s="88">
        <f t="shared" si="14"/>
        <v>0</v>
      </c>
      <c r="AR12" s="48">
        <v>8</v>
      </c>
      <c r="AS12" s="48">
        <f t="shared" si="21"/>
        <v>8</v>
      </c>
      <c r="AT12" s="155" t="str">
        <f>'J01'!AT12:AX12</f>
        <v>Equipe 08</v>
      </c>
      <c r="AU12" s="156"/>
      <c r="AV12" s="156"/>
      <c r="AW12" s="156"/>
      <c r="AX12" s="157"/>
      <c r="AY12" s="4">
        <f t="shared" si="15"/>
        <v>1</v>
      </c>
      <c r="AZ12" s="14">
        <f>'J14'!AY12-AY12</f>
        <v>0</v>
      </c>
      <c r="BA12" s="5" t="str">
        <f>IF(AY12&gt;'J14'!AY12,'J14'!$BA$20,IF(AY12='J14'!AY12,'J14'!$AZ$20,IF(AY12&lt;'J14'!AY12,'J14'!$AY$20)))</f>
        <v>u</v>
      </c>
      <c r="BB12" s="22">
        <f t="shared" si="22"/>
        <v>8</v>
      </c>
      <c r="BC12" s="14">
        <f>SUMPRODUCT(($B$5:$F$14=AT12)*($BW$5:$BW$14))+SUMPRODUCT(($I$5:$M$14=AT12)*($BX$5:$BX$14))+'J14'!BC12</f>
        <v>0</v>
      </c>
      <c r="BD12" s="14">
        <f>SUMPRODUCT(($B$5:$F$14=AT12)*($BY$5:$BY$14))+SUMPRODUCT(($I$5:$M$14=AT12)*($BZ$5:$BZ$14))+'J14'!BD12</f>
        <v>0</v>
      </c>
      <c r="BE12" s="14">
        <f>SUMPRODUCT(($B$5:$F$14=AT12)*($CA$5:$CA$14))+SUMPRODUCT(($I$5:$M$14=AT12)*($CB$5:$CB$14))+'J14'!BE12</f>
        <v>0</v>
      </c>
      <c r="BF12" s="14">
        <f>SUMPRODUCT(($B$5:$F$14=AT12)*($CC$5:$CC$14))+SUMPRODUCT(($I$5:$M$14=AT12)*($CD$5:$CD$14))+'J14'!BF12</f>
        <v>0</v>
      </c>
      <c r="BG12" s="14">
        <f>SUMPRODUCT(($B$5:$F$14=AT12)*($CE$5:$CE$14))+SUMPRODUCT(($I$5:$M$14=AT12)*($CF$5:$CF$14))+'J14'!BG12</f>
        <v>0</v>
      </c>
      <c r="BH12" s="14">
        <f>SUMPRODUCT(($B$5:$F$14=AT12)*($CG$5:$CG$14))+SUMPRODUCT(($I$5:$M$14=AT12)*($CH$5:$CH$14))+'J14'!BH12</f>
        <v>0</v>
      </c>
      <c r="BI12" s="14">
        <f>SUMPRODUCT(($B$5:$F$14=AT12)*($CI$5:$CI$14))+SUMPRODUCT(($I$5:$M$14=AT12)*($CJ$5:$CJ$14))+'J14'!BI12</f>
        <v>0</v>
      </c>
      <c r="BJ12" s="6">
        <f t="shared" si="23"/>
        <v>0</v>
      </c>
      <c r="BK12" s="14">
        <f>SUMPRODUCT(($B$5:$F$14=AT12)*($CK$5:$CK$14))+'J14'!BK12</f>
        <v>0</v>
      </c>
      <c r="BL12" s="14">
        <f>SUMPRODUCT(($B$5:$F$14=AT12)*($CL$5:$CL$14))+'J14'!BL12</f>
        <v>0</v>
      </c>
      <c r="BM12" s="14">
        <f>SUMPRODUCT(($B$5:$F$14=AT12)*($CM$5:$CM$14))+'J14'!BM12</f>
        <v>0</v>
      </c>
      <c r="BN12" s="14">
        <f>SUMPRODUCT(($I$5:$M$14=AT12)*($CN$5:$CN$14))+'J14'!BN12</f>
        <v>0</v>
      </c>
      <c r="BO12" s="14">
        <f>SUMPRODUCT(($I$5:$M$14=AT12)*($CO$5:$CO$14))+'J14'!BO12</f>
        <v>0</v>
      </c>
      <c r="BP12" s="46">
        <f>SUMPRODUCT(($I$5:$M$14=AT12)*($CP$5:$CP$14))+'J14'!BP12</f>
        <v>0</v>
      </c>
      <c r="BQ12" s="44">
        <f t="shared" si="24"/>
        <v>0</v>
      </c>
      <c r="BR12" s="64">
        <f>BQ12+0.0000007</f>
        <v>6.9999999999999997E-7</v>
      </c>
      <c r="BS12" s="44">
        <f t="shared" si="25"/>
        <v>0</v>
      </c>
      <c r="BT12" s="44">
        <f t="shared" si="26"/>
        <v>0</v>
      </c>
      <c r="BU12" s="44">
        <f t="shared" si="27"/>
        <v>0</v>
      </c>
      <c r="BV12" s="44">
        <f t="shared" si="28"/>
        <v>0</v>
      </c>
      <c r="BW12" s="44">
        <f t="shared" si="29"/>
        <v>0</v>
      </c>
      <c r="BX12" s="44">
        <f t="shared" si="30"/>
        <v>0</v>
      </c>
      <c r="BY12" s="44">
        <f t="shared" si="31"/>
        <v>0</v>
      </c>
      <c r="BZ12" s="44">
        <f t="shared" si="32"/>
        <v>0</v>
      </c>
      <c r="CA12" s="44" t="b">
        <f t="shared" si="33"/>
        <v>0</v>
      </c>
      <c r="CB12" s="44" t="b">
        <f t="shared" si="34"/>
        <v>0</v>
      </c>
      <c r="CC12" s="44" t="b">
        <f t="shared" si="35"/>
        <v>0</v>
      </c>
      <c r="CD12" s="44" t="b">
        <f t="shared" si="36"/>
        <v>0</v>
      </c>
      <c r="CE12" s="44" t="b">
        <f t="shared" si="37"/>
        <v>0</v>
      </c>
      <c r="CF12" s="44" t="b">
        <f t="shared" si="38"/>
        <v>0</v>
      </c>
      <c r="CG12" s="44">
        <f t="shared" si="39"/>
        <v>0</v>
      </c>
      <c r="CH12" s="44">
        <f t="shared" si="40"/>
        <v>0</v>
      </c>
      <c r="CI12" s="44">
        <f t="shared" si="41"/>
        <v>0</v>
      </c>
      <c r="CJ12" s="44">
        <f t="shared" si="42"/>
        <v>0</v>
      </c>
      <c r="CK12" s="44" t="b">
        <f t="shared" si="43"/>
        <v>0</v>
      </c>
      <c r="CL12" s="44" t="b">
        <f t="shared" si="44"/>
        <v>0</v>
      </c>
      <c r="CM12" s="44" t="b">
        <f t="shared" si="45"/>
        <v>0</v>
      </c>
      <c r="CN12" s="44" t="b">
        <f t="shared" si="46"/>
        <v>0</v>
      </c>
      <c r="CO12" s="44" t="b">
        <f t="shared" si="47"/>
        <v>0</v>
      </c>
      <c r="CP12" s="45" t="b">
        <f t="shared" si="48"/>
        <v>0</v>
      </c>
      <c r="CQ12" s="44" t="str">
        <f t="shared" si="16"/>
        <v>Equipe 08</v>
      </c>
      <c r="CR12" s="44">
        <f t="shared" si="17"/>
        <v>0</v>
      </c>
      <c r="CS12" s="44">
        <f t="shared" si="18"/>
        <v>1</v>
      </c>
      <c r="CT12" s="44" t="str">
        <f t="shared" si="49"/>
        <v>Equipe 08</v>
      </c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48"/>
      <c r="EW12" s="48"/>
    </row>
    <row r="13" spans="1:153" ht="16.5" customHeight="1" x14ac:dyDescent="0.25">
      <c r="A13" s="38"/>
      <c r="B13" s="101"/>
      <c r="C13" s="101"/>
      <c r="D13" s="101"/>
      <c r="E13" s="101"/>
      <c r="F13" s="101"/>
      <c r="G13" s="39"/>
      <c r="H13" s="39"/>
      <c r="I13" s="101"/>
      <c r="J13" s="101"/>
      <c r="K13" s="101"/>
      <c r="L13" s="101"/>
      <c r="M13" s="101"/>
      <c r="N13" s="38"/>
      <c r="O13" s="24"/>
      <c r="P13" s="24"/>
      <c r="Q13" s="24"/>
      <c r="R13" s="24"/>
      <c r="S13" s="24"/>
      <c r="T13" s="24"/>
      <c r="U13" s="24"/>
      <c r="V13" s="93" t="str">
        <f t="shared" si="0"/>
        <v>Equipe 09</v>
      </c>
      <c r="W13" s="93"/>
      <c r="X13" s="93"/>
      <c r="Y13" s="93"/>
      <c r="Z13" s="94"/>
      <c r="AA13" s="84">
        <f t="shared" si="1"/>
        <v>0</v>
      </c>
      <c r="AB13" s="85" t="str">
        <f t="shared" si="2"/>
        <v>u</v>
      </c>
      <c r="AC13" s="86">
        <f t="shared" si="50"/>
        <v>1</v>
      </c>
      <c r="AD13" s="87">
        <f t="shared" si="3"/>
        <v>0</v>
      </c>
      <c r="AE13" s="88">
        <f t="shared" si="4"/>
        <v>0</v>
      </c>
      <c r="AF13" s="88">
        <f t="shared" si="5"/>
        <v>0</v>
      </c>
      <c r="AG13" s="88">
        <f t="shared" si="6"/>
        <v>0</v>
      </c>
      <c r="AH13" s="88">
        <f t="shared" si="7"/>
        <v>0</v>
      </c>
      <c r="AI13" s="88">
        <f t="shared" si="8"/>
        <v>0</v>
      </c>
      <c r="AJ13" s="88">
        <f t="shared" si="9"/>
        <v>0</v>
      </c>
      <c r="AK13" s="89">
        <f t="shared" si="10"/>
        <v>0</v>
      </c>
      <c r="AL13" s="90">
        <f t="shared" si="11"/>
        <v>0</v>
      </c>
      <c r="AM13" s="88">
        <f t="shared" si="12"/>
        <v>0</v>
      </c>
      <c r="AN13" s="91">
        <f t="shared" si="19"/>
        <v>0</v>
      </c>
      <c r="AO13" s="84">
        <f t="shared" si="13"/>
        <v>0</v>
      </c>
      <c r="AP13" s="88">
        <f t="shared" si="20"/>
        <v>0</v>
      </c>
      <c r="AQ13" s="88">
        <f t="shared" si="14"/>
        <v>0</v>
      </c>
      <c r="AR13" s="48">
        <v>9</v>
      </c>
      <c r="AS13" s="48">
        <f t="shared" si="21"/>
        <v>9</v>
      </c>
      <c r="AT13" s="155" t="str">
        <f>'J01'!AT13:AX13</f>
        <v>Equipe 09</v>
      </c>
      <c r="AU13" s="156"/>
      <c r="AV13" s="156"/>
      <c r="AW13" s="156"/>
      <c r="AX13" s="157"/>
      <c r="AY13" s="4">
        <f t="shared" si="15"/>
        <v>1</v>
      </c>
      <c r="AZ13" s="14">
        <f>'J14'!AY13-AY13</f>
        <v>0</v>
      </c>
      <c r="BA13" s="5" t="str">
        <f>IF(AY13&gt;'J14'!AY13,'J14'!$BA$20,IF(AY13='J14'!AY13,'J14'!$AZ$20,IF(AY13&lt;'J14'!AY13,'J14'!$AY$20)))</f>
        <v>u</v>
      </c>
      <c r="BB13" s="22">
        <f t="shared" si="22"/>
        <v>9</v>
      </c>
      <c r="BC13" s="14">
        <f>SUMPRODUCT(($B$5:$F$14=AT13)*($BW$5:$BW$14))+SUMPRODUCT(($I$5:$M$14=AT13)*($BX$5:$BX$14))+'J14'!BC13</f>
        <v>0</v>
      </c>
      <c r="BD13" s="14">
        <f>SUMPRODUCT(($B$5:$F$14=AT13)*($BY$5:$BY$14))+SUMPRODUCT(($I$5:$M$14=AT13)*($BZ$5:$BZ$14))+'J14'!BD13</f>
        <v>0</v>
      </c>
      <c r="BE13" s="14">
        <f>SUMPRODUCT(($B$5:$F$14=AT13)*($CA$5:$CA$14))+SUMPRODUCT(($I$5:$M$14=AT13)*($CB$5:$CB$14))+'J14'!BE13</f>
        <v>0</v>
      </c>
      <c r="BF13" s="14">
        <f>SUMPRODUCT(($B$5:$F$14=AT13)*($CC$5:$CC$14))+SUMPRODUCT(($I$5:$M$14=AT13)*($CD$5:$CD$14))+'J14'!BF13</f>
        <v>0</v>
      </c>
      <c r="BG13" s="14">
        <f>SUMPRODUCT(($B$5:$F$14=AT13)*($CE$5:$CE$14))+SUMPRODUCT(($I$5:$M$14=AT13)*($CF$5:$CF$14))+'J14'!BG13</f>
        <v>0</v>
      </c>
      <c r="BH13" s="14">
        <f>SUMPRODUCT(($B$5:$F$14=AT13)*($CG$5:$CG$14))+SUMPRODUCT(($I$5:$M$14=AT13)*($CH$5:$CH$14))+'J14'!BH13</f>
        <v>0</v>
      </c>
      <c r="BI13" s="14">
        <f>SUMPRODUCT(($B$5:$F$14=AT13)*($CI$5:$CI$14))+SUMPRODUCT(($I$5:$M$14=AT13)*($CJ$5:$CJ$14))+'J14'!BI13</f>
        <v>0</v>
      </c>
      <c r="BJ13" s="6">
        <f t="shared" si="23"/>
        <v>0</v>
      </c>
      <c r="BK13" s="14">
        <f>SUMPRODUCT(($B$5:$F$14=AT13)*($CK$5:$CK$14))+'J14'!BK13</f>
        <v>0</v>
      </c>
      <c r="BL13" s="14">
        <f>SUMPRODUCT(($B$5:$F$14=AT13)*($CL$5:$CL$14))+'J14'!BL13</f>
        <v>0</v>
      </c>
      <c r="BM13" s="14">
        <f>SUMPRODUCT(($B$5:$F$14=AT13)*($CM$5:$CM$14))+'J14'!BM13</f>
        <v>0</v>
      </c>
      <c r="BN13" s="14">
        <f>SUMPRODUCT(($I$5:$M$14=AT13)*($CN$5:$CN$14))+'J14'!BN13</f>
        <v>0</v>
      </c>
      <c r="BO13" s="14">
        <f>SUMPRODUCT(($I$5:$M$14=AT13)*($CO$5:$CO$14))+'J14'!BO13</f>
        <v>0</v>
      </c>
      <c r="BP13" s="46">
        <f>SUMPRODUCT(($I$5:$M$14=AT13)*($CP$5:$CP$14))+'J14'!BP13</f>
        <v>0</v>
      </c>
      <c r="BQ13" s="44">
        <f t="shared" si="24"/>
        <v>0</v>
      </c>
      <c r="BR13" s="64">
        <f>BQ13+0.0000006</f>
        <v>5.9999999999999997E-7</v>
      </c>
      <c r="BS13" s="44">
        <f t="shared" si="25"/>
        <v>0</v>
      </c>
      <c r="BT13" s="44">
        <f t="shared" si="26"/>
        <v>0</v>
      </c>
      <c r="BU13" s="44">
        <f t="shared" si="27"/>
        <v>0</v>
      </c>
      <c r="BV13" s="44">
        <f t="shared" si="28"/>
        <v>0</v>
      </c>
      <c r="BW13" s="44">
        <f t="shared" si="29"/>
        <v>0</v>
      </c>
      <c r="BX13" s="44">
        <f t="shared" si="30"/>
        <v>0</v>
      </c>
      <c r="BY13" s="44">
        <f t="shared" si="31"/>
        <v>0</v>
      </c>
      <c r="BZ13" s="44">
        <f t="shared" si="32"/>
        <v>0</v>
      </c>
      <c r="CA13" s="44" t="b">
        <f t="shared" si="33"/>
        <v>0</v>
      </c>
      <c r="CB13" s="44" t="b">
        <f t="shared" si="34"/>
        <v>0</v>
      </c>
      <c r="CC13" s="44" t="b">
        <f t="shared" si="35"/>
        <v>0</v>
      </c>
      <c r="CD13" s="44" t="b">
        <f t="shared" si="36"/>
        <v>0</v>
      </c>
      <c r="CE13" s="44" t="b">
        <f t="shared" si="37"/>
        <v>0</v>
      </c>
      <c r="CF13" s="44" t="b">
        <f t="shared" si="38"/>
        <v>0</v>
      </c>
      <c r="CG13" s="44">
        <f t="shared" si="39"/>
        <v>0</v>
      </c>
      <c r="CH13" s="44">
        <f t="shared" si="40"/>
        <v>0</v>
      </c>
      <c r="CI13" s="44">
        <f t="shared" si="41"/>
        <v>0</v>
      </c>
      <c r="CJ13" s="44">
        <f t="shared" si="42"/>
        <v>0</v>
      </c>
      <c r="CK13" s="44" t="b">
        <f t="shared" si="43"/>
        <v>0</v>
      </c>
      <c r="CL13" s="44" t="b">
        <f t="shared" si="44"/>
        <v>0</v>
      </c>
      <c r="CM13" s="44" t="b">
        <f t="shared" si="45"/>
        <v>0</v>
      </c>
      <c r="CN13" s="44" t="b">
        <f t="shared" si="46"/>
        <v>0</v>
      </c>
      <c r="CO13" s="44" t="b">
        <f t="shared" si="47"/>
        <v>0</v>
      </c>
      <c r="CP13" s="45" t="b">
        <f t="shared" si="48"/>
        <v>0</v>
      </c>
      <c r="CQ13" s="44" t="str">
        <f t="shared" si="16"/>
        <v>Equipe 09</v>
      </c>
      <c r="CR13" s="44">
        <f t="shared" si="17"/>
        <v>0</v>
      </c>
      <c r="CS13" s="44">
        <f t="shared" si="18"/>
        <v>1</v>
      </c>
      <c r="CT13" s="44" t="str">
        <f t="shared" si="49"/>
        <v>Equipe 09</v>
      </c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</row>
    <row r="14" spans="1:153" ht="16.5" customHeight="1" x14ac:dyDescent="0.25">
      <c r="A14" s="38"/>
      <c r="B14" s="101"/>
      <c r="C14" s="101"/>
      <c r="D14" s="101"/>
      <c r="E14" s="101"/>
      <c r="F14" s="101"/>
      <c r="G14" s="39"/>
      <c r="H14" s="39"/>
      <c r="I14" s="101"/>
      <c r="J14" s="101"/>
      <c r="K14" s="101"/>
      <c r="L14" s="101"/>
      <c r="M14" s="101"/>
      <c r="N14" s="38"/>
      <c r="O14" s="24"/>
      <c r="P14" s="24"/>
      <c r="Q14" s="24"/>
      <c r="R14" s="24"/>
      <c r="S14" s="24"/>
      <c r="T14" s="24"/>
      <c r="U14" s="24"/>
      <c r="V14" s="93" t="str">
        <f t="shared" si="0"/>
        <v>Equipe 10</v>
      </c>
      <c r="W14" s="93"/>
      <c r="X14" s="93"/>
      <c r="Y14" s="93"/>
      <c r="Z14" s="94"/>
      <c r="AA14" s="84">
        <f t="shared" si="1"/>
        <v>0</v>
      </c>
      <c r="AB14" s="85" t="str">
        <f t="shared" si="2"/>
        <v>u</v>
      </c>
      <c r="AC14" s="86">
        <f t="shared" si="50"/>
        <v>1</v>
      </c>
      <c r="AD14" s="87">
        <f t="shared" si="3"/>
        <v>0</v>
      </c>
      <c r="AE14" s="88">
        <f t="shared" si="4"/>
        <v>0</v>
      </c>
      <c r="AF14" s="88">
        <f t="shared" si="5"/>
        <v>0</v>
      </c>
      <c r="AG14" s="88">
        <f t="shared" si="6"/>
        <v>0</v>
      </c>
      <c r="AH14" s="88">
        <f t="shared" si="7"/>
        <v>0</v>
      </c>
      <c r="AI14" s="88">
        <f t="shared" si="8"/>
        <v>0</v>
      </c>
      <c r="AJ14" s="88">
        <f t="shared" si="9"/>
        <v>0</v>
      </c>
      <c r="AK14" s="89">
        <f t="shared" si="10"/>
        <v>0</v>
      </c>
      <c r="AL14" s="90">
        <f t="shared" si="11"/>
        <v>0</v>
      </c>
      <c r="AM14" s="88">
        <f t="shared" si="12"/>
        <v>0</v>
      </c>
      <c r="AN14" s="91">
        <f t="shared" si="19"/>
        <v>0</v>
      </c>
      <c r="AO14" s="84">
        <f t="shared" si="13"/>
        <v>0</v>
      </c>
      <c r="AP14" s="88">
        <f t="shared" si="20"/>
        <v>0</v>
      </c>
      <c r="AQ14" s="88">
        <f t="shared" si="14"/>
        <v>0</v>
      </c>
      <c r="AR14" s="48">
        <v>10</v>
      </c>
      <c r="AS14" s="48">
        <f t="shared" si="21"/>
        <v>10</v>
      </c>
      <c r="AT14" s="155" t="str">
        <f>'J01'!AT14:AX14</f>
        <v>Equipe 10</v>
      </c>
      <c r="AU14" s="156"/>
      <c r="AV14" s="156"/>
      <c r="AW14" s="156"/>
      <c r="AX14" s="157"/>
      <c r="AY14" s="4">
        <f t="shared" si="15"/>
        <v>1</v>
      </c>
      <c r="AZ14" s="14">
        <f>'J14'!AY14-AY14</f>
        <v>0</v>
      </c>
      <c r="BA14" s="5" t="str">
        <f>IF(AY14&gt;'J14'!AY14,'J14'!$BA$20,IF(AY14='J14'!AY14,'J14'!$AZ$20,IF(AY14&lt;'J14'!AY14,'J14'!$AY$20)))</f>
        <v>u</v>
      </c>
      <c r="BB14" s="22">
        <f t="shared" si="22"/>
        <v>10</v>
      </c>
      <c r="BC14" s="14">
        <f>SUMPRODUCT(($B$5:$F$14=AT14)*($BW$5:$BW$14))+SUMPRODUCT(($I$5:$M$14=AT14)*($BX$5:$BX$14))+'J14'!BC14</f>
        <v>0</v>
      </c>
      <c r="BD14" s="14">
        <f>SUMPRODUCT(($B$5:$F$14=AT14)*($BY$5:$BY$14))+SUMPRODUCT(($I$5:$M$14=AT14)*($BZ$5:$BZ$14))+'J14'!BD14</f>
        <v>0</v>
      </c>
      <c r="BE14" s="14">
        <f>SUMPRODUCT(($B$5:$F$14=AT14)*($CA$5:$CA$14))+SUMPRODUCT(($I$5:$M$14=AT14)*($CB$5:$CB$14))+'J14'!BE14</f>
        <v>0</v>
      </c>
      <c r="BF14" s="14">
        <f>SUMPRODUCT(($B$5:$F$14=AT14)*($CC$5:$CC$14))+SUMPRODUCT(($I$5:$M$14=AT14)*($CD$5:$CD$14))+'J14'!BF14</f>
        <v>0</v>
      </c>
      <c r="BG14" s="14">
        <f>SUMPRODUCT(($B$5:$F$14=AT14)*($CE$5:$CE$14))+SUMPRODUCT(($I$5:$M$14=AT14)*($CF$5:$CF$14))+'J14'!BG14</f>
        <v>0</v>
      </c>
      <c r="BH14" s="14">
        <f>SUMPRODUCT(($B$5:$F$14=AT14)*($CG$5:$CG$14))+SUMPRODUCT(($I$5:$M$14=AT14)*($CH$5:$CH$14))+'J14'!BH14</f>
        <v>0</v>
      </c>
      <c r="BI14" s="14">
        <f>SUMPRODUCT(($B$5:$F$14=AT14)*($CI$5:$CI$14))+SUMPRODUCT(($I$5:$M$14=AT14)*($CJ$5:$CJ$14))+'J14'!BI14</f>
        <v>0</v>
      </c>
      <c r="BJ14" s="6">
        <f t="shared" si="23"/>
        <v>0</v>
      </c>
      <c r="BK14" s="14">
        <f>SUMPRODUCT(($B$5:$F$14=AT14)*($CK$5:$CK$14))+'J14'!BK14</f>
        <v>0</v>
      </c>
      <c r="BL14" s="14">
        <f>SUMPRODUCT(($B$5:$F$14=AT14)*($CL$5:$CL$14))+'J14'!BL14</f>
        <v>0</v>
      </c>
      <c r="BM14" s="14">
        <f>SUMPRODUCT(($B$5:$F$14=AT14)*($CM$5:$CM$14))+'J14'!BM14</f>
        <v>0</v>
      </c>
      <c r="BN14" s="14">
        <f>SUMPRODUCT(($I$5:$M$14=AT14)*($CN$5:$CN$14))+'J14'!BN14</f>
        <v>0</v>
      </c>
      <c r="BO14" s="14">
        <f>SUMPRODUCT(($I$5:$M$14=AT14)*($CO$5:$CO$14))+'J14'!BO14</f>
        <v>0</v>
      </c>
      <c r="BP14" s="46">
        <f>SUMPRODUCT(($I$5:$M$14=AT14)*($CP$5:$CP$14))+'J14'!BP14</f>
        <v>0</v>
      </c>
      <c r="BQ14" s="44">
        <f t="shared" si="24"/>
        <v>0</v>
      </c>
      <c r="BR14" s="64">
        <f>BQ14+0.0000005</f>
        <v>4.9999999999999998E-7</v>
      </c>
      <c r="BS14" s="44">
        <f t="shared" si="25"/>
        <v>0</v>
      </c>
      <c r="BT14" s="44">
        <f t="shared" si="26"/>
        <v>0</v>
      </c>
      <c r="BU14" s="44">
        <f t="shared" si="27"/>
        <v>0</v>
      </c>
      <c r="BV14" s="44">
        <f t="shared" si="28"/>
        <v>0</v>
      </c>
      <c r="BW14" s="44">
        <f t="shared" si="29"/>
        <v>0</v>
      </c>
      <c r="BX14" s="44">
        <f t="shared" si="30"/>
        <v>0</v>
      </c>
      <c r="BY14" s="44">
        <f t="shared" si="31"/>
        <v>0</v>
      </c>
      <c r="BZ14" s="44">
        <f t="shared" si="32"/>
        <v>0</v>
      </c>
      <c r="CA14" s="44" t="b">
        <f t="shared" si="33"/>
        <v>0</v>
      </c>
      <c r="CB14" s="44" t="b">
        <f t="shared" si="34"/>
        <v>0</v>
      </c>
      <c r="CC14" s="44" t="b">
        <f t="shared" si="35"/>
        <v>0</v>
      </c>
      <c r="CD14" s="44" t="b">
        <f t="shared" si="36"/>
        <v>0</v>
      </c>
      <c r="CE14" s="44" t="b">
        <f t="shared" si="37"/>
        <v>0</v>
      </c>
      <c r="CF14" s="44" t="b">
        <f t="shared" si="38"/>
        <v>0</v>
      </c>
      <c r="CG14" s="44">
        <f t="shared" si="39"/>
        <v>0</v>
      </c>
      <c r="CH14" s="44">
        <f t="shared" si="40"/>
        <v>0</v>
      </c>
      <c r="CI14" s="44">
        <f t="shared" si="41"/>
        <v>0</v>
      </c>
      <c r="CJ14" s="44">
        <f t="shared" si="42"/>
        <v>0</v>
      </c>
      <c r="CK14" s="44" t="b">
        <f t="shared" si="43"/>
        <v>0</v>
      </c>
      <c r="CL14" s="44" t="b">
        <f t="shared" si="44"/>
        <v>0</v>
      </c>
      <c r="CM14" s="44" t="b">
        <f t="shared" si="45"/>
        <v>0</v>
      </c>
      <c r="CN14" s="44" t="b">
        <f t="shared" si="46"/>
        <v>0</v>
      </c>
      <c r="CO14" s="44" t="b">
        <f t="shared" si="47"/>
        <v>0</v>
      </c>
      <c r="CP14" s="45" t="b">
        <f t="shared" si="48"/>
        <v>0</v>
      </c>
      <c r="CQ14" s="44" t="str">
        <f t="shared" si="16"/>
        <v>Equipe 10</v>
      </c>
      <c r="CR14" s="44">
        <f t="shared" si="17"/>
        <v>0</v>
      </c>
      <c r="CS14" s="44">
        <f t="shared" si="18"/>
        <v>1</v>
      </c>
      <c r="CT14" s="44" t="str">
        <f t="shared" si="49"/>
        <v>Equipe 10</v>
      </c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</row>
    <row r="15" spans="1:153" ht="16.5" customHeight="1" x14ac:dyDescent="0.25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47"/>
      <c r="Q15" s="47"/>
      <c r="R15" s="47"/>
      <c r="S15" s="47"/>
      <c r="T15" s="47"/>
      <c r="U15" s="47"/>
      <c r="V15" s="93" t="str">
        <f t="shared" si="0"/>
        <v>Equipe 11</v>
      </c>
      <c r="W15" s="93"/>
      <c r="X15" s="93"/>
      <c r="Y15" s="93"/>
      <c r="Z15" s="94"/>
      <c r="AA15" s="84">
        <f t="shared" si="1"/>
        <v>0</v>
      </c>
      <c r="AB15" s="85" t="str">
        <f t="shared" si="2"/>
        <v>u</v>
      </c>
      <c r="AC15" s="86">
        <f t="shared" si="50"/>
        <v>1</v>
      </c>
      <c r="AD15" s="87">
        <f t="shared" si="3"/>
        <v>0</v>
      </c>
      <c r="AE15" s="88">
        <f t="shared" si="4"/>
        <v>0</v>
      </c>
      <c r="AF15" s="88">
        <f t="shared" si="5"/>
        <v>0</v>
      </c>
      <c r="AG15" s="88">
        <f t="shared" si="6"/>
        <v>0</v>
      </c>
      <c r="AH15" s="88">
        <f t="shared" si="7"/>
        <v>0</v>
      </c>
      <c r="AI15" s="88">
        <f t="shared" si="8"/>
        <v>0</v>
      </c>
      <c r="AJ15" s="88">
        <f t="shared" si="9"/>
        <v>0</v>
      </c>
      <c r="AK15" s="89">
        <f t="shared" si="10"/>
        <v>0</v>
      </c>
      <c r="AL15" s="90">
        <f t="shared" si="11"/>
        <v>0</v>
      </c>
      <c r="AM15" s="88">
        <f t="shared" si="12"/>
        <v>0</v>
      </c>
      <c r="AN15" s="91">
        <f t="shared" si="19"/>
        <v>0</v>
      </c>
      <c r="AO15" s="84">
        <f t="shared" si="13"/>
        <v>0</v>
      </c>
      <c r="AP15" s="88">
        <f t="shared" si="20"/>
        <v>0</v>
      </c>
      <c r="AQ15" s="88">
        <f t="shared" si="14"/>
        <v>0</v>
      </c>
      <c r="AR15" s="48">
        <v>11</v>
      </c>
      <c r="AS15" s="48">
        <f t="shared" si="21"/>
        <v>11</v>
      </c>
      <c r="AT15" s="155" t="str">
        <f>'J01'!AT15:AX15</f>
        <v>Equipe 11</v>
      </c>
      <c r="AU15" s="156"/>
      <c r="AV15" s="156"/>
      <c r="AW15" s="156"/>
      <c r="AX15" s="157"/>
      <c r="AY15" s="4">
        <f t="shared" si="15"/>
        <v>1</v>
      </c>
      <c r="AZ15" s="14">
        <f>'J14'!AY15-AY15</f>
        <v>0</v>
      </c>
      <c r="BA15" s="5" t="str">
        <f>IF(AY15&gt;'J14'!AY15,'J14'!$BA$20,IF(AY15='J14'!AY15,'J14'!$AZ$20,IF(AY15&lt;'J14'!AY15,'J14'!$AY$20)))</f>
        <v>u</v>
      </c>
      <c r="BB15" s="22">
        <f t="shared" si="22"/>
        <v>11</v>
      </c>
      <c r="BC15" s="14">
        <f>SUMPRODUCT(($B$5:$F$14=AT15)*($BW$5:$BW$14))+SUMPRODUCT(($I$5:$M$14=AT15)*($BX$5:$BX$14))+'J14'!BC15</f>
        <v>0</v>
      </c>
      <c r="BD15" s="14">
        <f>SUMPRODUCT(($B$5:$F$14=AT15)*($BY$5:$BY$14))+SUMPRODUCT(($I$5:$M$14=AT15)*($BZ$5:$BZ$14))+'J14'!BD15</f>
        <v>0</v>
      </c>
      <c r="BE15" s="14">
        <f>SUMPRODUCT(($B$5:$F$14=AT15)*($CA$5:$CA$14))+SUMPRODUCT(($I$5:$M$14=AT15)*($CB$5:$CB$14))+'J14'!BE15</f>
        <v>0</v>
      </c>
      <c r="BF15" s="14">
        <f>SUMPRODUCT(($B$5:$F$14=AT15)*($CC$5:$CC$14))+SUMPRODUCT(($I$5:$M$14=AT15)*($CD$5:$CD$14))+'J14'!BF15</f>
        <v>0</v>
      </c>
      <c r="BG15" s="14">
        <f>SUMPRODUCT(($B$5:$F$14=AT15)*($CE$5:$CE$14))+SUMPRODUCT(($I$5:$M$14=AT15)*($CF$5:$CF$14))+'J14'!BG15</f>
        <v>0</v>
      </c>
      <c r="BH15" s="14">
        <f>SUMPRODUCT(($B$5:$F$14=AT15)*($CG$5:$CG$14))+SUMPRODUCT(($I$5:$M$14=AT15)*($CH$5:$CH$14))+'J14'!BH15</f>
        <v>0</v>
      </c>
      <c r="BI15" s="14">
        <f>SUMPRODUCT(($B$5:$F$14=AT15)*($CI$5:$CI$14))+SUMPRODUCT(($I$5:$M$14=AT15)*($CJ$5:$CJ$14))+'J14'!BI15</f>
        <v>0</v>
      </c>
      <c r="BJ15" s="6">
        <f t="shared" si="23"/>
        <v>0</v>
      </c>
      <c r="BK15" s="14">
        <f>SUMPRODUCT(($B$5:$F$14=AT15)*($CK$5:$CK$14))+'J14'!BK15</f>
        <v>0</v>
      </c>
      <c r="BL15" s="14">
        <f>SUMPRODUCT(($B$5:$F$14=AT15)*($CL$5:$CL$14))+'J14'!BL15</f>
        <v>0</v>
      </c>
      <c r="BM15" s="14">
        <f>SUMPRODUCT(($B$5:$F$14=AT15)*($CM$5:$CM$14))+'J14'!BM15</f>
        <v>0</v>
      </c>
      <c r="BN15" s="14">
        <f>SUMPRODUCT(($I$5:$M$14=AT15)*($CN$5:$CN$14))+'J14'!BN15</f>
        <v>0</v>
      </c>
      <c r="BO15" s="14">
        <f>SUMPRODUCT(($I$5:$M$14=AT15)*($CO$5:$CO$14))+'J14'!BO15</f>
        <v>0</v>
      </c>
      <c r="BP15" s="46">
        <f>SUMPRODUCT(($I$5:$M$14=AT15)*($CP$5:$CP$14))+'J14'!BP15</f>
        <v>0</v>
      </c>
      <c r="BQ15" s="44">
        <f t="shared" si="24"/>
        <v>0</v>
      </c>
      <c r="BR15" s="64">
        <f>BQ15+0.0000004</f>
        <v>3.9999999999999998E-7</v>
      </c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4" t="str">
        <f t="shared" si="16"/>
        <v>Equipe 11</v>
      </c>
      <c r="CR15" s="44">
        <f t="shared" si="17"/>
        <v>0</v>
      </c>
      <c r="CS15" s="44">
        <f t="shared" si="18"/>
        <v>1</v>
      </c>
      <c r="CT15" s="44" t="str">
        <f t="shared" si="49"/>
        <v>Equipe 11</v>
      </c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</row>
    <row r="16" spans="1:153" ht="16.5" customHeight="1" x14ac:dyDescent="0.25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47"/>
      <c r="Q16" s="47"/>
      <c r="R16" s="47"/>
      <c r="S16" s="47"/>
      <c r="T16" s="47"/>
      <c r="U16" s="47"/>
      <c r="V16" s="93" t="str">
        <f t="shared" si="0"/>
        <v>Equipe 12</v>
      </c>
      <c r="W16" s="93"/>
      <c r="X16" s="93"/>
      <c r="Y16" s="93"/>
      <c r="Z16" s="94"/>
      <c r="AA16" s="84">
        <f t="shared" si="1"/>
        <v>0</v>
      </c>
      <c r="AB16" s="85" t="str">
        <f t="shared" si="2"/>
        <v>u</v>
      </c>
      <c r="AC16" s="86">
        <f t="shared" si="50"/>
        <v>1</v>
      </c>
      <c r="AD16" s="87">
        <f t="shared" si="3"/>
        <v>0</v>
      </c>
      <c r="AE16" s="88">
        <f t="shared" si="4"/>
        <v>0</v>
      </c>
      <c r="AF16" s="88">
        <f t="shared" si="5"/>
        <v>0</v>
      </c>
      <c r="AG16" s="88">
        <f t="shared" si="6"/>
        <v>0</v>
      </c>
      <c r="AH16" s="88">
        <f t="shared" si="7"/>
        <v>0</v>
      </c>
      <c r="AI16" s="88">
        <f t="shared" si="8"/>
        <v>0</v>
      </c>
      <c r="AJ16" s="88">
        <f t="shared" si="9"/>
        <v>0</v>
      </c>
      <c r="AK16" s="89">
        <f t="shared" si="10"/>
        <v>0</v>
      </c>
      <c r="AL16" s="90">
        <f t="shared" si="11"/>
        <v>0</v>
      </c>
      <c r="AM16" s="88">
        <f t="shared" si="12"/>
        <v>0</v>
      </c>
      <c r="AN16" s="91">
        <f t="shared" si="19"/>
        <v>0</v>
      </c>
      <c r="AO16" s="84">
        <f t="shared" si="13"/>
        <v>0</v>
      </c>
      <c r="AP16" s="88">
        <f t="shared" si="20"/>
        <v>0</v>
      </c>
      <c r="AQ16" s="88">
        <f t="shared" si="14"/>
        <v>0</v>
      </c>
      <c r="AR16" s="48">
        <v>12</v>
      </c>
      <c r="AS16" s="48">
        <f t="shared" si="21"/>
        <v>12</v>
      </c>
      <c r="AT16" s="155" t="str">
        <f>'J01'!AT16:AX16</f>
        <v>Equipe 12</v>
      </c>
      <c r="AU16" s="156"/>
      <c r="AV16" s="156"/>
      <c r="AW16" s="156"/>
      <c r="AX16" s="157"/>
      <c r="AY16" s="4">
        <f t="shared" si="15"/>
        <v>1</v>
      </c>
      <c r="AZ16" s="14">
        <f>'J14'!AY16-AY16</f>
        <v>0</v>
      </c>
      <c r="BA16" s="5" t="str">
        <f>IF(AY16&gt;'J14'!AY16,'J14'!$BA$20,IF(AY16='J14'!AY16,'J14'!$AZ$20,IF(AY16&lt;'J14'!AY16,'J14'!$AY$20)))</f>
        <v>u</v>
      </c>
      <c r="BB16" s="22">
        <f t="shared" si="22"/>
        <v>12</v>
      </c>
      <c r="BC16" s="14">
        <f>SUMPRODUCT(($B$5:$F$14=AT16)*($BW$5:$BW$14))+SUMPRODUCT(($I$5:$M$14=AT16)*($BX$5:$BX$14))+'J14'!BC16</f>
        <v>0</v>
      </c>
      <c r="BD16" s="14">
        <f>SUMPRODUCT(($B$5:$F$14=AT16)*($BY$5:$BY$14))+SUMPRODUCT(($I$5:$M$14=AT16)*($BZ$5:$BZ$14))+'J14'!BD16</f>
        <v>0</v>
      </c>
      <c r="BE16" s="14">
        <f>SUMPRODUCT(($B$5:$F$14=AT16)*($CA$5:$CA$14))+SUMPRODUCT(($I$5:$M$14=AT16)*($CB$5:$CB$14))+'J14'!BE16</f>
        <v>0</v>
      </c>
      <c r="BF16" s="14">
        <f>SUMPRODUCT(($B$5:$F$14=AT16)*($CC$5:$CC$14))+SUMPRODUCT(($I$5:$M$14=AT16)*($CD$5:$CD$14))+'J14'!BF16</f>
        <v>0</v>
      </c>
      <c r="BG16" s="14">
        <f>SUMPRODUCT(($B$5:$F$14=AT16)*($CE$5:$CE$14))+SUMPRODUCT(($I$5:$M$14=AT16)*($CF$5:$CF$14))+'J14'!BG16</f>
        <v>0</v>
      </c>
      <c r="BH16" s="14">
        <f>SUMPRODUCT(($B$5:$F$14=AT16)*($CG$5:$CG$14))+SUMPRODUCT(($I$5:$M$14=AT16)*($CH$5:$CH$14))+'J14'!BH16</f>
        <v>0</v>
      </c>
      <c r="BI16" s="14">
        <f>SUMPRODUCT(($B$5:$F$14=AT16)*($CI$5:$CI$14))+SUMPRODUCT(($I$5:$M$14=AT16)*($CJ$5:$CJ$14))+'J14'!BI16</f>
        <v>0</v>
      </c>
      <c r="BJ16" s="6">
        <f t="shared" si="23"/>
        <v>0</v>
      </c>
      <c r="BK16" s="14">
        <f>SUMPRODUCT(($B$5:$F$14=AT16)*($CK$5:$CK$14))+'J14'!BK16</f>
        <v>0</v>
      </c>
      <c r="BL16" s="14">
        <f>SUMPRODUCT(($B$5:$F$14=AT16)*($CL$5:$CL$14))+'J14'!BL16</f>
        <v>0</v>
      </c>
      <c r="BM16" s="14">
        <f>SUMPRODUCT(($B$5:$F$14=AT16)*($CM$5:$CM$14))+'J14'!BM16</f>
        <v>0</v>
      </c>
      <c r="BN16" s="14">
        <f>SUMPRODUCT(($I$5:$M$14=AT16)*($CN$5:$CN$14))+'J14'!BN16</f>
        <v>0</v>
      </c>
      <c r="BO16" s="14">
        <f>SUMPRODUCT(($I$5:$M$14=AT16)*($CO$5:$CO$14))+'J14'!BO16</f>
        <v>0</v>
      </c>
      <c r="BP16" s="46">
        <f>SUMPRODUCT(($I$5:$M$14=AT16)*($CP$5:$CP$14))+'J14'!BP16</f>
        <v>0</v>
      </c>
      <c r="BQ16" s="44">
        <f t="shared" si="24"/>
        <v>0</v>
      </c>
      <c r="BR16" s="64">
        <f>BQ16+0.0000003</f>
        <v>2.9999999999999999E-7</v>
      </c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4" t="str">
        <f t="shared" si="16"/>
        <v>Equipe 12</v>
      </c>
      <c r="CR16" s="44">
        <f t="shared" si="17"/>
        <v>0</v>
      </c>
      <c r="CS16" s="44">
        <f t="shared" si="18"/>
        <v>1</v>
      </c>
      <c r="CT16" s="44" t="str">
        <f t="shared" si="49"/>
        <v>Equipe 12</v>
      </c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</row>
    <row r="17" spans="1:153" ht="16.5" customHeight="1" x14ac:dyDescent="0.25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47"/>
      <c r="Q17" s="47"/>
      <c r="R17" s="47"/>
      <c r="S17" s="47"/>
      <c r="T17" s="47"/>
      <c r="U17" s="47"/>
      <c r="V17" s="93" t="str">
        <f t="shared" si="0"/>
        <v>Equipe 13</v>
      </c>
      <c r="W17" s="93"/>
      <c r="X17" s="93"/>
      <c r="Y17" s="93"/>
      <c r="Z17" s="94"/>
      <c r="AA17" s="84">
        <f t="shared" si="1"/>
        <v>0</v>
      </c>
      <c r="AB17" s="85" t="str">
        <f t="shared" si="2"/>
        <v>u</v>
      </c>
      <c r="AC17" s="86">
        <f t="shared" si="50"/>
        <v>1</v>
      </c>
      <c r="AD17" s="87">
        <f t="shared" si="3"/>
        <v>0</v>
      </c>
      <c r="AE17" s="88">
        <f t="shared" si="4"/>
        <v>0</v>
      </c>
      <c r="AF17" s="88">
        <f t="shared" si="5"/>
        <v>0</v>
      </c>
      <c r="AG17" s="88">
        <f t="shared" si="6"/>
        <v>0</v>
      </c>
      <c r="AH17" s="88">
        <f t="shared" si="7"/>
        <v>0</v>
      </c>
      <c r="AI17" s="88">
        <f t="shared" si="8"/>
        <v>0</v>
      </c>
      <c r="AJ17" s="88">
        <f t="shared" si="9"/>
        <v>0</v>
      </c>
      <c r="AK17" s="89">
        <f t="shared" si="10"/>
        <v>0</v>
      </c>
      <c r="AL17" s="90">
        <f t="shared" si="11"/>
        <v>0</v>
      </c>
      <c r="AM17" s="88">
        <f t="shared" si="12"/>
        <v>0</v>
      </c>
      <c r="AN17" s="91">
        <f t="shared" si="19"/>
        <v>0</v>
      </c>
      <c r="AO17" s="84">
        <f t="shared" si="13"/>
        <v>0</v>
      </c>
      <c r="AP17" s="88">
        <f t="shared" si="20"/>
        <v>0</v>
      </c>
      <c r="AQ17" s="88">
        <f t="shared" si="14"/>
        <v>0</v>
      </c>
      <c r="AR17" s="48">
        <v>13</v>
      </c>
      <c r="AS17" s="48">
        <f t="shared" si="21"/>
        <v>13</v>
      </c>
      <c r="AT17" s="155" t="str">
        <f>'J01'!AT17:AX17</f>
        <v>Equipe 13</v>
      </c>
      <c r="AU17" s="156"/>
      <c r="AV17" s="156"/>
      <c r="AW17" s="156"/>
      <c r="AX17" s="157"/>
      <c r="AY17" s="4">
        <f t="shared" si="15"/>
        <v>1</v>
      </c>
      <c r="AZ17" s="14">
        <f>'J14'!AY17-AY17</f>
        <v>0</v>
      </c>
      <c r="BA17" s="5" t="str">
        <f>IF(AY17&gt;'J14'!AY17,'J14'!$BA$20,IF(AY17='J14'!AY17,'J14'!$AZ$20,IF(AY17&lt;'J14'!AY17,'J14'!$AY$20)))</f>
        <v>u</v>
      </c>
      <c r="BB17" s="22">
        <f t="shared" si="22"/>
        <v>13</v>
      </c>
      <c r="BC17" s="14">
        <f>SUMPRODUCT(($B$5:$F$14=AT17)*($BW$5:$BW$14))+SUMPRODUCT(($I$5:$M$14=AT17)*($BX$5:$BX$14))+'J14'!BC17</f>
        <v>0</v>
      </c>
      <c r="BD17" s="14">
        <f>SUMPRODUCT(($B$5:$F$14=AT17)*($BY$5:$BY$14))+SUMPRODUCT(($I$5:$M$14=AT17)*($BZ$5:$BZ$14))+'J14'!BD17</f>
        <v>0</v>
      </c>
      <c r="BE17" s="14">
        <f>SUMPRODUCT(($B$5:$F$14=AT17)*($CA$5:$CA$14))+SUMPRODUCT(($I$5:$M$14=AT17)*($CB$5:$CB$14))+'J14'!BE17</f>
        <v>0</v>
      </c>
      <c r="BF17" s="14">
        <f>SUMPRODUCT(($B$5:$F$14=AT17)*($CC$5:$CC$14))+SUMPRODUCT(($I$5:$M$14=AT17)*($CD$5:$CD$14))+'J14'!BF17</f>
        <v>0</v>
      </c>
      <c r="BG17" s="14">
        <f>SUMPRODUCT(($B$5:$F$14=AT17)*($CE$5:$CE$14))+SUMPRODUCT(($I$5:$M$14=AT17)*($CF$5:$CF$14))+'J14'!BG17</f>
        <v>0</v>
      </c>
      <c r="BH17" s="14">
        <f>SUMPRODUCT(($B$5:$F$14=AT17)*($CG$5:$CG$14))+SUMPRODUCT(($I$5:$M$14=AT17)*($CH$5:$CH$14))+'J14'!BH17</f>
        <v>0</v>
      </c>
      <c r="BI17" s="14">
        <f>SUMPRODUCT(($B$5:$F$14=AT17)*($CI$5:$CI$14))+SUMPRODUCT(($I$5:$M$14=AT17)*($CJ$5:$CJ$14))+'J14'!BI17</f>
        <v>0</v>
      </c>
      <c r="BJ17" s="6">
        <f t="shared" si="23"/>
        <v>0</v>
      </c>
      <c r="BK17" s="14">
        <f>SUMPRODUCT(($B$5:$F$14=AT17)*($CK$5:$CK$14))+'J14'!BK17</f>
        <v>0</v>
      </c>
      <c r="BL17" s="14">
        <f>SUMPRODUCT(($B$5:$F$14=AT17)*($CL$5:$CL$14))+'J14'!BL17</f>
        <v>0</v>
      </c>
      <c r="BM17" s="14">
        <f>SUMPRODUCT(($B$5:$F$14=AT17)*($CM$5:$CM$14))+'J14'!BM17</f>
        <v>0</v>
      </c>
      <c r="BN17" s="14">
        <f>SUMPRODUCT(($I$5:$M$14=AT17)*($CN$5:$CN$14))+'J14'!BN17</f>
        <v>0</v>
      </c>
      <c r="BO17" s="14">
        <f>SUMPRODUCT(($I$5:$M$14=AT17)*($CO$5:$CO$14))+'J14'!BO17</f>
        <v>0</v>
      </c>
      <c r="BP17" s="46">
        <f>SUMPRODUCT(($I$5:$M$14=AT17)*($CP$5:$CP$14))+'J14'!BP17</f>
        <v>0</v>
      </c>
      <c r="BQ17" s="44">
        <f t="shared" si="24"/>
        <v>0</v>
      </c>
      <c r="BR17" s="64">
        <f>BQ17+0.0000002</f>
        <v>1.9999999999999999E-7</v>
      </c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4" t="str">
        <f t="shared" si="16"/>
        <v>Equipe 13</v>
      </c>
      <c r="CR17" s="44">
        <f t="shared" si="17"/>
        <v>0</v>
      </c>
      <c r="CS17" s="44">
        <f t="shared" si="18"/>
        <v>1</v>
      </c>
      <c r="CT17" s="44" t="str">
        <f t="shared" si="49"/>
        <v>Equipe 13</v>
      </c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</row>
    <row r="18" spans="1:153" ht="16.5" customHeight="1" x14ac:dyDescent="0.25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47"/>
      <c r="Q18" s="47"/>
      <c r="R18" s="47"/>
      <c r="S18" s="47"/>
      <c r="T18" s="47"/>
      <c r="U18" s="47"/>
      <c r="V18" s="93" t="str">
        <f t="shared" si="0"/>
        <v>Equipe 14</v>
      </c>
      <c r="W18" s="93"/>
      <c r="X18" s="93"/>
      <c r="Y18" s="93"/>
      <c r="Z18" s="94"/>
      <c r="AA18" s="84">
        <f t="shared" si="1"/>
        <v>0</v>
      </c>
      <c r="AB18" s="85" t="str">
        <f t="shared" si="2"/>
        <v>u</v>
      </c>
      <c r="AC18" s="86">
        <f t="shared" si="50"/>
        <v>1</v>
      </c>
      <c r="AD18" s="87">
        <f t="shared" si="3"/>
        <v>0</v>
      </c>
      <c r="AE18" s="88">
        <f t="shared" si="4"/>
        <v>0</v>
      </c>
      <c r="AF18" s="88">
        <f t="shared" si="5"/>
        <v>0</v>
      </c>
      <c r="AG18" s="88">
        <f t="shared" si="6"/>
        <v>0</v>
      </c>
      <c r="AH18" s="88">
        <f t="shared" si="7"/>
        <v>0</v>
      </c>
      <c r="AI18" s="88">
        <f t="shared" si="8"/>
        <v>0</v>
      </c>
      <c r="AJ18" s="88">
        <f t="shared" si="9"/>
        <v>0</v>
      </c>
      <c r="AK18" s="89">
        <f t="shared" si="10"/>
        <v>0</v>
      </c>
      <c r="AL18" s="90">
        <f t="shared" si="11"/>
        <v>0</v>
      </c>
      <c r="AM18" s="88">
        <f t="shared" si="12"/>
        <v>0</v>
      </c>
      <c r="AN18" s="91">
        <f t="shared" si="19"/>
        <v>0</v>
      </c>
      <c r="AO18" s="84">
        <f t="shared" si="13"/>
        <v>0</v>
      </c>
      <c r="AP18" s="88">
        <f t="shared" si="20"/>
        <v>0</v>
      </c>
      <c r="AQ18" s="88">
        <f t="shared" si="14"/>
        <v>0</v>
      </c>
      <c r="AR18" s="48">
        <v>14</v>
      </c>
      <c r="AS18" s="48">
        <f t="shared" si="21"/>
        <v>14</v>
      </c>
      <c r="AT18" s="155" t="str">
        <f>'J01'!AT18:AX18</f>
        <v>Equipe 14</v>
      </c>
      <c r="AU18" s="156"/>
      <c r="AV18" s="156"/>
      <c r="AW18" s="156"/>
      <c r="AX18" s="157"/>
      <c r="AY18" s="4">
        <f t="shared" si="15"/>
        <v>1</v>
      </c>
      <c r="AZ18" s="14">
        <f>'J14'!AY18-AY18</f>
        <v>0</v>
      </c>
      <c r="BA18" s="5" t="str">
        <f>IF(AY18&gt;'J14'!AY18,'J14'!$BA$20,IF(AY18='J14'!AY18,'J14'!$AZ$20,IF(AY18&lt;'J14'!AY18,'J14'!$AY$20)))</f>
        <v>u</v>
      </c>
      <c r="BB18" s="22">
        <f t="shared" si="22"/>
        <v>14</v>
      </c>
      <c r="BC18" s="14">
        <f>SUMPRODUCT(($B$5:$F$14=AT18)*($BW$5:$BW$14))+SUMPRODUCT(($I$5:$M$14=AT18)*($BX$5:$BX$14))+'J14'!BC18</f>
        <v>0</v>
      </c>
      <c r="BD18" s="14">
        <f>SUMPRODUCT(($B$5:$F$14=AT18)*($BY$5:$BY$14))+SUMPRODUCT(($I$5:$M$14=AT18)*($BZ$5:$BZ$14))+'J14'!BD18</f>
        <v>0</v>
      </c>
      <c r="BE18" s="14">
        <f>SUMPRODUCT(($B$5:$F$14=AT18)*($CA$5:$CA$14))+SUMPRODUCT(($I$5:$M$14=AT18)*($CB$5:$CB$14))+'J14'!BE18</f>
        <v>0</v>
      </c>
      <c r="BF18" s="14">
        <f>SUMPRODUCT(($B$5:$F$14=AT18)*($CC$5:$CC$14))+SUMPRODUCT(($I$5:$M$14=AT18)*($CD$5:$CD$14))+'J14'!BF18</f>
        <v>0</v>
      </c>
      <c r="BG18" s="14">
        <f>SUMPRODUCT(($B$5:$F$14=AT18)*($CE$5:$CE$14))+SUMPRODUCT(($I$5:$M$14=AT18)*($CF$5:$CF$14))+'J14'!BG18</f>
        <v>0</v>
      </c>
      <c r="BH18" s="14">
        <f>SUMPRODUCT(($B$5:$F$14=AT18)*($CG$5:$CG$14))+SUMPRODUCT(($I$5:$M$14=AT18)*($CH$5:$CH$14))+'J14'!BH18</f>
        <v>0</v>
      </c>
      <c r="BI18" s="14">
        <f>SUMPRODUCT(($B$5:$F$14=AT18)*($CI$5:$CI$14))+SUMPRODUCT(($I$5:$M$14=AT18)*($CJ$5:$CJ$14))+'J14'!BI18</f>
        <v>0</v>
      </c>
      <c r="BJ18" s="6">
        <f t="shared" si="23"/>
        <v>0</v>
      </c>
      <c r="BK18" s="14">
        <f>SUMPRODUCT(($B$5:$F$14=AT18)*($CK$5:$CK$14))+'J14'!BK18</f>
        <v>0</v>
      </c>
      <c r="BL18" s="14">
        <f>SUMPRODUCT(($B$5:$F$14=AT18)*($CL$5:$CL$14))+'J14'!BL18</f>
        <v>0</v>
      </c>
      <c r="BM18" s="14">
        <f>SUMPRODUCT(($B$5:$F$14=AT18)*($CM$5:$CM$14))+'J14'!BM18</f>
        <v>0</v>
      </c>
      <c r="BN18" s="14">
        <f>SUMPRODUCT(($I$5:$M$14=AT18)*($CN$5:$CN$14))+'J14'!BN18</f>
        <v>0</v>
      </c>
      <c r="BO18" s="14">
        <f>SUMPRODUCT(($I$5:$M$14=AT18)*($CO$5:$CO$14))+'J14'!BO18</f>
        <v>0</v>
      </c>
      <c r="BP18" s="46">
        <f>SUMPRODUCT(($I$5:$M$14=AT18)*($CP$5:$CP$14))+'J14'!BP18</f>
        <v>0</v>
      </c>
      <c r="BQ18" s="44">
        <f t="shared" si="24"/>
        <v>0</v>
      </c>
      <c r="BR18" s="64">
        <f>BQ18+0.0000001</f>
        <v>9.9999999999999995E-8</v>
      </c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4" t="str">
        <f t="shared" si="16"/>
        <v>Equipe 14</v>
      </c>
      <c r="CR18" s="44">
        <f t="shared" si="17"/>
        <v>0</v>
      </c>
      <c r="CS18" s="44">
        <f t="shared" si="18"/>
        <v>1</v>
      </c>
      <c r="CT18" s="44" t="str">
        <f t="shared" si="49"/>
        <v>Equipe 14</v>
      </c>
      <c r="CU18" s="58"/>
      <c r="CV18" s="58"/>
      <c r="CW18" s="58"/>
      <c r="CX18" s="58"/>
      <c r="CY18" s="5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</row>
    <row r="19" spans="1:153" ht="16.5" customHeight="1" x14ac:dyDescent="0.25">
      <c r="A19" s="100"/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47"/>
      <c r="Q19" s="47"/>
      <c r="R19" s="47"/>
      <c r="S19" s="47"/>
      <c r="T19" s="47"/>
      <c r="U19" s="47"/>
      <c r="V19" s="49"/>
      <c r="W19" s="49"/>
      <c r="X19" s="49"/>
      <c r="Y19" s="49"/>
      <c r="Z19" s="49"/>
      <c r="AA19" s="50"/>
      <c r="AB19" s="51"/>
      <c r="AC19" s="50"/>
      <c r="AD19" s="52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142" t="s">
        <v>56</v>
      </c>
      <c r="AP19" s="142"/>
      <c r="AQ19" s="142"/>
      <c r="AR19" s="58"/>
      <c r="AS19" s="58"/>
      <c r="AT19" s="21"/>
      <c r="AU19" s="21"/>
      <c r="AV19" s="21"/>
      <c r="AW19" s="21"/>
      <c r="AX19" s="21"/>
      <c r="AY19" s="60" t="s">
        <v>19</v>
      </c>
      <c r="AZ19" s="60" t="s">
        <v>20</v>
      </c>
      <c r="BA19" s="60" t="s">
        <v>21</v>
      </c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5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58"/>
      <c r="CV19" s="58"/>
      <c r="CW19" s="58"/>
      <c r="CX19" s="58"/>
      <c r="CY19" s="5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</row>
    <row r="20" spans="1:153" ht="16.5" customHeight="1" x14ac:dyDescent="0.25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47"/>
      <c r="Q20" s="47"/>
      <c r="R20" s="47"/>
      <c r="S20" s="47"/>
      <c r="T20" s="47"/>
      <c r="U20" s="47"/>
      <c r="V20" s="53"/>
      <c r="W20" s="53"/>
      <c r="X20" s="53"/>
      <c r="Y20" s="53"/>
      <c r="Z20" s="53"/>
      <c r="AA20" s="54"/>
      <c r="AB20" s="55"/>
      <c r="AC20" s="54"/>
      <c r="AD20" s="56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143">
        <f>SUM(G5:H14)</f>
        <v>0</v>
      </c>
      <c r="AP20" s="143"/>
      <c r="AQ20" s="143"/>
      <c r="AR20" s="58"/>
      <c r="AS20" s="58"/>
      <c r="AT20" s="38"/>
      <c r="AU20" s="38"/>
      <c r="AV20" s="38"/>
      <c r="AW20" s="38"/>
      <c r="AX20" s="38"/>
      <c r="AY20" s="48" t="s">
        <v>19</v>
      </c>
      <c r="AZ20" s="48" t="s">
        <v>20</v>
      </c>
      <c r="BA20" s="48" t="s">
        <v>21</v>
      </c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58"/>
      <c r="CV20" s="58"/>
      <c r="CW20" s="58"/>
      <c r="CX20" s="58"/>
      <c r="CY20" s="5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</row>
    <row r="21" spans="1:153" ht="16.5" customHeight="1" x14ac:dyDescent="0.25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47"/>
      <c r="Q21" s="47"/>
      <c r="R21" s="47"/>
      <c r="S21" s="47"/>
      <c r="T21" s="47"/>
      <c r="U21" s="47"/>
      <c r="V21" s="53"/>
      <c r="W21" s="53"/>
      <c r="X21" s="53"/>
      <c r="Y21" s="53"/>
      <c r="Z21" s="53"/>
      <c r="AA21" s="54"/>
      <c r="AB21" s="55"/>
      <c r="AC21" s="54"/>
      <c r="AD21" s="56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143"/>
      <c r="AP21" s="143"/>
      <c r="AQ21" s="143"/>
      <c r="AR21" s="58"/>
      <c r="AS21" s="58"/>
      <c r="AT21" s="38"/>
      <c r="AU21" s="38"/>
      <c r="AV21" s="38"/>
      <c r="AW21" s="38"/>
      <c r="AX21" s="38"/>
      <c r="AY21" s="58"/>
      <c r="AZ21" s="58"/>
      <c r="BA21" s="63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58"/>
      <c r="CV21" s="58"/>
      <c r="CW21" s="58"/>
      <c r="CX21" s="58"/>
      <c r="CY21" s="5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</row>
    <row r="22" spans="1:153" ht="16.5" customHeight="1" x14ac:dyDescent="0.25">
      <c r="A22" s="100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47"/>
      <c r="Q22" s="47"/>
      <c r="R22" s="47"/>
      <c r="S22" s="47"/>
      <c r="T22" s="47"/>
      <c r="U22" s="47"/>
      <c r="V22" s="53"/>
      <c r="W22" s="53"/>
      <c r="X22" s="53"/>
      <c r="Y22" s="53"/>
      <c r="Z22" s="53"/>
      <c r="AA22" s="54"/>
      <c r="AB22" s="55"/>
      <c r="AC22" s="54"/>
      <c r="AD22" s="56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144" t="s">
        <v>57</v>
      </c>
      <c r="AP22" s="144"/>
      <c r="AQ22" s="144"/>
      <c r="AR22" s="58"/>
      <c r="AS22" s="58"/>
      <c r="AT22" s="38"/>
      <c r="AU22" s="38"/>
      <c r="AV22" s="38"/>
      <c r="AW22" s="38"/>
      <c r="AX22" s="38"/>
      <c r="AY22" s="58"/>
      <c r="AZ22" s="58"/>
      <c r="BA22" s="63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58"/>
      <c r="CV22" s="58"/>
      <c r="CW22" s="58"/>
      <c r="CX22" s="58"/>
      <c r="CY22" s="5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</row>
    <row r="23" spans="1:153" ht="16.5" customHeight="1" x14ac:dyDescent="0.25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47"/>
      <c r="Q23" s="47"/>
      <c r="R23" s="47"/>
      <c r="S23" s="47"/>
      <c r="T23" s="47"/>
      <c r="U23" s="47"/>
      <c r="V23" s="53"/>
      <c r="W23" s="53"/>
      <c r="X23" s="53"/>
      <c r="Y23" s="53"/>
      <c r="Z23" s="53"/>
      <c r="AA23" s="54"/>
      <c r="AB23" s="55"/>
      <c r="AC23" s="54"/>
      <c r="AD23" s="56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144"/>
      <c r="AP23" s="144"/>
      <c r="AQ23" s="144"/>
      <c r="AR23" s="58"/>
      <c r="AS23" s="58"/>
      <c r="AT23" s="38"/>
      <c r="AU23" s="38"/>
      <c r="AV23" s="38"/>
      <c r="AW23" s="38"/>
      <c r="AX23" s="38"/>
      <c r="AY23" s="58"/>
      <c r="AZ23" s="58"/>
      <c r="BA23" s="63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58"/>
      <c r="CV23" s="58"/>
      <c r="CW23" s="58"/>
      <c r="CX23" s="58"/>
      <c r="CY23" s="5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</row>
    <row r="24" spans="1:153" ht="16.5" customHeight="1" x14ac:dyDescent="0.25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47"/>
      <c r="Q24" s="47"/>
      <c r="R24" s="47"/>
      <c r="S24" s="47"/>
      <c r="T24" s="47"/>
      <c r="U24" s="47"/>
      <c r="V24" s="53"/>
      <c r="W24" s="53"/>
      <c r="X24" s="53"/>
      <c r="Y24" s="53"/>
      <c r="Z24" s="53"/>
      <c r="AA24" s="54"/>
      <c r="AB24" s="55"/>
      <c r="AC24" s="54"/>
      <c r="AD24" s="56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143">
        <f>AO20+'J14'!AO24:AP25</f>
        <v>0</v>
      </c>
      <c r="AP24" s="143"/>
      <c r="AQ24" s="143"/>
      <c r="AR24" s="58"/>
      <c r="AS24" s="58"/>
      <c r="AT24" s="38"/>
      <c r="AU24" s="38"/>
      <c r="AV24" s="38"/>
      <c r="AW24" s="38"/>
      <c r="AX24" s="38"/>
      <c r="AY24" s="58"/>
      <c r="AZ24" s="58"/>
      <c r="BA24" s="63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</row>
    <row r="25" spans="1:153" ht="16.5" customHeight="1" x14ac:dyDescent="0.25">
      <c r="A25" s="100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47"/>
      <c r="Q25" s="47"/>
      <c r="R25" s="47"/>
      <c r="S25" s="47"/>
      <c r="T25" s="47"/>
      <c r="U25" s="47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143"/>
      <c r="AP25" s="143"/>
      <c r="AQ25" s="143"/>
      <c r="AR25" s="48"/>
      <c r="AS25" s="48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48"/>
      <c r="EW25" s="48"/>
    </row>
    <row r="26" spans="1:153" ht="16.5" customHeight="1" x14ac:dyDescent="0.25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47"/>
      <c r="Q26" s="47"/>
      <c r="R26" s="47"/>
      <c r="S26" s="47"/>
      <c r="T26" s="47"/>
      <c r="U26" s="47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162" t="s">
        <v>58</v>
      </c>
      <c r="AP26" s="162"/>
      <c r="AQ26" s="162"/>
      <c r="AR26" s="48"/>
      <c r="AS26" s="48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  <c r="EU26" s="48"/>
      <c r="EV26" s="48"/>
      <c r="EW26" s="48"/>
    </row>
    <row r="27" spans="1:153" ht="16.5" customHeight="1" x14ac:dyDescent="0.25">
      <c r="A27" s="100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47"/>
      <c r="Q27" s="47"/>
      <c r="R27" s="47"/>
      <c r="S27" s="47"/>
      <c r="T27" s="47"/>
      <c r="U27" s="47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162"/>
      <c r="AP27" s="162"/>
      <c r="AQ27" s="162"/>
      <c r="AR27" s="48"/>
      <c r="AS27" s="48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  <c r="EU27" s="48"/>
      <c r="EV27" s="48"/>
      <c r="EW27" s="48"/>
    </row>
    <row r="28" spans="1:153" ht="16.5" customHeight="1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47"/>
      <c r="Q28" s="47"/>
      <c r="R28" s="47"/>
      <c r="S28" s="47"/>
      <c r="T28" s="47"/>
      <c r="U28" s="47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146" t="str">
        <f>IF(AE5=0,"",SUM(AI5:AI24)/SUM(AE5:AE24)*2)</f>
        <v/>
      </c>
      <c r="AP28" s="146"/>
      <c r="AQ28" s="146"/>
      <c r="AR28" s="48"/>
      <c r="AS28" s="48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  <c r="EU28" s="48"/>
      <c r="EV28" s="48"/>
      <c r="EW28" s="48"/>
    </row>
    <row r="29" spans="1:153" ht="16.5" customHeight="1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47"/>
      <c r="Q29" s="47"/>
      <c r="R29" s="47"/>
      <c r="S29" s="47"/>
      <c r="T29" s="47"/>
      <c r="U29" s="47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146"/>
      <c r="AP29" s="146"/>
      <c r="AQ29" s="146"/>
      <c r="AR29" s="48"/>
      <c r="AS29" s="48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  <c r="EU29" s="48"/>
      <c r="EV29" s="48"/>
      <c r="EW29" s="48"/>
    </row>
    <row r="30" spans="1:153" ht="16.5" customHeight="1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47"/>
      <c r="Q30" s="47"/>
      <c r="R30" s="47"/>
      <c r="S30" s="47"/>
      <c r="T30" s="47"/>
      <c r="U30" s="47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48"/>
      <c r="AS30" s="48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  <c r="EU30" s="48"/>
      <c r="EV30" s="48"/>
      <c r="EW30" s="48"/>
    </row>
    <row r="31" spans="1:153" ht="16.5" customHeigh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48"/>
      <c r="AS31" s="48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/>
      <c r="EU31" s="48"/>
      <c r="EV31" s="48"/>
      <c r="EW31" s="48"/>
    </row>
    <row r="32" spans="1:153" ht="16.5" customHeight="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48"/>
      <c r="AS32" s="48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48"/>
      <c r="EW32" s="48"/>
    </row>
    <row r="33" spans="1:153" ht="16.5" customHeight="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48"/>
      <c r="AS33" s="48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</row>
    <row r="34" spans="1:153" ht="16.5" customHeight="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48"/>
      <c r="AS34" s="48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48"/>
      <c r="EW34" s="48"/>
    </row>
    <row r="35" spans="1:153" ht="16.5" customHeight="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48"/>
      <c r="AS35" s="48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</row>
    <row r="36" spans="1:153" ht="16.5" customHeight="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48"/>
      <c r="AS36" s="48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</row>
  </sheetData>
  <mergeCells count="129">
    <mergeCell ref="O1:T2"/>
    <mergeCell ref="I1:N2"/>
    <mergeCell ref="A1:H2"/>
    <mergeCell ref="AO19:AQ19"/>
    <mergeCell ref="AO20:AQ21"/>
    <mergeCell ref="AO22:AQ23"/>
    <mergeCell ref="AO24:AQ25"/>
    <mergeCell ref="AO26:AQ27"/>
    <mergeCell ref="AO28:AQ29"/>
    <mergeCell ref="AK3:AK4"/>
    <mergeCell ref="AO3:AQ3"/>
    <mergeCell ref="AL3:AN3"/>
    <mergeCell ref="AJ3:AJ4"/>
    <mergeCell ref="AI3:AI4"/>
    <mergeCell ref="O11:R11"/>
    <mergeCell ref="O10:R10"/>
    <mergeCell ref="O9:R9"/>
    <mergeCell ref="O8:R8"/>
    <mergeCell ref="O7:R7"/>
    <mergeCell ref="B5:F5"/>
    <mergeCell ref="I6:M6"/>
    <mergeCell ref="I5:M5"/>
    <mergeCell ref="V5:Z5"/>
    <mergeCell ref="V1:AQ2"/>
    <mergeCell ref="BB3:BB4"/>
    <mergeCell ref="BN3:BP3"/>
    <mergeCell ref="BK3:BM3"/>
    <mergeCell ref="BI3:BI4"/>
    <mergeCell ref="BH3:BH4"/>
    <mergeCell ref="BG3:BG4"/>
    <mergeCell ref="BF3:BF4"/>
    <mergeCell ref="BE3:BE4"/>
    <mergeCell ref="BD3:BD4"/>
    <mergeCell ref="CN3:CP3"/>
    <mergeCell ref="CK3:CM3"/>
    <mergeCell ref="AT12:AX12"/>
    <mergeCell ref="AT11:AX11"/>
    <mergeCell ref="AT10:AX10"/>
    <mergeCell ref="AT9:AX9"/>
    <mergeCell ref="AT8:AX8"/>
    <mergeCell ref="AT7:AX7"/>
    <mergeCell ref="CJ1:CJ3"/>
    <mergeCell ref="CI1:CI3"/>
    <mergeCell ref="CH1:CH3"/>
    <mergeCell ref="CG1:CG3"/>
    <mergeCell ref="CF1:CF3"/>
    <mergeCell ref="CE1:CE3"/>
    <mergeCell ref="AT1:BP2"/>
    <mergeCell ref="AT3:AX4"/>
    <mergeCell ref="AZ3:BA4"/>
    <mergeCell ref="AY3:AY4"/>
    <mergeCell ref="BJ3:BJ4"/>
    <mergeCell ref="CD1:CD3"/>
    <mergeCell ref="CC1:CC3"/>
    <mergeCell ref="CB1:CB3"/>
    <mergeCell ref="AT6:AX6"/>
    <mergeCell ref="AT5:AX5"/>
    <mergeCell ref="A3:A4"/>
    <mergeCell ref="B3:F4"/>
    <mergeCell ref="H3:H4"/>
    <mergeCell ref="G3:G4"/>
    <mergeCell ref="I3:M4"/>
    <mergeCell ref="AC3:AC4"/>
    <mergeCell ref="B6:F6"/>
    <mergeCell ref="B12:F12"/>
    <mergeCell ref="B11:F11"/>
    <mergeCell ref="B10:F10"/>
    <mergeCell ref="B9:F9"/>
    <mergeCell ref="B8:F8"/>
    <mergeCell ref="B7:F7"/>
    <mergeCell ref="I12:M12"/>
    <mergeCell ref="I11:M11"/>
    <mergeCell ref="I10:M10"/>
    <mergeCell ref="I9:M9"/>
    <mergeCell ref="S11:T11"/>
    <mergeCell ref="S10:T10"/>
    <mergeCell ref="S9:T9"/>
    <mergeCell ref="S8:T8"/>
    <mergeCell ref="S7:T7"/>
    <mergeCell ref="S6:T6"/>
    <mergeCell ref="S5:T5"/>
    <mergeCell ref="A15:O30"/>
    <mergeCell ref="B14:F14"/>
    <mergeCell ref="B13:F13"/>
    <mergeCell ref="I14:M14"/>
    <mergeCell ref="I13:M13"/>
    <mergeCell ref="AH3:AH4"/>
    <mergeCell ref="AG3:AG4"/>
    <mergeCell ref="AF3:AF4"/>
    <mergeCell ref="AE3:AE4"/>
    <mergeCell ref="AD3:AD4"/>
    <mergeCell ref="V6:Z6"/>
    <mergeCell ref="N3:N4"/>
    <mergeCell ref="V3:Z4"/>
    <mergeCell ref="AA3:AB4"/>
    <mergeCell ref="S3:T4"/>
    <mergeCell ref="O6:R6"/>
    <mergeCell ref="O5:R5"/>
    <mergeCell ref="O3:R4"/>
    <mergeCell ref="I8:M8"/>
    <mergeCell ref="I7:M7"/>
    <mergeCell ref="V12:Z12"/>
    <mergeCell ref="V11:Z11"/>
    <mergeCell ref="V10:Z10"/>
    <mergeCell ref="V9:Z9"/>
    <mergeCell ref="V18:Z18"/>
    <mergeCell ref="V17:Z17"/>
    <mergeCell ref="V16:Z16"/>
    <mergeCell ref="V15:Z15"/>
    <mergeCell ref="V14:Z14"/>
    <mergeCell ref="V13:Z13"/>
    <mergeCell ref="V8:Z8"/>
    <mergeCell ref="V7:Z7"/>
    <mergeCell ref="CA1:CA3"/>
    <mergeCell ref="BZ1:BZ3"/>
    <mergeCell ref="BY1:BY3"/>
    <mergeCell ref="BX1:BX3"/>
    <mergeCell ref="BW1:BW3"/>
    <mergeCell ref="BV1:BV3"/>
    <mergeCell ref="BU1:BU3"/>
    <mergeCell ref="BT1:BT3"/>
    <mergeCell ref="BS1:BS3"/>
    <mergeCell ref="AT18:AX18"/>
    <mergeCell ref="AT17:AX17"/>
    <mergeCell ref="AT16:AX16"/>
    <mergeCell ref="AT15:AX15"/>
    <mergeCell ref="AT14:AX14"/>
    <mergeCell ref="AT13:AX13"/>
    <mergeCell ref="BC3:BC4"/>
  </mergeCells>
  <conditionalFormatting sqref="AA5:AA24">
    <cfRule type="cellIs" dxfId="48" priority="3" operator="lessThan">
      <formula>0</formula>
    </cfRule>
    <cfRule type="cellIs" dxfId="47" priority="4" operator="greaterThan">
      <formula>0</formula>
    </cfRule>
  </conditionalFormatting>
  <conditionalFormatting sqref="AB5:AB24">
    <cfRule type="cellIs" dxfId="46" priority="1" operator="equal">
      <formula>"q"</formula>
    </cfRule>
    <cfRule type="cellIs" dxfId="45" priority="2" operator="equal">
      <formula>"p"</formula>
    </cfRule>
  </conditionalFormatting>
  <dataValidations count="2">
    <dataValidation type="list" allowBlank="1" showInputMessage="1" showErrorMessage="1" sqref="I12:M14 B12:F14">
      <formula1>Lesclubs</formula1>
    </dataValidation>
    <dataValidation type="list" allowBlank="1" showInputMessage="1" showErrorMessage="1" sqref="B5:F11 I5:M11">
      <formula1>Lesengagés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R36"/>
  <sheetViews>
    <sheetView workbookViewId="0">
      <selection sqref="A1:H2"/>
    </sheetView>
  </sheetViews>
  <sheetFormatPr baseColWidth="10" defaultRowHeight="16.5" customHeight="1" x14ac:dyDescent="0.25"/>
  <cols>
    <col min="1" max="14" width="5.42578125" style="2" customWidth="1"/>
    <col min="15" max="18" width="6.7109375" style="2" customWidth="1"/>
    <col min="19" max="43" width="5.42578125" style="2" customWidth="1"/>
    <col min="44" max="45" width="5.42578125" style="3" hidden="1" customWidth="1"/>
    <col min="46" max="68" width="5.42578125" style="2" hidden="1" customWidth="1"/>
    <col min="69" max="70" width="26.28515625" style="3" hidden="1" customWidth="1"/>
    <col min="71" max="94" width="5.42578125" style="3" hidden="1" customWidth="1"/>
    <col min="95" max="95" width="38.85546875" style="3" hidden="1" customWidth="1"/>
    <col min="96" max="96" width="22.28515625" style="3" hidden="1" customWidth="1"/>
    <col min="97" max="97" width="5.42578125" style="3" hidden="1" customWidth="1"/>
    <col min="98" max="98" width="38.85546875" style="3" hidden="1" customWidth="1"/>
    <col min="99" max="210" width="5.42578125" style="3" customWidth="1"/>
    <col min="211" max="215" width="5.42578125" style="2" customWidth="1"/>
    <col min="216" max="378" width="5.42578125" style="1" customWidth="1"/>
    <col min="379" max="382" width="11" style="1"/>
  </cols>
  <sheetData>
    <row r="1" spans="1:153" ht="16.5" customHeight="1" thickTop="1" x14ac:dyDescent="0.25">
      <c r="A1" s="158" t="str">
        <f>'J01'!A1:C2</f>
        <v>Nom du Championnat</v>
      </c>
      <c r="B1" s="159"/>
      <c r="C1" s="159"/>
      <c r="D1" s="159"/>
      <c r="E1" s="159"/>
      <c r="F1" s="159"/>
      <c r="G1" s="159"/>
      <c r="H1" s="159"/>
      <c r="I1" s="134" t="str">
        <f>'J01'!H1:K2</f>
        <v>2016-2017</v>
      </c>
      <c r="J1" s="135"/>
      <c r="K1" s="135"/>
      <c r="L1" s="135"/>
      <c r="M1" s="135"/>
      <c r="N1" s="136"/>
      <c r="O1" s="130" t="s">
        <v>42</v>
      </c>
      <c r="P1" s="130"/>
      <c r="Q1" s="130"/>
      <c r="R1" s="130"/>
      <c r="S1" s="130"/>
      <c r="T1" s="131"/>
      <c r="U1" s="24"/>
      <c r="V1" s="153" t="s">
        <v>2</v>
      </c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48"/>
      <c r="AS1" s="48"/>
      <c r="AT1" s="129" t="s">
        <v>2</v>
      </c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48"/>
      <c r="BR1" s="48"/>
      <c r="BS1" s="95" t="s">
        <v>13</v>
      </c>
      <c r="BT1" s="95" t="s">
        <v>14</v>
      </c>
      <c r="BU1" s="95" t="s">
        <v>13</v>
      </c>
      <c r="BV1" s="95" t="s">
        <v>14</v>
      </c>
      <c r="BW1" s="95" t="s">
        <v>13</v>
      </c>
      <c r="BX1" s="95" t="s">
        <v>14</v>
      </c>
      <c r="BY1" s="95" t="s">
        <v>13</v>
      </c>
      <c r="BZ1" s="95" t="s">
        <v>14</v>
      </c>
      <c r="CA1" s="95" t="s">
        <v>13</v>
      </c>
      <c r="CB1" s="95" t="s">
        <v>14</v>
      </c>
      <c r="CC1" s="95" t="s">
        <v>13</v>
      </c>
      <c r="CD1" s="95" t="s">
        <v>14</v>
      </c>
      <c r="CE1" s="95" t="s">
        <v>13</v>
      </c>
      <c r="CF1" s="95" t="s">
        <v>14</v>
      </c>
      <c r="CG1" s="95" t="s">
        <v>13</v>
      </c>
      <c r="CH1" s="95" t="s">
        <v>14</v>
      </c>
      <c r="CI1" s="95" t="s">
        <v>13</v>
      </c>
      <c r="CJ1" s="95" t="s">
        <v>14</v>
      </c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  <c r="DO1" s="48"/>
      <c r="DP1" s="48"/>
      <c r="DQ1" s="48"/>
      <c r="DR1" s="48"/>
      <c r="DS1" s="48"/>
      <c r="DT1" s="48"/>
      <c r="DU1" s="48"/>
      <c r="DV1" s="48"/>
      <c r="DW1" s="48"/>
      <c r="DX1" s="48"/>
      <c r="DY1" s="48"/>
      <c r="DZ1" s="48"/>
      <c r="EA1" s="48"/>
      <c r="EB1" s="48"/>
      <c r="EC1" s="48"/>
      <c r="ED1" s="48"/>
      <c r="EE1" s="48"/>
      <c r="EF1" s="48"/>
      <c r="EG1" s="48"/>
      <c r="EH1" s="48"/>
      <c r="EI1" s="48"/>
      <c r="EJ1" s="48"/>
      <c r="EK1" s="48"/>
      <c r="EL1" s="48"/>
      <c r="EM1" s="48"/>
      <c r="EN1" s="48"/>
      <c r="EO1" s="48"/>
      <c r="EP1" s="48"/>
      <c r="EQ1" s="48"/>
      <c r="ER1" s="48"/>
      <c r="ES1" s="48"/>
      <c r="ET1" s="48"/>
      <c r="EU1" s="48"/>
      <c r="EV1" s="48"/>
      <c r="EW1" s="48"/>
    </row>
    <row r="2" spans="1:153" ht="16.5" customHeight="1" thickBot="1" x14ac:dyDescent="0.3">
      <c r="A2" s="160"/>
      <c r="B2" s="161"/>
      <c r="C2" s="161"/>
      <c r="D2" s="161"/>
      <c r="E2" s="161"/>
      <c r="F2" s="161"/>
      <c r="G2" s="161"/>
      <c r="H2" s="161"/>
      <c r="I2" s="137"/>
      <c r="J2" s="138"/>
      <c r="K2" s="138"/>
      <c r="L2" s="138"/>
      <c r="M2" s="138"/>
      <c r="N2" s="139"/>
      <c r="O2" s="132"/>
      <c r="P2" s="132"/>
      <c r="Q2" s="132"/>
      <c r="R2" s="132"/>
      <c r="S2" s="132"/>
      <c r="T2" s="133"/>
      <c r="U2" s="2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48"/>
      <c r="AS2" s="48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48"/>
      <c r="BR2" s="48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  <c r="CH2" s="95"/>
      <c r="CI2" s="95"/>
      <c r="CJ2" s="95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</row>
    <row r="3" spans="1:153" ht="16.5" customHeight="1" thickTop="1" x14ac:dyDescent="0.25">
      <c r="A3" s="119" t="s">
        <v>3</v>
      </c>
      <c r="B3" s="120" t="s">
        <v>4</v>
      </c>
      <c r="C3" s="120"/>
      <c r="D3" s="120"/>
      <c r="E3" s="120"/>
      <c r="F3" s="120"/>
      <c r="G3" s="120" t="s">
        <v>5</v>
      </c>
      <c r="H3" s="120" t="s">
        <v>5</v>
      </c>
      <c r="I3" s="120" t="s">
        <v>4</v>
      </c>
      <c r="J3" s="120"/>
      <c r="K3" s="120"/>
      <c r="L3" s="120"/>
      <c r="M3" s="120"/>
      <c r="N3" s="106" t="s">
        <v>3</v>
      </c>
      <c r="O3" s="116" t="s">
        <v>54</v>
      </c>
      <c r="P3" s="117"/>
      <c r="Q3" s="117"/>
      <c r="R3" s="111"/>
      <c r="S3" s="111" t="s">
        <v>55</v>
      </c>
      <c r="T3" s="112"/>
      <c r="U3" s="24"/>
      <c r="V3" s="102" t="s">
        <v>4</v>
      </c>
      <c r="W3" s="102"/>
      <c r="X3" s="102"/>
      <c r="Y3" s="102"/>
      <c r="Z3" s="107"/>
      <c r="AA3" s="104" t="s">
        <v>6</v>
      </c>
      <c r="AB3" s="109"/>
      <c r="AC3" s="121" t="s">
        <v>32</v>
      </c>
      <c r="AD3" s="104" t="s">
        <v>8</v>
      </c>
      <c r="AE3" s="102" t="s">
        <v>9</v>
      </c>
      <c r="AF3" s="102" t="s">
        <v>10</v>
      </c>
      <c r="AG3" s="102" t="s">
        <v>11</v>
      </c>
      <c r="AH3" s="102" t="s">
        <v>3</v>
      </c>
      <c r="AI3" s="102" t="s">
        <v>15</v>
      </c>
      <c r="AJ3" s="102" t="s">
        <v>16</v>
      </c>
      <c r="AK3" s="109" t="s">
        <v>12</v>
      </c>
      <c r="AL3" s="147" t="s">
        <v>13</v>
      </c>
      <c r="AM3" s="102"/>
      <c r="AN3" s="107"/>
      <c r="AO3" s="104" t="s">
        <v>14</v>
      </c>
      <c r="AP3" s="102"/>
      <c r="AQ3" s="102"/>
      <c r="AR3" s="48"/>
      <c r="AS3" s="48"/>
      <c r="AT3" s="99" t="s">
        <v>4</v>
      </c>
      <c r="AU3" s="99"/>
      <c r="AV3" s="99"/>
      <c r="AW3" s="99"/>
      <c r="AX3" s="99"/>
      <c r="AY3" s="99" t="s">
        <v>7</v>
      </c>
      <c r="AZ3" s="99" t="s">
        <v>6</v>
      </c>
      <c r="BA3" s="99"/>
      <c r="BB3" s="99" t="s">
        <v>7</v>
      </c>
      <c r="BC3" s="99" t="s">
        <v>8</v>
      </c>
      <c r="BD3" s="99" t="s">
        <v>9</v>
      </c>
      <c r="BE3" s="99" t="s">
        <v>10</v>
      </c>
      <c r="BF3" s="99" t="s">
        <v>11</v>
      </c>
      <c r="BG3" s="99" t="s">
        <v>3</v>
      </c>
      <c r="BH3" s="99" t="s">
        <v>15</v>
      </c>
      <c r="BI3" s="99" t="s">
        <v>16</v>
      </c>
      <c r="BJ3" s="99" t="s">
        <v>12</v>
      </c>
      <c r="BK3" s="99" t="s">
        <v>13</v>
      </c>
      <c r="BL3" s="99"/>
      <c r="BM3" s="99"/>
      <c r="BN3" s="99" t="s">
        <v>14</v>
      </c>
      <c r="BO3" s="99"/>
      <c r="BP3" s="99"/>
      <c r="BQ3" s="48"/>
      <c r="BR3" s="48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128" t="s">
        <v>13</v>
      </c>
      <c r="CL3" s="128"/>
      <c r="CM3" s="128"/>
      <c r="CN3" s="128" t="s">
        <v>14</v>
      </c>
      <c r="CO3" s="128"/>
      <c r="CP3" s="12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</row>
    <row r="4" spans="1:153" ht="16.5" customHeight="1" thickBot="1" x14ac:dyDescent="0.3">
      <c r="A4" s="119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06"/>
      <c r="O4" s="116"/>
      <c r="P4" s="117"/>
      <c r="Q4" s="117"/>
      <c r="R4" s="111"/>
      <c r="S4" s="111"/>
      <c r="T4" s="112"/>
      <c r="U4" s="24"/>
      <c r="V4" s="103"/>
      <c r="W4" s="103"/>
      <c r="X4" s="103"/>
      <c r="Y4" s="103"/>
      <c r="Z4" s="108"/>
      <c r="AA4" s="105"/>
      <c r="AB4" s="110"/>
      <c r="AC4" s="122"/>
      <c r="AD4" s="105"/>
      <c r="AE4" s="103"/>
      <c r="AF4" s="103"/>
      <c r="AG4" s="103"/>
      <c r="AH4" s="103"/>
      <c r="AI4" s="103"/>
      <c r="AJ4" s="103"/>
      <c r="AK4" s="110"/>
      <c r="AL4" s="40" t="s">
        <v>10</v>
      </c>
      <c r="AM4" s="41" t="s">
        <v>11</v>
      </c>
      <c r="AN4" s="42" t="s">
        <v>3</v>
      </c>
      <c r="AO4" s="43" t="s">
        <v>10</v>
      </c>
      <c r="AP4" s="41" t="s">
        <v>11</v>
      </c>
      <c r="AQ4" s="41" t="s">
        <v>3</v>
      </c>
      <c r="AR4" s="48"/>
      <c r="AS4" s="48" t="s">
        <v>7</v>
      </c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4" t="s">
        <v>10</v>
      </c>
      <c r="BL4" s="4" t="s">
        <v>11</v>
      </c>
      <c r="BM4" s="4" t="s">
        <v>3</v>
      </c>
      <c r="BN4" s="4" t="s">
        <v>10</v>
      </c>
      <c r="BO4" s="4" t="s">
        <v>11</v>
      </c>
      <c r="BP4" s="46" t="s">
        <v>3</v>
      </c>
      <c r="BQ4" s="44" t="s">
        <v>17</v>
      </c>
      <c r="BR4" s="44" t="s">
        <v>17</v>
      </c>
      <c r="BS4" s="44" t="s">
        <v>3</v>
      </c>
      <c r="BT4" s="44" t="s">
        <v>3</v>
      </c>
      <c r="BU4" s="44" t="s">
        <v>8</v>
      </c>
      <c r="BV4" s="44" t="s">
        <v>8</v>
      </c>
      <c r="BW4" s="44" t="s">
        <v>18</v>
      </c>
      <c r="BX4" s="44" t="s">
        <v>18</v>
      </c>
      <c r="BY4" s="44" t="s">
        <v>9</v>
      </c>
      <c r="BZ4" s="44" t="s">
        <v>9</v>
      </c>
      <c r="CA4" s="44" t="s">
        <v>10</v>
      </c>
      <c r="CB4" s="44" t="s">
        <v>10</v>
      </c>
      <c r="CC4" s="44" t="s">
        <v>11</v>
      </c>
      <c r="CD4" s="44" t="s">
        <v>11</v>
      </c>
      <c r="CE4" s="44" t="s">
        <v>3</v>
      </c>
      <c r="CF4" s="44" t="s">
        <v>3</v>
      </c>
      <c r="CG4" s="44" t="s">
        <v>15</v>
      </c>
      <c r="CH4" s="44" t="s">
        <v>15</v>
      </c>
      <c r="CI4" s="44" t="s">
        <v>16</v>
      </c>
      <c r="CJ4" s="44" t="s">
        <v>16</v>
      </c>
      <c r="CK4" s="44" t="s">
        <v>10</v>
      </c>
      <c r="CL4" s="44" t="s">
        <v>11</v>
      </c>
      <c r="CM4" s="44" t="s">
        <v>3</v>
      </c>
      <c r="CN4" s="44" t="s">
        <v>10</v>
      </c>
      <c r="CO4" s="44" t="s">
        <v>11</v>
      </c>
      <c r="CP4" s="45" t="s">
        <v>3</v>
      </c>
      <c r="CQ4" s="44" t="s">
        <v>4</v>
      </c>
      <c r="CR4" s="44" t="s">
        <v>17</v>
      </c>
      <c r="CS4" s="44" t="s">
        <v>7</v>
      </c>
      <c r="CT4" s="44" t="s">
        <v>4</v>
      </c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</row>
    <row r="5" spans="1:153" ht="16.5" customHeight="1" thickTop="1" x14ac:dyDescent="0.25">
      <c r="A5" s="72"/>
      <c r="B5" s="118"/>
      <c r="C5" s="118"/>
      <c r="D5" s="118"/>
      <c r="E5" s="118"/>
      <c r="F5" s="118"/>
      <c r="G5" s="20"/>
      <c r="H5" s="20"/>
      <c r="I5" s="118"/>
      <c r="J5" s="118"/>
      <c r="K5" s="118"/>
      <c r="L5" s="118"/>
      <c r="M5" s="118"/>
      <c r="N5" s="71"/>
      <c r="O5" s="113"/>
      <c r="P5" s="114"/>
      <c r="Q5" s="114"/>
      <c r="R5" s="115"/>
      <c r="S5" s="126"/>
      <c r="T5" s="127"/>
      <c r="U5" s="24"/>
      <c r="V5" s="151" t="str">
        <f t="shared" ref="V5:V18" si="0">VLOOKUP(AR5,$AS$5:$AX$18,2,0)</f>
        <v>Equipe 01</v>
      </c>
      <c r="W5" s="151"/>
      <c r="X5" s="151"/>
      <c r="Y5" s="151"/>
      <c r="Z5" s="152"/>
      <c r="AA5" s="76">
        <f t="shared" ref="AA5:AA18" si="1">VLOOKUP(V5,$AT$5:$BP$18,7,0)</f>
        <v>0</v>
      </c>
      <c r="AB5" s="77" t="str">
        <f t="shared" ref="AB5:AB18" si="2">VLOOKUP(V5,$AT$5:$BP$18,8,0)</f>
        <v>u</v>
      </c>
      <c r="AC5" s="78">
        <v>1</v>
      </c>
      <c r="AD5" s="79">
        <f t="shared" ref="AD5:AD18" si="3">VLOOKUP(V5,$AT$5:$BP$18,10,0)</f>
        <v>0</v>
      </c>
      <c r="AE5" s="80">
        <f t="shared" ref="AE5:AE18" si="4">VLOOKUP(V5,$AT$5:$BP$18,11,0)</f>
        <v>0</v>
      </c>
      <c r="AF5" s="80">
        <f t="shared" ref="AF5:AF18" si="5">VLOOKUP(V5,$AT$5:$BP$18,12,0)</f>
        <v>0</v>
      </c>
      <c r="AG5" s="80">
        <f t="shared" ref="AG5:AG18" si="6">VLOOKUP(V5,$AT$5:$BP$18,13,0)</f>
        <v>0</v>
      </c>
      <c r="AH5" s="80">
        <f t="shared" ref="AH5:AH18" si="7">VLOOKUP(V5,$AT$5:$BP$18,14,0)</f>
        <v>0</v>
      </c>
      <c r="AI5" s="80">
        <f t="shared" ref="AI5:AI18" si="8">VLOOKUP(V5,$AT$5:$BP$18,15,0)</f>
        <v>0</v>
      </c>
      <c r="AJ5" s="80">
        <f t="shared" ref="AJ5:AJ18" si="9">VLOOKUP(V5,$AT$5:$BP$18,16,0)</f>
        <v>0</v>
      </c>
      <c r="AK5" s="81">
        <f t="shared" ref="AK5:AK18" si="10">VLOOKUP(V5,$AT$5:$BP$18,17,0)</f>
        <v>0</v>
      </c>
      <c r="AL5" s="82">
        <f t="shared" ref="AL5:AL18" si="11">VLOOKUP(V5,$AT$5:$BP$18,18,0)</f>
        <v>0</v>
      </c>
      <c r="AM5" s="80">
        <f t="shared" ref="AM5:AM18" si="12">VLOOKUP(V5,$AT$5:$BP$18,19,0)</f>
        <v>0</v>
      </c>
      <c r="AN5" s="83">
        <f>VLOOKUP(V5,$AT$5:$BP$18,20,0)</f>
        <v>0</v>
      </c>
      <c r="AO5" s="76">
        <f t="shared" ref="AO5:AO18" si="13">VLOOKUP(V5,$AT$5:$BP$18,21,0)</f>
        <v>0</v>
      </c>
      <c r="AP5" s="80">
        <f>VLOOKUP(V5,$AT$5:$BP$18,22,0)</f>
        <v>0</v>
      </c>
      <c r="AQ5" s="80">
        <f t="shared" ref="AQ5:AQ18" si="14">VLOOKUP(V5,$AT$5:$BP$18,23,0)</f>
        <v>0</v>
      </c>
      <c r="AR5" s="48">
        <v>1</v>
      </c>
      <c r="AS5" s="48">
        <f>BB5</f>
        <v>1</v>
      </c>
      <c r="AT5" s="155" t="str">
        <f>'J01'!AT5:AX5</f>
        <v>Equipe 01</v>
      </c>
      <c r="AU5" s="156"/>
      <c r="AV5" s="156"/>
      <c r="AW5" s="156"/>
      <c r="AX5" s="157"/>
      <c r="AY5" s="4">
        <f t="shared" ref="AY5:AY18" si="15">RANK(BQ5,$BQ$5:$BQ$18)</f>
        <v>1</v>
      </c>
      <c r="AZ5" s="4">
        <f>'J15'!AY5-AY5</f>
        <v>0</v>
      </c>
      <c r="BA5" s="5" t="str">
        <f>IF(AY5&gt;'J15'!AY5,'J15'!$BA$20,IF(AY5='J15'!AY5,'J15'!$AZ$20,IF(AY5&lt;'J15'!AY5,'J15'!$AY$20)))</f>
        <v>u</v>
      </c>
      <c r="BB5" s="4">
        <f>RANK(BR5,$BR$5:$BR$18)</f>
        <v>1</v>
      </c>
      <c r="BC5" s="4">
        <f>SUMPRODUCT(($B$5:$F$14=AT5)*($BW$5:$BW$14))+SUMPRODUCT(($I$5:$M$14=AT5)*($BX$5:$BX$14))+'J15'!BC5</f>
        <v>0</v>
      </c>
      <c r="BD5" s="4">
        <f>SUMPRODUCT(($B$5:$F$14=AT5)*($BY$5:$BY$14))+SUMPRODUCT(($I$5:$M$14=AT5)*($BZ$5:$BZ$14))+'J15'!BD5</f>
        <v>0</v>
      </c>
      <c r="BE5" s="4">
        <f>SUMPRODUCT(($B$5:$F$14=AT5)*($CA$5:$CA$14))+SUMPRODUCT(($I$5:$M$14=AT5)*($CB$5:$CB$14))+'J15'!BE5</f>
        <v>0</v>
      </c>
      <c r="BF5" s="4">
        <f>SUMPRODUCT(($B$5:$F$14=AT5)*($CC$5:$CC$14))+SUMPRODUCT(($I$5:$M$14=AT5)*($CD$5:$CD$14))+'J15'!BF5</f>
        <v>0</v>
      </c>
      <c r="BG5" s="4">
        <f>SUMPRODUCT(($B$5:$F$14=AT5)*($CE$5:$CE$14))+SUMPRODUCT(($I$5:$M$14=AT5)*($CF$5:$CF$14))+'J15'!BG5</f>
        <v>0</v>
      </c>
      <c r="BH5" s="4">
        <f>SUMPRODUCT(($B$5:$F$14=AT5)*($CG$5:$CG$14))+SUMPRODUCT(($I$5:$M$14=AT5)*($CH$5:$CH$14))+'J15'!BH5</f>
        <v>0</v>
      </c>
      <c r="BI5" s="4">
        <f>SUMPRODUCT(($B$5:$F$14=AT5)*($CI$5:$CI$14))+SUMPRODUCT(($I$5:$M$14=AT5)*($CJ$5:$CJ$14))+'J15'!BI5</f>
        <v>0</v>
      </c>
      <c r="BJ5" s="4">
        <f>BH5-BI5</f>
        <v>0</v>
      </c>
      <c r="BK5" s="4">
        <f>SUMPRODUCT(($B$5:$F$14=AT5)*($CK$5:$CK$14))+'J15'!BK5</f>
        <v>0</v>
      </c>
      <c r="BL5" s="4">
        <f>SUMPRODUCT(($B$5:$F$14=AT5)*($CL$5:$CL$14))+'J15'!BL5</f>
        <v>0</v>
      </c>
      <c r="BM5" s="4">
        <f>SUMPRODUCT(($B$5:$F$14=AT5)*($CM$5:$CM$14))+'J15'!BM5</f>
        <v>0</v>
      </c>
      <c r="BN5" s="4">
        <f>SUMPRODUCT(($I$5:$M$14=AT5)*($CN$5:$CN$14))+'J15'!BN5</f>
        <v>0</v>
      </c>
      <c r="BO5" s="4">
        <f>SUMPRODUCT(($I$5:$M$14=AT5)*($CO$5:$CO$14))+'J15'!BO5</f>
        <v>0</v>
      </c>
      <c r="BP5" s="46">
        <f>SUMPRODUCT(($I$5:$M$14=AT5)*($CP$5:$CP$14))+'J15'!BP5</f>
        <v>0</v>
      </c>
      <c r="BQ5" s="44">
        <f>SUM(BC5*1000+(BJ5)/100+(BH5)/1000)</f>
        <v>0</v>
      </c>
      <c r="BR5" s="64">
        <f>BQ5+0.0000014</f>
        <v>1.3999999999999999E-6</v>
      </c>
      <c r="BS5" s="44">
        <f>A5</f>
        <v>0</v>
      </c>
      <c r="BT5" s="44">
        <f>N5</f>
        <v>0</v>
      </c>
      <c r="BU5" s="44">
        <f>IF(G5="",0,IF(G5&gt;H5,3,IF(G5=H5,1,IF(G5&lt;H5,0))))</f>
        <v>0</v>
      </c>
      <c r="BV5" s="44">
        <f>IF(H5="",0,IF(H5&gt;G5,3,IF(H5=G5,1,IF(H5&lt;G5,0))))</f>
        <v>0</v>
      </c>
      <c r="BW5" s="44">
        <f>BU5-BS5</f>
        <v>0</v>
      </c>
      <c r="BX5" s="44">
        <f>BV5-BT5</f>
        <v>0</v>
      </c>
      <c r="BY5" s="44">
        <f>IF(G5="",0,1)</f>
        <v>0</v>
      </c>
      <c r="BZ5" s="44">
        <f>IF(H5="",0,1)</f>
        <v>0</v>
      </c>
      <c r="CA5" s="44" t="b">
        <f>IF(G5&lt;&gt;"",IF(G5&gt;H5,1))</f>
        <v>0</v>
      </c>
      <c r="CB5" s="44" t="b">
        <f>IF(H5&lt;&gt;"",IF(H5&gt;G5,1))</f>
        <v>0</v>
      </c>
      <c r="CC5" s="44" t="b">
        <f>IF(G5&lt;&gt;"",IF(G5=H5,1))</f>
        <v>0</v>
      </c>
      <c r="CD5" s="44" t="b">
        <f>IF(H5&lt;&gt;"",IF(H5=G5,1))</f>
        <v>0</v>
      </c>
      <c r="CE5" s="44" t="b">
        <f>IF(G5&lt;&gt;"",IF(G5&lt;H5,1))</f>
        <v>0</v>
      </c>
      <c r="CF5" s="44" t="b">
        <f>IF(H5&lt;&gt;"",IF(H5&lt;G5,1))</f>
        <v>0</v>
      </c>
      <c r="CG5" s="44">
        <f>G5</f>
        <v>0</v>
      </c>
      <c r="CH5" s="44">
        <f>H5</f>
        <v>0</v>
      </c>
      <c r="CI5" s="44">
        <f>H5</f>
        <v>0</v>
      </c>
      <c r="CJ5" s="44">
        <f>G5</f>
        <v>0</v>
      </c>
      <c r="CK5" s="44" t="b">
        <f>IF(G5&lt;&gt;"",IF(G5&gt;H5,1))</f>
        <v>0</v>
      </c>
      <c r="CL5" s="44" t="b">
        <f>IF(G5&lt;&gt;"",IF(G5=H5,1))</f>
        <v>0</v>
      </c>
      <c r="CM5" s="44" t="b">
        <f>IF(G5&lt;&gt;"",IF(G5&lt;H5,1))</f>
        <v>0</v>
      </c>
      <c r="CN5" s="44" t="b">
        <f>IF(H5&lt;&gt;"",IF(H5&gt;G5,1))</f>
        <v>0</v>
      </c>
      <c r="CO5" s="44" t="b">
        <f>IF(H5&lt;&gt;"",IF(H5=G5,1))</f>
        <v>0</v>
      </c>
      <c r="CP5" s="45" t="b">
        <f>IF(H5&lt;&gt;"",IF(H5&lt;G5,1))</f>
        <v>0</v>
      </c>
      <c r="CQ5" s="44" t="str">
        <f t="shared" ref="CQ5:CQ18" si="16">VLOOKUP(AR5,$AS$5:$AX$18,2,0)</f>
        <v>Equipe 01</v>
      </c>
      <c r="CR5" s="44">
        <f t="shared" ref="CR5:CR18" si="17">VLOOKUP(CQ5,$AT$5:$BQ$18,24,0)</f>
        <v>0</v>
      </c>
      <c r="CS5" s="44">
        <f t="shared" ref="CS5:CS18" si="18">RANK(CR5,$CR$5:$CR$18)</f>
        <v>1</v>
      </c>
      <c r="CT5" s="44" t="str">
        <f>AT5</f>
        <v>Equipe 01</v>
      </c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</row>
    <row r="6" spans="1:153" ht="16.5" customHeight="1" x14ac:dyDescent="0.25">
      <c r="A6" s="72"/>
      <c r="B6" s="118"/>
      <c r="C6" s="118"/>
      <c r="D6" s="118"/>
      <c r="E6" s="118"/>
      <c r="F6" s="118"/>
      <c r="G6" s="20"/>
      <c r="H6" s="20"/>
      <c r="I6" s="118"/>
      <c r="J6" s="118"/>
      <c r="K6" s="118"/>
      <c r="L6" s="118"/>
      <c r="M6" s="118"/>
      <c r="N6" s="71"/>
      <c r="O6" s="113"/>
      <c r="P6" s="114"/>
      <c r="Q6" s="114"/>
      <c r="R6" s="115"/>
      <c r="S6" s="126"/>
      <c r="T6" s="127"/>
      <c r="U6" s="24"/>
      <c r="V6" s="93" t="str">
        <f t="shared" si="0"/>
        <v>Equipe 02</v>
      </c>
      <c r="W6" s="93"/>
      <c r="X6" s="93"/>
      <c r="Y6" s="93"/>
      <c r="Z6" s="94"/>
      <c r="AA6" s="84">
        <f t="shared" si="1"/>
        <v>0</v>
      </c>
      <c r="AB6" s="85" t="str">
        <f t="shared" si="2"/>
        <v>u</v>
      </c>
      <c r="AC6" s="86">
        <f>IF(CR6=CR5,CS5,CS6)</f>
        <v>1</v>
      </c>
      <c r="AD6" s="87">
        <f t="shared" si="3"/>
        <v>0</v>
      </c>
      <c r="AE6" s="88">
        <f t="shared" si="4"/>
        <v>0</v>
      </c>
      <c r="AF6" s="88">
        <f t="shared" si="5"/>
        <v>0</v>
      </c>
      <c r="AG6" s="88">
        <f t="shared" si="6"/>
        <v>0</v>
      </c>
      <c r="AH6" s="88">
        <f t="shared" si="7"/>
        <v>0</v>
      </c>
      <c r="AI6" s="88">
        <f t="shared" si="8"/>
        <v>0</v>
      </c>
      <c r="AJ6" s="88">
        <f t="shared" si="9"/>
        <v>0</v>
      </c>
      <c r="AK6" s="89">
        <f t="shared" si="10"/>
        <v>0</v>
      </c>
      <c r="AL6" s="90">
        <f t="shared" si="11"/>
        <v>0</v>
      </c>
      <c r="AM6" s="88">
        <f t="shared" si="12"/>
        <v>0</v>
      </c>
      <c r="AN6" s="91">
        <f t="shared" ref="AN6:AN18" si="19">VLOOKUP(V6,$AT$5:$BP$18,20,0)</f>
        <v>0</v>
      </c>
      <c r="AO6" s="84">
        <f t="shared" si="13"/>
        <v>0</v>
      </c>
      <c r="AP6" s="88">
        <f t="shared" ref="AP6:AP18" si="20">VLOOKUP(V6,$AT$5:$BP$18,22,0)</f>
        <v>0</v>
      </c>
      <c r="AQ6" s="88">
        <f t="shared" si="14"/>
        <v>0</v>
      </c>
      <c r="AR6" s="48">
        <v>2</v>
      </c>
      <c r="AS6" s="48">
        <f t="shared" ref="AS6:AS18" si="21">BB6</f>
        <v>2</v>
      </c>
      <c r="AT6" s="155" t="str">
        <f>'J01'!AT6:AX6</f>
        <v>Equipe 02</v>
      </c>
      <c r="AU6" s="156"/>
      <c r="AV6" s="156"/>
      <c r="AW6" s="156"/>
      <c r="AX6" s="157"/>
      <c r="AY6" s="4">
        <f t="shared" si="15"/>
        <v>1</v>
      </c>
      <c r="AZ6" s="14">
        <f>'J15'!AY6-AY6</f>
        <v>0</v>
      </c>
      <c r="BA6" s="5" t="str">
        <f>IF(AY6&gt;'J15'!AY6,'J15'!$BA$20,IF(AY6='J15'!AY6,'J15'!$AZ$20,IF(AY6&lt;'J15'!AY6,'J15'!$AY$20)))</f>
        <v>u</v>
      </c>
      <c r="BB6" s="22">
        <f t="shared" ref="BB6:BB18" si="22">RANK(BR6,$BR$5:$BR$18)</f>
        <v>2</v>
      </c>
      <c r="BC6" s="14">
        <f>SUMPRODUCT(($B$5:$F$14=AT6)*($BW$5:$BW$14))+SUMPRODUCT(($I$5:$M$14=AT6)*($BX$5:$BX$14))+'J15'!BC6</f>
        <v>0</v>
      </c>
      <c r="BD6" s="14">
        <f>SUMPRODUCT(($B$5:$F$14=AT6)*($BY$5:$BY$14))+SUMPRODUCT(($I$5:$M$14=AT6)*($BZ$5:$BZ$14))+'J15'!BD6</f>
        <v>0</v>
      </c>
      <c r="BE6" s="14">
        <f>SUMPRODUCT(($B$5:$F$14=AT6)*($CA$5:$CA$14))+SUMPRODUCT(($I$5:$M$14=AT6)*($CB$5:$CB$14))+'J15'!BE6</f>
        <v>0</v>
      </c>
      <c r="BF6" s="14">
        <f>SUMPRODUCT(($B$5:$F$14=AT6)*($CC$5:$CC$14))+SUMPRODUCT(($I$5:$M$14=AT6)*($CD$5:$CD$14))+'J15'!BF6</f>
        <v>0</v>
      </c>
      <c r="BG6" s="14">
        <f>SUMPRODUCT(($B$5:$F$14=AT6)*($CE$5:$CE$14))+SUMPRODUCT(($I$5:$M$14=AT6)*($CF$5:$CF$14))+'J15'!BG6</f>
        <v>0</v>
      </c>
      <c r="BH6" s="14">
        <f>SUMPRODUCT(($B$5:$F$14=AT6)*($CG$5:$CG$14))+SUMPRODUCT(($I$5:$M$14=AT6)*($CH$5:$CH$14))+'J15'!BH6</f>
        <v>0</v>
      </c>
      <c r="BI6" s="14">
        <f>SUMPRODUCT(($B$5:$F$14=AT6)*($CI$5:$CI$14))+SUMPRODUCT(($I$5:$M$14=AT6)*($CJ$5:$CJ$14))+'J15'!BI6</f>
        <v>0</v>
      </c>
      <c r="BJ6" s="6">
        <f t="shared" ref="BJ6:BJ18" si="23">BH6-BI6</f>
        <v>0</v>
      </c>
      <c r="BK6" s="14">
        <f>SUMPRODUCT(($B$5:$F$14=AT6)*($CK$5:$CK$14))+'J15'!BK6</f>
        <v>0</v>
      </c>
      <c r="BL6" s="14">
        <f>SUMPRODUCT(($B$5:$F$14=AT6)*($CL$5:$CL$14))+'J15'!BL6</f>
        <v>0</v>
      </c>
      <c r="BM6" s="14">
        <f>SUMPRODUCT(($B$5:$F$14=AT6)*($CM$5:$CM$14))+'J15'!BM6</f>
        <v>0</v>
      </c>
      <c r="BN6" s="14">
        <f>SUMPRODUCT(($I$5:$M$14=AT6)*($CN$5:$CN$14))+'J15'!BN6</f>
        <v>0</v>
      </c>
      <c r="BO6" s="14">
        <f>SUMPRODUCT(($I$5:$M$14=AT6)*($CO$5:$CO$14))+'J15'!BO6</f>
        <v>0</v>
      </c>
      <c r="BP6" s="46">
        <f>SUMPRODUCT(($I$5:$M$14=AT6)*($CP$5:$CP$14))+'J15'!BP6</f>
        <v>0</v>
      </c>
      <c r="BQ6" s="44">
        <f t="shared" ref="BQ6:BQ18" si="24">SUM(BC6*1000+(BJ6)/100+(BH6)/1000)</f>
        <v>0</v>
      </c>
      <c r="BR6" s="64">
        <f>BQ6+0.0000013</f>
        <v>1.3E-6</v>
      </c>
      <c r="BS6" s="44">
        <f t="shared" ref="BS6:BS14" si="25">A6</f>
        <v>0</v>
      </c>
      <c r="BT6" s="44">
        <f t="shared" ref="BT6:BT14" si="26">N6</f>
        <v>0</v>
      </c>
      <c r="BU6" s="44">
        <f t="shared" ref="BU6:BU14" si="27">IF(G6="",0,IF(G6&gt;H6,3,IF(G6=H6,1,IF(G6&lt;H6,0))))</f>
        <v>0</v>
      </c>
      <c r="BV6" s="44">
        <f t="shared" ref="BV6:BV14" si="28">IF(H6="",0,IF(H6&gt;G6,3,IF(H6=G6,1,IF(H6&lt;G6,0))))</f>
        <v>0</v>
      </c>
      <c r="BW6" s="44">
        <f t="shared" ref="BW6:BW14" si="29">BU6-BS6</f>
        <v>0</v>
      </c>
      <c r="BX6" s="44">
        <f t="shared" ref="BX6:BX14" si="30">BV6-BT6</f>
        <v>0</v>
      </c>
      <c r="BY6" s="44">
        <f t="shared" ref="BY6:BY14" si="31">IF(G6="",0,1)</f>
        <v>0</v>
      </c>
      <c r="BZ6" s="44">
        <f t="shared" ref="BZ6:BZ14" si="32">IF(H6="",0,1)</f>
        <v>0</v>
      </c>
      <c r="CA6" s="44" t="b">
        <f t="shared" ref="CA6:CA14" si="33">IF(G6&lt;&gt;"",IF(G6&gt;H6,1))</f>
        <v>0</v>
      </c>
      <c r="CB6" s="44" t="b">
        <f t="shared" ref="CB6:CB14" si="34">IF(H6&lt;&gt;"",IF(H6&gt;G6,1))</f>
        <v>0</v>
      </c>
      <c r="CC6" s="44" t="b">
        <f t="shared" ref="CC6:CC14" si="35">IF(G6&lt;&gt;"",IF(G6=H6,1))</f>
        <v>0</v>
      </c>
      <c r="CD6" s="44" t="b">
        <f t="shared" ref="CD6:CD14" si="36">IF(H6&lt;&gt;"",IF(H6=G6,1))</f>
        <v>0</v>
      </c>
      <c r="CE6" s="44" t="b">
        <f t="shared" ref="CE6:CE14" si="37">IF(G6&lt;&gt;"",IF(G6&lt;H6,1))</f>
        <v>0</v>
      </c>
      <c r="CF6" s="44" t="b">
        <f t="shared" ref="CF6:CF14" si="38">IF(H6&lt;&gt;"",IF(H6&lt;G6,1))</f>
        <v>0</v>
      </c>
      <c r="CG6" s="44">
        <f t="shared" ref="CG6:CG14" si="39">G6</f>
        <v>0</v>
      </c>
      <c r="CH6" s="44">
        <f t="shared" ref="CH6:CH14" si="40">H6</f>
        <v>0</v>
      </c>
      <c r="CI6" s="44">
        <f t="shared" ref="CI6:CI14" si="41">H6</f>
        <v>0</v>
      </c>
      <c r="CJ6" s="44">
        <f t="shared" ref="CJ6:CJ14" si="42">G6</f>
        <v>0</v>
      </c>
      <c r="CK6" s="44" t="b">
        <f t="shared" ref="CK6:CK14" si="43">IF(G6&lt;&gt;"",IF(G6&gt;H6,1))</f>
        <v>0</v>
      </c>
      <c r="CL6" s="44" t="b">
        <f t="shared" ref="CL6:CL14" si="44">IF(G6&lt;&gt;"",IF(G6=H6,1))</f>
        <v>0</v>
      </c>
      <c r="CM6" s="44" t="b">
        <f t="shared" ref="CM6:CM14" si="45">IF(G6&lt;&gt;"",IF(G6&lt;H6,1))</f>
        <v>0</v>
      </c>
      <c r="CN6" s="44" t="b">
        <f t="shared" ref="CN6:CN14" si="46">IF(H6&lt;&gt;"",IF(H6&gt;G6,1))</f>
        <v>0</v>
      </c>
      <c r="CO6" s="44" t="b">
        <f t="shared" ref="CO6:CO14" si="47">IF(H6&lt;&gt;"",IF(H6=G6,1))</f>
        <v>0</v>
      </c>
      <c r="CP6" s="45" t="b">
        <f t="shared" ref="CP6:CP14" si="48">IF(H6&lt;&gt;"",IF(H6&lt;G6,1))</f>
        <v>0</v>
      </c>
      <c r="CQ6" s="44" t="str">
        <f t="shared" si="16"/>
        <v>Equipe 02</v>
      </c>
      <c r="CR6" s="44">
        <f t="shared" si="17"/>
        <v>0</v>
      </c>
      <c r="CS6" s="44">
        <f t="shared" si="18"/>
        <v>1</v>
      </c>
      <c r="CT6" s="44" t="str">
        <f t="shared" ref="CT6:CT18" si="49">AT6</f>
        <v>Equipe 02</v>
      </c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</row>
    <row r="7" spans="1:153" ht="16.5" customHeight="1" x14ac:dyDescent="0.25">
      <c r="A7" s="72"/>
      <c r="B7" s="118"/>
      <c r="C7" s="118"/>
      <c r="D7" s="118"/>
      <c r="E7" s="118"/>
      <c r="F7" s="118"/>
      <c r="G7" s="20"/>
      <c r="H7" s="20"/>
      <c r="I7" s="118"/>
      <c r="J7" s="118"/>
      <c r="K7" s="118"/>
      <c r="L7" s="118"/>
      <c r="M7" s="118"/>
      <c r="N7" s="71"/>
      <c r="O7" s="113"/>
      <c r="P7" s="114"/>
      <c r="Q7" s="114"/>
      <c r="R7" s="115"/>
      <c r="S7" s="126"/>
      <c r="T7" s="127"/>
      <c r="U7" s="24"/>
      <c r="V7" s="93" t="str">
        <f t="shared" si="0"/>
        <v>Equipe 03</v>
      </c>
      <c r="W7" s="93"/>
      <c r="X7" s="93"/>
      <c r="Y7" s="93"/>
      <c r="Z7" s="94"/>
      <c r="AA7" s="84">
        <f t="shared" si="1"/>
        <v>0</v>
      </c>
      <c r="AB7" s="85" t="str">
        <f t="shared" si="2"/>
        <v>u</v>
      </c>
      <c r="AC7" s="86">
        <f t="shared" ref="AC7:AC18" si="50">IF(CR7=CR6,CS6,CS7)</f>
        <v>1</v>
      </c>
      <c r="AD7" s="87">
        <f t="shared" si="3"/>
        <v>0</v>
      </c>
      <c r="AE7" s="88">
        <f t="shared" si="4"/>
        <v>0</v>
      </c>
      <c r="AF7" s="88">
        <f t="shared" si="5"/>
        <v>0</v>
      </c>
      <c r="AG7" s="88">
        <f t="shared" si="6"/>
        <v>0</v>
      </c>
      <c r="AH7" s="88">
        <f t="shared" si="7"/>
        <v>0</v>
      </c>
      <c r="AI7" s="88">
        <f t="shared" si="8"/>
        <v>0</v>
      </c>
      <c r="AJ7" s="88">
        <f t="shared" si="9"/>
        <v>0</v>
      </c>
      <c r="AK7" s="89">
        <f t="shared" si="10"/>
        <v>0</v>
      </c>
      <c r="AL7" s="90">
        <f t="shared" si="11"/>
        <v>0</v>
      </c>
      <c r="AM7" s="88">
        <f t="shared" si="12"/>
        <v>0</v>
      </c>
      <c r="AN7" s="91">
        <f t="shared" si="19"/>
        <v>0</v>
      </c>
      <c r="AO7" s="84">
        <f t="shared" si="13"/>
        <v>0</v>
      </c>
      <c r="AP7" s="88">
        <f t="shared" si="20"/>
        <v>0</v>
      </c>
      <c r="AQ7" s="88">
        <f t="shared" si="14"/>
        <v>0</v>
      </c>
      <c r="AR7" s="48">
        <v>3</v>
      </c>
      <c r="AS7" s="48">
        <f t="shared" si="21"/>
        <v>3</v>
      </c>
      <c r="AT7" s="155" t="str">
        <f>'J01'!AT7:AX7</f>
        <v>Equipe 03</v>
      </c>
      <c r="AU7" s="156"/>
      <c r="AV7" s="156"/>
      <c r="AW7" s="156"/>
      <c r="AX7" s="157"/>
      <c r="AY7" s="4">
        <f t="shared" si="15"/>
        <v>1</v>
      </c>
      <c r="AZ7" s="14">
        <f>'J15'!AY7-AY7</f>
        <v>0</v>
      </c>
      <c r="BA7" s="5" t="str">
        <f>IF(AY7&gt;'J15'!AY7,'J15'!$BA$20,IF(AY7='J15'!AY7,'J15'!$AZ$20,IF(AY7&lt;'J15'!AY7,'J15'!$AY$20)))</f>
        <v>u</v>
      </c>
      <c r="BB7" s="22">
        <f t="shared" si="22"/>
        <v>3</v>
      </c>
      <c r="BC7" s="14">
        <f>SUMPRODUCT(($B$5:$F$14=AT7)*($BW$5:$BW$14))+SUMPRODUCT(($I$5:$M$14=AT7)*($BX$5:$BX$14))+'J15'!BC7</f>
        <v>0</v>
      </c>
      <c r="BD7" s="14">
        <f>SUMPRODUCT(($B$5:$F$14=AT7)*($BY$5:$BY$14))+SUMPRODUCT(($I$5:$M$14=AT7)*($BZ$5:$BZ$14))+'J15'!BD7</f>
        <v>0</v>
      </c>
      <c r="BE7" s="14">
        <f>SUMPRODUCT(($B$5:$F$14=AT7)*($CA$5:$CA$14))+SUMPRODUCT(($I$5:$M$14=AT7)*($CB$5:$CB$14))+'J15'!BE7</f>
        <v>0</v>
      </c>
      <c r="BF7" s="14">
        <f>SUMPRODUCT(($B$5:$F$14=AT7)*($CC$5:$CC$14))+SUMPRODUCT(($I$5:$M$14=AT7)*($CD$5:$CD$14))+'J15'!BF7</f>
        <v>0</v>
      </c>
      <c r="BG7" s="14">
        <f>SUMPRODUCT(($B$5:$F$14=AT7)*($CE$5:$CE$14))+SUMPRODUCT(($I$5:$M$14=AT7)*($CF$5:$CF$14))+'J15'!BG7</f>
        <v>0</v>
      </c>
      <c r="BH7" s="14">
        <f>SUMPRODUCT(($B$5:$F$14=AT7)*($CG$5:$CG$14))+SUMPRODUCT(($I$5:$M$14=AT7)*($CH$5:$CH$14))+'J15'!BH7</f>
        <v>0</v>
      </c>
      <c r="BI7" s="14">
        <f>SUMPRODUCT(($B$5:$F$14=AT7)*($CI$5:$CI$14))+SUMPRODUCT(($I$5:$M$14=AT7)*($CJ$5:$CJ$14))+'J15'!BI7</f>
        <v>0</v>
      </c>
      <c r="BJ7" s="6">
        <f t="shared" si="23"/>
        <v>0</v>
      </c>
      <c r="BK7" s="14">
        <f>SUMPRODUCT(($B$5:$F$14=AT7)*($CK$5:$CK$14))+'J15'!BK7</f>
        <v>0</v>
      </c>
      <c r="BL7" s="14">
        <f>SUMPRODUCT(($B$5:$F$14=AT7)*($CL$5:$CL$14))+'J15'!BL7</f>
        <v>0</v>
      </c>
      <c r="BM7" s="14">
        <f>SUMPRODUCT(($B$5:$F$14=AT7)*($CM$5:$CM$14))+'J15'!BM7</f>
        <v>0</v>
      </c>
      <c r="BN7" s="14">
        <f>SUMPRODUCT(($I$5:$M$14=AT7)*($CN$5:$CN$14))+'J15'!BN7</f>
        <v>0</v>
      </c>
      <c r="BO7" s="14">
        <f>SUMPRODUCT(($I$5:$M$14=AT7)*($CO$5:$CO$14))+'J15'!BO7</f>
        <v>0</v>
      </c>
      <c r="BP7" s="46">
        <f>SUMPRODUCT(($I$5:$M$14=AT7)*($CP$5:$CP$14))+'J15'!BP7</f>
        <v>0</v>
      </c>
      <c r="BQ7" s="44">
        <f t="shared" si="24"/>
        <v>0</v>
      </c>
      <c r="BR7" s="64">
        <f>BQ7+0.0000012</f>
        <v>1.1999999999999999E-6</v>
      </c>
      <c r="BS7" s="44">
        <f t="shared" si="25"/>
        <v>0</v>
      </c>
      <c r="BT7" s="44">
        <f t="shared" si="26"/>
        <v>0</v>
      </c>
      <c r="BU7" s="44">
        <f t="shared" si="27"/>
        <v>0</v>
      </c>
      <c r="BV7" s="44">
        <f t="shared" si="28"/>
        <v>0</v>
      </c>
      <c r="BW7" s="44">
        <f t="shared" si="29"/>
        <v>0</v>
      </c>
      <c r="BX7" s="44">
        <f t="shared" si="30"/>
        <v>0</v>
      </c>
      <c r="BY7" s="44">
        <f t="shared" si="31"/>
        <v>0</v>
      </c>
      <c r="BZ7" s="44">
        <f t="shared" si="32"/>
        <v>0</v>
      </c>
      <c r="CA7" s="44" t="b">
        <f t="shared" si="33"/>
        <v>0</v>
      </c>
      <c r="CB7" s="44" t="b">
        <f t="shared" si="34"/>
        <v>0</v>
      </c>
      <c r="CC7" s="44" t="b">
        <f t="shared" si="35"/>
        <v>0</v>
      </c>
      <c r="CD7" s="44" t="b">
        <f t="shared" si="36"/>
        <v>0</v>
      </c>
      <c r="CE7" s="44" t="b">
        <f t="shared" si="37"/>
        <v>0</v>
      </c>
      <c r="CF7" s="44" t="b">
        <f t="shared" si="38"/>
        <v>0</v>
      </c>
      <c r="CG7" s="44">
        <f t="shared" si="39"/>
        <v>0</v>
      </c>
      <c r="CH7" s="44">
        <f t="shared" si="40"/>
        <v>0</v>
      </c>
      <c r="CI7" s="44">
        <f t="shared" si="41"/>
        <v>0</v>
      </c>
      <c r="CJ7" s="44">
        <f t="shared" si="42"/>
        <v>0</v>
      </c>
      <c r="CK7" s="44" t="b">
        <f t="shared" si="43"/>
        <v>0</v>
      </c>
      <c r="CL7" s="44" t="b">
        <f t="shared" si="44"/>
        <v>0</v>
      </c>
      <c r="CM7" s="44" t="b">
        <f t="shared" si="45"/>
        <v>0</v>
      </c>
      <c r="CN7" s="44" t="b">
        <f t="shared" si="46"/>
        <v>0</v>
      </c>
      <c r="CO7" s="44" t="b">
        <f t="shared" si="47"/>
        <v>0</v>
      </c>
      <c r="CP7" s="45" t="b">
        <f t="shared" si="48"/>
        <v>0</v>
      </c>
      <c r="CQ7" s="44" t="str">
        <f t="shared" si="16"/>
        <v>Equipe 03</v>
      </c>
      <c r="CR7" s="44">
        <f t="shared" si="17"/>
        <v>0</v>
      </c>
      <c r="CS7" s="44">
        <f t="shared" si="18"/>
        <v>1</v>
      </c>
      <c r="CT7" s="44" t="str">
        <f t="shared" si="49"/>
        <v>Equipe 03</v>
      </c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</row>
    <row r="8" spans="1:153" ht="16.5" customHeight="1" x14ac:dyDescent="0.25">
      <c r="A8" s="72"/>
      <c r="B8" s="118"/>
      <c r="C8" s="118"/>
      <c r="D8" s="118"/>
      <c r="E8" s="118"/>
      <c r="F8" s="118"/>
      <c r="G8" s="20"/>
      <c r="H8" s="20"/>
      <c r="I8" s="118"/>
      <c r="J8" s="118"/>
      <c r="K8" s="118"/>
      <c r="L8" s="118"/>
      <c r="M8" s="118"/>
      <c r="N8" s="71"/>
      <c r="O8" s="113"/>
      <c r="P8" s="114"/>
      <c r="Q8" s="114"/>
      <c r="R8" s="115"/>
      <c r="S8" s="126"/>
      <c r="T8" s="127"/>
      <c r="U8" s="24"/>
      <c r="V8" s="93" t="str">
        <f t="shared" si="0"/>
        <v>Equipe 04</v>
      </c>
      <c r="W8" s="93"/>
      <c r="X8" s="93"/>
      <c r="Y8" s="93"/>
      <c r="Z8" s="94"/>
      <c r="AA8" s="84">
        <f t="shared" si="1"/>
        <v>0</v>
      </c>
      <c r="AB8" s="85" t="str">
        <f t="shared" si="2"/>
        <v>u</v>
      </c>
      <c r="AC8" s="86">
        <f t="shared" si="50"/>
        <v>1</v>
      </c>
      <c r="AD8" s="87">
        <f t="shared" si="3"/>
        <v>0</v>
      </c>
      <c r="AE8" s="88">
        <f t="shared" si="4"/>
        <v>0</v>
      </c>
      <c r="AF8" s="88">
        <f t="shared" si="5"/>
        <v>0</v>
      </c>
      <c r="AG8" s="88">
        <f t="shared" si="6"/>
        <v>0</v>
      </c>
      <c r="AH8" s="88">
        <f t="shared" si="7"/>
        <v>0</v>
      </c>
      <c r="AI8" s="88">
        <f t="shared" si="8"/>
        <v>0</v>
      </c>
      <c r="AJ8" s="88">
        <f t="shared" si="9"/>
        <v>0</v>
      </c>
      <c r="AK8" s="89">
        <f t="shared" si="10"/>
        <v>0</v>
      </c>
      <c r="AL8" s="90">
        <f t="shared" si="11"/>
        <v>0</v>
      </c>
      <c r="AM8" s="88">
        <f t="shared" si="12"/>
        <v>0</v>
      </c>
      <c r="AN8" s="91">
        <f t="shared" si="19"/>
        <v>0</v>
      </c>
      <c r="AO8" s="84">
        <f t="shared" si="13"/>
        <v>0</v>
      </c>
      <c r="AP8" s="88">
        <f t="shared" si="20"/>
        <v>0</v>
      </c>
      <c r="AQ8" s="88">
        <f t="shared" si="14"/>
        <v>0</v>
      </c>
      <c r="AR8" s="48">
        <v>4</v>
      </c>
      <c r="AS8" s="48">
        <f t="shared" si="21"/>
        <v>4</v>
      </c>
      <c r="AT8" s="155" t="str">
        <f>'J01'!AT8:AX8</f>
        <v>Equipe 04</v>
      </c>
      <c r="AU8" s="156"/>
      <c r="AV8" s="156"/>
      <c r="AW8" s="156"/>
      <c r="AX8" s="157"/>
      <c r="AY8" s="4">
        <f t="shared" si="15"/>
        <v>1</v>
      </c>
      <c r="AZ8" s="14">
        <f>'J15'!AY8-AY8</f>
        <v>0</v>
      </c>
      <c r="BA8" s="5" t="str">
        <f>IF(AY8&gt;'J15'!AY8,'J15'!$BA$20,IF(AY8='J15'!AY8,'J15'!$AZ$20,IF(AY8&lt;'J15'!AY8,'J15'!$AY$20)))</f>
        <v>u</v>
      </c>
      <c r="BB8" s="22">
        <f t="shared" si="22"/>
        <v>4</v>
      </c>
      <c r="BC8" s="14">
        <f>SUMPRODUCT(($B$5:$F$14=AT8)*($BW$5:$BW$14))+SUMPRODUCT(($I$5:$M$14=AT8)*($BX$5:$BX$14))+'J15'!BC8</f>
        <v>0</v>
      </c>
      <c r="BD8" s="14">
        <f>SUMPRODUCT(($B$5:$F$14=AT8)*($BY$5:$BY$14))+SUMPRODUCT(($I$5:$M$14=AT8)*($BZ$5:$BZ$14))+'J15'!BD8</f>
        <v>0</v>
      </c>
      <c r="BE8" s="14">
        <f>SUMPRODUCT(($B$5:$F$14=AT8)*($CA$5:$CA$14))+SUMPRODUCT(($I$5:$M$14=AT8)*($CB$5:$CB$14))+'J15'!BE8</f>
        <v>0</v>
      </c>
      <c r="BF8" s="14">
        <f>SUMPRODUCT(($B$5:$F$14=AT8)*($CC$5:$CC$14))+SUMPRODUCT(($I$5:$M$14=AT8)*($CD$5:$CD$14))+'J15'!BF8</f>
        <v>0</v>
      </c>
      <c r="BG8" s="14">
        <f>SUMPRODUCT(($B$5:$F$14=AT8)*($CE$5:$CE$14))+SUMPRODUCT(($I$5:$M$14=AT8)*($CF$5:$CF$14))+'J15'!BG8</f>
        <v>0</v>
      </c>
      <c r="BH8" s="14">
        <f>SUMPRODUCT(($B$5:$F$14=AT8)*($CG$5:$CG$14))+SUMPRODUCT(($I$5:$M$14=AT8)*($CH$5:$CH$14))+'J15'!BH8</f>
        <v>0</v>
      </c>
      <c r="BI8" s="14">
        <f>SUMPRODUCT(($B$5:$F$14=AT8)*($CI$5:$CI$14))+SUMPRODUCT(($I$5:$M$14=AT8)*($CJ$5:$CJ$14))+'J15'!BI8</f>
        <v>0</v>
      </c>
      <c r="BJ8" s="6">
        <f t="shared" si="23"/>
        <v>0</v>
      </c>
      <c r="BK8" s="14">
        <f>SUMPRODUCT(($B$5:$F$14=AT8)*($CK$5:$CK$14))+'J15'!BK8</f>
        <v>0</v>
      </c>
      <c r="BL8" s="14">
        <f>SUMPRODUCT(($B$5:$F$14=AT8)*($CL$5:$CL$14))+'J15'!BL8</f>
        <v>0</v>
      </c>
      <c r="BM8" s="14">
        <f>SUMPRODUCT(($B$5:$F$14=AT8)*($CM$5:$CM$14))+'J15'!BM8</f>
        <v>0</v>
      </c>
      <c r="BN8" s="14">
        <f>SUMPRODUCT(($I$5:$M$14=AT8)*($CN$5:$CN$14))+'J15'!BN8</f>
        <v>0</v>
      </c>
      <c r="BO8" s="14">
        <f>SUMPRODUCT(($I$5:$M$14=AT8)*($CO$5:$CO$14))+'J15'!BO8</f>
        <v>0</v>
      </c>
      <c r="BP8" s="46">
        <f>SUMPRODUCT(($I$5:$M$14=AT8)*($CP$5:$CP$14))+'J15'!BP8</f>
        <v>0</v>
      </c>
      <c r="BQ8" s="44">
        <f t="shared" si="24"/>
        <v>0</v>
      </c>
      <c r="BR8" s="64">
        <f>BQ8+0.0000011</f>
        <v>1.1000000000000001E-6</v>
      </c>
      <c r="BS8" s="44">
        <f t="shared" si="25"/>
        <v>0</v>
      </c>
      <c r="BT8" s="44">
        <f t="shared" si="26"/>
        <v>0</v>
      </c>
      <c r="BU8" s="44">
        <f t="shared" si="27"/>
        <v>0</v>
      </c>
      <c r="BV8" s="44">
        <f t="shared" si="28"/>
        <v>0</v>
      </c>
      <c r="BW8" s="44">
        <f t="shared" si="29"/>
        <v>0</v>
      </c>
      <c r="BX8" s="44">
        <f t="shared" si="30"/>
        <v>0</v>
      </c>
      <c r="BY8" s="44">
        <f t="shared" si="31"/>
        <v>0</v>
      </c>
      <c r="BZ8" s="44">
        <f t="shared" si="32"/>
        <v>0</v>
      </c>
      <c r="CA8" s="44" t="b">
        <f t="shared" si="33"/>
        <v>0</v>
      </c>
      <c r="CB8" s="44" t="b">
        <f t="shared" si="34"/>
        <v>0</v>
      </c>
      <c r="CC8" s="44" t="b">
        <f t="shared" si="35"/>
        <v>0</v>
      </c>
      <c r="CD8" s="44" t="b">
        <f t="shared" si="36"/>
        <v>0</v>
      </c>
      <c r="CE8" s="44" t="b">
        <f t="shared" si="37"/>
        <v>0</v>
      </c>
      <c r="CF8" s="44" t="b">
        <f t="shared" si="38"/>
        <v>0</v>
      </c>
      <c r="CG8" s="44">
        <f t="shared" si="39"/>
        <v>0</v>
      </c>
      <c r="CH8" s="44">
        <f t="shared" si="40"/>
        <v>0</v>
      </c>
      <c r="CI8" s="44">
        <f t="shared" si="41"/>
        <v>0</v>
      </c>
      <c r="CJ8" s="44">
        <f t="shared" si="42"/>
        <v>0</v>
      </c>
      <c r="CK8" s="44" t="b">
        <f t="shared" si="43"/>
        <v>0</v>
      </c>
      <c r="CL8" s="44" t="b">
        <f t="shared" si="44"/>
        <v>0</v>
      </c>
      <c r="CM8" s="44" t="b">
        <f t="shared" si="45"/>
        <v>0</v>
      </c>
      <c r="CN8" s="44" t="b">
        <f t="shared" si="46"/>
        <v>0</v>
      </c>
      <c r="CO8" s="44" t="b">
        <f t="shared" si="47"/>
        <v>0</v>
      </c>
      <c r="CP8" s="45" t="b">
        <f t="shared" si="48"/>
        <v>0</v>
      </c>
      <c r="CQ8" s="44" t="str">
        <f t="shared" si="16"/>
        <v>Equipe 04</v>
      </c>
      <c r="CR8" s="44">
        <f t="shared" si="17"/>
        <v>0</v>
      </c>
      <c r="CS8" s="44">
        <f t="shared" si="18"/>
        <v>1</v>
      </c>
      <c r="CT8" s="44" t="str">
        <f t="shared" si="49"/>
        <v>Equipe 04</v>
      </c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</row>
    <row r="9" spans="1:153" ht="16.5" customHeight="1" x14ac:dyDescent="0.25">
      <c r="A9" s="72"/>
      <c r="B9" s="118"/>
      <c r="C9" s="118"/>
      <c r="D9" s="118"/>
      <c r="E9" s="118"/>
      <c r="F9" s="118"/>
      <c r="G9" s="20"/>
      <c r="H9" s="20"/>
      <c r="I9" s="118"/>
      <c r="J9" s="118"/>
      <c r="K9" s="118"/>
      <c r="L9" s="118"/>
      <c r="M9" s="118"/>
      <c r="N9" s="71"/>
      <c r="O9" s="113"/>
      <c r="P9" s="114"/>
      <c r="Q9" s="114"/>
      <c r="R9" s="115"/>
      <c r="S9" s="126"/>
      <c r="T9" s="127"/>
      <c r="U9" s="24"/>
      <c r="V9" s="93" t="str">
        <f t="shared" si="0"/>
        <v>Equipe 05</v>
      </c>
      <c r="W9" s="93"/>
      <c r="X9" s="93"/>
      <c r="Y9" s="93"/>
      <c r="Z9" s="94"/>
      <c r="AA9" s="84">
        <f t="shared" si="1"/>
        <v>0</v>
      </c>
      <c r="AB9" s="85" t="str">
        <f t="shared" si="2"/>
        <v>u</v>
      </c>
      <c r="AC9" s="86">
        <f t="shared" si="50"/>
        <v>1</v>
      </c>
      <c r="AD9" s="87">
        <f t="shared" si="3"/>
        <v>0</v>
      </c>
      <c r="AE9" s="88">
        <f t="shared" si="4"/>
        <v>0</v>
      </c>
      <c r="AF9" s="88">
        <f t="shared" si="5"/>
        <v>0</v>
      </c>
      <c r="AG9" s="88">
        <f t="shared" si="6"/>
        <v>0</v>
      </c>
      <c r="AH9" s="88">
        <f t="shared" si="7"/>
        <v>0</v>
      </c>
      <c r="AI9" s="88">
        <f t="shared" si="8"/>
        <v>0</v>
      </c>
      <c r="AJ9" s="88">
        <f t="shared" si="9"/>
        <v>0</v>
      </c>
      <c r="AK9" s="89">
        <f t="shared" si="10"/>
        <v>0</v>
      </c>
      <c r="AL9" s="90">
        <f t="shared" si="11"/>
        <v>0</v>
      </c>
      <c r="AM9" s="88">
        <f t="shared" si="12"/>
        <v>0</v>
      </c>
      <c r="AN9" s="91">
        <f t="shared" si="19"/>
        <v>0</v>
      </c>
      <c r="AO9" s="84">
        <f t="shared" si="13"/>
        <v>0</v>
      </c>
      <c r="AP9" s="88">
        <f t="shared" si="20"/>
        <v>0</v>
      </c>
      <c r="AQ9" s="88">
        <f t="shared" si="14"/>
        <v>0</v>
      </c>
      <c r="AR9" s="48">
        <v>5</v>
      </c>
      <c r="AS9" s="48">
        <f t="shared" si="21"/>
        <v>5</v>
      </c>
      <c r="AT9" s="155" t="str">
        <f>'J01'!AT9:AX9</f>
        <v>Equipe 05</v>
      </c>
      <c r="AU9" s="156"/>
      <c r="AV9" s="156"/>
      <c r="AW9" s="156"/>
      <c r="AX9" s="157"/>
      <c r="AY9" s="4">
        <f t="shared" si="15"/>
        <v>1</v>
      </c>
      <c r="AZ9" s="14">
        <f>'J15'!AY9-AY9</f>
        <v>0</v>
      </c>
      <c r="BA9" s="5" t="str">
        <f>IF(AY9&gt;'J15'!AY9,'J15'!$BA$20,IF(AY9='J15'!AY9,'J15'!$AZ$20,IF(AY9&lt;'J15'!AY9,'J15'!$AY$20)))</f>
        <v>u</v>
      </c>
      <c r="BB9" s="22">
        <f t="shared" si="22"/>
        <v>5</v>
      </c>
      <c r="BC9" s="14">
        <f>SUMPRODUCT(($B$5:$F$14=AT9)*($BW$5:$BW$14))+SUMPRODUCT(($I$5:$M$14=AT9)*($BX$5:$BX$14))+'J15'!BC9</f>
        <v>0</v>
      </c>
      <c r="BD9" s="14">
        <f>SUMPRODUCT(($B$5:$F$14=AT9)*($BY$5:$BY$14))+SUMPRODUCT(($I$5:$M$14=AT9)*($BZ$5:$BZ$14))+'J15'!BD9</f>
        <v>0</v>
      </c>
      <c r="BE9" s="14">
        <f>SUMPRODUCT(($B$5:$F$14=AT9)*($CA$5:$CA$14))+SUMPRODUCT(($I$5:$M$14=AT9)*($CB$5:$CB$14))+'J15'!BE9</f>
        <v>0</v>
      </c>
      <c r="BF9" s="14">
        <f>SUMPRODUCT(($B$5:$F$14=AT9)*($CC$5:$CC$14))+SUMPRODUCT(($I$5:$M$14=AT9)*($CD$5:$CD$14))+'J15'!BF9</f>
        <v>0</v>
      </c>
      <c r="BG9" s="14">
        <f>SUMPRODUCT(($B$5:$F$14=AT9)*($CE$5:$CE$14))+SUMPRODUCT(($I$5:$M$14=AT9)*($CF$5:$CF$14))+'J15'!BG9</f>
        <v>0</v>
      </c>
      <c r="BH9" s="14">
        <f>SUMPRODUCT(($B$5:$F$14=AT9)*($CG$5:$CG$14))+SUMPRODUCT(($I$5:$M$14=AT9)*($CH$5:$CH$14))+'J15'!BH9</f>
        <v>0</v>
      </c>
      <c r="BI9" s="14">
        <f>SUMPRODUCT(($B$5:$F$14=AT9)*($CI$5:$CI$14))+SUMPRODUCT(($I$5:$M$14=AT9)*($CJ$5:$CJ$14))+'J15'!BI9</f>
        <v>0</v>
      </c>
      <c r="BJ9" s="6">
        <f t="shared" si="23"/>
        <v>0</v>
      </c>
      <c r="BK9" s="14">
        <f>SUMPRODUCT(($B$5:$F$14=AT9)*($CK$5:$CK$14))+'J15'!BK9</f>
        <v>0</v>
      </c>
      <c r="BL9" s="14">
        <f>SUMPRODUCT(($B$5:$F$14=AT9)*($CL$5:$CL$14))+'J15'!BL9</f>
        <v>0</v>
      </c>
      <c r="BM9" s="14">
        <f>SUMPRODUCT(($B$5:$F$14=AT9)*($CM$5:$CM$14))+'J15'!BM9</f>
        <v>0</v>
      </c>
      <c r="BN9" s="14">
        <f>SUMPRODUCT(($I$5:$M$14=AT9)*($CN$5:$CN$14))+'J15'!BN9</f>
        <v>0</v>
      </c>
      <c r="BO9" s="14">
        <f>SUMPRODUCT(($I$5:$M$14=AT9)*($CO$5:$CO$14))+'J15'!BO9</f>
        <v>0</v>
      </c>
      <c r="BP9" s="46">
        <f>SUMPRODUCT(($I$5:$M$14=AT9)*($CP$5:$CP$14))+'J15'!BP9</f>
        <v>0</v>
      </c>
      <c r="BQ9" s="44">
        <f t="shared" si="24"/>
        <v>0</v>
      </c>
      <c r="BR9" s="64">
        <f>BQ9+0.000001</f>
        <v>9.9999999999999995E-7</v>
      </c>
      <c r="BS9" s="44">
        <f t="shared" si="25"/>
        <v>0</v>
      </c>
      <c r="BT9" s="44">
        <f t="shared" si="26"/>
        <v>0</v>
      </c>
      <c r="BU9" s="44">
        <f t="shared" si="27"/>
        <v>0</v>
      </c>
      <c r="BV9" s="44">
        <f t="shared" si="28"/>
        <v>0</v>
      </c>
      <c r="BW9" s="44">
        <f t="shared" si="29"/>
        <v>0</v>
      </c>
      <c r="BX9" s="44">
        <f t="shared" si="30"/>
        <v>0</v>
      </c>
      <c r="BY9" s="44">
        <f t="shared" si="31"/>
        <v>0</v>
      </c>
      <c r="BZ9" s="44">
        <f t="shared" si="32"/>
        <v>0</v>
      </c>
      <c r="CA9" s="44" t="b">
        <f t="shared" si="33"/>
        <v>0</v>
      </c>
      <c r="CB9" s="44" t="b">
        <f t="shared" si="34"/>
        <v>0</v>
      </c>
      <c r="CC9" s="44" t="b">
        <f t="shared" si="35"/>
        <v>0</v>
      </c>
      <c r="CD9" s="44" t="b">
        <f t="shared" si="36"/>
        <v>0</v>
      </c>
      <c r="CE9" s="44" t="b">
        <f t="shared" si="37"/>
        <v>0</v>
      </c>
      <c r="CF9" s="44" t="b">
        <f t="shared" si="38"/>
        <v>0</v>
      </c>
      <c r="CG9" s="44">
        <f t="shared" si="39"/>
        <v>0</v>
      </c>
      <c r="CH9" s="44">
        <f t="shared" si="40"/>
        <v>0</v>
      </c>
      <c r="CI9" s="44">
        <f t="shared" si="41"/>
        <v>0</v>
      </c>
      <c r="CJ9" s="44">
        <f t="shared" si="42"/>
        <v>0</v>
      </c>
      <c r="CK9" s="44" t="b">
        <f t="shared" si="43"/>
        <v>0</v>
      </c>
      <c r="CL9" s="44" t="b">
        <f t="shared" si="44"/>
        <v>0</v>
      </c>
      <c r="CM9" s="44" t="b">
        <f t="shared" si="45"/>
        <v>0</v>
      </c>
      <c r="CN9" s="44" t="b">
        <f t="shared" si="46"/>
        <v>0</v>
      </c>
      <c r="CO9" s="44" t="b">
        <f t="shared" si="47"/>
        <v>0</v>
      </c>
      <c r="CP9" s="45" t="b">
        <f t="shared" si="48"/>
        <v>0</v>
      </c>
      <c r="CQ9" s="44" t="str">
        <f t="shared" si="16"/>
        <v>Equipe 05</v>
      </c>
      <c r="CR9" s="44">
        <f t="shared" si="17"/>
        <v>0</v>
      </c>
      <c r="CS9" s="44">
        <f t="shared" si="18"/>
        <v>1</v>
      </c>
      <c r="CT9" s="44" t="str">
        <f t="shared" si="49"/>
        <v>Equipe 05</v>
      </c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</row>
    <row r="10" spans="1:153" ht="16.5" customHeight="1" x14ac:dyDescent="0.25">
      <c r="A10" s="72"/>
      <c r="B10" s="118"/>
      <c r="C10" s="118"/>
      <c r="D10" s="118"/>
      <c r="E10" s="118"/>
      <c r="F10" s="118"/>
      <c r="G10" s="20"/>
      <c r="H10" s="20"/>
      <c r="I10" s="118"/>
      <c r="J10" s="118"/>
      <c r="K10" s="118"/>
      <c r="L10" s="118"/>
      <c r="M10" s="118"/>
      <c r="N10" s="71"/>
      <c r="O10" s="113"/>
      <c r="P10" s="114"/>
      <c r="Q10" s="114"/>
      <c r="R10" s="115"/>
      <c r="S10" s="126"/>
      <c r="T10" s="127"/>
      <c r="U10" s="24"/>
      <c r="V10" s="93" t="str">
        <f t="shared" si="0"/>
        <v>Equipe 06</v>
      </c>
      <c r="W10" s="93"/>
      <c r="X10" s="93"/>
      <c r="Y10" s="93"/>
      <c r="Z10" s="94"/>
      <c r="AA10" s="84">
        <f t="shared" si="1"/>
        <v>0</v>
      </c>
      <c r="AB10" s="85" t="str">
        <f t="shared" si="2"/>
        <v>u</v>
      </c>
      <c r="AC10" s="86">
        <f t="shared" si="50"/>
        <v>1</v>
      </c>
      <c r="AD10" s="87">
        <f t="shared" si="3"/>
        <v>0</v>
      </c>
      <c r="AE10" s="88">
        <f t="shared" si="4"/>
        <v>0</v>
      </c>
      <c r="AF10" s="88">
        <f t="shared" si="5"/>
        <v>0</v>
      </c>
      <c r="AG10" s="88">
        <f t="shared" si="6"/>
        <v>0</v>
      </c>
      <c r="AH10" s="88">
        <f t="shared" si="7"/>
        <v>0</v>
      </c>
      <c r="AI10" s="88">
        <f t="shared" si="8"/>
        <v>0</v>
      </c>
      <c r="AJ10" s="88">
        <f t="shared" si="9"/>
        <v>0</v>
      </c>
      <c r="AK10" s="89">
        <f t="shared" si="10"/>
        <v>0</v>
      </c>
      <c r="AL10" s="90">
        <f t="shared" si="11"/>
        <v>0</v>
      </c>
      <c r="AM10" s="88">
        <f t="shared" si="12"/>
        <v>0</v>
      </c>
      <c r="AN10" s="91">
        <f t="shared" si="19"/>
        <v>0</v>
      </c>
      <c r="AO10" s="84">
        <f t="shared" si="13"/>
        <v>0</v>
      </c>
      <c r="AP10" s="88">
        <f t="shared" si="20"/>
        <v>0</v>
      </c>
      <c r="AQ10" s="88">
        <f t="shared" si="14"/>
        <v>0</v>
      </c>
      <c r="AR10" s="48">
        <v>6</v>
      </c>
      <c r="AS10" s="48">
        <f t="shared" si="21"/>
        <v>6</v>
      </c>
      <c r="AT10" s="155" t="str">
        <f>'J01'!AT10:AX10</f>
        <v>Equipe 06</v>
      </c>
      <c r="AU10" s="156"/>
      <c r="AV10" s="156"/>
      <c r="AW10" s="156"/>
      <c r="AX10" s="157"/>
      <c r="AY10" s="4">
        <f t="shared" si="15"/>
        <v>1</v>
      </c>
      <c r="AZ10" s="14">
        <f>'J15'!AY10-AY10</f>
        <v>0</v>
      </c>
      <c r="BA10" s="5" t="str">
        <f>IF(AY10&gt;'J15'!AY10,'J15'!$BA$20,IF(AY10='J15'!AY10,'J15'!$AZ$20,IF(AY10&lt;'J15'!AY10,'J15'!$AY$20)))</f>
        <v>u</v>
      </c>
      <c r="BB10" s="22">
        <f t="shared" si="22"/>
        <v>6</v>
      </c>
      <c r="BC10" s="14">
        <f>SUMPRODUCT(($B$5:$F$14=AT10)*($BW$5:$BW$14))+SUMPRODUCT(($I$5:$M$14=AT10)*($BX$5:$BX$14))+'J15'!BC10</f>
        <v>0</v>
      </c>
      <c r="BD10" s="14">
        <f>SUMPRODUCT(($B$5:$F$14=AT10)*($BY$5:$BY$14))+SUMPRODUCT(($I$5:$M$14=AT10)*($BZ$5:$BZ$14))+'J15'!BD10</f>
        <v>0</v>
      </c>
      <c r="BE10" s="14">
        <f>SUMPRODUCT(($B$5:$F$14=AT10)*($CA$5:$CA$14))+SUMPRODUCT(($I$5:$M$14=AT10)*($CB$5:$CB$14))+'J15'!BE10</f>
        <v>0</v>
      </c>
      <c r="BF10" s="14">
        <f>SUMPRODUCT(($B$5:$F$14=AT10)*($CC$5:$CC$14))+SUMPRODUCT(($I$5:$M$14=AT10)*($CD$5:$CD$14))+'J15'!BF10</f>
        <v>0</v>
      </c>
      <c r="BG10" s="14">
        <f>SUMPRODUCT(($B$5:$F$14=AT10)*($CE$5:$CE$14))+SUMPRODUCT(($I$5:$M$14=AT10)*($CF$5:$CF$14))+'J15'!BG10</f>
        <v>0</v>
      </c>
      <c r="BH10" s="14">
        <f>SUMPRODUCT(($B$5:$F$14=AT10)*($CG$5:$CG$14))+SUMPRODUCT(($I$5:$M$14=AT10)*($CH$5:$CH$14))+'J15'!BH10</f>
        <v>0</v>
      </c>
      <c r="BI10" s="14">
        <f>SUMPRODUCT(($B$5:$F$14=AT10)*($CI$5:$CI$14))+SUMPRODUCT(($I$5:$M$14=AT10)*($CJ$5:$CJ$14))+'J15'!BI10</f>
        <v>0</v>
      </c>
      <c r="BJ10" s="6">
        <f t="shared" si="23"/>
        <v>0</v>
      </c>
      <c r="BK10" s="14">
        <f>SUMPRODUCT(($B$5:$F$14=AT10)*($CK$5:$CK$14))+'J15'!BK10</f>
        <v>0</v>
      </c>
      <c r="BL10" s="14">
        <f>SUMPRODUCT(($B$5:$F$14=AT10)*($CL$5:$CL$14))+'J15'!BL10</f>
        <v>0</v>
      </c>
      <c r="BM10" s="14">
        <f>SUMPRODUCT(($B$5:$F$14=AT10)*($CM$5:$CM$14))+'J15'!BM10</f>
        <v>0</v>
      </c>
      <c r="BN10" s="14">
        <f>SUMPRODUCT(($I$5:$M$14=AT10)*($CN$5:$CN$14))+'J15'!BN10</f>
        <v>0</v>
      </c>
      <c r="BO10" s="14">
        <f>SUMPRODUCT(($I$5:$M$14=AT10)*($CO$5:$CO$14))+'J15'!BO10</f>
        <v>0</v>
      </c>
      <c r="BP10" s="46">
        <f>SUMPRODUCT(($I$5:$M$14=AT10)*($CP$5:$CP$14))+'J15'!BP10</f>
        <v>0</v>
      </c>
      <c r="BQ10" s="44">
        <f t="shared" si="24"/>
        <v>0</v>
      </c>
      <c r="BR10" s="64">
        <f>BQ10+0.0000009</f>
        <v>8.9999999999999996E-7</v>
      </c>
      <c r="BS10" s="44">
        <f t="shared" si="25"/>
        <v>0</v>
      </c>
      <c r="BT10" s="44">
        <f t="shared" si="26"/>
        <v>0</v>
      </c>
      <c r="BU10" s="44">
        <f t="shared" si="27"/>
        <v>0</v>
      </c>
      <c r="BV10" s="44">
        <f t="shared" si="28"/>
        <v>0</v>
      </c>
      <c r="BW10" s="44">
        <f t="shared" si="29"/>
        <v>0</v>
      </c>
      <c r="BX10" s="44">
        <f t="shared" si="30"/>
        <v>0</v>
      </c>
      <c r="BY10" s="44">
        <f t="shared" si="31"/>
        <v>0</v>
      </c>
      <c r="BZ10" s="44">
        <f t="shared" si="32"/>
        <v>0</v>
      </c>
      <c r="CA10" s="44" t="b">
        <f t="shared" si="33"/>
        <v>0</v>
      </c>
      <c r="CB10" s="44" t="b">
        <f t="shared" si="34"/>
        <v>0</v>
      </c>
      <c r="CC10" s="44" t="b">
        <f t="shared" si="35"/>
        <v>0</v>
      </c>
      <c r="CD10" s="44" t="b">
        <f t="shared" si="36"/>
        <v>0</v>
      </c>
      <c r="CE10" s="44" t="b">
        <f t="shared" si="37"/>
        <v>0</v>
      </c>
      <c r="CF10" s="44" t="b">
        <f t="shared" si="38"/>
        <v>0</v>
      </c>
      <c r="CG10" s="44">
        <f t="shared" si="39"/>
        <v>0</v>
      </c>
      <c r="CH10" s="44">
        <f t="shared" si="40"/>
        <v>0</v>
      </c>
      <c r="CI10" s="44">
        <f t="shared" si="41"/>
        <v>0</v>
      </c>
      <c r="CJ10" s="44">
        <f t="shared" si="42"/>
        <v>0</v>
      </c>
      <c r="CK10" s="44" t="b">
        <f t="shared" si="43"/>
        <v>0</v>
      </c>
      <c r="CL10" s="44" t="b">
        <f t="shared" si="44"/>
        <v>0</v>
      </c>
      <c r="CM10" s="44" t="b">
        <f t="shared" si="45"/>
        <v>0</v>
      </c>
      <c r="CN10" s="44" t="b">
        <f t="shared" si="46"/>
        <v>0</v>
      </c>
      <c r="CO10" s="44" t="b">
        <f t="shared" si="47"/>
        <v>0</v>
      </c>
      <c r="CP10" s="45" t="b">
        <f t="shared" si="48"/>
        <v>0</v>
      </c>
      <c r="CQ10" s="44" t="str">
        <f t="shared" si="16"/>
        <v>Equipe 06</v>
      </c>
      <c r="CR10" s="44">
        <f t="shared" si="17"/>
        <v>0</v>
      </c>
      <c r="CS10" s="44">
        <f t="shared" si="18"/>
        <v>1</v>
      </c>
      <c r="CT10" s="44" t="str">
        <f t="shared" si="49"/>
        <v>Equipe 06</v>
      </c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</row>
    <row r="11" spans="1:153" ht="16.5" customHeight="1" thickBot="1" x14ac:dyDescent="0.3">
      <c r="A11" s="73"/>
      <c r="B11" s="123"/>
      <c r="C11" s="123"/>
      <c r="D11" s="123"/>
      <c r="E11" s="123"/>
      <c r="F11" s="123"/>
      <c r="G11" s="74"/>
      <c r="H11" s="74"/>
      <c r="I11" s="123"/>
      <c r="J11" s="123"/>
      <c r="K11" s="123"/>
      <c r="L11" s="123"/>
      <c r="M11" s="123"/>
      <c r="N11" s="75"/>
      <c r="O11" s="148"/>
      <c r="P11" s="149"/>
      <c r="Q11" s="149"/>
      <c r="R11" s="150"/>
      <c r="S11" s="124"/>
      <c r="T11" s="125"/>
      <c r="U11" s="24"/>
      <c r="V11" s="93" t="str">
        <f t="shared" si="0"/>
        <v>Equipe 07</v>
      </c>
      <c r="W11" s="93"/>
      <c r="X11" s="93"/>
      <c r="Y11" s="93"/>
      <c r="Z11" s="94"/>
      <c r="AA11" s="84">
        <f t="shared" si="1"/>
        <v>0</v>
      </c>
      <c r="AB11" s="85" t="str">
        <f t="shared" si="2"/>
        <v>u</v>
      </c>
      <c r="AC11" s="86">
        <f t="shared" si="50"/>
        <v>1</v>
      </c>
      <c r="AD11" s="87">
        <f t="shared" si="3"/>
        <v>0</v>
      </c>
      <c r="AE11" s="88">
        <f t="shared" si="4"/>
        <v>0</v>
      </c>
      <c r="AF11" s="88">
        <f t="shared" si="5"/>
        <v>0</v>
      </c>
      <c r="AG11" s="88">
        <f t="shared" si="6"/>
        <v>0</v>
      </c>
      <c r="AH11" s="88">
        <f t="shared" si="7"/>
        <v>0</v>
      </c>
      <c r="AI11" s="88">
        <f t="shared" si="8"/>
        <v>0</v>
      </c>
      <c r="AJ11" s="88">
        <f t="shared" si="9"/>
        <v>0</v>
      </c>
      <c r="AK11" s="89">
        <f t="shared" si="10"/>
        <v>0</v>
      </c>
      <c r="AL11" s="90">
        <f t="shared" si="11"/>
        <v>0</v>
      </c>
      <c r="AM11" s="88">
        <f t="shared" si="12"/>
        <v>0</v>
      </c>
      <c r="AN11" s="91">
        <f t="shared" si="19"/>
        <v>0</v>
      </c>
      <c r="AO11" s="84">
        <f t="shared" si="13"/>
        <v>0</v>
      </c>
      <c r="AP11" s="88">
        <f t="shared" si="20"/>
        <v>0</v>
      </c>
      <c r="AQ11" s="88">
        <f t="shared" si="14"/>
        <v>0</v>
      </c>
      <c r="AR11" s="48">
        <v>7</v>
      </c>
      <c r="AS11" s="48">
        <f t="shared" si="21"/>
        <v>7</v>
      </c>
      <c r="AT11" s="155" t="str">
        <f>'J01'!AT11:AX11</f>
        <v>Equipe 07</v>
      </c>
      <c r="AU11" s="156"/>
      <c r="AV11" s="156"/>
      <c r="AW11" s="156"/>
      <c r="AX11" s="157"/>
      <c r="AY11" s="4">
        <f t="shared" si="15"/>
        <v>1</v>
      </c>
      <c r="AZ11" s="14">
        <f>'J15'!AY11-AY11</f>
        <v>0</v>
      </c>
      <c r="BA11" s="5" t="str">
        <f>IF(AY11&gt;'J15'!AY11,'J15'!$BA$20,IF(AY11='J15'!AY11,'J15'!$AZ$20,IF(AY11&lt;'J15'!AY11,'J15'!$AY$20)))</f>
        <v>u</v>
      </c>
      <c r="BB11" s="22">
        <f t="shared" si="22"/>
        <v>7</v>
      </c>
      <c r="BC11" s="14">
        <f>SUMPRODUCT(($B$5:$F$14=AT11)*($BW$5:$BW$14))+SUMPRODUCT(($I$5:$M$14=AT11)*($BX$5:$BX$14))+'J15'!BC11</f>
        <v>0</v>
      </c>
      <c r="BD11" s="14">
        <f>SUMPRODUCT(($B$5:$F$14=AT11)*($BY$5:$BY$14))+SUMPRODUCT(($I$5:$M$14=AT11)*($BZ$5:$BZ$14))+'J15'!BD11</f>
        <v>0</v>
      </c>
      <c r="BE11" s="14">
        <f>SUMPRODUCT(($B$5:$F$14=AT11)*($CA$5:$CA$14))+SUMPRODUCT(($I$5:$M$14=AT11)*($CB$5:$CB$14))+'J15'!BE11</f>
        <v>0</v>
      </c>
      <c r="BF11" s="14">
        <f>SUMPRODUCT(($B$5:$F$14=AT11)*($CC$5:$CC$14))+SUMPRODUCT(($I$5:$M$14=AT11)*($CD$5:$CD$14))+'J15'!BF11</f>
        <v>0</v>
      </c>
      <c r="BG11" s="14">
        <f>SUMPRODUCT(($B$5:$F$14=AT11)*($CE$5:$CE$14))+SUMPRODUCT(($I$5:$M$14=AT11)*($CF$5:$CF$14))+'J15'!BG11</f>
        <v>0</v>
      </c>
      <c r="BH11" s="14">
        <f>SUMPRODUCT(($B$5:$F$14=AT11)*($CG$5:$CG$14))+SUMPRODUCT(($I$5:$M$14=AT11)*($CH$5:$CH$14))+'J15'!BH11</f>
        <v>0</v>
      </c>
      <c r="BI11" s="14">
        <f>SUMPRODUCT(($B$5:$F$14=AT11)*($CI$5:$CI$14))+SUMPRODUCT(($I$5:$M$14=AT11)*($CJ$5:$CJ$14))+'J15'!BI11</f>
        <v>0</v>
      </c>
      <c r="BJ11" s="6">
        <f t="shared" si="23"/>
        <v>0</v>
      </c>
      <c r="BK11" s="14">
        <f>SUMPRODUCT(($B$5:$F$14=AT11)*($CK$5:$CK$14))+'J15'!BK11</f>
        <v>0</v>
      </c>
      <c r="BL11" s="14">
        <f>SUMPRODUCT(($B$5:$F$14=AT11)*($CL$5:$CL$14))+'J15'!BL11</f>
        <v>0</v>
      </c>
      <c r="BM11" s="14">
        <f>SUMPRODUCT(($B$5:$F$14=AT11)*($CM$5:$CM$14))+'J15'!BM11</f>
        <v>0</v>
      </c>
      <c r="BN11" s="14">
        <f>SUMPRODUCT(($I$5:$M$14=AT11)*($CN$5:$CN$14))+'J15'!BN11</f>
        <v>0</v>
      </c>
      <c r="BO11" s="14">
        <f>SUMPRODUCT(($I$5:$M$14=AT11)*($CO$5:$CO$14))+'J15'!BO11</f>
        <v>0</v>
      </c>
      <c r="BP11" s="46">
        <f>SUMPRODUCT(($I$5:$M$14=AT11)*($CP$5:$CP$14))+'J15'!BP11</f>
        <v>0</v>
      </c>
      <c r="BQ11" s="44">
        <f t="shared" si="24"/>
        <v>0</v>
      </c>
      <c r="BR11" s="64">
        <f>BQ11+0.0000008</f>
        <v>7.9999999999999996E-7</v>
      </c>
      <c r="BS11" s="44">
        <f t="shared" si="25"/>
        <v>0</v>
      </c>
      <c r="BT11" s="44">
        <f t="shared" si="26"/>
        <v>0</v>
      </c>
      <c r="BU11" s="44">
        <f t="shared" si="27"/>
        <v>0</v>
      </c>
      <c r="BV11" s="44">
        <f t="shared" si="28"/>
        <v>0</v>
      </c>
      <c r="BW11" s="44">
        <f t="shared" si="29"/>
        <v>0</v>
      </c>
      <c r="BX11" s="44">
        <f t="shared" si="30"/>
        <v>0</v>
      </c>
      <c r="BY11" s="44">
        <f t="shared" si="31"/>
        <v>0</v>
      </c>
      <c r="BZ11" s="44">
        <f t="shared" si="32"/>
        <v>0</v>
      </c>
      <c r="CA11" s="44" t="b">
        <f t="shared" si="33"/>
        <v>0</v>
      </c>
      <c r="CB11" s="44" t="b">
        <f t="shared" si="34"/>
        <v>0</v>
      </c>
      <c r="CC11" s="44" t="b">
        <f t="shared" si="35"/>
        <v>0</v>
      </c>
      <c r="CD11" s="44" t="b">
        <f t="shared" si="36"/>
        <v>0</v>
      </c>
      <c r="CE11" s="44" t="b">
        <f t="shared" si="37"/>
        <v>0</v>
      </c>
      <c r="CF11" s="44" t="b">
        <f t="shared" si="38"/>
        <v>0</v>
      </c>
      <c r="CG11" s="44">
        <f t="shared" si="39"/>
        <v>0</v>
      </c>
      <c r="CH11" s="44">
        <f t="shared" si="40"/>
        <v>0</v>
      </c>
      <c r="CI11" s="44">
        <f t="shared" si="41"/>
        <v>0</v>
      </c>
      <c r="CJ11" s="44">
        <f t="shared" si="42"/>
        <v>0</v>
      </c>
      <c r="CK11" s="44" t="b">
        <f t="shared" si="43"/>
        <v>0</v>
      </c>
      <c r="CL11" s="44" t="b">
        <f t="shared" si="44"/>
        <v>0</v>
      </c>
      <c r="CM11" s="44" t="b">
        <f t="shared" si="45"/>
        <v>0</v>
      </c>
      <c r="CN11" s="44" t="b">
        <f t="shared" si="46"/>
        <v>0</v>
      </c>
      <c r="CO11" s="44" t="b">
        <f t="shared" si="47"/>
        <v>0</v>
      </c>
      <c r="CP11" s="45" t="b">
        <f t="shared" si="48"/>
        <v>0</v>
      </c>
      <c r="CQ11" s="44" t="str">
        <f t="shared" si="16"/>
        <v>Equipe 07</v>
      </c>
      <c r="CR11" s="44">
        <f t="shared" si="17"/>
        <v>0</v>
      </c>
      <c r="CS11" s="44">
        <f t="shared" si="18"/>
        <v>1</v>
      </c>
      <c r="CT11" s="44" t="str">
        <f t="shared" si="49"/>
        <v>Equipe 07</v>
      </c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</row>
    <row r="12" spans="1:153" ht="16.5" customHeight="1" thickTop="1" x14ac:dyDescent="0.25">
      <c r="A12" s="38"/>
      <c r="B12" s="101"/>
      <c r="C12" s="101"/>
      <c r="D12" s="101"/>
      <c r="E12" s="101"/>
      <c r="F12" s="101"/>
      <c r="G12" s="39"/>
      <c r="H12" s="39"/>
      <c r="I12" s="101"/>
      <c r="J12" s="101"/>
      <c r="K12" s="101"/>
      <c r="L12" s="101"/>
      <c r="M12" s="101"/>
      <c r="N12" s="38"/>
      <c r="O12" s="24"/>
      <c r="P12" s="24"/>
      <c r="Q12" s="24"/>
      <c r="R12" s="24"/>
      <c r="S12" s="24"/>
      <c r="T12" s="24"/>
      <c r="U12" s="24"/>
      <c r="V12" s="93" t="str">
        <f t="shared" si="0"/>
        <v>Equipe 08</v>
      </c>
      <c r="W12" s="93"/>
      <c r="X12" s="93"/>
      <c r="Y12" s="93"/>
      <c r="Z12" s="94"/>
      <c r="AA12" s="84">
        <f t="shared" si="1"/>
        <v>0</v>
      </c>
      <c r="AB12" s="85" t="str">
        <f t="shared" si="2"/>
        <v>u</v>
      </c>
      <c r="AC12" s="86">
        <f t="shared" si="50"/>
        <v>1</v>
      </c>
      <c r="AD12" s="87">
        <f t="shared" si="3"/>
        <v>0</v>
      </c>
      <c r="AE12" s="88">
        <f t="shared" si="4"/>
        <v>0</v>
      </c>
      <c r="AF12" s="88">
        <f t="shared" si="5"/>
        <v>0</v>
      </c>
      <c r="AG12" s="88">
        <f t="shared" si="6"/>
        <v>0</v>
      </c>
      <c r="AH12" s="88">
        <f t="shared" si="7"/>
        <v>0</v>
      </c>
      <c r="AI12" s="88">
        <f t="shared" si="8"/>
        <v>0</v>
      </c>
      <c r="AJ12" s="88">
        <f t="shared" si="9"/>
        <v>0</v>
      </c>
      <c r="AK12" s="89">
        <f t="shared" si="10"/>
        <v>0</v>
      </c>
      <c r="AL12" s="90">
        <f t="shared" si="11"/>
        <v>0</v>
      </c>
      <c r="AM12" s="88">
        <f t="shared" si="12"/>
        <v>0</v>
      </c>
      <c r="AN12" s="91">
        <f t="shared" si="19"/>
        <v>0</v>
      </c>
      <c r="AO12" s="84">
        <f t="shared" si="13"/>
        <v>0</v>
      </c>
      <c r="AP12" s="88">
        <f t="shared" si="20"/>
        <v>0</v>
      </c>
      <c r="AQ12" s="88">
        <f t="shared" si="14"/>
        <v>0</v>
      </c>
      <c r="AR12" s="48">
        <v>8</v>
      </c>
      <c r="AS12" s="48">
        <f t="shared" si="21"/>
        <v>8</v>
      </c>
      <c r="AT12" s="155" t="str">
        <f>'J01'!AT12:AX12</f>
        <v>Equipe 08</v>
      </c>
      <c r="AU12" s="156"/>
      <c r="AV12" s="156"/>
      <c r="AW12" s="156"/>
      <c r="AX12" s="157"/>
      <c r="AY12" s="4">
        <f t="shared" si="15"/>
        <v>1</v>
      </c>
      <c r="AZ12" s="14">
        <f>'J15'!AY12-AY12</f>
        <v>0</v>
      </c>
      <c r="BA12" s="5" t="str">
        <f>IF(AY12&gt;'J15'!AY12,'J15'!$BA$20,IF(AY12='J15'!AY12,'J15'!$AZ$20,IF(AY12&lt;'J15'!AY12,'J15'!$AY$20)))</f>
        <v>u</v>
      </c>
      <c r="BB12" s="22">
        <f t="shared" si="22"/>
        <v>8</v>
      </c>
      <c r="BC12" s="14">
        <f>SUMPRODUCT(($B$5:$F$14=AT12)*($BW$5:$BW$14))+SUMPRODUCT(($I$5:$M$14=AT12)*($BX$5:$BX$14))+'J15'!BC12</f>
        <v>0</v>
      </c>
      <c r="BD12" s="14">
        <f>SUMPRODUCT(($B$5:$F$14=AT12)*($BY$5:$BY$14))+SUMPRODUCT(($I$5:$M$14=AT12)*($BZ$5:$BZ$14))+'J15'!BD12</f>
        <v>0</v>
      </c>
      <c r="BE12" s="14">
        <f>SUMPRODUCT(($B$5:$F$14=AT12)*($CA$5:$CA$14))+SUMPRODUCT(($I$5:$M$14=AT12)*($CB$5:$CB$14))+'J15'!BE12</f>
        <v>0</v>
      </c>
      <c r="BF12" s="14">
        <f>SUMPRODUCT(($B$5:$F$14=AT12)*($CC$5:$CC$14))+SUMPRODUCT(($I$5:$M$14=AT12)*($CD$5:$CD$14))+'J15'!BF12</f>
        <v>0</v>
      </c>
      <c r="BG12" s="14">
        <f>SUMPRODUCT(($B$5:$F$14=AT12)*($CE$5:$CE$14))+SUMPRODUCT(($I$5:$M$14=AT12)*($CF$5:$CF$14))+'J15'!BG12</f>
        <v>0</v>
      </c>
      <c r="BH12" s="14">
        <f>SUMPRODUCT(($B$5:$F$14=AT12)*($CG$5:$CG$14))+SUMPRODUCT(($I$5:$M$14=AT12)*($CH$5:$CH$14))+'J15'!BH12</f>
        <v>0</v>
      </c>
      <c r="BI12" s="14">
        <f>SUMPRODUCT(($B$5:$F$14=AT12)*($CI$5:$CI$14))+SUMPRODUCT(($I$5:$M$14=AT12)*($CJ$5:$CJ$14))+'J15'!BI12</f>
        <v>0</v>
      </c>
      <c r="BJ12" s="6">
        <f t="shared" si="23"/>
        <v>0</v>
      </c>
      <c r="BK12" s="14">
        <f>SUMPRODUCT(($B$5:$F$14=AT12)*($CK$5:$CK$14))+'J15'!BK12</f>
        <v>0</v>
      </c>
      <c r="BL12" s="14">
        <f>SUMPRODUCT(($B$5:$F$14=AT12)*($CL$5:$CL$14))+'J15'!BL12</f>
        <v>0</v>
      </c>
      <c r="BM12" s="14">
        <f>SUMPRODUCT(($B$5:$F$14=AT12)*($CM$5:$CM$14))+'J15'!BM12</f>
        <v>0</v>
      </c>
      <c r="BN12" s="14">
        <f>SUMPRODUCT(($I$5:$M$14=AT12)*($CN$5:$CN$14))+'J15'!BN12</f>
        <v>0</v>
      </c>
      <c r="BO12" s="14">
        <f>SUMPRODUCT(($I$5:$M$14=AT12)*($CO$5:$CO$14))+'J15'!BO12</f>
        <v>0</v>
      </c>
      <c r="BP12" s="46">
        <f>SUMPRODUCT(($I$5:$M$14=AT12)*($CP$5:$CP$14))+'J15'!BP12</f>
        <v>0</v>
      </c>
      <c r="BQ12" s="44">
        <f t="shared" si="24"/>
        <v>0</v>
      </c>
      <c r="BR12" s="64">
        <f>BQ12+0.0000007</f>
        <v>6.9999999999999997E-7</v>
      </c>
      <c r="BS12" s="44">
        <f t="shared" si="25"/>
        <v>0</v>
      </c>
      <c r="BT12" s="44">
        <f t="shared" si="26"/>
        <v>0</v>
      </c>
      <c r="BU12" s="44">
        <f t="shared" si="27"/>
        <v>0</v>
      </c>
      <c r="BV12" s="44">
        <f t="shared" si="28"/>
        <v>0</v>
      </c>
      <c r="BW12" s="44">
        <f t="shared" si="29"/>
        <v>0</v>
      </c>
      <c r="BX12" s="44">
        <f t="shared" si="30"/>
        <v>0</v>
      </c>
      <c r="BY12" s="44">
        <f t="shared" si="31"/>
        <v>0</v>
      </c>
      <c r="BZ12" s="44">
        <f t="shared" si="32"/>
        <v>0</v>
      </c>
      <c r="CA12" s="44" t="b">
        <f t="shared" si="33"/>
        <v>0</v>
      </c>
      <c r="CB12" s="44" t="b">
        <f t="shared" si="34"/>
        <v>0</v>
      </c>
      <c r="CC12" s="44" t="b">
        <f t="shared" si="35"/>
        <v>0</v>
      </c>
      <c r="CD12" s="44" t="b">
        <f t="shared" si="36"/>
        <v>0</v>
      </c>
      <c r="CE12" s="44" t="b">
        <f t="shared" si="37"/>
        <v>0</v>
      </c>
      <c r="CF12" s="44" t="b">
        <f t="shared" si="38"/>
        <v>0</v>
      </c>
      <c r="CG12" s="44">
        <f t="shared" si="39"/>
        <v>0</v>
      </c>
      <c r="CH12" s="44">
        <f t="shared" si="40"/>
        <v>0</v>
      </c>
      <c r="CI12" s="44">
        <f t="shared" si="41"/>
        <v>0</v>
      </c>
      <c r="CJ12" s="44">
        <f t="shared" si="42"/>
        <v>0</v>
      </c>
      <c r="CK12" s="44" t="b">
        <f t="shared" si="43"/>
        <v>0</v>
      </c>
      <c r="CL12" s="44" t="b">
        <f t="shared" si="44"/>
        <v>0</v>
      </c>
      <c r="CM12" s="44" t="b">
        <f t="shared" si="45"/>
        <v>0</v>
      </c>
      <c r="CN12" s="44" t="b">
        <f t="shared" si="46"/>
        <v>0</v>
      </c>
      <c r="CO12" s="44" t="b">
        <f t="shared" si="47"/>
        <v>0</v>
      </c>
      <c r="CP12" s="45" t="b">
        <f t="shared" si="48"/>
        <v>0</v>
      </c>
      <c r="CQ12" s="44" t="str">
        <f t="shared" si="16"/>
        <v>Equipe 08</v>
      </c>
      <c r="CR12" s="44">
        <f t="shared" si="17"/>
        <v>0</v>
      </c>
      <c r="CS12" s="44">
        <f t="shared" si="18"/>
        <v>1</v>
      </c>
      <c r="CT12" s="44" t="str">
        <f t="shared" si="49"/>
        <v>Equipe 08</v>
      </c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48"/>
      <c r="EW12" s="48"/>
    </row>
    <row r="13" spans="1:153" ht="16.5" customHeight="1" x14ac:dyDescent="0.25">
      <c r="A13" s="38"/>
      <c r="B13" s="101"/>
      <c r="C13" s="101"/>
      <c r="D13" s="101"/>
      <c r="E13" s="101"/>
      <c r="F13" s="101"/>
      <c r="G13" s="39"/>
      <c r="H13" s="39"/>
      <c r="I13" s="101"/>
      <c r="J13" s="101"/>
      <c r="K13" s="101"/>
      <c r="L13" s="101"/>
      <c r="M13" s="101"/>
      <c r="N13" s="38"/>
      <c r="O13" s="24"/>
      <c r="P13" s="24"/>
      <c r="Q13" s="24"/>
      <c r="R13" s="24"/>
      <c r="S13" s="24"/>
      <c r="T13" s="24"/>
      <c r="U13" s="24"/>
      <c r="V13" s="93" t="str">
        <f t="shared" si="0"/>
        <v>Equipe 09</v>
      </c>
      <c r="W13" s="93"/>
      <c r="X13" s="93"/>
      <c r="Y13" s="93"/>
      <c r="Z13" s="94"/>
      <c r="AA13" s="84">
        <f t="shared" si="1"/>
        <v>0</v>
      </c>
      <c r="AB13" s="85" t="str">
        <f t="shared" si="2"/>
        <v>u</v>
      </c>
      <c r="AC13" s="86">
        <f t="shared" si="50"/>
        <v>1</v>
      </c>
      <c r="AD13" s="87">
        <f t="shared" si="3"/>
        <v>0</v>
      </c>
      <c r="AE13" s="88">
        <f t="shared" si="4"/>
        <v>0</v>
      </c>
      <c r="AF13" s="88">
        <f t="shared" si="5"/>
        <v>0</v>
      </c>
      <c r="AG13" s="88">
        <f t="shared" si="6"/>
        <v>0</v>
      </c>
      <c r="AH13" s="88">
        <f t="shared" si="7"/>
        <v>0</v>
      </c>
      <c r="AI13" s="88">
        <f t="shared" si="8"/>
        <v>0</v>
      </c>
      <c r="AJ13" s="88">
        <f t="shared" si="9"/>
        <v>0</v>
      </c>
      <c r="AK13" s="89">
        <f t="shared" si="10"/>
        <v>0</v>
      </c>
      <c r="AL13" s="90">
        <f t="shared" si="11"/>
        <v>0</v>
      </c>
      <c r="AM13" s="88">
        <f t="shared" si="12"/>
        <v>0</v>
      </c>
      <c r="AN13" s="91">
        <f t="shared" si="19"/>
        <v>0</v>
      </c>
      <c r="AO13" s="84">
        <f t="shared" si="13"/>
        <v>0</v>
      </c>
      <c r="AP13" s="88">
        <f t="shared" si="20"/>
        <v>0</v>
      </c>
      <c r="AQ13" s="88">
        <f t="shared" si="14"/>
        <v>0</v>
      </c>
      <c r="AR13" s="48">
        <v>9</v>
      </c>
      <c r="AS13" s="48">
        <f t="shared" si="21"/>
        <v>9</v>
      </c>
      <c r="AT13" s="155" t="str">
        <f>'J01'!AT13:AX13</f>
        <v>Equipe 09</v>
      </c>
      <c r="AU13" s="156"/>
      <c r="AV13" s="156"/>
      <c r="AW13" s="156"/>
      <c r="AX13" s="157"/>
      <c r="AY13" s="4">
        <f t="shared" si="15"/>
        <v>1</v>
      </c>
      <c r="AZ13" s="14">
        <f>'J15'!AY13-AY13</f>
        <v>0</v>
      </c>
      <c r="BA13" s="5" t="str">
        <f>IF(AY13&gt;'J15'!AY13,'J15'!$BA$20,IF(AY13='J15'!AY13,'J15'!$AZ$20,IF(AY13&lt;'J15'!AY13,'J15'!$AY$20)))</f>
        <v>u</v>
      </c>
      <c r="BB13" s="22">
        <f t="shared" si="22"/>
        <v>9</v>
      </c>
      <c r="BC13" s="14">
        <f>SUMPRODUCT(($B$5:$F$14=AT13)*($BW$5:$BW$14))+SUMPRODUCT(($I$5:$M$14=AT13)*($BX$5:$BX$14))+'J15'!BC13</f>
        <v>0</v>
      </c>
      <c r="BD13" s="14">
        <f>SUMPRODUCT(($B$5:$F$14=AT13)*($BY$5:$BY$14))+SUMPRODUCT(($I$5:$M$14=AT13)*($BZ$5:$BZ$14))+'J15'!BD13</f>
        <v>0</v>
      </c>
      <c r="BE13" s="14">
        <f>SUMPRODUCT(($B$5:$F$14=AT13)*($CA$5:$CA$14))+SUMPRODUCT(($I$5:$M$14=AT13)*($CB$5:$CB$14))+'J15'!BE13</f>
        <v>0</v>
      </c>
      <c r="BF13" s="14">
        <f>SUMPRODUCT(($B$5:$F$14=AT13)*($CC$5:$CC$14))+SUMPRODUCT(($I$5:$M$14=AT13)*($CD$5:$CD$14))+'J15'!BF13</f>
        <v>0</v>
      </c>
      <c r="BG13" s="14">
        <f>SUMPRODUCT(($B$5:$F$14=AT13)*($CE$5:$CE$14))+SUMPRODUCT(($I$5:$M$14=AT13)*($CF$5:$CF$14))+'J15'!BG13</f>
        <v>0</v>
      </c>
      <c r="BH13" s="14">
        <f>SUMPRODUCT(($B$5:$F$14=AT13)*($CG$5:$CG$14))+SUMPRODUCT(($I$5:$M$14=AT13)*($CH$5:$CH$14))+'J15'!BH13</f>
        <v>0</v>
      </c>
      <c r="BI13" s="14">
        <f>SUMPRODUCT(($B$5:$F$14=AT13)*($CI$5:$CI$14))+SUMPRODUCT(($I$5:$M$14=AT13)*($CJ$5:$CJ$14))+'J15'!BI13</f>
        <v>0</v>
      </c>
      <c r="BJ13" s="6">
        <f t="shared" si="23"/>
        <v>0</v>
      </c>
      <c r="BK13" s="14">
        <f>SUMPRODUCT(($B$5:$F$14=AT13)*($CK$5:$CK$14))+'J15'!BK13</f>
        <v>0</v>
      </c>
      <c r="BL13" s="14">
        <f>SUMPRODUCT(($B$5:$F$14=AT13)*($CL$5:$CL$14))+'J15'!BL13</f>
        <v>0</v>
      </c>
      <c r="BM13" s="14">
        <f>SUMPRODUCT(($B$5:$F$14=AT13)*($CM$5:$CM$14))+'J15'!BM13</f>
        <v>0</v>
      </c>
      <c r="BN13" s="14">
        <f>SUMPRODUCT(($I$5:$M$14=AT13)*($CN$5:$CN$14))+'J15'!BN13</f>
        <v>0</v>
      </c>
      <c r="BO13" s="14">
        <f>SUMPRODUCT(($I$5:$M$14=AT13)*($CO$5:$CO$14))+'J15'!BO13</f>
        <v>0</v>
      </c>
      <c r="BP13" s="46">
        <f>SUMPRODUCT(($I$5:$M$14=AT13)*($CP$5:$CP$14))+'J15'!BP13</f>
        <v>0</v>
      </c>
      <c r="BQ13" s="44">
        <f t="shared" si="24"/>
        <v>0</v>
      </c>
      <c r="BR13" s="64">
        <f>BQ13+0.0000006</f>
        <v>5.9999999999999997E-7</v>
      </c>
      <c r="BS13" s="44">
        <f t="shared" si="25"/>
        <v>0</v>
      </c>
      <c r="BT13" s="44">
        <f t="shared" si="26"/>
        <v>0</v>
      </c>
      <c r="BU13" s="44">
        <f t="shared" si="27"/>
        <v>0</v>
      </c>
      <c r="BV13" s="44">
        <f t="shared" si="28"/>
        <v>0</v>
      </c>
      <c r="BW13" s="44">
        <f t="shared" si="29"/>
        <v>0</v>
      </c>
      <c r="BX13" s="44">
        <f t="shared" si="30"/>
        <v>0</v>
      </c>
      <c r="BY13" s="44">
        <f t="shared" si="31"/>
        <v>0</v>
      </c>
      <c r="BZ13" s="44">
        <f t="shared" si="32"/>
        <v>0</v>
      </c>
      <c r="CA13" s="44" t="b">
        <f t="shared" si="33"/>
        <v>0</v>
      </c>
      <c r="CB13" s="44" t="b">
        <f t="shared" si="34"/>
        <v>0</v>
      </c>
      <c r="CC13" s="44" t="b">
        <f t="shared" si="35"/>
        <v>0</v>
      </c>
      <c r="CD13" s="44" t="b">
        <f t="shared" si="36"/>
        <v>0</v>
      </c>
      <c r="CE13" s="44" t="b">
        <f t="shared" si="37"/>
        <v>0</v>
      </c>
      <c r="CF13" s="44" t="b">
        <f t="shared" si="38"/>
        <v>0</v>
      </c>
      <c r="CG13" s="44">
        <f t="shared" si="39"/>
        <v>0</v>
      </c>
      <c r="CH13" s="44">
        <f t="shared" si="40"/>
        <v>0</v>
      </c>
      <c r="CI13" s="44">
        <f t="shared" si="41"/>
        <v>0</v>
      </c>
      <c r="CJ13" s="44">
        <f t="shared" si="42"/>
        <v>0</v>
      </c>
      <c r="CK13" s="44" t="b">
        <f t="shared" si="43"/>
        <v>0</v>
      </c>
      <c r="CL13" s="44" t="b">
        <f t="shared" si="44"/>
        <v>0</v>
      </c>
      <c r="CM13" s="44" t="b">
        <f t="shared" si="45"/>
        <v>0</v>
      </c>
      <c r="CN13" s="44" t="b">
        <f t="shared" si="46"/>
        <v>0</v>
      </c>
      <c r="CO13" s="44" t="b">
        <f t="shared" si="47"/>
        <v>0</v>
      </c>
      <c r="CP13" s="45" t="b">
        <f t="shared" si="48"/>
        <v>0</v>
      </c>
      <c r="CQ13" s="44" t="str">
        <f t="shared" si="16"/>
        <v>Equipe 09</v>
      </c>
      <c r="CR13" s="44">
        <f t="shared" si="17"/>
        <v>0</v>
      </c>
      <c r="CS13" s="44">
        <f t="shared" si="18"/>
        <v>1</v>
      </c>
      <c r="CT13" s="44" t="str">
        <f t="shared" si="49"/>
        <v>Equipe 09</v>
      </c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</row>
    <row r="14" spans="1:153" ht="16.5" customHeight="1" x14ac:dyDescent="0.25">
      <c r="A14" s="38"/>
      <c r="B14" s="101"/>
      <c r="C14" s="101"/>
      <c r="D14" s="101"/>
      <c r="E14" s="101"/>
      <c r="F14" s="101"/>
      <c r="G14" s="39"/>
      <c r="H14" s="39"/>
      <c r="I14" s="101"/>
      <c r="J14" s="101"/>
      <c r="K14" s="101"/>
      <c r="L14" s="101"/>
      <c r="M14" s="101"/>
      <c r="N14" s="38"/>
      <c r="O14" s="24"/>
      <c r="P14" s="24"/>
      <c r="Q14" s="24"/>
      <c r="R14" s="24"/>
      <c r="S14" s="24"/>
      <c r="T14" s="24"/>
      <c r="U14" s="24"/>
      <c r="V14" s="93" t="str">
        <f t="shared" si="0"/>
        <v>Equipe 10</v>
      </c>
      <c r="W14" s="93"/>
      <c r="X14" s="93"/>
      <c r="Y14" s="93"/>
      <c r="Z14" s="94"/>
      <c r="AA14" s="84">
        <f t="shared" si="1"/>
        <v>0</v>
      </c>
      <c r="AB14" s="85" t="str">
        <f t="shared" si="2"/>
        <v>u</v>
      </c>
      <c r="AC14" s="86">
        <f t="shared" si="50"/>
        <v>1</v>
      </c>
      <c r="AD14" s="87">
        <f t="shared" si="3"/>
        <v>0</v>
      </c>
      <c r="AE14" s="88">
        <f t="shared" si="4"/>
        <v>0</v>
      </c>
      <c r="AF14" s="88">
        <f t="shared" si="5"/>
        <v>0</v>
      </c>
      <c r="AG14" s="88">
        <f t="shared" si="6"/>
        <v>0</v>
      </c>
      <c r="AH14" s="88">
        <f t="shared" si="7"/>
        <v>0</v>
      </c>
      <c r="AI14" s="88">
        <f t="shared" si="8"/>
        <v>0</v>
      </c>
      <c r="AJ14" s="88">
        <f t="shared" si="9"/>
        <v>0</v>
      </c>
      <c r="AK14" s="89">
        <f t="shared" si="10"/>
        <v>0</v>
      </c>
      <c r="AL14" s="90">
        <f t="shared" si="11"/>
        <v>0</v>
      </c>
      <c r="AM14" s="88">
        <f t="shared" si="12"/>
        <v>0</v>
      </c>
      <c r="AN14" s="91">
        <f t="shared" si="19"/>
        <v>0</v>
      </c>
      <c r="AO14" s="84">
        <f t="shared" si="13"/>
        <v>0</v>
      </c>
      <c r="AP14" s="88">
        <f t="shared" si="20"/>
        <v>0</v>
      </c>
      <c r="AQ14" s="88">
        <f t="shared" si="14"/>
        <v>0</v>
      </c>
      <c r="AR14" s="48">
        <v>10</v>
      </c>
      <c r="AS14" s="48">
        <f t="shared" si="21"/>
        <v>10</v>
      </c>
      <c r="AT14" s="155" t="str">
        <f>'J01'!AT14:AX14</f>
        <v>Equipe 10</v>
      </c>
      <c r="AU14" s="156"/>
      <c r="AV14" s="156"/>
      <c r="AW14" s="156"/>
      <c r="AX14" s="157"/>
      <c r="AY14" s="4">
        <f t="shared" si="15"/>
        <v>1</v>
      </c>
      <c r="AZ14" s="14">
        <f>'J15'!AY14-AY14</f>
        <v>0</v>
      </c>
      <c r="BA14" s="5" t="str">
        <f>IF(AY14&gt;'J15'!AY14,'J15'!$BA$20,IF(AY14='J15'!AY14,'J15'!$AZ$20,IF(AY14&lt;'J15'!AY14,'J15'!$AY$20)))</f>
        <v>u</v>
      </c>
      <c r="BB14" s="22">
        <f t="shared" si="22"/>
        <v>10</v>
      </c>
      <c r="BC14" s="14">
        <f>SUMPRODUCT(($B$5:$F$14=AT14)*($BW$5:$BW$14))+SUMPRODUCT(($I$5:$M$14=AT14)*($BX$5:$BX$14))+'J15'!BC14</f>
        <v>0</v>
      </c>
      <c r="BD14" s="14">
        <f>SUMPRODUCT(($B$5:$F$14=AT14)*($BY$5:$BY$14))+SUMPRODUCT(($I$5:$M$14=AT14)*($BZ$5:$BZ$14))+'J15'!BD14</f>
        <v>0</v>
      </c>
      <c r="BE14" s="14">
        <f>SUMPRODUCT(($B$5:$F$14=AT14)*($CA$5:$CA$14))+SUMPRODUCT(($I$5:$M$14=AT14)*($CB$5:$CB$14))+'J15'!BE14</f>
        <v>0</v>
      </c>
      <c r="BF14" s="14">
        <f>SUMPRODUCT(($B$5:$F$14=AT14)*($CC$5:$CC$14))+SUMPRODUCT(($I$5:$M$14=AT14)*($CD$5:$CD$14))+'J15'!BF14</f>
        <v>0</v>
      </c>
      <c r="BG14" s="14">
        <f>SUMPRODUCT(($B$5:$F$14=AT14)*($CE$5:$CE$14))+SUMPRODUCT(($I$5:$M$14=AT14)*($CF$5:$CF$14))+'J15'!BG14</f>
        <v>0</v>
      </c>
      <c r="BH14" s="14">
        <f>SUMPRODUCT(($B$5:$F$14=AT14)*($CG$5:$CG$14))+SUMPRODUCT(($I$5:$M$14=AT14)*($CH$5:$CH$14))+'J15'!BH14</f>
        <v>0</v>
      </c>
      <c r="BI14" s="14">
        <f>SUMPRODUCT(($B$5:$F$14=AT14)*($CI$5:$CI$14))+SUMPRODUCT(($I$5:$M$14=AT14)*($CJ$5:$CJ$14))+'J15'!BI14</f>
        <v>0</v>
      </c>
      <c r="BJ14" s="6">
        <f t="shared" si="23"/>
        <v>0</v>
      </c>
      <c r="BK14" s="14">
        <f>SUMPRODUCT(($B$5:$F$14=AT14)*($CK$5:$CK$14))+'J15'!BK14</f>
        <v>0</v>
      </c>
      <c r="BL14" s="14">
        <f>SUMPRODUCT(($B$5:$F$14=AT14)*($CL$5:$CL$14))+'J15'!BL14</f>
        <v>0</v>
      </c>
      <c r="BM14" s="14">
        <f>SUMPRODUCT(($B$5:$F$14=AT14)*($CM$5:$CM$14))+'J15'!BM14</f>
        <v>0</v>
      </c>
      <c r="BN14" s="14">
        <f>SUMPRODUCT(($I$5:$M$14=AT14)*($CN$5:$CN$14))+'J15'!BN14</f>
        <v>0</v>
      </c>
      <c r="BO14" s="14">
        <f>SUMPRODUCT(($I$5:$M$14=AT14)*($CO$5:$CO$14))+'J15'!BO14</f>
        <v>0</v>
      </c>
      <c r="BP14" s="46">
        <f>SUMPRODUCT(($I$5:$M$14=AT14)*($CP$5:$CP$14))+'J15'!BP14</f>
        <v>0</v>
      </c>
      <c r="BQ14" s="44">
        <f t="shared" si="24"/>
        <v>0</v>
      </c>
      <c r="BR14" s="64">
        <f>BQ14+0.0000005</f>
        <v>4.9999999999999998E-7</v>
      </c>
      <c r="BS14" s="44">
        <f t="shared" si="25"/>
        <v>0</v>
      </c>
      <c r="BT14" s="44">
        <f t="shared" si="26"/>
        <v>0</v>
      </c>
      <c r="BU14" s="44">
        <f t="shared" si="27"/>
        <v>0</v>
      </c>
      <c r="BV14" s="44">
        <f t="shared" si="28"/>
        <v>0</v>
      </c>
      <c r="BW14" s="44">
        <f t="shared" si="29"/>
        <v>0</v>
      </c>
      <c r="BX14" s="44">
        <f t="shared" si="30"/>
        <v>0</v>
      </c>
      <c r="BY14" s="44">
        <f t="shared" si="31"/>
        <v>0</v>
      </c>
      <c r="BZ14" s="44">
        <f t="shared" si="32"/>
        <v>0</v>
      </c>
      <c r="CA14" s="44" t="b">
        <f t="shared" si="33"/>
        <v>0</v>
      </c>
      <c r="CB14" s="44" t="b">
        <f t="shared" si="34"/>
        <v>0</v>
      </c>
      <c r="CC14" s="44" t="b">
        <f t="shared" si="35"/>
        <v>0</v>
      </c>
      <c r="CD14" s="44" t="b">
        <f t="shared" si="36"/>
        <v>0</v>
      </c>
      <c r="CE14" s="44" t="b">
        <f t="shared" si="37"/>
        <v>0</v>
      </c>
      <c r="CF14" s="44" t="b">
        <f t="shared" si="38"/>
        <v>0</v>
      </c>
      <c r="CG14" s="44">
        <f t="shared" si="39"/>
        <v>0</v>
      </c>
      <c r="CH14" s="44">
        <f t="shared" si="40"/>
        <v>0</v>
      </c>
      <c r="CI14" s="44">
        <f t="shared" si="41"/>
        <v>0</v>
      </c>
      <c r="CJ14" s="44">
        <f t="shared" si="42"/>
        <v>0</v>
      </c>
      <c r="CK14" s="44" t="b">
        <f t="shared" si="43"/>
        <v>0</v>
      </c>
      <c r="CL14" s="44" t="b">
        <f t="shared" si="44"/>
        <v>0</v>
      </c>
      <c r="CM14" s="44" t="b">
        <f t="shared" si="45"/>
        <v>0</v>
      </c>
      <c r="CN14" s="44" t="b">
        <f t="shared" si="46"/>
        <v>0</v>
      </c>
      <c r="CO14" s="44" t="b">
        <f t="shared" si="47"/>
        <v>0</v>
      </c>
      <c r="CP14" s="45" t="b">
        <f t="shared" si="48"/>
        <v>0</v>
      </c>
      <c r="CQ14" s="44" t="str">
        <f t="shared" si="16"/>
        <v>Equipe 10</v>
      </c>
      <c r="CR14" s="44">
        <f t="shared" si="17"/>
        <v>0</v>
      </c>
      <c r="CS14" s="44">
        <f t="shared" si="18"/>
        <v>1</v>
      </c>
      <c r="CT14" s="44" t="str">
        <f t="shared" si="49"/>
        <v>Equipe 10</v>
      </c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</row>
    <row r="15" spans="1:153" ht="16.5" customHeight="1" x14ac:dyDescent="0.25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47"/>
      <c r="Q15" s="47"/>
      <c r="R15" s="47"/>
      <c r="S15" s="47"/>
      <c r="T15" s="47"/>
      <c r="U15" s="47"/>
      <c r="V15" s="93" t="str">
        <f t="shared" si="0"/>
        <v>Equipe 11</v>
      </c>
      <c r="W15" s="93"/>
      <c r="X15" s="93"/>
      <c r="Y15" s="93"/>
      <c r="Z15" s="94"/>
      <c r="AA15" s="84">
        <f t="shared" si="1"/>
        <v>0</v>
      </c>
      <c r="AB15" s="85" t="str">
        <f t="shared" si="2"/>
        <v>u</v>
      </c>
      <c r="AC15" s="86">
        <f t="shared" si="50"/>
        <v>1</v>
      </c>
      <c r="AD15" s="87">
        <f t="shared" si="3"/>
        <v>0</v>
      </c>
      <c r="AE15" s="88">
        <f t="shared" si="4"/>
        <v>0</v>
      </c>
      <c r="AF15" s="88">
        <f t="shared" si="5"/>
        <v>0</v>
      </c>
      <c r="AG15" s="88">
        <f t="shared" si="6"/>
        <v>0</v>
      </c>
      <c r="AH15" s="88">
        <f t="shared" si="7"/>
        <v>0</v>
      </c>
      <c r="AI15" s="88">
        <f t="shared" si="8"/>
        <v>0</v>
      </c>
      <c r="AJ15" s="88">
        <f t="shared" si="9"/>
        <v>0</v>
      </c>
      <c r="AK15" s="89">
        <f t="shared" si="10"/>
        <v>0</v>
      </c>
      <c r="AL15" s="90">
        <f t="shared" si="11"/>
        <v>0</v>
      </c>
      <c r="AM15" s="88">
        <f t="shared" si="12"/>
        <v>0</v>
      </c>
      <c r="AN15" s="91">
        <f t="shared" si="19"/>
        <v>0</v>
      </c>
      <c r="AO15" s="84">
        <f t="shared" si="13"/>
        <v>0</v>
      </c>
      <c r="AP15" s="88">
        <f t="shared" si="20"/>
        <v>0</v>
      </c>
      <c r="AQ15" s="88">
        <f t="shared" si="14"/>
        <v>0</v>
      </c>
      <c r="AR15" s="48">
        <v>11</v>
      </c>
      <c r="AS15" s="48">
        <f t="shared" si="21"/>
        <v>11</v>
      </c>
      <c r="AT15" s="155" t="str">
        <f>'J01'!AT15:AX15</f>
        <v>Equipe 11</v>
      </c>
      <c r="AU15" s="156"/>
      <c r="AV15" s="156"/>
      <c r="AW15" s="156"/>
      <c r="AX15" s="157"/>
      <c r="AY15" s="4">
        <f t="shared" si="15"/>
        <v>1</v>
      </c>
      <c r="AZ15" s="14">
        <f>'J15'!AY15-AY15</f>
        <v>0</v>
      </c>
      <c r="BA15" s="5" t="str">
        <f>IF(AY15&gt;'J15'!AY15,'J15'!$BA$20,IF(AY15='J15'!AY15,'J15'!$AZ$20,IF(AY15&lt;'J15'!AY15,'J15'!$AY$20)))</f>
        <v>u</v>
      </c>
      <c r="BB15" s="22">
        <f t="shared" si="22"/>
        <v>11</v>
      </c>
      <c r="BC15" s="14">
        <f>SUMPRODUCT(($B$5:$F$14=AT15)*($BW$5:$BW$14))+SUMPRODUCT(($I$5:$M$14=AT15)*($BX$5:$BX$14))+'J15'!BC15</f>
        <v>0</v>
      </c>
      <c r="BD15" s="14">
        <f>SUMPRODUCT(($B$5:$F$14=AT15)*($BY$5:$BY$14))+SUMPRODUCT(($I$5:$M$14=AT15)*($BZ$5:$BZ$14))+'J15'!BD15</f>
        <v>0</v>
      </c>
      <c r="BE15" s="14">
        <f>SUMPRODUCT(($B$5:$F$14=AT15)*($CA$5:$CA$14))+SUMPRODUCT(($I$5:$M$14=AT15)*($CB$5:$CB$14))+'J15'!BE15</f>
        <v>0</v>
      </c>
      <c r="BF15" s="14">
        <f>SUMPRODUCT(($B$5:$F$14=AT15)*($CC$5:$CC$14))+SUMPRODUCT(($I$5:$M$14=AT15)*($CD$5:$CD$14))+'J15'!BF15</f>
        <v>0</v>
      </c>
      <c r="BG15" s="14">
        <f>SUMPRODUCT(($B$5:$F$14=AT15)*($CE$5:$CE$14))+SUMPRODUCT(($I$5:$M$14=AT15)*($CF$5:$CF$14))+'J15'!BG15</f>
        <v>0</v>
      </c>
      <c r="BH15" s="14">
        <f>SUMPRODUCT(($B$5:$F$14=AT15)*($CG$5:$CG$14))+SUMPRODUCT(($I$5:$M$14=AT15)*($CH$5:$CH$14))+'J15'!BH15</f>
        <v>0</v>
      </c>
      <c r="BI15" s="14">
        <f>SUMPRODUCT(($B$5:$F$14=AT15)*($CI$5:$CI$14))+SUMPRODUCT(($I$5:$M$14=AT15)*($CJ$5:$CJ$14))+'J15'!BI15</f>
        <v>0</v>
      </c>
      <c r="BJ15" s="6">
        <f t="shared" si="23"/>
        <v>0</v>
      </c>
      <c r="BK15" s="14">
        <f>SUMPRODUCT(($B$5:$F$14=AT15)*($CK$5:$CK$14))+'J15'!BK15</f>
        <v>0</v>
      </c>
      <c r="BL15" s="14">
        <f>SUMPRODUCT(($B$5:$F$14=AT15)*($CL$5:$CL$14))+'J15'!BL15</f>
        <v>0</v>
      </c>
      <c r="BM15" s="14">
        <f>SUMPRODUCT(($B$5:$F$14=AT15)*($CM$5:$CM$14))+'J15'!BM15</f>
        <v>0</v>
      </c>
      <c r="BN15" s="14">
        <f>SUMPRODUCT(($I$5:$M$14=AT15)*($CN$5:$CN$14))+'J15'!BN15</f>
        <v>0</v>
      </c>
      <c r="BO15" s="14">
        <f>SUMPRODUCT(($I$5:$M$14=AT15)*($CO$5:$CO$14))+'J15'!BO15</f>
        <v>0</v>
      </c>
      <c r="BP15" s="46">
        <f>SUMPRODUCT(($I$5:$M$14=AT15)*($CP$5:$CP$14))+'J15'!BP15</f>
        <v>0</v>
      </c>
      <c r="BQ15" s="44">
        <f t="shared" si="24"/>
        <v>0</v>
      </c>
      <c r="BR15" s="64">
        <f>BQ15+0.0000004</f>
        <v>3.9999999999999998E-7</v>
      </c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4" t="str">
        <f t="shared" si="16"/>
        <v>Equipe 11</v>
      </c>
      <c r="CR15" s="44">
        <f t="shared" si="17"/>
        <v>0</v>
      </c>
      <c r="CS15" s="44">
        <f t="shared" si="18"/>
        <v>1</v>
      </c>
      <c r="CT15" s="44" t="str">
        <f t="shared" si="49"/>
        <v>Equipe 11</v>
      </c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</row>
    <row r="16" spans="1:153" ht="16.5" customHeight="1" x14ac:dyDescent="0.25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47"/>
      <c r="Q16" s="47"/>
      <c r="R16" s="47"/>
      <c r="S16" s="47"/>
      <c r="T16" s="47"/>
      <c r="U16" s="47"/>
      <c r="V16" s="93" t="str">
        <f t="shared" si="0"/>
        <v>Equipe 12</v>
      </c>
      <c r="W16" s="93"/>
      <c r="X16" s="93"/>
      <c r="Y16" s="93"/>
      <c r="Z16" s="94"/>
      <c r="AA16" s="84">
        <f t="shared" si="1"/>
        <v>0</v>
      </c>
      <c r="AB16" s="85" t="str">
        <f t="shared" si="2"/>
        <v>u</v>
      </c>
      <c r="AC16" s="86">
        <f t="shared" si="50"/>
        <v>1</v>
      </c>
      <c r="AD16" s="87">
        <f t="shared" si="3"/>
        <v>0</v>
      </c>
      <c r="AE16" s="88">
        <f t="shared" si="4"/>
        <v>0</v>
      </c>
      <c r="AF16" s="88">
        <f t="shared" si="5"/>
        <v>0</v>
      </c>
      <c r="AG16" s="88">
        <f t="shared" si="6"/>
        <v>0</v>
      </c>
      <c r="AH16" s="88">
        <f t="shared" si="7"/>
        <v>0</v>
      </c>
      <c r="AI16" s="88">
        <f t="shared" si="8"/>
        <v>0</v>
      </c>
      <c r="AJ16" s="88">
        <f t="shared" si="9"/>
        <v>0</v>
      </c>
      <c r="AK16" s="89">
        <f t="shared" si="10"/>
        <v>0</v>
      </c>
      <c r="AL16" s="90">
        <f t="shared" si="11"/>
        <v>0</v>
      </c>
      <c r="AM16" s="88">
        <f t="shared" si="12"/>
        <v>0</v>
      </c>
      <c r="AN16" s="91">
        <f t="shared" si="19"/>
        <v>0</v>
      </c>
      <c r="AO16" s="84">
        <f t="shared" si="13"/>
        <v>0</v>
      </c>
      <c r="AP16" s="88">
        <f t="shared" si="20"/>
        <v>0</v>
      </c>
      <c r="AQ16" s="88">
        <f t="shared" si="14"/>
        <v>0</v>
      </c>
      <c r="AR16" s="48">
        <v>12</v>
      </c>
      <c r="AS16" s="48">
        <f t="shared" si="21"/>
        <v>12</v>
      </c>
      <c r="AT16" s="155" t="str">
        <f>'J01'!AT16:AX16</f>
        <v>Equipe 12</v>
      </c>
      <c r="AU16" s="156"/>
      <c r="AV16" s="156"/>
      <c r="AW16" s="156"/>
      <c r="AX16" s="157"/>
      <c r="AY16" s="4">
        <f t="shared" si="15"/>
        <v>1</v>
      </c>
      <c r="AZ16" s="14">
        <f>'J15'!AY16-AY16</f>
        <v>0</v>
      </c>
      <c r="BA16" s="5" t="str">
        <f>IF(AY16&gt;'J15'!AY16,'J15'!$BA$20,IF(AY16='J15'!AY16,'J15'!$AZ$20,IF(AY16&lt;'J15'!AY16,'J15'!$AY$20)))</f>
        <v>u</v>
      </c>
      <c r="BB16" s="22">
        <f t="shared" si="22"/>
        <v>12</v>
      </c>
      <c r="BC16" s="14">
        <f>SUMPRODUCT(($B$5:$F$14=AT16)*($BW$5:$BW$14))+SUMPRODUCT(($I$5:$M$14=AT16)*($BX$5:$BX$14))+'J15'!BC16</f>
        <v>0</v>
      </c>
      <c r="BD16" s="14">
        <f>SUMPRODUCT(($B$5:$F$14=AT16)*($BY$5:$BY$14))+SUMPRODUCT(($I$5:$M$14=AT16)*($BZ$5:$BZ$14))+'J15'!BD16</f>
        <v>0</v>
      </c>
      <c r="BE16" s="14">
        <f>SUMPRODUCT(($B$5:$F$14=AT16)*($CA$5:$CA$14))+SUMPRODUCT(($I$5:$M$14=AT16)*($CB$5:$CB$14))+'J15'!BE16</f>
        <v>0</v>
      </c>
      <c r="BF16" s="14">
        <f>SUMPRODUCT(($B$5:$F$14=AT16)*($CC$5:$CC$14))+SUMPRODUCT(($I$5:$M$14=AT16)*($CD$5:$CD$14))+'J15'!BF16</f>
        <v>0</v>
      </c>
      <c r="BG16" s="14">
        <f>SUMPRODUCT(($B$5:$F$14=AT16)*($CE$5:$CE$14))+SUMPRODUCT(($I$5:$M$14=AT16)*($CF$5:$CF$14))+'J15'!BG16</f>
        <v>0</v>
      </c>
      <c r="BH16" s="14">
        <f>SUMPRODUCT(($B$5:$F$14=AT16)*($CG$5:$CG$14))+SUMPRODUCT(($I$5:$M$14=AT16)*($CH$5:$CH$14))+'J15'!BH16</f>
        <v>0</v>
      </c>
      <c r="BI16" s="14">
        <f>SUMPRODUCT(($B$5:$F$14=AT16)*($CI$5:$CI$14))+SUMPRODUCT(($I$5:$M$14=AT16)*($CJ$5:$CJ$14))+'J15'!BI16</f>
        <v>0</v>
      </c>
      <c r="BJ16" s="6">
        <f t="shared" si="23"/>
        <v>0</v>
      </c>
      <c r="BK16" s="14">
        <f>SUMPRODUCT(($B$5:$F$14=AT16)*($CK$5:$CK$14))+'J15'!BK16</f>
        <v>0</v>
      </c>
      <c r="BL16" s="14">
        <f>SUMPRODUCT(($B$5:$F$14=AT16)*($CL$5:$CL$14))+'J15'!BL16</f>
        <v>0</v>
      </c>
      <c r="BM16" s="14">
        <f>SUMPRODUCT(($B$5:$F$14=AT16)*($CM$5:$CM$14))+'J15'!BM16</f>
        <v>0</v>
      </c>
      <c r="BN16" s="14">
        <f>SUMPRODUCT(($I$5:$M$14=AT16)*($CN$5:$CN$14))+'J15'!BN16</f>
        <v>0</v>
      </c>
      <c r="BO16" s="14">
        <f>SUMPRODUCT(($I$5:$M$14=AT16)*($CO$5:$CO$14))+'J15'!BO16</f>
        <v>0</v>
      </c>
      <c r="BP16" s="46">
        <f>SUMPRODUCT(($I$5:$M$14=AT16)*($CP$5:$CP$14))+'J15'!BP16</f>
        <v>0</v>
      </c>
      <c r="BQ16" s="44">
        <f t="shared" si="24"/>
        <v>0</v>
      </c>
      <c r="BR16" s="64">
        <f>BQ16+0.0000003</f>
        <v>2.9999999999999999E-7</v>
      </c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4" t="str">
        <f t="shared" si="16"/>
        <v>Equipe 12</v>
      </c>
      <c r="CR16" s="44">
        <f t="shared" si="17"/>
        <v>0</v>
      </c>
      <c r="CS16" s="44">
        <f t="shared" si="18"/>
        <v>1</v>
      </c>
      <c r="CT16" s="44" t="str">
        <f t="shared" si="49"/>
        <v>Equipe 12</v>
      </c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</row>
    <row r="17" spans="1:153" ht="16.5" customHeight="1" x14ac:dyDescent="0.25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47"/>
      <c r="Q17" s="47"/>
      <c r="R17" s="47"/>
      <c r="S17" s="47"/>
      <c r="T17" s="47"/>
      <c r="U17" s="47"/>
      <c r="V17" s="93" t="str">
        <f t="shared" si="0"/>
        <v>Equipe 13</v>
      </c>
      <c r="W17" s="93"/>
      <c r="X17" s="93"/>
      <c r="Y17" s="93"/>
      <c r="Z17" s="94"/>
      <c r="AA17" s="84">
        <f t="shared" si="1"/>
        <v>0</v>
      </c>
      <c r="AB17" s="85" t="str">
        <f t="shared" si="2"/>
        <v>u</v>
      </c>
      <c r="AC17" s="86">
        <f t="shared" si="50"/>
        <v>1</v>
      </c>
      <c r="AD17" s="87">
        <f t="shared" si="3"/>
        <v>0</v>
      </c>
      <c r="AE17" s="88">
        <f t="shared" si="4"/>
        <v>0</v>
      </c>
      <c r="AF17" s="88">
        <f t="shared" si="5"/>
        <v>0</v>
      </c>
      <c r="AG17" s="88">
        <f t="shared" si="6"/>
        <v>0</v>
      </c>
      <c r="AH17" s="88">
        <f t="shared" si="7"/>
        <v>0</v>
      </c>
      <c r="AI17" s="88">
        <f t="shared" si="8"/>
        <v>0</v>
      </c>
      <c r="AJ17" s="88">
        <f t="shared" si="9"/>
        <v>0</v>
      </c>
      <c r="AK17" s="89">
        <f t="shared" si="10"/>
        <v>0</v>
      </c>
      <c r="AL17" s="90">
        <f t="shared" si="11"/>
        <v>0</v>
      </c>
      <c r="AM17" s="88">
        <f t="shared" si="12"/>
        <v>0</v>
      </c>
      <c r="AN17" s="91">
        <f t="shared" si="19"/>
        <v>0</v>
      </c>
      <c r="AO17" s="84">
        <f t="shared" si="13"/>
        <v>0</v>
      </c>
      <c r="AP17" s="88">
        <f t="shared" si="20"/>
        <v>0</v>
      </c>
      <c r="AQ17" s="88">
        <f t="shared" si="14"/>
        <v>0</v>
      </c>
      <c r="AR17" s="48">
        <v>13</v>
      </c>
      <c r="AS17" s="48">
        <f t="shared" si="21"/>
        <v>13</v>
      </c>
      <c r="AT17" s="155" t="str">
        <f>'J01'!AT17:AX17</f>
        <v>Equipe 13</v>
      </c>
      <c r="AU17" s="156"/>
      <c r="AV17" s="156"/>
      <c r="AW17" s="156"/>
      <c r="AX17" s="157"/>
      <c r="AY17" s="4">
        <f t="shared" si="15"/>
        <v>1</v>
      </c>
      <c r="AZ17" s="14">
        <f>'J15'!AY17-AY17</f>
        <v>0</v>
      </c>
      <c r="BA17" s="5" t="str">
        <f>IF(AY17&gt;'J15'!AY17,'J15'!$BA$20,IF(AY17='J15'!AY17,'J15'!$AZ$20,IF(AY17&lt;'J15'!AY17,'J15'!$AY$20)))</f>
        <v>u</v>
      </c>
      <c r="BB17" s="22">
        <f t="shared" si="22"/>
        <v>13</v>
      </c>
      <c r="BC17" s="14">
        <f>SUMPRODUCT(($B$5:$F$14=AT17)*($BW$5:$BW$14))+SUMPRODUCT(($I$5:$M$14=AT17)*($BX$5:$BX$14))+'J15'!BC17</f>
        <v>0</v>
      </c>
      <c r="BD17" s="14">
        <f>SUMPRODUCT(($B$5:$F$14=AT17)*($BY$5:$BY$14))+SUMPRODUCT(($I$5:$M$14=AT17)*($BZ$5:$BZ$14))+'J15'!BD17</f>
        <v>0</v>
      </c>
      <c r="BE17" s="14">
        <f>SUMPRODUCT(($B$5:$F$14=AT17)*($CA$5:$CA$14))+SUMPRODUCT(($I$5:$M$14=AT17)*($CB$5:$CB$14))+'J15'!BE17</f>
        <v>0</v>
      </c>
      <c r="BF17" s="14">
        <f>SUMPRODUCT(($B$5:$F$14=AT17)*($CC$5:$CC$14))+SUMPRODUCT(($I$5:$M$14=AT17)*($CD$5:$CD$14))+'J15'!BF17</f>
        <v>0</v>
      </c>
      <c r="BG17" s="14">
        <f>SUMPRODUCT(($B$5:$F$14=AT17)*($CE$5:$CE$14))+SUMPRODUCT(($I$5:$M$14=AT17)*($CF$5:$CF$14))+'J15'!BG17</f>
        <v>0</v>
      </c>
      <c r="BH17" s="14">
        <f>SUMPRODUCT(($B$5:$F$14=AT17)*($CG$5:$CG$14))+SUMPRODUCT(($I$5:$M$14=AT17)*($CH$5:$CH$14))+'J15'!BH17</f>
        <v>0</v>
      </c>
      <c r="BI17" s="14">
        <f>SUMPRODUCT(($B$5:$F$14=AT17)*($CI$5:$CI$14))+SUMPRODUCT(($I$5:$M$14=AT17)*($CJ$5:$CJ$14))+'J15'!BI17</f>
        <v>0</v>
      </c>
      <c r="BJ17" s="6">
        <f t="shared" si="23"/>
        <v>0</v>
      </c>
      <c r="BK17" s="14">
        <f>SUMPRODUCT(($B$5:$F$14=AT17)*($CK$5:$CK$14))+'J15'!BK17</f>
        <v>0</v>
      </c>
      <c r="BL17" s="14">
        <f>SUMPRODUCT(($B$5:$F$14=AT17)*($CL$5:$CL$14))+'J15'!BL17</f>
        <v>0</v>
      </c>
      <c r="BM17" s="14">
        <f>SUMPRODUCT(($B$5:$F$14=AT17)*($CM$5:$CM$14))+'J15'!BM17</f>
        <v>0</v>
      </c>
      <c r="BN17" s="14">
        <f>SUMPRODUCT(($I$5:$M$14=AT17)*($CN$5:$CN$14))+'J15'!BN17</f>
        <v>0</v>
      </c>
      <c r="BO17" s="14">
        <f>SUMPRODUCT(($I$5:$M$14=AT17)*($CO$5:$CO$14))+'J15'!BO17</f>
        <v>0</v>
      </c>
      <c r="BP17" s="46">
        <f>SUMPRODUCT(($I$5:$M$14=AT17)*($CP$5:$CP$14))+'J15'!BP17</f>
        <v>0</v>
      </c>
      <c r="BQ17" s="44">
        <f t="shared" si="24"/>
        <v>0</v>
      </c>
      <c r="BR17" s="64">
        <f>BQ17+0.0000002</f>
        <v>1.9999999999999999E-7</v>
      </c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4" t="str">
        <f t="shared" si="16"/>
        <v>Equipe 13</v>
      </c>
      <c r="CR17" s="44">
        <f t="shared" si="17"/>
        <v>0</v>
      </c>
      <c r="CS17" s="44">
        <f t="shared" si="18"/>
        <v>1</v>
      </c>
      <c r="CT17" s="44" t="str">
        <f t="shared" si="49"/>
        <v>Equipe 13</v>
      </c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</row>
    <row r="18" spans="1:153" ht="16.5" customHeight="1" x14ac:dyDescent="0.25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47"/>
      <c r="Q18" s="47"/>
      <c r="R18" s="47"/>
      <c r="S18" s="47"/>
      <c r="T18" s="47"/>
      <c r="U18" s="47"/>
      <c r="V18" s="93" t="str">
        <f t="shared" si="0"/>
        <v>Equipe 14</v>
      </c>
      <c r="W18" s="93"/>
      <c r="X18" s="93"/>
      <c r="Y18" s="93"/>
      <c r="Z18" s="94"/>
      <c r="AA18" s="84">
        <f t="shared" si="1"/>
        <v>0</v>
      </c>
      <c r="AB18" s="85" t="str">
        <f t="shared" si="2"/>
        <v>u</v>
      </c>
      <c r="AC18" s="86">
        <f t="shared" si="50"/>
        <v>1</v>
      </c>
      <c r="AD18" s="87">
        <f t="shared" si="3"/>
        <v>0</v>
      </c>
      <c r="AE18" s="88">
        <f t="shared" si="4"/>
        <v>0</v>
      </c>
      <c r="AF18" s="88">
        <f t="shared" si="5"/>
        <v>0</v>
      </c>
      <c r="AG18" s="88">
        <f t="shared" si="6"/>
        <v>0</v>
      </c>
      <c r="AH18" s="88">
        <f t="shared" si="7"/>
        <v>0</v>
      </c>
      <c r="AI18" s="88">
        <f t="shared" si="8"/>
        <v>0</v>
      </c>
      <c r="AJ18" s="88">
        <f t="shared" si="9"/>
        <v>0</v>
      </c>
      <c r="AK18" s="89">
        <f t="shared" si="10"/>
        <v>0</v>
      </c>
      <c r="AL18" s="90">
        <f t="shared" si="11"/>
        <v>0</v>
      </c>
      <c r="AM18" s="88">
        <f t="shared" si="12"/>
        <v>0</v>
      </c>
      <c r="AN18" s="91">
        <f t="shared" si="19"/>
        <v>0</v>
      </c>
      <c r="AO18" s="84">
        <f t="shared" si="13"/>
        <v>0</v>
      </c>
      <c r="AP18" s="88">
        <f t="shared" si="20"/>
        <v>0</v>
      </c>
      <c r="AQ18" s="88">
        <f t="shared" si="14"/>
        <v>0</v>
      </c>
      <c r="AR18" s="48">
        <v>14</v>
      </c>
      <c r="AS18" s="48">
        <f t="shared" si="21"/>
        <v>14</v>
      </c>
      <c r="AT18" s="155" t="str">
        <f>'J01'!AT18:AX18</f>
        <v>Equipe 14</v>
      </c>
      <c r="AU18" s="156"/>
      <c r="AV18" s="156"/>
      <c r="AW18" s="156"/>
      <c r="AX18" s="157"/>
      <c r="AY18" s="4">
        <f t="shared" si="15"/>
        <v>1</v>
      </c>
      <c r="AZ18" s="14">
        <f>'J15'!AY18-AY18</f>
        <v>0</v>
      </c>
      <c r="BA18" s="5" t="str">
        <f>IF(AY18&gt;'J15'!AY18,'J15'!$BA$20,IF(AY18='J15'!AY18,'J15'!$AZ$20,IF(AY18&lt;'J15'!AY18,'J15'!$AY$20)))</f>
        <v>u</v>
      </c>
      <c r="BB18" s="22">
        <f t="shared" si="22"/>
        <v>14</v>
      </c>
      <c r="BC18" s="14">
        <f>SUMPRODUCT(($B$5:$F$14=AT18)*($BW$5:$BW$14))+SUMPRODUCT(($I$5:$M$14=AT18)*($BX$5:$BX$14))+'J15'!BC18</f>
        <v>0</v>
      </c>
      <c r="BD18" s="14">
        <f>SUMPRODUCT(($B$5:$F$14=AT18)*($BY$5:$BY$14))+SUMPRODUCT(($I$5:$M$14=AT18)*($BZ$5:$BZ$14))+'J15'!BD18</f>
        <v>0</v>
      </c>
      <c r="BE18" s="14">
        <f>SUMPRODUCT(($B$5:$F$14=AT18)*($CA$5:$CA$14))+SUMPRODUCT(($I$5:$M$14=AT18)*($CB$5:$CB$14))+'J15'!BE18</f>
        <v>0</v>
      </c>
      <c r="BF18" s="14">
        <f>SUMPRODUCT(($B$5:$F$14=AT18)*($CC$5:$CC$14))+SUMPRODUCT(($I$5:$M$14=AT18)*($CD$5:$CD$14))+'J15'!BF18</f>
        <v>0</v>
      </c>
      <c r="BG18" s="14">
        <f>SUMPRODUCT(($B$5:$F$14=AT18)*($CE$5:$CE$14))+SUMPRODUCT(($I$5:$M$14=AT18)*($CF$5:$CF$14))+'J15'!BG18</f>
        <v>0</v>
      </c>
      <c r="BH18" s="14">
        <f>SUMPRODUCT(($B$5:$F$14=AT18)*($CG$5:$CG$14))+SUMPRODUCT(($I$5:$M$14=AT18)*($CH$5:$CH$14))+'J15'!BH18</f>
        <v>0</v>
      </c>
      <c r="BI18" s="14">
        <f>SUMPRODUCT(($B$5:$F$14=AT18)*($CI$5:$CI$14))+SUMPRODUCT(($I$5:$M$14=AT18)*($CJ$5:$CJ$14))+'J15'!BI18</f>
        <v>0</v>
      </c>
      <c r="BJ18" s="6">
        <f t="shared" si="23"/>
        <v>0</v>
      </c>
      <c r="BK18" s="14">
        <f>SUMPRODUCT(($B$5:$F$14=AT18)*($CK$5:$CK$14))+'J15'!BK18</f>
        <v>0</v>
      </c>
      <c r="BL18" s="14">
        <f>SUMPRODUCT(($B$5:$F$14=AT18)*($CL$5:$CL$14))+'J15'!BL18</f>
        <v>0</v>
      </c>
      <c r="BM18" s="14">
        <f>SUMPRODUCT(($B$5:$F$14=AT18)*($CM$5:$CM$14))+'J15'!BM18</f>
        <v>0</v>
      </c>
      <c r="BN18" s="14">
        <f>SUMPRODUCT(($I$5:$M$14=AT18)*($CN$5:$CN$14))+'J15'!BN18</f>
        <v>0</v>
      </c>
      <c r="BO18" s="14">
        <f>SUMPRODUCT(($I$5:$M$14=AT18)*($CO$5:$CO$14))+'J15'!BO18</f>
        <v>0</v>
      </c>
      <c r="BP18" s="46">
        <f>SUMPRODUCT(($I$5:$M$14=AT18)*($CP$5:$CP$14))+'J15'!BP18</f>
        <v>0</v>
      </c>
      <c r="BQ18" s="44">
        <f t="shared" si="24"/>
        <v>0</v>
      </c>
      <c r="BR18" s="64">
        <f>BQ18+0.0000001</f>
        <v>9.9999999999999995E-8</v>
      </c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4" t="str">
        <f t="shared" si="16"/>
        <v>Equipe 14</v>
      </c>
      <c r="CR18" s="44">
        <f t="shared" si="17"/>
        <v>0</v>
      </c>
      <c r="CS18" s="44">
        <f t="shared" si="18"/>
        <v>1</v>
      </c>
      <c r="CT18" s="44" t="str">
        <f t="shared" si="49"/>
        <v>Equipe 14</v>
      </c>
      <c r="CU18" s="58"/>
      <c r="CV18" s="58"/>
      <c r="CW18" s="58"/>
      <c r="CX18" s="58"/>
      <c r="CY18" s="5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</row>
    <row r="19" spans="1:153" ht="16.5" customHeight="1" x14ac:dyDescent="0.25">
      <c r="A19" s="100"/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47"/>
      <c r="Q19" s="47"/>
      <c r="R19" s="47"/>
      <c r="S19" s="47"/>
      <c r="T19" s="47"/>
      <c r="U19" s="47"/>
      <c r="V19" s="49"/>
      <c r="W19" s="49"/>
      <c r="X19" s="49"/>
      <c r="Y19" s="49"/>
      <c r="Z19" s="49"/>
      <c r="AA19" s="50"/>
      <c r="AB19" s="51"/>
      <c r="AC19" s="50"/>
      <c r="AD19" s="52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142" t="s">
        <v>56</v>
      </c>
      <c r="AP19" s="142"/>
      <c r="AQ19" s="142"/>
      <c r="AR19" s="58"/>
      <c r="AS19" s="58"/>
      <c r="AT19" s="21"/>
      <c r="AU19" s="21"/>
      <c r="AV19" s="21"/>
      <c r="AW19" s="21"/>
      <c r="AX19" s="21"/>
      <c r="AY19" s="60" t="s">
        <v>19</v>
      </c>
      <c r="AZ19" s="60" t="s">
        <v>20</v>
      </c>
      <c r="BA19" s="60" t="s">
        <v>21</v>
      </c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5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58"/>
      <c r="CV19" s="58"/>
      <c r="CW19" s="58"/>
      <c r="CX19" s="58"/>
      <c r="CY19" s="5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</row>
    <row r="20" spans="1:153" ht="16.5" customHeight="1" x14ac:dyDescent="0.25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47"/>
      <c r="Q20" s="47"/>
      <c r="R20" s="47"/>
      <c r="S20" s="47"/>
      <c r="T20" s="47"/>
      <c r="U20" s="47"/>
      <c r="V20" s="53"/>
      <c r="W20" s="53"/>
      <c r="X20" s="53"/>
      <c r="Y20" s="53"/>
      <c r="Z20" s="53"/>
      <c r="AA20" s="54"/>
      <c r="AB20" s="55"/>
      <c r="AC20" s="54"/>
      <c r="AD20" s="56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143">
        <f>SUM(G5:H14)</f>
        <v>0</v>
      </c>
      <c r="AP20" s="143"/>
      <c r="AQ20" s="143"/>
      <c r="AR20" s="58"/>
      <c r="AS20" s="58"/>
      <c r="AT20" s="38"/>
      <c r="AU20" s="38"/>
      <c r="AV20" s="38"/>
      <c r="AW20" s="38"/>
      <c r="AX20" s="38"/>
      <c r="AY20" s="48" t="s">
        <v>19</v>
      </c>
      <c r="AZ20" s="48" t="s">
        <v>20</v>
      </c>
      <c r="BA20" s="48" t="s">
        <v>21</v>
      </c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58"/>
      <c r="CV20" s="58"/>
      <c r="CW20" s="58"/>
      <c r="CX20" s="58"/>
      <c r="CY20" s="5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</row>
    <row r="21" spans="1:153" ht="16.5" customHeight="1" x14ac:dyDescent="0.25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47"/>
      <c r="Q21" s="47"/>
      <c r="R21" s="47"/>
      <c r="S21" s="47"/>
      <c r="T21" s="47"/>
      <c r="U21" s="47"/>
      <c r="V21" s="53"/>
      <c r="W21" s="53"/>
      <c r="X21" s="53"/>
      <c r="Y21" s="53"/>
      <c r="Z21" s="53"/>
      <c r="AA21" s="54"/>
      <c r="AB21" s="55"/>
      <c r="AC21" s="54"/>
      <c r="AD21" s="56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143"/>
      <c r="AP21" s="143"/>
      <c r="AQ21" s="143"/>
      <c r="AR21" s="58"/>
      <c r="AS21" s="58"/>
      <c r="AT21" s="38"/>
      <c r="AU21" s="38"/>
      <c r="AV21" s="38"/>
      <c r="AW21" s="38"/>
      <c r="AX21" s="38"/>
      <c r="AY21" s="58"/>
      <c r="AZ21" s="58"/>
      <c r="BA21" s="63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58"/>
      <c r="CV21" s="58"/>
      <c r="CW21" s="58"/>
      <c r="CX21" s="58"/>
      <c r="CY21" s="5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</row>
    <row r="22" spans="1:153" ht="16.5" customHeight="1" x14ac:dyDescent="0.25">
      <c r="A22" s="100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47"/>
      <c r="Q22" s="47"/>
      <c r="R22" s="47"/>
      <c r="S22" s="47"/>
      <c r="T22" s="47"/>
      <c r="U22" s="47"/>
      <c r="V22" s="53"/>
      <c r="W22" s="53"/>
      <c r="X22" s="53"/>
      <c r="Y22" s="53"/>
      <c r="Z22" s="53"/>
      <c r="AA22" s="54"/>
      <c r="AB22" s="55"/>
      <c r="AC22" s="54"/>
      <c r="AD22" s="56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144" t="s">
        <v>57</v>
      </c>
      <c r="AP22" s="144"/>
      <c r="AQ22" s="144"/>
      <c r="AR22" s="58"/>
      <c r="AS22" s="58"/>
      <c r="AT22" s="38"/>
      <c r="AU22" s="38"/>
      <c r="AV22" s="38"/>
      <c r="AW22" s="38"/>
      <c r="AX22" s="38"/>
      <c r="AY22" s="58"/>
      <c r="AZ22" s="58"/>
      <c r="BA22" s="63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58"/>
      <c r="CV22" s="58"/>
      <c r="CW22" s="58"/>
      <c r="CX22" s="58"/>
      <c r="CY22" s="5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</row>
    <row r="23" spans="1:153" ht="16.5" customHeight="1" x14ac:dyDescent="0.25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47"/>
      <c r="Q23" s="47"/>
      <c r="R23" s="47"/>
      <c r="S23" s="47"/>
      <c r="T23" s="47"/>
      <c r="U23" s="47"/>
      <c r="V23" s="53"/>
      <c r="W23" s="53"/>
      <c r="X23" s="53"/>
      <c r="Y23" s="53"/>
      <c r="Z23" s="53"/>
      <c r="AA23" s="54"/>
      <c r="AB23" s="55"/>
      <c r="AC23" s="54"/>
      <c r="AD23" s="56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144"/>
      <c r="AP23" s="144"/>
      <c r="AQ23" s="144"/>
      <c r="AR23" s="58"/>
      <c r="AS23" s="58"/>
      <c r="AT23" s="38"/>
      <c r="AU23" s="38"/>
      <c r="AV23" s="38"/>
      <c r="AW23" s="38"/>
      <c r="AX23" s="38"/>
      <c r="AY23" s="58"/>
      <c r="AZ23" s="58"/>
      <c r="BA23" s="63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58"/>
      <c r="CV23" s="58"/>
      <c r="CW23" s="58"/>
      <c r="CX23" s="58"/>
      <c r="CY23" s="5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</row>
    <row r="24" spans="1:153" ht="16.5" customHeight="1" x14ac:dyDescent="0.25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47"/>
      <c r="Q24" s="47"/>
      <c r="R24" s="47"/>
      <c r="S24" s="47"/>
      <c r="T24" s="47"/>
      <c r="U24" s="47"/>
      <c r="V24" s="53"/>
      <c r="W24" s="53"/>
      <c r="X24" s="53"/>
      <c r="Y24" s="53"/>
      <c r="Z24" s="53"/>
      <c r="AA24" s="54"/>
      <c r="AB24" s="55"/>
      <c r="AC24" s="54"/>
      <c r="AD24" s="56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143">
        <f>AO20+'J15'!AO24:AP25</f>
        <v>0</v>
      </c>
      <c r="AP24" s="143"/>
      <c r="AQ24" s="143"/>
      <c r="AR24" s="58"/>
      <c r="AS24" s="58"/>
      <c r="AT24" s="38"/>
      <c r="AU24" s="38"/>
      <c r="AV24" s="38"/>
      <c r="AW24" s="38"/>
      <c r="AX24" s="38"/>
      <c r="AY24" s="58"/>
      <c r="AZ24" s="58"/>
      <c r="BA24" s="63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</row>
    <row r="25" spans="1:153" ht="16.5" customHeight="1" x14ac:dyDescent="0.25">
      <c r="A25" s="100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47"/>
      <c r="Q25" s="47"/>
      <c r="R25" s="47"/>
      <c r="S25" s="47"/>
      <c r="T25" s="47"/>
      <c r="U25" s="47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143"/>
      <c r="AP25" s="143"/>
      <c r="AQ25" s="143"/>
      <c r="AR25" s="48"/>
      <c r="AS25" s="48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48"/>
      <c r="EW25" s="48"/>
    </row>
    <row r="26" spans="1:153" ht="16.5" customHeight="1" x14ac:dyDescent="0.25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47"/>
      <c r="Q26" s="47"/>
      <c r="R26" s="47"/>
      <c r="S26" s="47"/>
      <c r="T26" s="47"/>
      <c r="U26" s="47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162" t="s">
        <v>58</v>
      </c>
      <c r="AP26" s="162"/>
      <c r="AQ26" s="162"/>
      <c r="AR26" s="48"/>
      <c r="AS26" s="48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  <c r="EU26" s="48"/>
      <c r="EV26" s="48"/>
      <c r="EW26" s="48"/>
    </row>
    <row r="27" spans="1:153" ht="16.5" customHeight="1" x14ac:dyDescent="0.25">
      <c r="A27" s="100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47"/>
      <c r="Q27" s="47"/>
      <c r="R27" s="47"/>
      <c r="S27" s="47"/>
      <c r="T27" s="47"/>
      <c r="U27" s="47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162"/>
      <c r="AP27" s="162"/>
      <c r="AQ27" s="162"/>
      <c r="AR27" s="48"/>
      <c r="AS27" s="48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  <c r="EU27" s="48"/>
      <c r="EV27" s="48"/>
      <c r="EW27" s="48"/>
    </row>
    <row r="28" spans="1:153" ht="16.5" customHeight="1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47"/>
      <c r="Q28" s="47"/>
      <c r="R28" s="47"/>
      <c r="S28" s="47"/>
      <c r="T28" s="47"/>
      <c r="U28" s="47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146" t="str">
        <f>IF(AE5=0,"",SUM(AI5:AI24)/SUM(AE5:AE24)*2)</f>
        <v/>
      </c>
      <c r="AP28" s="146"/>
      <c r="AQ28" s="146"/>
      <c r="AR28" s="48"/>
      <c r="AS28" s="48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  <c r="EU28" s="48"/>
      <c r="EV28" s="48"/>
      <c r="EW28" s="48"/>
    </row>
    <row r="29" spans="1:153" ht="16.5" customHeight="1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47"/>
      <c r="Q29" s="47"/>
      <c r="R29" s="47"/>
      <c r="S29" s="47"/>
      <c r="T29" s="47"/>
      <c r="U29" s="47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146"/>
      <c r="AP29" s="146"/>
      <c r="AQ29" s="146"/>
      <c r="AR29" s="48"/>
      <c r="AS29" s="48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  <c r="EU29" s="48"/>
      <c r="EV29" s="48"/>
      <c r="EW29" s="48"/>
    </row>
    <row r="30" spans="1:153" ht="16.5" customHeight="1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47"/>
      <c r="Q30" s="47"/>
      <c r="R30" s="47"/>
      <c r="S30" s="47"/>
      <c r="T30" s="47"/>
      <c r="U30" s="47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48"/>
      <c r="AS30" s="48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  <c r="EU30" s="48"/>
      <c r="EV30" s="48"/>
      <c r="EW30" s="48"/>
    </row>
    <row r="31" spans="1:153" ht="16.5" customHeigh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48"/>
      <c r="AS31" s="48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/>
      <c r="EU31" s="48"/>
      <c r="EV31" s="48"/>
      <c r="EW31" s="48"/>
    </row>
    <row r="32" spans="1:153" ht="16.5" customHeight="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48"/>
      <c r="AS32" s="48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48"/>
      <c r="EW32" s="48"/>
    </row>
    <row r="33" spans="1:153" ht="16.5" customHeight="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48"/>
      <c r="AS33" s="48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</row>
    <row r="34" spans="1:153" ht="16.5" customHeight="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48"/>
      <c r="AS34" s="48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48"/>
      <c r="EW34" s="48"/>
    </row>
    <row r="35" spans="1:153" ht="16.5" customHeight="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48"/>
      <c r="AS35" s="48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</row>
    <row r="36" spans="1:153" ht="16.5" customHeight="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48"/>
      <c r="AS36" s="48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</row>
  </sheetData>
  <mergeCells count="129">
    <mergeCell ref="O1:T2"/>
    <mergeCell ref="I1:N2"/>
    <mergeCell ref="A1:H2"/>
    <mergeCell ref="AO19:AQ19"/>
    <mergeCell ref="AO20:AQ21"/>
    <mergeCell ref="AO22:AQ23"/>
    <mergeCell ref="AO24:AQ25"/>
    <mergeCell ref="AO26:AQ27"/>
    <mergeCell ref="AO28:AQ29"/>
    <mergeCell ref="AK3:AK4"/>
    <mergeCell ref="AO3:AQ3"/>
    <mergeCell ref="AL3:AN3"/>
    <mergeCell ref="AJ3:AJ4"/>
    <mergeCell ref="AI3:AI4"/>
    <mergeCell ref="O11:R11"/>
    <mergeCell ref="O10:R10"/>
    <mergeCell ref="O9:R9"/>
    <mergeCell ref="O8:R8"/>
    <mergeCell ref="O7:R7"/>
    <mergeCell ref="B5:F5"/>
    <mergeCell ref="I6:M6"/>
    <mergeCell ref="I5:M5"/>
    <mergeCell ref="V5:Z5"/>
    <mergeCell ref="V1:AQ2"/>
    <mergeCell ref="BB3:BB4"/>
    <mergeCell ref="BN3:BP3"/>
    <mergeCell ref="BK3:BM3"/>
    <mergeCell ref="BI3:BI4"/>
    <mergeCell ref="BH3:BH4"/>
    <mergeCell ref="BG3:BG4"/>
    <mergeCell ref="BF3:BF4"/>
    <mergeCell ref="BE3:BE4"/>
    <mergeCell ref="BD3:BD4"/>
    <mergeCell ref="CN3:CP3"/>
    <mergeCell ref="CK3:CM3"/>
    <mergeCell ref="AT12:AX12"/>
    <mergeCell ref="AT11:AX11"/>
    <mergeCell ref="AT10:AX10"/>
    <mergeCell ref="AT9:AX9"/>
    <mergeCell ref="AT8:AX8"/>
    <mergeCell ref="AT7:AX7"/>
    <mergeCell ref="CJ1:CJ3"/>
    <mergeCell ref="CI1:CI3"/>
    <mergeCell ref="CH1:CH3"/>
    <mergeCell ref="CG1:CG3"/>
    <mergeCell ref="CF1:CF3"/>
    <mergeCell ref="CE1:CE3"/>
    <mergeCell ref="AT1:BP2"/>
    <mergeCell ref="AT3:AX4"/>
    <mergeCell ref="AZ3:BA4"/>
    <mergeCell ref="AY3:AY4"/>
    <mergeCell ref="BJ3:BJ4"/>
    <mergeCell ref="CD1:CD3"/>
    <mergeCell ref="CC1:CC3"/>
    <mergeCell ref="CB1:CB3"/>
    <mergeCell ref="AT6:AX6"/>
    <mergeCell ref="AT5:AX5"/>
    <mergeCell ref="A3:A4"/>
    <mergeCell ref="B3:F4"/>
    <mergeCell ref="H3:H4"/>
    <mergeCell ref="G3:G4"/>
    <mergeCell ref="I3:M4"/>
    <mergeCell ref="AC3:AC4"/>
    <mergeCell ref="B6:F6"/>
    <mergeCell ref="B12:F12"/>
    <mergeCell ref="B11:F11"/>
    <mergeCell ref="B10:F10"/>
    <mergeCell ref="B9:F9"/>
    <mergeCell ref="B8:F8"/>
    <mergeCell ref="B7:F7"/>
    <mergeCell ref="I12:M12"/>
    <mergeCell ref="I11:M11"/>
    <mergeCell ref="I10:M10"/>
    <mergeCell ref="I9:M9"/>
    <mergeCell ref="S11:T11"/>
    <mergeCell ref="S10:T10"/>
    <mergeCell ref="S9:T9"/>
    <mergeCell ref="S8:T8"/>
    <mergeCell ref="S7:T7"/>
    <mergeCell ref="S6:T6"/>
    <mergeCell ref="S5:T5"/>
    <mergeCell ref="A15:O30"/>
    <mergeCell ref="B14:F14"/>
    <mergeCell ref="B13:F13"/>
    <mergeCell ref="I14:M14"/>
    <mergeCell ref="I13:M13"/>
    <mergeCell ref="AH3:AH4"/>
    <mergeCell ref="AG3:AG4"/>
    <mergeCell ref="AF3:AF4"/>
    <mergeCell ref="AE3:AE4"/>
    <mergeCell ref="AD3:AD4"/>
    <mergeCell ref="V6:Z6"/>
    <mergeCell ref="N3:N4"/>
    <mergeCell ref="V3:Z4"/>
    <mergeCell ref="AA3:AB4"/>
    <mergeCell ref="S3:T4"/>
    <mergeCell ref="O6:R6"/>
    <mergeCell ref="O5:R5"/>
    <mergeCell ref="O3:R4"/>
    <mergeCell ref="I8:M8"/>
    <mergeCell ref="I7:M7"/>
    <mergeCell ref="V12:Z12"/>
    <mergeCell ref="V11:Z11"/>
    <mergeCell ref="V10:Z10"/>
    <mergeCell ref="V9:Z9"/>
    <mergeCell ref="V18:Z18"/>
    <mergeCell ref="V17:Z17"/>
    <mergeCell ref="V16:Z16"/>
    <mergeCell ref="V15:Z15"/>
    <mergeCell ref="V14:Z14"/>
    <mergeCell ref="V13:Z13"/>
    <mergeCell ref="V8:Z8"/>
    <mergeCell ref="V7:Z7"/>
    <mergeCell ref="CA1:CA3"/>
    <mergeCell ref="BZ1:BZ3"/>
    <mergeCell ref="BY1:BY3"/>
    <mergeCell ref="BX1:BX3"/>
    <mergeCell ref="BW1:BW3"/>
    <mergeCell ref="BV1:BV3"/>
    <mergeCell ref="BU1:BU3"/>
    <mergeCell ref="BT1:BT3"/>
    <mergeCell ref="BS1:BS3"/>
    <mergeCell ref="AT18:AX18"/>
    <mergeCell ref="AT17:AX17"/>
    <mergeCell ref="AT16:AX16"/>
    <mergeCell ref="AT15:AX15"/>
    <mergeCell ref="AT14:AX14"/>
    <mergeCell ref="AT13:AX13"/>
    <mergeCell ref="BC3:BC4"/>
  </mergeCells>
  <conditionalFormatting sqref="AA5:AA24">
    <cfRule type="cellIs" dxfId="44" priority="3" operator="lessThan">
      <formula>0</formula>
    </cfRule>
    <cfRule type="cellIs" dxfId="43" priority="4" operator="greaterThan">
      <formula>0</formula>
    </cfRule>
  </conditionalFormatting>
  <conditionalFormatting sqref="AB5:AB24">
    <cfRule type="cellIs" dxfId="42" priority="1" operator="equal">
      <formula>"q"</formula>
    </cfRule>
    <cfRule type="cellIs" dxfId="41" priority="2" operator="equal">
      <formula>"p"</formula>
    </cfRule>
  </conditionalFormatting>
  <dataValidations count="2">
    <dataValidation type="list" allowBlank="1" showInputMessage="1" showErrorMessage="1" sqref="I12:M14 B12:F14">
      <formula1>Lesclubs</formula1>
    </dataValidation>
    <dataValidation type="list" allowBlank="1" showInputMessage="1" showErrorMessage="1" sqref="B5:F11 I5:M11">
      <formula1>Lesengagés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R36"/>
  <sheetViews>
    <sheetView workbookViewId="0">
      <selection sqref="A1:H2"/>
    </sheetView>
  </sheetViews>
  <sheetFormatPr baseColWidth="10" defaultRowHeight="16.5" customHeight="1" x14ac:dyDescent="0.25"/>
  <cols>
    <col min="1" max="14" width="5.42578125" style="2" customWidth="1"/>
    <col min="15" max="18" width="6.7109375" style="2" customWidth="1"/>
    <col min="19" max="43" width="5.42578125" style="2" customWidth="1"/>
    <col min="44" max="45" width="5.42578125" style="3" hidden="1" customWidth="1"/>
    <col min="46" max="68" width="5.42578125" style="2" hidden="1" customWidth="1"/>
    <col min="69" max="70" width="26.28515625" style="3" hidden="1" customWidth="1"/>
    <col min="71" max="94" width="5.42578125" style="3" hidden="1" customWidth="1"/>
    <col min="95" max="95" width="38.85546875" style="3" hidden="1" customWidth="1"/>
    <col min="96" max="96" width="22.28515625" style="3" hidden="1" customWidth="1"/>
    <col min="97" max="97" width="5.42578125" style="3" hidden="1" customWidth="1"/>
    <col min="98" max="98" width="38.85546875" style="3" hidden="1" customWidth="1"/>
    <col min="99" max="210" width="5.42578125" style="3" customWidth="1"/>
    <col min="211" max="215" width="5.42578125" style="2" customWidth="1"/>
    <col min="216" max="378" width="5.42578125" style="1" customWidth="1"/>
    <col min="379" max="382" width="11" style="1"/>
  </cols>
  <sheetData>
    <row r="1" spans="1:153" ht="16.5" customHeight="1" thickTop="1" x14ac:dyDescent="0.25">
      <c r="A1" s="158" t="str">
        <f>'J01'!A1:C2</f>
        <v>Nom du Championnat</v>
      </c>
      <c r="B1" s="159"/>
      <c r="C1" s="159"/>
      <c r="D1" s="159"/>
      <c r="E1" s="159"/>
      <c r="F1" s="159"/>
      <c r="G1" s="159"/>
      <c r="H1" s="159"/>
      <c r="I1" s="134" t="str">
        <f>'J01'!H1:K2</f>
        <v>2016-2017</v>
      </c>
      <c r="J1" s="135"/>
      <c r="K1" s="135"/>
      <c r="L1" s="135"/>
      <c r="M1" s="135"/>
      <c r="N1" s="136"/>
      <c r="O1" s="130" t="s">
        <v>43</v>
      </c>
      <c r="P1" s="130"/>
      <c r="Q1" s="130"/>
      <c r="R1" s="130"/>
      <c r="S1" s="130"/>
      <c r="T1" s="131"/>
      <c r="U1" s="24"/>
      <c r="V1" s="153" t="s">
        <v>2</v>
      </c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48"/>
      <c r="AS1" s="48"/>
      <c r="AT1" s="129" t="s">
        <v>2</v>
      </c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48"/>
      <c r="BR1" s="48"/>
      <c r="BS1" s="95" t="s">
        <v>13</v>
      </c>
      <c r="BT1" s="95" t="s">
        <v>14</v>
      </c>
      <c r="BU1" s="95" t="s">
        <v>13</v>
      </c>
      <c r="BV1" s="95" t="s">
        <v>14</v>
      </c>
      <c r="BW1" s="95" t="s">
        <v>13</v>
      </c>
      <c r="BX1" s="95" t="s">
        <v>14</v>
      </c>
      <c r="BY1" s="95" t="s">
        <v>13</v>
      </c>
      <c r="BZ1" s="95" t="s">
        <v>14</v>
      </c>
      <c r="CA1" s="95" t="s">
        <v>13</v>
      </c>
      <c r="CB1" s="95" t="s">
        <v>14</v>
      </c>
      <c r="CC1" s="95" t="s">
        <v>13</v>
      </c>
      <c r="CD1" s="95" t="s">
        <v>14</v>
      </c>
      <c r="CE1" s="95" t="s">
        <v>13</v>
      </c>
      <c r="CF1" s="95" t="s">
        <v>14</v>
      </c>
      <c r="CG1" s="95" t="s">
        <v>13</v>
      </c>
      <c r="CH1" s="95" t="s">
        <v>14</v>
      </c>
      <c r="CI1" s="95" t="s">
        <v>13</v>
      </c>
      <c r="CJ1" s="95" t="s">
        <v>14</v>
      </c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  <c r="DO1" s="48"/>
      <c r="DP1" s="48"/>
      <c r="DQ1" s="48"/>
      <c r="DR1" s="48"/>
      <c r="DS1" s="48"/>
      <c r="DT1" s="48"/>
      <c r="DU1" s="48"/>
      <c r="DV1" s="48"/>
      <c r="DW1" s="48"/>
      <c r="DX1" s="48"/>
      <c r="DY1" s="48"/>
      <c r="DZ1" s="48"/>
      <c r="EA1" s="48"/>
      <c r="EB1" s="48"/>
      <c r="EC1" s="48"/>
      <c r="ED1" s="48"/>
      <c r="EE1" s="48"/>
      <c r="EF1" s="48"/>
      <c r="EG1" s="48"/>
      <c r="EH1" s="48"/>
      <c r="EI1" s="48"/>
      <c r="EJ1" s="48"/>
      <c r="EK1" s="48"/>
      <c r="EL1" s="48"/>
      <c r="EM1" s="48"/>
      <c r="EN1" s="48"/>
      <c r="EO1" s="48"/>
      <c r="EP1" s="48"/>
      <c r="EQ1" s="48"/>
      <c r="ER1" s="48"/>
      <c r="ES1" s="48"/>
      <c r="ET1" s="48"/>
      <c r="EU1" s="48"/>
      <c r="EV1" s="48"/>
      <c r="EW1" s="48"/>
    </row>
    <row r="2" spans="1:153" ht="16.5" customHeight="1" thickBot="1" x14ac:dyDescent="0.3">
      <c r="A2" s="160"/>
      <c r="B2" s="161"/>
      <c r="C2" s="161"/>
      <c r="D2" s="161"/>
      <c r="E2" s="161"/>
      <c r="F2" s="161"/>
      <c r="G2" s="161"/>
      <c r="H2" s="161"/>
      <c r="I2" s="137"/>
      <c r="J2" s="138"/>
      <c r="K2" s="138"/>
      <c r="L2" s="138"/>
      <c r="M2" s="138"/>
      <c r="N2" s="139"/>
      <c r="O2" s="132"/>
      <c r="P2" s="132"/>
      <c r="Q2" s="132"/>
      <c r="R2" s="132"/>
      <c r="S2" s="132"/>
      <c r="T2" s="133"/>
      <c r="U2" s="2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48"/>
      <c r="AS2" s="48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48"/>
      <c r="BR2" s="48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  <c r="CH2" s="95"/>
      <c r="CI2" s="95"/>
      <c r="CJ2" s="95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</row>
    <row r="3" spans="1:153" ht="16.5" customHeight="1" thickTop="1" x14ac:dyDescent="0.25">
      <c r="A3" s="119" t="s">
        <v>3</v>
      </c>
      <c r="B3" s="120" t="s">
        <v>4</v>
      </c>
      <c r="C3" s="120"/>
      <c r="D3" s="120"/>
      <c r="E3" s="120"/>
      <c r="F3" s="120"/>
      <c r="G3" s="120" t="s">
        <v>5</v>
      </c>
      <c r="H3" s="120" t="s">
        <v>5</v>
      </c>
      <c r="I3" s="120" t="s">
        <v>4</v>
      </c>
      <c r="J3" s="120"/>
      <c r="K3" s="120"/>
      <c r="L3" s="120"/>
      <c r="M3" s="120"/>
      <c r="N3" s="106" t="s">
        <v>3</v>
      </c>
      <c r="O3" s="116" t="s">
        <v>54</v>
      </c>
      <c r="P3" s="117"/>
      <c r="Q3" s="117"/>
      <c r="R3" s="111"/>
      <c r="S3" s="111" t="s">
        <v>55</v>
      </c>
      <c r="T3" s="112"/>
      <c r="U3" s="24"/>
      <c r="V3" s="102" t="s">
        <v>4</v>
      </c>
      <c r="W3" s="102"/>
      <c r="X3" s="102"/>
      <c r="Y3" s="102"/>
      <c r="Z3" s="107"/>
      <c r="AA3" s="104" t="s">
        <v>6</v>
      </c>
      <c r="AB3" s="109"/>
      <c r="AC3" s="121" t="s">
        <v>32</v>
      </c>
      <c r="AD3" s="104" t="s">
        <v>8</v>
      </c>
      <c r="AE3" s="102" t="s">
        <v>9</v>
      </c>
      <c r="AF3" s="102" t="s">
        <v>10</v>
      </c>
      <c r="AG3" s="102" t="s">
        <v>11</v>
      </c>
      <c r="AH3" s="102" t="s">
        <v>3</v>
      </c>
      <c r="AI3" s="102" t="s">
        <v>15</v>
      </c>
      <c r="AJ3" s="102" t="s">
        <v>16</v>
      </c>
      <c r="AK3" s="109" t="s">
        <v>12</v>
      </c>
      <c r="AL3" s="147" t="s">
        <v>13</v>
      </c>
      <c r="AM3" s="102"/>
      <c r="AN3" s="107"/>
      <c r="AO3" s="104" t="s">
        <v>14</v>
      </c>
      <c r="AP3" s="102"/>
      <c r="AQ3" s="102"/>
      <c r="AR3" s="48"/>
      <c r="AS3" s="48"/>
      <c r="AT3" s="99" t="s">
        <v>4</v>
      </c>
      <c r="AU3" s="99"/>
      <c r="AV3" s="99"/>
      <c r="AW3" s="99"/>
      <c r="AX3" s="99"/>
      <c r="AY3" s="99" t="s">
        <v>7</v>
      </c>
      <c r="AZ3" s="99" t="s">
        <v>6</v>
      </c>
      <c r="BA3" s="99"/>
      <c r="BB3" s="99" t="s">
        <v>7</v>
      </c>
      <c r="BC3" s="99" t="s">
        <v>8</v>
      </c>
      <c r="BD3" s="99" t="s">
        <v>9</v>
      </c>
      <c r="BE3" s="99" t="s">
        <v>10</v>
      </c>
      <c r="BF3" s="99" t="s">
        <v>11</v>
      </c>
      <c r="BG3" s="99" t="s">
        <v>3</v>
      </c>
      <c r="BH3" s="99" t="s">
        <v>15</v>
      </c>
      <c r="BI3" s="99" t="s">
        <v>16</v>
      </c>
      <c r="BJ3" s="99" t="s">
        <v>12</v>
      </c>
      <c r="BK3" s="99" t="s">
        <v>13</v>
      </c>
      <c r="BL3" s="99"/>
      <c r="BM3" s="99"/>
      <c r="BN3" s="99" t="s">
        <v>14</v>
      </c>
      <c r="BO3" s="99"/>
      <c r="BP3" s="99"/>
      <c r="BQ3" s="48"/>
      <c r="BR3" s="48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128" t="s">
        <v>13</v>
      </c>
      <c r="CL3" s="128"/>
      <c r="CM3" s="128"/>
      <c r="CN3" s="128" t="s">
        <v>14</v>
      </c>
      <c r="CO3" s="128"/>
      <c r="CP3" s="12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</row>
    <row r="4" spans="1:153" ht="16.5" customHeight="1" thickBot="1" x14ac:dyDescent="0.3">
      <c r="A4" s="119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06"/>
      <c r="O4" s="116"/>
      <c r="P4" s="117"/>
      <c r="Q4" s="117"/>
      <c r="R4" s="111"/>
      <c r="S4" s="111"/>
      <c r="T4" s="112"/>
      <c r="U4" s="24"/>
      <c r="V4" s="103"/>
      <c r="W4" s="103"/>
      <c r="X4" s="103"/>
      <c r="Y4" s="103"/>
      <c r="Z4" s="108"/>
      <c r="AA4" s="105"/>
      <c r="AB4" s="110"/>
      <c r="AC4" s="122"/>
      <c r="AD4" s="105"/>
      <c r="AE4" s="103"/>
      <c r="AF4" s="103"/>
      <c r="AG4" s="103"/>
      <c r="AH4" s="103"/>
      <c r="AI4" s="103"/>
      <c r="AJ4" s="103"/>
      <c r="AK4" s="110"/>
      <c r="AL4" s="40" t="s">
        <v>10</v>
      </c>
      <c r="AM4" s="41" t="s">
        <v>11</v>
      </c>
      <c r="AN4" s="42" t="s">
        <v>3</v>
      </c>
      <c r="AO4" s="43" t="s">
        <v>10</v>
      </c>
      <c r="AP4" s="41" t="s">
        <v>11</v>
      </c>
      <c r="AQ4" s="41" t="s">
        <v>3</v>
      </c>
      <c r="AR4" s="48"/>
      <c r="AS4" s="48" t="s">
        <v>7</v>
      </c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4" t="s">
        <v>10</v>
      </c>
      <c r="BL4" s="4" t="s">
        <v>11</v>
      </c>
      <c r="BM4" s="4" t="s">
        <v>3</v>
      </c>
      <c r="BN4" s="4" t="s">
        <v>10</v>
      </c>
      <c r="BO4" s="4" t="s">
        <v>11</v>
      </c>
      <c r="BP4" s="46" t="s">
        <v>3</v>
      </c>
      <c r="BQ4" s="44" t="s">
        <v>17</v>
      </c>
      <c r="BR4" s="44" t="s">
        <v>17</v>
      </c>
      <c r="BS4" s="44" t="s">
        <v>3</v>
      </c>
      <c r="BT4" s="44" t="s">
        <v>3</v>
      </c>
      <c r="BU4" s="44" t="s">
        <v>8</v>
      </c>
      <c r="BV4" s="44" t="s">
        <v>8</v>
      </c>
      <c r="BW4" s="44" t="s">
        <v>18</v>
      </c>
      <c r="BX4" s="44" t="s">
        <v>18</v>
      </c>
      <c r="BY4" s="44" t="s">
        <v>9</v>
      </c>
      <c r="BZ4" s="44" t="s">
        <v>9</v>
      </c>
      <c r="CA4" s="44" t="s">
        <v>10</v>
      </c>
      <c r="CB4" s="44" t="s">
        <v>10</v>
      </c>
      <c r="CC4" s="44" t="s">
        <v>11</v>
      </c>
      <c r="CD4" s="44" t="s">
        <v>11</v>
      </c>
      <c r="CE4" s="44" t="s">
        <v>3</v>
      </c>
      <c r="CF4" s="44" t="s">
        <v>3</v>
      </c>
      <c r="CG4" s="44" t="s">
        <v>15</v>
      </c>
      <c r="CH4" s="44" t="s">
        <v>15</v>
      </c>
      <c r="CI4" s="44" t="s">
        <v>16</v>
      </c>
      <c r="CJ4" s="44" t="s">
        <v>16</v>
      </c>
      <c r="CK4" s="44" t="s">
        <v>10</v>
      </c>
      <c r="CL4" s="44" t="s">
        <v>11</v>
      </c>
      <c r="CM4" s="44" t="s">
        <v>3</v>
      </c>
      <c r="CN4" s="44" t="s">
        <v>10</v>
      </c>
      <c r="CO4" s="44" t="s">
        <v>11</v>
      </c>
      <c r="CP4" s="45" t="s">
        <v>3</v>
      </c>
      <c r="CQ4" s="44" t="s">
        <v>4</v>
      </c>
      <c r="CR4" s="44" t="s">
        <v>17</v>
      </c>
      <c r="CS4" s="44" t="s">
        <v>7</v>
      </c>
      <c r="CT4" s="44" t="s">
        <v>4</v>
      </c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</row>
    <row r="5" spans="1:153" ht="16.5" customHeight="1" thickTop="1" x14ac:dyDescent="0.25">
      <c r="A5" s="72"/>
      <c r="B5" s="118"/>
      <c r="C5" s="118"/>
      <c r="D5" s="118"/>
      <c r="E5" s="118"/>
      <c r="F5" s="118"/>
      <c r="G5" s="20"/>
      <c r="H5" s="20"/>
      <c r="I5" s="118"/>
      <c r="J5" s="118"/>
      <c r="K5" s="118"/>
      <c r="L5" s="118"/>
      <c r="M5" s="118"/>
      <c r="N5" s="71"/>
      <c r="O5" s="113"/>
      <c r="P5" s="114"/>
      <c r="Q5" s="114"/>
      <c r="R5" s="115"/>
      <c r="S5" s="126"/>
      <c r="T5" s="127"/>
      <c r="U5" s="24"/>
      <c r="V5" s="151" t="str">
        <f t="shared" ref="V5:V18" si="0">VLOOKUP(AR5,$AS$5:$AX$18,2,0)</f>
        <v>Equipe 01</v>
      </c>
      <c r="W5" s="151"/>
      <c r="X5" s="151"/>
      <c r="Y5" s="151"/>
      <c r="Z5" s="152"/>
      <c r="AA5" s="76">
        <f t="shared" ref="AA5:AA18" si="1">VLOOKUP(V5,$AT$5:$BP$18,7,0)</f>
        <v>0</v>
      </c>
      <c r="AB5" s="77" t="str">
        <f t="shared" ref="AB5:AB18" si="2">VLOOKUP(V5,$AT$5:$BP$18,8,0)</f>
        <v>u</v>
      </c>
      <c r="AC5" s="78">
        <v>1</v>
      </c>
      <c r="AD5" s="79">
        <f t="shared" ref="AD5:AD18" si="3">VLOOKUP(V5,$AT$5:$BP$18,10,0)</f>
        <v>0</v>
      </c>
      <c r="AE5" s="80">
        <f t="shared" ref="AE5:AE18" si="4">VLOOKUP(V5,$AT$5:$BP$18,11,0)</f>
        <v>0</v>
      </c>
      <c r="AF5" s="80">
        <f t="shared" ref="AF5:AF18" si="5">VLOOKUP(V5,$AT$5:$BP$18,12,0)</f>
        <v>0</v>
      </c>
      <c r="AG5" s="80">
        <f t="shared" ref="AG5:AG18" si="6">VLOOKUP(V5,$AT$5:$BP$18,13,0)</f>
        <v>0</v>
      </c>
      <c r="AH5" s="80">
        <f t="shared" ref="AH5:AH18" si="7">VLOOKUP(V5,$AT$5:$BP$18,14,0)</f>
        <v>0</v>
      </c>
      <c r="AI5" s="80">
        <f t="shared" ref="AI5:AI18" si="8">VLOOKUP(V5,$AT$5:$BP$18,15,0)</f>
        <v>0</v>
      </c>
      <c r="AJ5" s="80">
        <f t="shared" ref="AJ5:AJ18" si="9">VLOOKUP(V5,$AT$5:$BP$18,16,0)</f>
        <v>0</v>
      </c>
      <c r="AK5" s="81">
        <f t="shared" ref="AK5:AK18" si="10">VLOOKUP(V5,$AT$5:$BP$18,17,0)</f>
        <v>0</v>
      </c>
      <c r="AL5" s="82">
        <f t="shared" ref="AL5:AL18" si="11">VLOOKUP(V5,$AT$5:$BP$18,18,0)</f>
        <v>0</v>
      </c>
      <c r="AM5" s="80">
        <f t="shared" ref="AM5:AM18" si="12">VLOOKUP(V5,$AT$5:$BP$18,19,0)</f>
        <v>0</v>
      </c>
      <c r="AN5" s="83">
        <f>VLOOKUP(V5,$AT$5:$BP$18,20,0)</f>
        <v>0</v>
      </c>
      <c r="AO5" s="76">
        <f t="shared" ref="AO5:AO18" si="13">VLOOKUP(V5,$AT$5:$BP$18,21,0)</f>
        <v>0</v>
      </c>
      <c r="AP5" s="80">
        <f>VLOOKUP(V5,$AT$5:$BP$18,22,0)</f>
        <v>0</v>
      </c>
      <c r="AQ5" s="80">
        <f t="shared" ref="AQ5:AQ18" si="14">VLOOKUP(V5,$AT$5:$BP$18,23,0)</f>
        <v>0</v>
      </c>
      <c r="AR5" s="48">
        <v>1</v>
      </c>
      <c r="AS5" s="48">
        <f>BB5</f>
        <v>1</v>
      </c>
      <c r="AT5" s="155" t="str">
        <f>'J01'!AT5:AX5</f>
        <v>Equipe 01</v>
      </c>
      <c r="AU5" s="156"/>
      <c r="AV5" s="156"/>
      <c r="AW5" s="156"/>
      <c r="AX5" s="157"/>
      <c r="AY5" s="4">
        <f t="shared" ref="AY5:AY18" si="15">RANK(BQ5,$BQ$5:$BQ$18)</f>
        <v>1</v>
      </c>
      <c r="AZ5" s="4">
        <f>'J16'!AY5-AY5</f>
        <v>0</v>
      </c>
      <c r="BA5" s="5" t="str">
        <f>IF(AY5&gt;'J16'!AY5,'J16'!$BA$20,IF(AY5='J16'!AY5,'J16'!$AZ$20,IF(AY5&lt;'J16'!AY5,'J16'!$AY$20)))</f>
        <v>u</v>
      </c>
      <c r="BB5" s="4">
        <f>RANK(BR5,$BR$5:$BR$18)</f>
        <v>1</v>
      </c>
      <c r="BC5" s="4">
        <f>SUMPRODUCT(($B$5:$F$14=AT5)*($BW$5:$BW$14))+SUMPRODUCT(($I$5:$M$14=AT5)*($BX$5:$BX$14))+'J16'!BC5</f>
        <v>0</v>
      </c>
      <c r="BD5" s="4">
        <f>SUMPRODUCT(($B$5:$F$14=AT5)*($BY$5:$BY$14))+SUMPRODUCT(($I$5:$M$14=AT5)*($BZ$5:$BZ$14))+'J16'!BD5</f>
        <v>0</v>
      </c>
      <c r="BE5" s="4">
        <f>SUMPRODUCT(($B$5:$F$14=AT5)*($CA$5:$CA$14))+SUMPRODUCT(($I$5:$M$14=AT5)*($CB$5:$CB$14))+'J16'!BE5</f>
        <v>0</v>
      </c>
      <c r="BF5" s="4">
        <f>SUMPRODUCT(($B$5:$F$14=AT5)*($CC$5:$CC$14))+SUMPRODUCT(($I$5:$M$14=AT5)*($CD$5:$CD$14))+'J16'!BF5</f>
        <v>0</v>
      </c>
      <c r="BG5" s="4">
        <f>SUMPRODUCT(($B$5:$F$14=AT5)*($CE$5:$CE$14))+SUMPRODUCT(($I$5:$M$14=AT5)*($CF$5:$CF$14))+'J16'!BG5</f>
        <v>0</v>
      </c>
      <c r="BH5" s="4">
        <f>SUMPRODUCT(($B$5:$F$14=AT5)*($CG$5:$CG$14))+SUMPRODUCT(($I$5:$M$14=AT5)*($CH$5:$CH$14))+'J16'!BH5</f>
        <v>0</v>
      </c>
      <c r="BI5" s="4">
        <f>SUMPRODUCT(($B$5:$F$14=AT5)*($CI$5:$CI$14))+SUMPRODUCT(($I$5:$M$14=AT5)*($CJ$5:$CJ$14))+'J16'!BI5</f>
        <v>0</v>
      </c>
      <c r="BJ5" s="4">
        <f>BH5-BI5</f>
        <v>0</v>
      </c>
      <c r="BK5" s="4">
        <f>SUMPRODUCT(($B$5:$F$14=AT5)*($CK$5:$CK$14))+'J16'!BK5</f>
        <v>0</v>
      </c>
      <c r="BL5" s="4">
        <f>SUMPRODUCT(($B$5:$F$14=AT5)*($CL$5:$CL$14))+'J16'!BL5</f>
        <v>0</v>
      </c>
      <c r="BM5" s="4">
        <f>SUMPRODUCT(($B$5:$F$14=AT5)*($CM$5:$CM$14))+'J16'!BM5</f>
        <v>0</v>
      </c>
      <c r="BN5" s="4">
        <f>SUMPRODUCT(($I$5:$M$14=AT5)*($CN$5:$CN$14))+'J16'!BN5</f>
        <v>0</v>
      </c>
      <c r="BO5" s="4">
        <f>SUMPRODUCT(($I$5:$M$14=AT5)*($CO$5:$CO$14))+'J16'!BO5</f>
        <v>0</v>
      </c>
      <c r="BP5" s="46">
        <f>SUMPRODUCT(($I$5:$M$14=AT5)*($CP$5:$CP$14))+'J16'!BP5</f>
        <v>0</v>
      </c>
      <c r="BQ5" s="44">
        <f>SUM(BC5*1000+(BJ5)/100+(BH5)/1000)</f>
        <v>0</v>
      </c>
      <c r="BR5" s="64">
        <f>BQ5+0.0000014</f>
        <v>1.3999999999999999E-6</v>
      </c>
      <c r="BS5" s="44">
        <f>A5</f>
        <v>0</v>
      </c>
      <c r="BT5" s="44">
        <f>N5</f>
        <v>0</v>
      </c>
      <c r="BU5" s="44">
        <f>IF(G5="",0,IF(G5&gt;H5,3,IF(G5=H5,1,IF(G5&lt;H5,0))))</f>
        <v>0</v>
      </c>
      <c r="BV5" s="44">
        <f>IF(H5="",0,IF(H5&gt;G5,3,IF(H5=G5,1,IF(H5&lt;G5,0))))</f>
        <v>0</v>
      </c>
      <c r="BW5" s="44">
        <f>BU5-BS5</f>
        <v>0</v>
      </c>
      <c r="BX5" s="44">
        <f>BV5-BT5</f>
        <v>0</v>
      </c>
      <c r="BY5" s="44">
        <f>IF(G5="",0,1)</f>
        <v>0</v>
      </c>
      <c r="BZ5" s="44">
        <f>IF(H5="",0,1)</f>
        <v>0</v>
      </c>
      <c r="CA5" s="44" t="b">
        <f>IF(G5&lt;&gt;"",IF(G5&gt;H5,1))</f>
        <v>0</v>
      </c>
      <c r="CB5" s="44" t="b">
        <f>IF(H5&lt;&gt;"",IF(H5&gt;G5,1))</f>
        <v>0</v>
      </c>
      <c r="CC5" s="44" t="b">
        <f>IF(G5&lt;&gt;"",IF(G5=H5,1))</f>
        <v>0</v>
      </c>
      <c r="CD5" s="44" t="b">
        <f>IF(H5&lt;&gt;"",IF(H5=G5,1))</f>
        <v>0</v>
      </c>
      <c r="CE5" s="44" t="b">
        <f>IF(G5&lt;&gt;"",IF(G5&lt;H5,1))</f>
        <v>0</v>
      </c>
      <c r="CF5" s="44" t="b">
        <f>IF(H5&lt;&gt;"",IF(H5&lt;G5,1))</f>
        <v>0</v>
      </c>
      <c r="CG5" s="44">
        <f>G5</f>
        <v>0</v>
      </c>
      <c r="CH5" s="44">
        <f>H5</f>
        <v>0</v>
      </c>
      <c r="CI5" s="44">
        <f>H5</f>
        <v>0</v>
      </c>
      <c r="CJ5" s="44">
        <f>G5</f>
        <v>0</v>
      </c>
      <c r="CK5" s="44" t="b">
        <f>IF(G5&lt;&gt;"",IF(G5&gt;H5,1))</f>
        <v>0</v>
      </c>
      <c r="CL5" s="44" t="b">
        <f>IF(G5&lt;&gt;"",IF(G5=H5,1))</f>
        <v>0</v>
      </c>
      <c r="CM5" s="44" t="b">
        <f>IF(G5&lt;&gt;"",IF(G5&lt;H5,1))</f>
        <v>0</v>
      </c>
      <c r="CN5" s="44" t="b">
        <f>IF(H5&lt;&gt;"",IF(H5&gt;G5,1))</f>
        <v>0</v>
      </c>
      <c r="CO5" s="44" t="b">
        <f>IF(H5&lt;&gt;"",IF(H5=G5,1))</f>
        <v>0</v>
      </c>
      <c r="CP5" s="45" t="b">
        <f>IF(H5&lt;&gt;"",IF(H5&lt;G5,1))</f>
        <v>0</v>
      </c>
      <c r="CQ5" s="44" t="str">
        <f t="shared" ref="CQ5:CQ18" si="16">VLOOKUP(AR5,$AS$5:$AX$18,2,0)</f>
        <v>Equipe 01</v>
      </c>
      <c r="CR5" s="44">
        <f t="shared" ref="CR5:CR18" si="17">VLOOKUP(CQ5,$AT$5:$BQ$18,24,0)</f>
        <v>0</v>
      </c>
      <c r="CS5" s="44">
        <f t="shared" ref="CS5:CS18" si="18">RANK(CR5,$CR$5:$CR$18)</f>
        <v>1</v>
      </c>
      <c r="CT5" s="44" t="str">
        <f>AT5</f>
        <v>Equipe 01</v>
      </c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</row>
    <row r="6" spans="1:153" ht="16.5" customHeight="1" x14ac:dyDescent="0.25">
      <c r="A6" s="72"/>
      <c r="B6" s="118"/>
      <c r="C6" s="118"/>
      <c r="D6" s="118"/>
      <c r="E6" s="118"/>
      <c r="F6" s="118"/>
      <c r="G6" s="20"/>
      <c r="H6" s="20"/>
      <c r="I6" s="118"/>
      <c r="J6" s="118"/>
      <c r="K6" s="118"/>
      <c r="L6" s="118"/>
      <c r="M6" s="118"/>
      <c r="N6" s="71"/>
      <c r="O6" s="113"/>
      <c r="P6" s="114"/>
      <c r="Q6" s="114"/>
      <c r="R6" s="115"/>
      <c r="S6" s="126"/>
      <c r="T6" s="127"/>
      <c r="U6" s="24"/>
      <c r="V6" s="93" t="str">
        <f t="shared" si="0"/>
        <v>Equipe 02</v>
      </c>
      <c r="W6" s="93"/>
      <c r="X6" s="93"/>
      <c r="Y6" s="93"/>
      <c r="Z6" s="94"/>
      <c r="AA6" s="84">
        <f t="shared" si="1"/>
        <v>0</v>
      </c>
      <c r="AB6" s="85" t="str">
        <f t="shared" si="2"/>
        <v>u</v>
      </c>
      <c r="AC6" s="86">
        <f>IF(CR6=CR5,CS5,CS6)</f>
        <v>1</v>
      </c>
      <c r="AD6" s="87">
        <f t="shared" si="3"/>
        <v>0</v>
      </c>
      <c r="AE6" s="88">
        <f t="shared" si="4"/>
        <v>0</v>
      </c>
      <c r="AF6" s="88">
        <f t="shared" si="5"/>
        <v>0</v>
      </c>
      <c r="AG6" s="88">
        <f t="shared" si="6"/>
        <v>0</v>
      </c>
      <c r="AH6" s="88">
        <f t="shared" si="7"/>
        <v>0</v>
      </c>
      <c r="AI6" s="88">
        <f t="shared" si="8"/>
        <v>0</v>
      </c>
      <c r="AJ6" s="88">
        <f t="shared" si="9"/>
        <v>0</v>
      </c>
      <c r="AK6" s="89">
        <f t="shared" si="10"/>
        <v>0</v>
      </c>
      <c r="AL6" s="90">
        <f t="shared" si="11"/>
        <v>0</v>
      </c>
      <c r="AM6" s="88">
        <f t="shared" si="12"/>
        <v>0</v>
      </c>
      <c r="AN6" s="91">
        <f t="shared" ref="AN6:AN18" si="19">VLOOKUP(V6,$AT$5:$BP$18,20,0)</f>
        <v>0</v>
      </c>
      <c r="AO6" s="84">
        <f t="shared" si="13"/>
        <v>0</v>
      </c>
      <c r="AP6" s="88">
        <f t="shared" ref="AP6:AP18" si="20">VLOOKUP(V6,$AT$5:$BP$18,22,0)</f>
        <v>0</v>
      </c>
      <c r="AQ6" s="88">
        <f t="shared" si="14"/>
        <v>0</v>
      </c>
      <c r="AR6" s="48">
        <v>2</v>
      </c>
      <c r="AS6" s="48">
        <f t="shared" ref="AS6:AS18" si="21">BB6</f>
        <v>2</v>
      </c>
      <c r="AT6" s="155" t="str">
        <f>'J01'!AT6:AX6</f>
        <v>Equipe 02</v>
      </c>
      <c r="AU6" s="156"/>
      <c r="AV6" s="156"/>
      <c r="AW6" s="156"/>
      <c r="AX6" s="157"/>
      <c r="AY6" s="4">
        <f t="shared" si="15"/>
        <v>1</v>
      </c>
      <c r="AZ6" s="15">
        <f>'J16'!AY6-AY6</f>
        <v>0</v>
      </c>
      <c r="BA6" s="5" t="str">
        <f>IF(AY6&gt;'J16'!AY6,'J16'!$BA$20,IF(AY6='J16'!AY6,'J16'!$AZ$20,IF(AY6&lt;'J16'!AY6,'J16'!$AY$20)))</f>
        <v>u</v>
      </c>
      <c r="BB6" s="22">
        <f t="shared" ref="BB6:BB18" si="22">RANK(BR6,$BR$5:$BR$18)</f>
        <v>2</v>
      </c>
      <c r="BC6" s="15">
        <f>SUMPRODUCT(($B$5:$F$14=AT6)*($BW$5:$BW$14))+SUMPRODUCT(($I$5:$M$14=AT6)*($BX$5:$BX$14))+'J16'!BC6</f>
        <v>0</v>
      </c>
      <c r="BD6" s="15">
        <f>SUMPRODUCT(($B$5:$F$14=AT6)*($BY$5:$BY$14))+SUMPRODUCT(($I$5:$M$14=AT6)*($BZ$5:$BZ$14))+'J16'!BD6</f>
        <v>0</v>
      </c>
      <c r="BE6" s="15">
        <f>SUMPRODUCT(($B$5:$F$14=AT6)*($CA$5:$CA$14))+SUMPRODUCT(($I$5:$M$14=AT6)*($CB$5:$CB$14))+'J16'!BE6</f>
        <v>0</v>
      </c>
      <c r="BF6" s="15">
        <f>SUMPRODUCT(($B$5:$F$14=AT6)*($CC$5:$CC$14))+SUMPRODUCT(($I$5:$M$14=AT6)*($CD$5:$CD$14))+'J16'!BF6</f>
        <v>0</v>
      </c>
      <c r="BG6" s="15">
        <f>SUMPRODUCT(($B$5:$F$14=AT6)*($CE$5:$CE$14))+SUMPRODUCT(($I$5:$M$14=AT6)*($CF$5:$CF$14))+'J16'!BG6</f>
        <v>0</v>
      </c>
      <c r="BH6" s="15">
        <f>SUMPRODUCT(($B$5:$F$14=AT6)*($CG$5:$CG$14))+SUMPRODUCT(($I$5:$M$14=AT6)*($CH$5:$CH$14))+'J16'!BH6</f>
        <v>0</v>
      </c>
      <c r="BI6" s="15">
        <f>SUMPRODUCT(($B$5:$F$14=AT6)*($CI$5:$CI$14))+SUMPRODUCT(($I$5:$M$14=AT6)*($CJ$5:$CJ$14))+'J16'!BI6</f>
        <v>0</v>
      </c>
      <c r="BJ6" s="6">
        <f t="shared" ref="BJ6:BJ18" si="23">BH6-BI6</f>
        <v>0</v>
      </c>
      <c r="BK6" s="15">
        <f>SUMPRODUCT(($B$5:$F$14=AT6)*($CK$5:$CK$14))+'J16'!BK6</f>
        <v>0</v>
      </c>
      <c r="BL6" s="15">
        <f>SUMPRODUCT(($B$5:$F$14=AT6)*($CL$5:$CL$14))+'J16'!BL6</f>
        <v>0</v>
      </c>
      <c r="BM6" s="15">
        <f>SUMPRODUCT(($B$5:$F$14=AT6)*($CM$5:$CM$14))+'J16'!BM6</f>
        <v>0</v>
      </c>
      <c r="BN6" s="15">
        <f>SUMPRODUCT(($I$5:$M$14=AT6)*($CN$5:$CN$14))+'J16'!BN6</f>
        <v>0</v>
      </c>
      <c r="BO6" s="15">
        <f>SUMPRODUCT(($I$5:$M$14=AT6)*($CO$5:$CO$14))+'J16'!BO6</f>
        <v>0</v>
      </c>
      <c r="BP6" s="46">
        <f>SUMPRODUCT(($I$5:$M$14=AT6)*($CP$5:$CP$14))+'J16'!BP6</f>
        <v>0</v>
      </c>
      <c r="BQ6" s="44">
        <f t="shared" ref="BQ6:BQ18" si="24">SUM(BC6*1000+(BJ6)/100+(BH6)/1000)</f>
        <v>0</v>
      </c>
      <c r="BR6" s="64">
        <f>BQ6+0.0000013</f>
        <v>1.3E-6</v>
      </c>
      <c r="BS6" s="44">
        <f t="shared" ref="BS6:BS14" si="25">A6</f>
        <v>0</v>
      </c>
      <c r="BT6" s="44">
        <f t="shared" ref="BT6:BT14" si="26">N6</f>
        <v>0</v>
      </c>
      <c r="BU6" s="44">
        <f t="shared" ref="BU6:BU14" si="27">IF(G6="",0,IF(G6&gt;H6,3,IF(G6=H6,1,IF(G6&lt;H6,0))))</f>
        <v>0</v>
      </c>
      <c r="BV6" s="44">
        <f t="shared" ref="BV6:BV14" si="28">IF(H6="",0,IF(H6&gt;G6,3,IF(H6=G6,1,IF(H6&lt;G6,0))))</f>
        <v>0</v>
      </c>
      <c r="BW6" s="44">
        <f t="shared" ref="BW6:BW14" si="29">BU6-BS6</f>
        <v>0</v>
      </c>
      <c r="BX6" s="44">
        <f t="shared" ref="BX6:BX14" si="30">BV6-BT6</f>
        <v>0</v>
      </c>
      <c r="BY6" s="44">
        <f t="shared" ref="BY6:BY14" si="31">IF(G6="",0,1)</f>
        <v>0</v>
      </c>
      <c r="BZ6" s="44">
        <f t="shared" ref="BZ6:BZ14" si="32">IF(H6="",0,1)</f>
        <v>0</v>
      </c>
      <c r="CA6" s="44" t="b">
        <f t="shared" ref="CA6:CA14" si="33">IF(G6&lt;&gt;"",IF(G6&gt;H6,1))</f>
        <v>0</v>
      </c>
      <c r="CB6" s="44" t="b">
        <f t="shared" ref="CB6:CB14" si="34">IF(H6&lt;&gt;"",IF(H6&gt;G6,1))</f>
        <v>0</v>
      </c>
      <c r="CC6" s="44" t="b">
        <f t="shared" ref="CC6:CC14" si="35">IF(G6&lt;&gt;"",IF(G6=H6,1))</f>
        <v>0</v>
      </c>
      <c r="CD6" s="44" t="b">
        <f t="shared" ref="CD6:CD14" si="36">IF(H6&lt;&gt;"",IF(H6=G6,1))</f>
        <v>0</v>
      </c>
      <c r="CE6" s="44" t="b">
        <f t="shared" ref="CE6:CE14" si="37">IF(G6&lt;&gt;"",IF(G6&lt;H6,1))</f>
        <v>0</v>
      </c>
      <c r="CF6" s="44" t="b">
        <f t="shared" ref="CF6:CF14" si="38">IF(H6&lt;&gt;"",IF(H6&lt;G6,1))</f>
        <v>0</v>
      </c>
      <c r="CG6" s="44">
        <f t="shared" ref="CG6:CG14" si="39">G6</f>
        <v>0</v>
      </c>
      <c r="CH6" s="44">
        <f t="shared" ref="CH6:CH14" si="40">H6</f>
        <v>0</v>
      </c>
      <c r="CI6" s="44">
        <f t="shared" ref="CI6:CI14" si="41">H6</f>
        <v>0</v>
      </c>
      <c r="CJ6" s="44">
        <f t="shared" ref="CJ6:CJ14" si="42">G6</f>
        <v>0</v>
      </c>
      <c r="CK6" s="44" t="b">
        <f t="shared" ref="CK6:CK14" si="43">IF(G6&lt;&gt;"",IF(G6&gt;H6,1))</f>
        <v>0</v>
      </c>
      <c r="CL6" s="44" t="b">
        <f t="shared" ref="CL6:CL14" si="44">IF(G6&lt;&gt;"",IF(G6=H6,1))</f>
        <v>0</v>
      </c>
      <c r="CM6" s="44" t="b">
        <f t="shared" ref="CM6:CM14" si="45">IF(G6&lt;&gt;"",IF(G6&lt;H6,1))</f>
        <v>0</v>
      </c>
      <c r="CN6" s="44" t="b">
        <f t="shared" ref="CN6:CN14" si="46">IF(H6&lt;&gt;"",IF(H6&gt;G6,1))</f>
        <v>0</v>
      </c>
      <c r="CO6" s="44" t="b">
        <f t="shared" ref="CO6:CO14" si="47">IF(H6&lt;&gt;"",IF(H6=G6,1))</f>
        <v>0</v>
      </c>
      <c r="CP6" s="45" t="b">
        <f t="shared" ref="CP6:CP14" si="48">IF(H6&lt;&gt;"",IF(H6&lt;G6,1))</f>
        <v>0</v>
      </c>
      <c r="CQ6" s="44" t="str">
        <f t="shared" si="16"/>
        <v>Equipe 02</v>
      </c>
      <c r="CR6" s="44">
        <f t="shared" si="17"/>
        <v>0</v>
      </c>
      <c r="CS6" s="44">
        <f t="shared" si="18"/>
        <v>1</v>
      </c>
      <c r="CT6" s="44" t="str">
        <f t="shared" ref="CT6:CT18" si="49">AT6</f>
        <v>Equipe 02</v>
      </c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</row>
    <row r="7" spans="1:153" ht="16.5" customHeight="1" x14ac:dyDescent="0.25">
      <c r="A7" s="72"/>
      <c r="B7" s="118"/>
      <c r="C7" s="118"/>
      <c r="D7" s="118"/>
      <c r="E7" s="118"/>
      <c r="F7" s="118"/>
      <c r="G7" s="20"/>
      <c r="H7" s="20"/>
      <c r="I7" s="118"/>
      <c r="J7" s="118"/>
      <c r="K7" s="118"/>
      <c r="L7" s="118"/>
      <c r="M7" s="118"/>
      <c r="N7" s="71"/>
      <c r="O7" s="113"/>
      <c r="P7" s="114"/>
      <c r="Q7" s="114"/>
      <c r="R7" s="115"/>
      <c r="S7" s="126"/>
      <c r="T7" s="127"/>
      <c r="U7" s="24"/>
      <c r="V7" s="93" t="str">
        <f t="shared" si="0"/>
        <v>Equipe 03</v>
      </c>
      <c r="W7" s="93"/>
      <c r="X7" s="93"/>
      <c r="Y7" s="93"/>
      <c r="Z7" s="94"/>
      <c r="AA7" s="84">
        <f t="shared" si="1"/>
        <v>0</v>
      </c>
      <c r="AB7" s="85" t="str">
        <f t="shared" si="2"/>
        <v>u</v>
      </c>
      <c r="AC7" s="86">
        <f t="shared" ref="AC7:AC18" si="50">IF(CR7=CR6,CS6,CS7)</f>
        <v>1</v>
      </c>
      <c r="AD7" s="87">
        <f t="shared" si="3"/>
        <v>0</v>
      </c>
      <c r="AE7" s="88">
        <f t="shared" si="4"/>
        <v>0</v>
      </c>
      <c r="AF7" s="88">
        <f t="shared" si="5"/>
        <v>0</v>
      </c>
      <c r="AG7" s="88">
        <f t="shared" si="6"/>
        <v>0</v>
      </c>
      <c r="AH7" s="88">
        <f t="shared" si="7"/>
        <v>0</v>
      </c>
      <c r="AI7" s="88">
        <f t="shared" si="8"/>
        <v>0</v>
      </c>
      <c r="AJ7" s="88">
        <f t="shared" si="9"/>
        <v>0</v>
      </c>
      <c r="AK7" s="89">
        <f t="shared" si="10"/>
        <v>0</v>
      </c>
      <c r="AL7" s="90">
        <f t="shared" si="11"/>
        <v>0</v>
      </c>
      <c r="AM7" s="88">
        <f t="shared" si="12"/>
        <v>0</v>
      </c>
      <c r="AN7" s="91">
        <f t="shared" si="19"/>
        <v>0</v>
      </c>
      <c r="AO7" s="84">
        <f t="shared" si="13"/>
        <v>0</v>
      </c>
      <c r="AP7" s="88">
        <f t="shared" si="20"/>
        <v>0</v>
      </c>
      <c r="AQ7" s="88">
        <f t="shared" si="14"/>
        <v>0</v>
      </c>
      <c r="AR7" s="48">
        <v>3</v>
      </c>
      <c r="AS7" s="48">
        <f t="shared" si="21"/>
        <v>3</v>
      </c>
      <c r="AT7" s="155" t="str">
        <f>'J01'!AT7:AX7</f>
        <v>Equipe 03</v>
      </c>
      <c r="AU7" s="156"/>
      <c r="AV7" s="156"/>
      <c r="AW7" s="156"/>
      <c r="AX7" s="157"/>
      <c r="AY7" s="4">
        <f t="shared" si="15"/>
        <v>1</v>
      </c>
      <c r="AZ7" s="15">
        <f>'J16'!AY7-AY7</f>
        <v>0</v>
      </c>
      <c r="BA7" s="5" t="str">
        <f>IF(AY7&gt;'J16'!AY7,'J16'!$BA$20,IF(AY7='J16'!AY7,'J16'!$AZ$20,IF(AY7&lt;'J16'!AY7,'J16'!$AY$20)))</f>
        <v>u</v>
      </c>
      <c r="BB7" s="22">
        <f t="shared" si="22"/>
        <v>3</v>
      </c>
      <c r="BC7" s="15">
        <f>SUMPRODUCT(($B$5:$F$14=AT7)*($BW$5:$BW$14))+SUMPRODUCT(($I$5:$M$14=AT7)*($BX$5:$BX$14))+'J16'!BC7</f>
        <v>0</v>
      </c>
      <c r="BD7" s="15">
        <f>SUMPRODUCT(($B$5:$F$14=AT7)*($BY$5:$BY$14))+SUMPRODUCT(($I$5:$M$14=AT7)*($BZ$5:$BZ$14))+'J16'!BD7</f>
        <v>0</v>
      </c>
      <c r="BE7" s="15">
        <f>SUMPRODUCT(($B$5:$F$14=AT7)*($CA$5:$CA$14))+SUMPRODUCT(($I$5:$M$14=AT7)*($CB$5:$CB$14))+'J16'!BE7</f>
        <v>0</v>
      </c>
      <c r="BF7" s="15">
        <f>SUMPRODUCT(($B$5:$F$14=AT7)*($CC$5:$CC$14))+SUMPRODUCT(($I$5:$M$14=AT7)*($CD$5:$CD$14))+'J16'!BF7</f>
        <v>0</v>
      </c>
      <c r="BG7" s="15">
        <f>SUMPRODUCT(($B$5:$F$14=AT7)*($CE$5:$CE$14))+SUMPRODUCT(($I$5:$M$14=AT7)*($CF$5:$CF$14))+'J16'!BG7</f>
        <v>0</v>
      </c>
      <c r="BH7" s="15">
        <f>SUMPRODUCT(($B$5:$F$14=AT7)*($CG$5:$CG$14))+SUMPRODUCT(($I$5:$M$14=AT7)*($CH$5:$CH$14))+'J16'!BH7</f>
        <v>0</v>
      </c>
      <c r="BI7" s="15">
        <f>SUMPRODUCT(($B$5:$F$14=AT7)*($CI$5:$CI$14))+SUMPRODUCT(($I$5:$M$14=AT7)*($CJ$5:$CJ$14))+'J16'!BI7</f>
        <v>0</v>
      </c>
      <c r="BJ7" s="6">
        <f t="shared" si="23"/>
        <v>0</v>
      </c>
      <c r="BK7" s="15">
        <f>SUMPRODUCT(($B$5:$F$14=AT7)*($CK$5:$CK$14))+'J16'!BK7</f>
        <v>0</v>
      </c>
      <c r="BL7" s="15">
        <f>SUMPRODUCT(($B$5:$F$14=AT7)*($CL$5:$CL$14))+'J16'!BL7</f>
        <v>0</v>
      </c>
      <c r="BM7" s="15">
        <f>SUMPRODUCT(($B$5:$F$14=AT7)*($CM$5:$CM$14))+'J16'!BM7</f>
        <v>0</v>
      </c>
      <c r="BN7" s="15">
        <f>SUMPRODUCT(($I$5:$M$14=AT7)*($CN$5:$CN$14))+'J16'!BN7</f>
        <v>0</v>
      </c>
      <c r="BO7" s="15">
        <f>SUMPRODUCT(($I$5:$M$14=AT7)*($CO$5:$CO$14))+'J16'!BO7</f>
        <v>0</v>
      </c>
      <c r="BP7" s="46">
        <f>SUMPRODUCT(($I$5:$M$14=AT7)*($CP$5:$CP$14))+'J16'!BP7</f>
        <v>0</v>
      </c>
      <c r="BQ7" s="44">
        <f t="shared" si="24"/>
        <v>0</v>
      </c>
      <c r="BR7" s="64">
        <f>BQ7+0.0000012</f>
        <v>1.1999999999999999E-6</v>
      </c>
      <c r="BS7" s="44">
        <f t="shared" si="25"/>
        <v>0</v>
      </c>
      <c r="BT7" s="44">
        <f t="shared" si="26"/>
        <v>0</v>
      </c>
      <c r="BU7" s="44">
        <f t="shared" si="27"/>
        <v>0</v>
      </c>
      <c r="BV7" s="44">
        <f t="shared" si="28"/>
        <v>0</v>
      </c>
      <c r="BW7" s="44">
        <f t="shared" si="29"/>
        <v>0</v>
      </c>
      <c r="BX7" s="44">
        <f t="shared" si="30"/>
        <v>0</v>
      </c>
      <c r="BY7" s="44">
        <f t="shared" si="31"/>
        <v>0</v>
      </c>
      <c r="BZ7" s="44">
        <f t="shared" si="32"/>
        <v>0</v>
      </c>
      <c r="CA7" s="44" t="b">
        <f t="shared" si="33"/>
        <v>0</v>
      </c>
      <c r="CB7" s="44" t="b">
        <f t="shared" si="34"/>
        <v>0</v>
      </c>
      <c r="CC7" s="44" t="b">
        <f t="shared" si="35"/>
        <v>0</v>
      </c>
      <c r="CD7" s="44" t="b">
        <f t="shared" si="36"/>
        <v>0</v>
      </c>
      <c r="CE7" s="44" t="b">
        <f t="shared" si="37"/>
        <v>0</v>
      </c>
      <c r="CF7" s="44" t="b">
        <f t="shared" si="38"/>
        <v>0</v>
      </c>
      <c r="CG7" s="44">
        <f t="shared" si="39"/>
        <v>0</v>
      </c>
      <c r="CH7" s="44">
        <f t="shared" si="40"/>
        <v>0</v>
      </c>
      <c r="CI7" s="44">
        <f t="shared" si="41"/>
        <v>0</v>
      </c>
      <c r="CJ7" s="44">
        <f t="shared" si="42"/>
        <v>0</v>
      </c>
      <c r="CK7" s="44" t="b">
        <f t="shared" si="43"/>
        <v>0</v>
      </c>
      <c r="CL7" s="44" t="b">
        <f t="shared" si="44"/>
        <v>0</v>
      </c>
      <c r="CM7" s="44" t="b">
        <f t="shared" si="45"/>
        <v>0</v>
      </c>
      <c r="CN7" s="44" t="b">
        <f t="shared" si="46"/>
        <v>0</v>
      </c>
      <c r="CO7" s="44" t="b">
        <f t="shared" si="47"/>
        <v>0</v>
      </c>
      <c r="CP7" s="45" t="b">
        <f t="shared" si="48"/>
        <v>0</v>
      </c>
      <c r="CQ7" s="44" t="str">
        <f t="shared" si="16"/>
        <v>Equipe 03</v>
      </c>
      <c r="CR7" s="44">
        <f t="shared" si="17"/>
        <v>0</v>
      </c>
      <c r="CS7" s="44">
        <f t="shared" si="18"/>
        <v>1</v>
      </c>
      <c r="CT7" s="44" t="str">
        <f t="shared" si="49"/>
        <v>Equipe 03</v>
      </c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</row>
    <row r="8" spans="1:153" ht="16.5" customHeight="1" x14ac:dyDescent="0.25">
      <c r="A8" s="72"/>
      <c r="B8" s="118"/>
      <c r="C8" s="118"/>
      <c r="D8" s="118"/>
      <c r="E8" s="118"/>
      <c r="F8" s="118"/>
      <c r="G8" s="20"/>
      <c r="H8" s="20"/>
      <c r="I8" s="118"/>
      <c r="J8" s="118"/>
      <c r="K8" s="118"/>
      <c r="L8" s="118"/>
      <c r="M8" s="118"/>
      <c r="N8" s="71"/>
      <c r="O8" s="113"/>
      <c r="P8" s="114"/>
      <c r="Q8" s="114"/>
      <c r="R8" s="115"/>
      <c r="S8" s="126"/>
      <c r="T8" s="127"/>
      <c r="U8" s="24"/>
      <c r="V8" s="93" t="str">
        <f t="shared" si="0"/>
        <v>Equipe 04</v>
      </c>
      <c r="W8" s="93"/>
      <c r="X8" s="93"/>
      <c r="Y8" s="93"/>
      <c r="Z8" s="94"/>
      <c r="AA8" s="84">
        <f t="shared" si="1"/>
        <v>0</v>
      </c>
      <c r="AB8" s="85" t="str">
        <f t="shared" si="2"/>
        <v>u</v>
      </c>
      <c r="AC8" s="86">
        <f t="shared" si="50"/>
        <v>1</v>
      </c>
      <c r="AD8" s="87">
        <f t="shared" si="3"/>
        <v>0</v>
      </c>
      <c r="AE8" s="88">
        <f t="shared" si="4"/>
        <v>0</v>
      </c>
      <c r="AF8" s="88">
        <f t="shared" si="5"/>
        <v>0</v>
      </c>
      <c r="AG8" s="88">
        <f t="shared" si="6"/>
        <v>0</v>
      </c>
      <c r="AH8" s="88">
        <f t="shared" si="7"/>
        <v>0</v>
      </c>
      <c r="AI8" s="88">
        <f t="shared" si="8"/>
        <v>0</v>
      </c>
      <c r="AJ8" s="88">
        <f t="shared" si="9"/>
        <v>0</v>
      </c>
      <c r="AK8" s="89">
        <f t="shared" si="10"/>
        <v>0</v>
      </c>
      <c r="AL8" s="90">
        <f t="shared" si="11"/>
        <v>0</v>
      </c>
      <c r="AM8" s="88">
        <f t="shared" si="12"/>
        <v>0</v>
      </c>
      <c r="AN8" s="91">
        <f t="shared" si="19"/>
        <v>0</v>
      </c>
      <c r="AO8" s="84">
        <f t="shared" si="13"/>
        <v>0</v>
      </c>
      <c r="AP8" s="88">
        <f t="shared" si="20"/>
        <v>0</v>
      </c>
      <c r="AQ8" s="88">
        <f t="shared" si="14"/>
        <v>0</v>
      </c>
      <c r="AR8" s="48">
        <v>4</v>
      </c>
      <c r="AS8" s="48">
        <f t="shared" si="21"/>
        <v>4</v>
      </c>
      <c r="AT8" s="155" t="str">
        <f>'J01'!AT8:AX8</f>
        <v>Equipe 04</v>
      </c>
      <c r="AU8" s="156"/>
      <c r="AV8" s="156"/>
      <c r="AW8" s="156"/>
      <c r="AX8" s="157"/>
      <c r="AY8" s="4">
        <f t="shared" si="15"/>
        <v>1</v>
      </c>
      <c r="AZ8" s="15">
        <f>'J16'!AY8-AY8</f>
        <v>0</v>
      </c>
      <c r="BA8" s="5" t="str">
        <f>IF(AY8&gt;'J16'!AY8,'J16'!$BA$20,IF(AY8='J16'!AY8,'J16'!$AZ$20,IF(AY8&lt;'J16'!AY8,'J16'!$AY$20)))</f>
        <v>u</v>
      </c>
      <c r="BB8" s="22">
        <f t="shared" si="22"/>
        <v>4</v>
      </c>
      <c r="BC8" s="15">
        <f>SUMPRODUCT(($B$5:$F$14=AT8)*($BW$5:$BW$14))+SUMPRODUCT(($I$5:$M$14=AT8)*($BX$5:$BX$14))+'J16'!BC8</f>
        <v>0</v>
      </c>
      <c r="BD8" s="15">
        <f>SUMPRODUCT(($B$5:$F$14=AT8)*($BY$5:$BY$14))+SUMPRODUCT(($I$5:$M$14=AT8)*($BZ$5:$BZ$14))+'J16'!BD8</f>
        <v>0</v>
      </c>
      <c r="BE8" s="15">
        <f>SUMPRODUCT(($B$5:$F$14=AT8)*($CA$5:$CA$14))+SUMPRODUCT(($I$5:$M$14=AT8)*($CB$5:$CB$14))+'J16'!BE8</f>
        <v>0</v>
      </c>
      <c r="BF8" s="15">
        <f>SUMPRODUCT(($B$5:$F$14=AT8)*($CC$5:$CC$14))+SUMPRODUCT(($I$5:$M$14=AT8)*($CD$5:$CD$14))+'J16'!BF8</f>
        <v>0</v>
      </c>
      <c r="BG8" s="15">
        <f>SUMPRODUCT(($B$5:$F$14=AT8)*($CE$5:$CE$14))+SUMPRODUCT(($I$5:$M$14=AT8)*($CF$5:$CF$14))+'J16'!BG8</f>
        <v>0</v>
      </c>
      <c r="BH8" s="15">
        <f>SUMPRODUCT(($B$5:$F$14=AT8)*($CG$5:$CG$14))+SUMPRODUCT(($I$5:$M$14=AT8)*($CH$5:$CH$14))+'J16'!BH8</f>
        <v>0</v>
      </c>
      <c r="BI8" s="15">
        <f>SUMPRODUCT(($B$5:$F$14=AT8)*($CI$5:$CI$14))+SUMPRODUCT(($I$5:$M$14=AT8)*($CJ$5:$CJ$14))+'J16'!BI8</f>
        <v>0</v>
      </c>
      <c r="BJ8" s="6">
        <f t="shared" si="23"/>
        <v>0</v>
      </c>
      <c r="BK8" s="15">
        <f>SUMPRODUCT(($B$5:$F$14=AT8)*($CK$5:$CK$14))+'J16'!BK8</f>
        <v>0</v>
      </c>
      <c r="BL8" s="15">
        <f>SUMPRODUCT(($B$5:$F$14=AT8)*($CL$5:$CL$14))+'J16'!BL8</f>
        <v>0</v>
      </c>
      <c r="BM8" s="15">
        <f>SUMPRODUCT(($B$5:$F$14=AT8)*($CM$5:$CM$14))+'J16'!BM8</f>
        <v>0</v>
      </c>
      <c r="BN8" s="15">
        <f>SUMPRODUCT(($I$5:$M$14=AT8)*($CN$5:$CN$14))+'J16'!BN8</f>
        <v>0</v>
      </c>
      <c r="BO8" s="15">
        <f>SUMPRODUCT(($I$5:$M$14=AT8)*($CO$5:$CO$14))+'J16'!BO8</f>
        <v>0</v>
      </c>
      <c r="BP8" s="46">
        <f>SUMPRODUCT(($I$5:$M$14=AT8)*($CP$5:$CP$14))+'J16'!BP8</f>
        <v>0</v>
      </c>
      <c r="BQ8" s="44">
        <f t="shared" si="24"/>
        <v>0</v>
      </c>
      <c r="BR8" s="64">
        <f>BQ8+0.0000011</f>
        <v>1.1000000000000001E-6</v>
      </c>
      <c r="BS8" s="44">
        <f t="shared" si="25"/>
        <v>0</v>
      </c>
      <c r="BT8" s="44">
        <f t="shared" si="26"/>
        <v>0</v>
      </c>
      <c r="BU8" s="44">
        <f t="shared" si="27"/>
        <v>0</v>
      </c>
      <c r="BV8" s="44">
        <f t="shared" si="28"/>
        <v>0</v>
      </c>
      <c r="BW8" s="44">
        <f t="shared" si="29"/>
        <v>0</v>
      </c>
      <c r="BX8" s="44">
        <f t="shared" si="30"/>
        <v>0</v>
      </c>
      <c r="BY8" s="44">
        <f t="shared" si="31"/>
        <v>0</v>
      </c>
      <c r="BZ8" s="44">
        <f t="shared" si="32"/>
        <v>0</v>
      </c>
      <c r="CA8" s="44" t="b">
        <f t="shared" si="33"/>
        <v>0</v>
      </c>
      <c r="CB8" s="44" t="b">
        <f t="shared" si="34"/>
        <v>0</v>
      </c>
      <c r="CC8" s="44" t="b">
        <f t="shared" si="35"/>
        <v>0</v>
      </c>
      <c r="CD8" s="44" t="b">
        <f t="shared" si="36"/>
        <v>0</v>
      </c>
      <c r="CE8" s="44" t="b">
        <f t="shared" si="37"/>
        <v>0</v>
      </c>
      <c r="CF8" s="44" t="b">
        <f t="shared" si="38"/>
        <v>0</v>
      </c>
      <c r="CG8" s="44">
        <f t="shared" si="39"/>
        <v>0</v>
      </c>
      <c r="CH8" s="44">
        <f t="shared" si="40"/>
        <v>0</v>
      </c>
      <c r="CI8" s="44">
        <f t="shared" si="41"/>
        <v>0</v>
      </c>
      <c r="CJ8" s="44">
        <f t="shared" si="42"/>
        <v>0</v>
      </c>
      <c r="CK8" s="44" t="b">
        <f t="shared" si="43"/>
        <v>0</v>
      </c>
      <c r="CL8" s="44" t="b">
        <f t="shared" si="44"/>
        <v>0</v>
      </c>
      <c r="CM8" s="44" t="b">
        <f t="shared" si="45"/>
        <v>0</v>
      </c>
      <c r="CN8" s="44" t="b">
        <f t="shared" si="46"/>
        <v>0</v>
      </c>
      <c r="CO8" s="44" t="b">
        <f t="shared" si="47"/>
        <v>0</v>
      </c>
      <c r="CP8" s="45" t="b">
        <f t="shared" si="48"/>
        <v>0</v>
      </c>
      <c r="CQ8" s="44" t="str">
        <f t="shared" si="16"/>
        <v>Equipe 04</v>
      </c>
      <c r="CR8" s="44">
        <f t="shared" si="17"/>
        <v>0</v>
      </c>
      <c r="CS8" s="44">
        <f t="shared" si="18"/>
        <v>1</v>
      </c>
      <c r="CT8" s="44" t="str">
        <f t="shared" si="49"/>
        <v>Equipe 04</v>
      </c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</row>
    <row r="9" spans="1:153" ht="16.5" customHeight="1" x14ac:dyDescent="0.25">
      <c r="A9" s="72"/>
      <c r="B9" s="118"/>
      <c r="C9" s="118"/>
      <c r="D9" s="118"/>
      <c r="E9" s="118"/>
      <c r="F9" s="118"/>
      <c r="G9" s="20"/>
      <c r="H9" s="20"/>
      <c r="I9" s="118"/>
      <c r="J9" s="118"/>
      <c r="K9" s="118"/>
      <c r="L9" s="118"/>
      <c r="M9" s="118"/>
      <c r="N9" s="71"/>
      <c r="O9" s="113"/>
      <c r="P9" s="114"/>
      <c r="Q9" s="114"/>
      <c r="R9" s="115"/>
      <c r="S9" s="126"/>
      <c r="T9" s="127"/>
      <c r="U9" s="24"/>
      <c r="V9" s="93" t="str">
        <f t="shared" si="0"/>
        <v>Equipe 05</v>
      </c>
      <c r="W9" s="93"/>
      <c r="X9" s="93"/>
      <c r="Y9" s="93"/>
      <c r="Z9" s="94"/>
      <c r="AA9" s="84">
        <f t="shared" si="1"/>
        <v>0</v>
      </c>
      <c r="AB9" s="85" t="str">
        <f t="shared" si="2"/>
        <v>u</v>
      </c>
      <c r="AC9" s="86">
        <f t="shared" si="50"/>
        <v>1</v>
      </c>
      <c r="AD9" s="87">
        <f t="shared" si="3"/>
        <v>0</v>
      </c>
      <c r="AE9" s="88">
        <f t="shared" si="4"/>
        <v>0</v>
      </c>
      <c r="AF9" s="88">
        <f t="shared" si="5"/>
        <v>0</v>
      </c>
      <c r="AG9" s="88">
        <f t="shared" si="6"/>
        <v>0</v>
      </c>
      <c r="AH9" s="88">
        <f t="shared" si="7"/>
        <v>0</v>
      </c>
      <c r="AI9" s="88">
        <f t="shared" si="8"/>
        <v>0</v>
      </c>
      <c r="AJ9" s="88">
        <f t="shared" si="9"/>
        <v>0</v>
      </c>
      <c r="AK9" s="89">
        <f t="shared" si="10"/>
        <v>0</v>
      </c>
      <c r="AL9" s="90">
        <f t="shared" si="11"/>
        <v>0</v>
      </c>
      <c r="AM9" s="88">
        <f t="shared" si="12"/>
        <v>0</v>
      </c>
      <c r="AN9" s="91">
        <f t="shared" si="19"/>
        <v>0</v>
      </c>
      <c r="AO9" s="84">
        <f t="shared" si="13"/>
        <v>0</v>
      </c>
      <c r="AP9" s="88">
        <f t="shared" si="20"/>
        <v>0</v>
      </c>
      <c r="AQ9" s="88">
        <f t="shared" si="14"/>
        <v>0</v>
      </c>
      <c r="AR9" s="48">
        <v>5</v>
      </c>
      <c r="AS9" s="48">
        <f t="shared" si="21"/>
        <v>5</v>
      </c>
      <c r="AT9" s="155" t="str">
        <f>'J01'!AT9:AX9</f>
        <v>Equipe 05</v>
      </c>
      <c r="AU9" s="156"/>
      <c r="AV9" s="156"/>
      <c r="AW9" s="156"/>
      <c r="AX9" s="157"/>
      <c r="AY9" s="4">
        <f t="shared" si="15"/>
        <v>1</v>
      </c>
      <c r="AZ9" s="15">
        <f>'J16'!AY9-AY9</f>
        <v>0</v>
      </c>
      <c r="BA9" s="5" t="str">
        <f>IF(AY9&gt;'J16'!AY9,'J16'!$BA$20,IF(AY9='J16'!AY9,'J16'!$AZ$20,IF(AY9&lt;'J16'!AY9,'J16'!$AY$20)))</f>
        <v>u</v>
      </c>
      <c r="BB9" s="22">
        <f t="shared" si="22"/>
        <v>5</v>
      </c>
      <c r="BC9" s="15">
        <f>SUMPRODUCT(($B$5:$F$14=AT9)*($BW$5:$BW$14))+SUMPRODUCT(($I$5:$M$14=AT9)*($BX$5:$BX$14))+'J16'!BC9</f>
        <v>0</v>
      </c>
      <c r="BD9" s="15">
        <f>SUMPRODUCT(($B$5:$F$14=AT9)*($BY$5:$BY$14))+SUMPRODUCT(($I$5:$M$14=AT9)*($BZ$5:$BZ$14))+'J16'!BD9</f>
        <v>0</v>
      </c>
      <c r="BE9" s="15">
        <f>SUMPRODUCT(($B$5:$F$14=AT9)*($CA$5:$CA$14))+SUMPRODUCT(($I$5:$M$14=AT9)*($CB$5:$CB$14))+'J16'!BE9</f>
        <v>0</v>
      </c>
      <c r="BF9" s="15">
        <f>SUMPRODUCT(($B$5:$F$14=AT9)*($CC$5:$CC$14))+SUMPRODUCT(($I$5:$M$14=AT9)*($CD$5:$CD$14))+'J16'!BF9</f>
        <v>0</v>
      </c>
      <c r="BG9" s="15">
        <f>SUMPRODUCT(($B$5:$F$14=AT9)*($CE$5:$CE$14))+SUMPRODUCT(($I$5:$M$14=AT9)*($CF$5:$CF$14))+'J16'!BG9</f>
        <v>0</v>
      </c>
      <c r="BH9" s="15">
        <f>SUMPRODUCT(($B$5:$F$14=AT9)*($CG$5:$CG$14))+SUMPRODUCT(($I$5:$M$14=AT9)*($CH$5:$CH$14))+'J16'!BH9</f>
        <v>0</v>
      </c>
      <c r="BI9" s="15">
        <f>SUMPRODUCT(($B$5:$F$14=AT9)*($CI$5:$CI$14))+SUMPRODUCT(($I$5:$M$14=AT9)*($CJ$5:$CJ$14))+'J16'!BI9</f>
        <v>0</v>
      </c>
      <c r="BJ9" s="6">
        <f t="shared" si="23"/>
        <v>0</v>
      </c>
      <c r="BK9" s="15">
        <f>SUMPRODUCT(($B$5:$F$14=AT9)*($CK$5:$CK$14))+'J16'!BK9</f>
        <v>0</v>
      </c>
      <c r="BL9" s="15">
        <f>SUMPRODUCT(($B$5:$F$14=AT9)*($CL$5:$CL$14))+'J16'!BL9</f>
        <v>0</v>
      </c>
      <c r="BM9" s="15">
        <f>SUMPRODUCT(($B$5:$F$14=AT9)*($CM$5:$CM$14))+'J16'!BM9</f>
        <v>0</v>
      </c>
      <c r="BN9" s="15">
        <f>SUMPRODUCT(($I$5:$M$14=AT9)*($CN$5:$CN$14))+'J16'!BN9</f>
        <v>0</v>
      </c>
      <c r="BO9" s="15">
        <f>SUMPRODUCT(($I$5:$M$14=AT9)*($CO$5:$CO$14))+'J16'!BO9</f>
        <v>0</v>
      </c>
      <c r="BP9" s="46">
        <f>SUMPRODUCT(($I$5:$M$14=AT9)*($CP$5:$CP$14))+'J16'!BP9</f>
        <v>0</v>
      </c>
      <c r="BQ9" s="44">
        <f t="shared" si="24"/>
        <v>0</v>
      </c>
      <c r="BR9" s="64">
        <f>BQ9+0.000001</f>
        <v>9.9999999999999995E-7</v>
      </c>
      <c r="BS9" s="44">
        <f t="shared" si="25"/>
        <v>0</v>
      </c>
      <c r="BT9" s="44">
        <f t="shared" si="26"/>
        <v>0</v>
      </c>
      <c r="BU9" s="44">
        <f t="shared" si="27"/>
        <v>0</v>
      </c>
      <c r="BV9" s="44">
        <f t="shared" si="28"/>
        <v>0</v>
      </c>
      <c r="BW9" s="44">
        <f t="shared" si="29"/>
        <v>0</v>
      </c>
      <c r="BX9" s="44">
        <f t="shared" si="30"/>
        <v>0</v>
      </c>
      <c r="BY9" s="44">
        <f t="shared" si="31"/>
        <v>0</v>
      </c>
      <c r="BZ9" s="44">
        <f t="shared" si="32"/>
        <v>0</v>
      </c>
      <c r="CA9" s="44" t="b">
        <f t="shared" si="33"/>
        <v>0</v>
      </c>
      <c r="CB9" s="44" t="b">
        <f t="shared" si="34"/>
        <v>0</v>
      </c>
      <c r="CC9" s="44" t="b">
        <f t="shared" si="35"/>
        <v>0</v>
      </c>
      <c r="CD9" s="44" t="b">
        <f t="shared" si="36"/>
        <v>0</v>
      </c>
      <c r="CE9" s="44" t="b">
        <f t="shared" si="37"/>
        <v>0</v>
      </c>
      <c r="CF9" s="44" t="b">
        <f t="shared" si="38"/>
        <v>0</v>
      </c>
      <c r="CG9" s="44">
        <f t="shared" si="39"/>
        <v>0</v>
      </c>
      <c r="CH9" s="44">
        <f t="shared" si="40"/>
        <v>0</v>
      </c>
      <c r="CI9" s="44">
        <f t="shared" si="41"/>
        <v>0</v>
      </c>
      <c r="CJ9" s="44">
        <f t="shared" si="42"/>
        <v>0</v>
      </c>
      <c r="CK9" s="44" t="b">
        <f t="shared" si="43"/>
        <v>0</v>
      </c>
      <c r="CL9" s="44" t="b">
        <f t="shared" si="44"/>
        <v>0</v>
      </c>
      <c r="CM9" s="44" t="b">
        <f t="shared" si="45"/>
        <v>0</v>
      </c>
      <c r="CN9" s="44" t="b">
        <f t="shared" si="46"/>
        <v>0</v>
      </c>
      <c r="CO9" s="44" t="b">
        <f t="shared" si="47"/>
        <v>0</v>
      </c>
      <c r="CP9" s="45" t="b">
        <f t="shared" si="48"/>
        <v>0</v>
      </c>
      <c r="CQ9" s="44" t="str">
        <f t="shared" si="16"/>
        <v>Equipe 05</v>
      </c>
      <c r="CR9" s="44">
        <f t="shared" si="17"/>
        <v>0</v>
      </c>
      <c r="CS9" s="44">
        <f t="shared" si="18"/>
        <v>1</v>
      </c>
      <c r="CT9" s="44" t="str">
        <f t="shared" si="49"/>
        <v>Equipe 05</v>
      </c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</row>
    <row r="10" spans="1:153" ht="16.5" customHeight="1" x14ac:dyDescent="0.25">
      <c r="A10" s="72"/>
      <c r="B10" s="118"/>
      <c r="C10" s="118"/>
      <c r="D10" s="118"/>
      <c r="E10" s="118"/>
      <c r="F10" s="118"/>
      <c r="G10" s="20"/>
      <c r="H10" s="20"/>
      <c r="I10" s="118"/>
      <c r="J10" s="118"/>
      <c r="K10" s="118"/>
      <c r="L10" s="118"/>
      <c r="M10" s="118"/>
      <c r="N10" s="71"/>
      <c r="O10" s="113"/>
      <c r="P10" s="114"/>
      <c r="Q10" s="114"/>
      <c r="R10" s="115"/>
      <c r="S10" s="126"/>
      <c r="T10" s="127"/>
      <c r="U10" s="24"/>
      <c r="V10" s="93" t="str">
        <f t="shared" si="0"/>
        <v>Equipe 06</v>
      </c>
      <c r="W10" s="93"/>
      <c r="X10" s="93"/>
      <c r="Y10" s="93"/>
      <c r="Z10" s="94"/>
      <c r="AA10" s="84">
        <f t="shared" si="1"/>
        <v>0</v>
      </c>
      <c r="AB10" s="85" t="str">
        <f t="shared" si="2"/>
        <v>u</v>
      </c>
      <c r="AC10" s="86">
        <f t="shared" si="50"/>
        <v>1</v>
      </c>
      <c r="AD10" s="87">
        <f t="shared" si="3"/>
        <v>0</v>
      </c>
      <c r="AE10" s="88">
        <f t="shared" si="4"/>
        <v>0</v>
      </c>
      <c r="AF10" s="88">
        <f t="shared" si="5"/>
        <v>0</v>
      </c>
      <c r="AG10" s="88">
        <f t="shared" si="6"/>
        <v>0</v>
      </c>
      <c r="AH10" s="88">
        <f t="shared" si="7"/>
        <v>0</v>
      </c>
      <c r="AI10" s="88">
        <f t="shared" si="8"/>
        <v>0</v>
      </c>
      <c r="AJ10" s="88">
        <f t="shared" si="9"/>
        <v>0</v>
      </c>
      <c r="AK10" s="89">
        <f t="shared" si="10"/>
        <v>0</v>
      </c>
      <c r="AL10" s="90">
        <f t="shared" si="11"/>
        <v>0</v>
      </c>
      <c r="AM10" s="88">
        <f t="shared" si="12"/>
        <v>0</v>
      </c>
      <c r="AN10" s="91">
        <f t="shared" si="19"/>
        <v>0</v>
      </c>
      <c r="AO10" s="84">
        <f t="shared" si="13"/>
        <v>0</v>
      </c>
      <c r="AP10" s="88">
        <f t="shared" si="20"/>
        <v>0</v>
      </c>
      <c r="AQ10" s="88">
        <f t="shared" si="14"/>
        <v>0</v>
      </c>
      <c r="AR10" s="48">
        <v>6</v>
      </c>
      <c r="AS10" s="48">
        <f t="shared" si="21"/>
        <v>6</v>
      </c>
      <c r="AT10" s="155" t="str">
        <f>'J01'!AT10:AX10</f>
        <v>Equipe 06</v>
      </c>
      <c r="AU10" s="156"/>
      <c r="AV10" s="156"/>
      <c r="AW10" s="156"/>
      <c r="AX10" s="157"/>
      <c r="AY10" s="4">
        <f t="shared" si="15"/>
        <v>1</v>
      </c>
      <c r="AZ10" s="15">
        <f>'J16'!AY10-AY10</f>
        <v>0</v>
      </c>
      <c r="BA10" s="5" t="str">
        <f>IF(AY10&gt;'J16'!AY10,'J16'!$BA$20,IF(AY10='J16'!AY10,'J16'!$AZ$20,IF(AY10&lt;'J16'!AY10,'J16'!$AY$20)))</f>
        <v>u</v>
      </c>
      <c r="BB10" s="22">
        <f t="shared" si="22"/>
        <v>6</v>
      </c>
      <c r="BC10" s="15">
        <f>SUMPRODUCT(($B$5:$F$14=AT10)*($BW$5:$BW$14))+SUMPRODUCT(($I$5:$M$14=AT10)*($BX$5:$BX$14))+'J16'!BC10</f>
        <v>0</v>
      </c>
      <c r="BD10" s="15">
        <f>SUMPRODUCT(($B$5:$F$14=AT10)*($BY$5:$BY$14))+SUMPRODUCT(($I$5:$M$14=AT10)*($BZ$5:$BZ$14))+'J16'!BD10</f>
        <v>0</v>
      </c>
      <c r="BE10" s="15">
        <f>SUMPRODUCT(($B$5:$F$14=AT10)*($CA$5:$CA$14))+SUMPRODUCT(($I$5:$M$14=AT10)*($CB$5:$CB$14))+'J16'!BE10</f>
        <v>0</v>
      </c>
      <c r="BF10" s="15">
        <f>SUMPRODUCT(($B$5:$F$14=AT10)*($CC$5:$CC$14))+SUMPRODUCT(($I$5:$M$14=AT10)*($CD$5:$CD$14))+'J16'!BF10</f>
        <v>0</v>
      </c>
      <c r="BG10" s="15">
        <f>SUMPRODUCT(($B$5:$F$14=AT10)*($CE$5:$CE$14))+SUMPRODUCT(($I$5:$M$14=AT10)*($CF$5:$CF$14))+'J16'!BG10</f>
        <v>0</v>
      </c>
      <c r="BH10" s="15">
        <f>SUMPRODUCT(($B$5:$F$14=AT10)*($CG$5:$CG$14))+SUMPRODUCT(($I$5:$M$14=AT10)*($CH$5:$CH$14))+'J16'!BH10</f>
        <v>0</v>
      </c>
      <c r="BI10" s="15">
        <f>SUMPRODUCT(($B$5:$F$14=AT10)*($CI$5:$CI$14))+SUMPRODUCT(($I$5:$M$14=AT10)*($CJ$5:$CJ$14))+'J16'!BI10</f>
        <v>0</v>
      </c>
      <c r="BJ10" s="6">
        <f t="shared" si="23"/>
        <v>0</v>
      </c>
      <c r="BK10" s="15">
        <f>SUMPRODUCT(($B$5:$F$14=AT10)*($CK$5:$CK$14))+'J16'!BK10</f>
        <v>0</v>
      </c>
      <c r="BL10" s="15">
        <f>SUMPRODUCT(($B$5:$F$14=AT10)*($CL$5:$CL$14))+'J16'!BL10</f>
        <v>0</v>
      </c>
      <c r="BM10" s="15">
        <f>SUMPRODUCT(($B$5:$F$14=AT10)*($CM$5:$CM$14))+'J16'!BM10</f>
        <v>0</v>
      </c>
      <c r="BN10" s="15">
        <f>SUMPRODUCT(($I$5:$M$14=AT10)*($CN$5:$CN$14))+'J16'!BN10</f>
        <v>0</v>
      </c>
      <c r="BO10" s="15">
        <f>SUMPRODUCT(($I$5:$M$14=AT10)*($CO$5:$CO$14))+'J16'!BO10</f>
        <v>0</v>
      </c>
      <c r="BP10" s="46">
        <f>SUMPRODUCT(($I$5:$M$14=AT10)*($CP$5:$CP$14))+'J16'!BP10</f>
        <v>0</v>
      </c>
      <c r="BQ10" s="44">
        <f t="shared" si="24"/>
        <v>0</v>
      </c>
      <c r="BR10" s="64">
        <f>BQ10+0.0000009</f>
        <v>8.9999999999999996E-7</v>
      </c>
      <c r="BS10" s="44">
        <f t="shared" si="25"/>
        <v>0</v>
      </c>
      <c r="BT10" s="44">
        <f t="shared" si="26"/>
        <v>0</v>
      </c>
      <c r="BU10" s="44">
        <f t="shared" si="27"/>
        <v>0</v>
      </c>
      <c r="BV10" s="44">
        <f t="shared" si="28"/>
        <v>0</v>
      </c>
      <c r="BW10" s="44">
        <f t="shared" si="29"/>
        <v>0</v>
      </c>
      <c r="BX10" s="44">
        <f t="shared" si="30"/>
        <v>0</v>
      </c>
      <c r="BY10" s="44">
        <f t="shared" si="31"/>
        <v>0</v>
      </c>
      <c r="BZ10" s="44">
        <f t="shared" si="32"/>
        <v>0</v>
      </c>
      <c r="CA10" s="44" t="b">
        <f t="shared" si="33"/>
        <v>0</v>
      </c>
      <c r="CB10" s="44" t="b">
        <f t="shared" si="34"/>
        <v>0</v>
      </c>
      <c r="CC10" s="44" t="b">
        <f t="shared" si="35"/>
        <v>0</v>
      </c>
      <c r="CD10" s="44" t="b">
        <f t="shared" si="36"/>
        <v>0</v>
      </c>
      <c r="CE10" s="44" t="b">
        <f t="shared" si="37"/>
        <v>0</v>
      </c>
      <c r="CF10" s="44" t="b">
        <f t="shared" si="38"/>
        <v>0</v>
      </c>
      <c r="CG10" s="44">
        <f t="shared" si="39"/>
        <v>0</v>
      </c>
      <c r="CH10" s="44">
        <f t="shared" si="40"/>
        <v>0</v>
      </c>
      <c r="CI10" s="44">
        <f t="shared" si="41"/>
        <v>0</v>
      </c>
      <c r="CJ10" s="44">
        <f t="shared" si="42"/>
        <v>0</v>
      </c>
      <c r="CK10" s="44" t="b">
        <f t="shared" si="43"/>
        <v>0</v>
      </c>
      <c r="CL10" s="44" t="b">
        <f t="shared" si="44"/>
        <v>0</v>
      </c>
      <c r="CM10" s="44" t="b">
        <f t="shared" si="45"/>
        <v>0</v>
      </c>
      <c r="CN10" s="44" t="b">
        <f t="shared" si="46"/>
        <v>0</v>
      </c>
      <c r="CO10" s="44" t="b">
        <f t="shared" si="47"/>
        <v>0</v>
      </c>
      <c r="CP10" s="45" t="b">
        <f t="shared" si="48"/>
        <v>0</v>
      </c>
      <c r="CQ10" s="44" t="str">
        <f t="shared" si="16"/>
        <v>Equipe 06</v>
      </c>
      <c r="CR10" s="44">
        <f t="shared" si="17"/>
        <v>0</v>
      </c>
      <c r="CS10" s="44">
        <f t="shared" si="18"/>
        <v>1</v>
      </c>
      <c r="CT10" s="44" t="str">
        <f t="shared" si="49"/>
        <v>Equipe 06</v>
      </c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</row>
    <row r="11" spans="1:153" ht="16.5" customHeight="1" thickBot="1" x14ac:dyDescent="0.3">
      <c r="A11" s="73"/>
      <c r="B11" s="123"/>
      <c r="C11" s="123"/>
      <c r="D11" s="123"/>
      <c r="E11" s="123"/>
      <c r="F11" s="123"/>
      <c r="G11" s="74"/>
      <c r="H11" s="74"/>
      <c r="I11" s="123"/>
      <c r="J11" s="123"/>
      <c r="K11" s="123"/>
      <c r="L11" s="123"/>
      <c r="M11" s="123"/>
      <c r="N11" s="75"/>
      <c r="O11" s="148"/>
      <c r="P11" s="149"/>
      <c r="Q11" s="149"/>
      <c r="R11" s="150"/>
      <c r="S11" s="124"/>
      <c r="T11" s="125"/>
      <c r="U11" s="24"/>
      <c r="V11" s="93" t="str">
        <f t="shared" si="0"/>
        <v>Equipe 07</v>
      </c>
      <c r="W11" s="93"/>
      <c r="X11" s="93"/>
      <c r="Y11" s="93"/>
      <c r="Z11" s="94"/>
      <c r="AA11" s="84">
        <f t="shared" si="1"/>
        <v>0</v>
      </c>
      <c r="AB11" s="85" t="str">
        <f t="shared" si="2"/>
        <v>u</v>
      </c>
      <c r="AC11" s="86">
        <f t="shared" si="50"/>
        <v>1</v>
      </c>
      <c r="AD11" s="87">
        <f t="shared" si="3"/>
        <v>0</v>
      </c>
      <c r="AE11" s="88">
        <f t="shared" si="4"/>
        <v>0</v>
      </c>
      <c r="AF11" s="88">
        <f t="shared" si="5"/>
        <v>0</v>
      </c>
      <c r="AG11" s="88">
        <f t="shared" si="6"/>
        <v>0</v>
      </c>
      <c r="AH11" s="88">
        <f t="shared" si="7"/>
        <v>0</v>
      </c>
      <c r="AI11" s="88">
        <f t="shared" si="8"/>
        <v>0</v>
      </c>
      <c r="AJ11" s="88">
        <f t="shared" si="9"/>
        <v>0</v>
      </c>
      <c r="AK11" s="89">
        <f t="shared" si="10"/>
        <v>0</v>
      </c>
      <c r="AL11" s="90">
        <f t="shared" si="11"/>
        <v>0</v>
      </c>
      <c r="AM11" s="88">
        <f t="shared" si="12"/>
        <v>0</v>
      </c>
      <c r="AN11" s="91">
        <f t="shared" si="19"/>
        <v>0</v>
      </c>
      <c r="AO11" s="84">
        <f t="shared" si="13"/>
        <v>0</v>
      </c>
      <c r="AP11" s="88">
        <f t="shared" si="20"/>
        <v>0</v>
      </c>
      <c r="AQ11" s="88">
        <f t="shared" si="14"/>
        <v>0</v>
      </c>
      <c r="AR11" s="48">
        <v>7</v>
      </c>
      <c r="AS11" s="48">
        <f t="shared" si="21"/>
        <v>7</v>
      </c>
      <c r="AT11" s="155" t="str">
        <f>'J01'!AT11:AX11</f>
        <v>Equipe 07</v>
      </c>
      <c r="AU11" s="156"/>
      <c r="AV11" s="156"/>
      <c r="AW11" s="156"/>
      <c r="AX11" s="157"/>
      <c r="AY11" s="4">
        <f t="shared" si="15"/>
        <v>1</v>
      </c>
      <c r="AZ11" s="15">
        <f>'J16'!AY11-AY11</f>
        <v>0</v>
      </c>
      <c r="BA11" s="5" t="str">
        <f>IF(AY11&gt;'J16'!AY11,'J16'!$BA$20,IF(AY11='J16'!AY11,'J16'!$AZ$20,IF(AY11&lt;'J16'!AY11,'J16'!$AY$20)))</f>
        <v>u</v>
      </c>
      <c r="BB11" s="22">
        <f t="shared" si="22"/>
        <v>7</v>
      </c>
      <c r="BC11" s="15">
        <f>SUMPRODUCT(($B$5:$F$14=AT11)*($BW$5:$BW$14))+SUMPRODUCT(($I$5:$M$14=AT11)*($BX$5:$BX$14))+'J16'!BC11</f>
        <v>0</v>
      </c>
      <c r="BD11" s="15">
        <f>SUMPRODUCT(($B$5:$F$14=AT11)*($BY$5:$BY$14))+SUMPRODUCT(($I$5:$M$14=AT11)*($BZ$5:$BZ$14))+'J16'!BD11</f>
        <v>0</v>
      </c>
      <c r="BE11" s="15">
        <f>SUMPRODUCT(($B$5:$F$14=AT11)*($CA$5:$CA$14))+SUMPRODUCT(($I$5:$M$14=AT11)*($CB$5:$CB$14))+'J16'!BE11</f>
        <v>0</v>
      </c>
      <c r="BF11" s="15">
        <f>SUMPRODUCT(($B$5:$F$14=AT11)*($CC$5:$CC$14))+SUMPRODUCT(($I$5:$M$14=AT11)*($CD$5:$CD$14))+'J16'!BF11</f>
        <v>0</v>
      </c>
      <c r="BG11" s="15">
        <f>SUMPRODUCT(($B$5:$F$14=AT11)*($CE$5:$CE$14))+SUMPRODUCT(($I$5:$M$14=AT11)*($CF$5:$CF$14))+'J16'!BG11</f>
        <v>0</v>
      </c>
      <c r="BH11" s="15">
        <f>SUMPRODUCT(($B$5:$F$14=AT11)*($CG$5:$CG$14))+SUMPRODUCT(($I$5:$M$14=AT11)*($CH$5:$CH$14))+'J16'!BH11</f>
        <v>0</v>
      </c>
      <c r="BI11" s="15">
        <f>SUMPRODUCT(($B$5:$F$14=AT11)*($CI$5:$CI$14))+SUMPRODUCT(($I$5:$M$14=AT11)*($CJ$5:$CJ$14))+'J16'!BI11</f>
        <v>0</v>
      </c>
      <c r="BJ11" s="6">
        <f t="shared" si="23"/>
        <v>0</v>
      </c>
      <c r="BK11" s="15">
        <f>SUMPRODUCT(($B$5:$F$14=AT11)*($CK$5:$CK$14))+'J16'!BK11</f>
        <v>0</v>
      </c>
      <c r="BL11" s="15">
        <f>SUMPRODUCT(($B$5:$F$14=AT11)*($CL$5:$CL$14))+'J16'!BL11</f>
        <v>0</v>
      </c>
      <c r="BM11" s="15">
        <f>SUMPRODUCT(($B$5:$F$14=AT11)*($CM$5:$CM$14))+'J16'!BM11</f>
        <v>0</v>
      </c>
      <c r="BN11" s="15">
        <f>SUMPRODUCT(($I$5:$M$14=AT11)*($CN$5:$CN$14))+'J16'!BN11</f>
        <v>0</v>
      </c>
      <c r="BO11" s="15">
        <f>SUMPRODUCT(($I$5:$M$14=AT11)*($CO$5:$CO$14))+'J16'!BO11</f>
        <v>0</v>
      </c>
      <c r="BP11" s="46">
        <f>SUMPRODUCT(($I$5:$M$14=AT11)*($CP$5:$CP$14))+'J16'!BP11</f>
        <v>0</v>
      </c>
      <c r="BQ11" s="44">
        <f t="shared" si="24"/>
        <v>0</v>
      </c>
      <c r="BR11" s="64">
        <f>BQ11+0.0000008</f>
        <v>7.9999999999999996E-7</v>
      </c>
      <c r="BS11" s="44">
        <f t="shared" si="25"/>
        <v>0</v>
      </c>
      <c r="BT11" s="44">
        <f t="shared" si="26"/>
        <v>0</v>
      </c>
      <c r="BU11" s="44">
        <f t="shared" si="27"/>
        <v>0</v>
      </c>
      <c r="BV11" s="44">
        <f t="shared" si="28"/>
        <v>0</v>
      </c>
      <c r="BW11" s="44">
        <f t="shared" si="29"/>
        <v>0</v>
      </c>
      <c r="BX11" s="44">
        <f t="shared" si="30"/>
        <v>0</v>
      </c>
      <c r="BY11" s="44">
        <f t="shared" si="31"/>
        <v>0</v>
      </c>
      <c r="BZ11" s="44">
        <f t="shared" si="32"/>
        <v>0</v>
      </c>
      <c r="CA11" s="44" t="b">
        <f t="shared" si="33"/>
        <v>0</v>
      </c>
      <c r="CB11" s="44" t="b">
        <f t="shared" si="34"/>
        <v>0</v>
      </c>
      <c r="CC11" s="44" t="b">
        <f t="shared" si="35"/>
        <v>0</v>
      </c>
      <c r="CD11" s="44" t="b">
        <f t="shared" si="36"/>
        <v>0</v>
      </c>
      <c r="CE11" s="44" t="b">
        <f t="shared" si="37"/>
        <v>0</v>
      </c>
      <c r="CF11" s="44" t="b">
        <f t="shared" si="38"/>
        <v>0</v>
      </c>
      <c r="CG11" s="44">
        <f t="shared" si="39"/>
        <v>0</v>
      </c>
      <c r="CH11" s="44">
        <f t="shared" si="40"/>
        <v>0</v>
      </c>
      <c r="CI11" s="44">
        <f t="shared" si="41"/>
        <v>0</v>
      </c>
      <c r="CJ11" s="44">
        <f t="shared" si="42"/>
        <v>0</v>
      </c>
      <c r="CK11" s="44" t="b">
        <f t="shared" si="43"/>
        <v>0</v>
      </c>
      <c r="CL11" s="44" t="b">
        <f t="shared" si="44"/>
        <v>0</v>
      </c>
      <c r="CM11" s="44" t="b">
        <f t="shared" si="45"/>
        <v>0</v>
      </c>
      <c r="CN11" s="44" t="b">
        <f t="shared" si="46"/>
        <v>0</v>
      </c>
      <c r="CO11" s="44" t="b">
        <f t="shared" si="47"/>
        <v>0</v>
      </c>
      <c r="CP11" s="45" t="b">
        <f t="shared" si="48"/>
        <v>0</v>
      </c>
      <c r="CQ11" s="44" t="str">
        <f t="shared" si="16"/>
        <v>Equipe 07</v>
      </c>
      <c r="CR11" s="44">
        <f t="shared" si="17"/>
        <v>0</v>
      </c>
      <c r="CS11" s="44">
        <f t="shared" si="18"/>
        <v>1</v>
      </c>
      <c r="CT11" s="44" t="str">
        <f t="shared" si="49"/>
        <v>Equipe 07</v>
      </c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</row>
    <row r="12" spans="1:153" ht="16.5" customHeight="1" thickTop="1" x14ac:dyDescent="0.25">
      <c r="A12" s="38"/>
      <c r="B12" s="101"/>
      <c r="C12" s="101"/>
      <c r="D12" s="101"/>
      <c r="E12" s="101"/>
      <c r="F12" s="101"/>
      <c r="G12" s="39"/>
      <c r="H12" s="39"/>
      <c r="I12" s="101"/>
      <c r="J12" s="101"/>
      <c r="K12" s="101"/>
      <c r="L12" s="101"/>
      <c r="M12" s="101"/>
      <c r="N12" s="38"/>
      <c r="O12" s="24"/>
      <c r="P12" s="24"/>
      <c r="Q12" s="24"/>
      <c r="R12" s="24"/>
      <c r="S12" s="24"/>
      <c r="T12" s="24"/>
      <c r="U12" s="24"/>
      <c r="V12" s="93" t="str">
        <f t="shared" si="0"/>
        <v>Equipe 08</v>
      </c>
      <c r="W12" s="93"/>
      <c r="X12" s="93"/>
      <c r="Y12" s="93"/>
      <c r="Z12" s="94"/>
      <c r="AA12" s="84">
        <f t="shared" si="1"/>
        <v>0</v>
      </c>
      <c r="AB12" s="85" t="str">
        <f t="shared" si="2"/>
        <v>u</v>
      </c>
      <c r="AC12" s="86">
        <f t="shared" si="50"/>
        <v>1</v>
      </c>
      <c r="AD12" s="87">
        <f t="shared" si="3"/>
        <v>0</v>
      </c>
      <c r="AE12" s="88">
        <f t="shared" si="4"/>
        <v>0</v>
      </c>
      <c r="AF12" s="88">
        <f t="shared" si="5"/>
        <v>0</v>
      </c>
      <c r="AG12" s="88">
        <f t="shared" si="6"/>
        <v>0</v>
      </c>
      <c r="AH12" s="88">
        <f t="shared" si="7"/>
        <v>0</v>
      </c>
      <c r="AI12" s="88">
        <f t="shared" si="8"/>
        <v>0</v>
      </c>
      <c r="AJ12" s="88">
        <f t="shared" si="9"/>
        <v>0</v>
      </c>
      <c r="AK12" s="89">
        <f t="shared" si="10"/>
        <v>0</v>
      </c>
      <c r="AL12" s="90">
        <f t="shared" si="11"/>
        <v>0</v>
      </c>
      <c r="AM12" s="88">
        <f t="shared" si="12"/>
        <v>0</v>
      </c>
      <c r="AN12" s="91">
        <f t="shared" si="19"/>
        <v>0</v>
      </c>
      <c r="AO12" s="84">
        <f t="shared" si="13"/>
        <v>0</v>
      </c>
      <c r="AP12" s="88">
        <f t="shared" si="20"/>
        <v>0</v>
      </c>
      <c r="AQ12" s="88">
        <f t="shared" si="14"/>
        <v>0</v>
      </c>
      <c r="AR12" s="48">
        <v>8</v>
      </c>
      <c r="AS12" s="48">
        <f t="shared" si="21"/>
        <v>8</v>
      </c>
      <c r="AT12" s="155" t="str">
        <f>'J01'!AT12:AX12</f>
        <v>Equipe 08</v>
      </c>
      <c r="AU12" s="156"/>
      <c r="AV12" s="156"/>
      <c r="AW12" s="156"/>
      <c r="AX12" s="157"/>
      <c r="AY12" s="4">
        <f t="shared" si="15"/>
        <v>1</v>
      </c>
      <c r="AZ12" s="15">
        <f>'J16'!AY12-AY12</f>
        <v>0</v>
      </c>
      <c r="BA12" s="5" t="str">
        <f>IF(AY12&gt;'J16'!AY12,'J16'!$BA$20,IF(AY12='J16'!AY12,'J16'!$AZ$20,IF(AY12&lt;'J16'!AY12,'J16'!$AY$20)))</f>
        <v>u</v>
      </c>
      <c r="BB12" s="22">
        <f t="shared" si="22"/>
        <v>8</v>
      </c>
      <c r="BC12" s="15">
        <f>SUMPRODUCT(($B$5:$F$14=AT12)*($BW$5:$BW$14))+SUMPRODUCT(($I$5:$M$14=AT12)*($BX$5:$BX$14))+'J16'!BC12</f>
        <v>0</v>
      </c>
      <c r="BD12" s="15">
        <f>SUMPRODUCT(($B$5:$F$14=AT12)*($BY$5:$BY$14))+SUMPRODUCT(($I$5:$M$14=AT12)*($BZ$5:$BZ$14))+'J16'!BD12</f>
        <v>0</v>
      </c>
      <c r="BE12" s="15">
        <f>SUMPRODUCT(($B$5:$F$14=AT12)*($CA$5:$CA$14))+SUMPRODUCT(($I$5:$M$14=AT12)*($CB$5:$CB$14))+'J16'!BE12</f>
        <v>0</v>
      </c>
      <c r="BF12" s="15">
        <f>SUMPRODUCT(($B$5:$F$14=AT12)*($CC$5:$CC$14))+SUMPRODUCT(($I$5:$M$14=AT12)*($CD$5:$CD$14))+'J16'!BF12</f>
        <v>0</v>
      </c>
      <c r="BG12" s="15">
        <f>SUMPRODUCT(($B$5:$F$14=AT12)*($CE$5:$CE$14))+SUMPRODUCT(($I$5:$M$14=AT12)*($CF$5:$CF$14))+'J16'!BG12</f>
        <v>0</v>
      </c>
      <c r="BH12" s="15">
        <f>SUMPRODUCT(($B$5:$F$14=AT12)*($CG$5:$CG$14))+SUMPRODUCT(($I$5:$M$14=AT12)*($CH$5:$CH$14))+'J16'!BH12</f>
        <v>0</v>
      </c>
      <c r="BI12" s="15">
        <f>SUMPRODUCT(($B$5:$F$14=AT12)*($CI$5:$CI$14))+SUMPRODUCT(($I$5:$M$14=AT12)*($CJ$5:$CJ$14))+'J16'!BI12</f>
        <v>0</v>
      </c>
      <c r="BJ12" s="6">
        <f t="shared" si="23"/>
        <v>0</v>
      </c>
      <c r="BK12" s="15">
        <f>SUMPRODUCT(($B$5:$F$14=AT12)*($CK$5:$CK$14))+'J16'!BK12</f>
        <v>0</v>
      </c>
      <c r="BL12" s="15">
        <f>SUMPRODUCT(($B$5:$F$14=AT12)*($CL$5:$CL$14))+'J16'!BL12</f>
        <v>0</v>
      </c>
      <c r="BM12" s="15">
        <f>SUMPRODUCT(($B$5:$F$14=AT12)*($CM$5:$CM$14))+'J16'!BM12</f>
        <v>0</v>
      </c>
      <c r="BN12" s="15">
        <f>SUMPRODUCT(($I$5:$M$14=AT12)*($CN$5:$CN$14))+'J16'!BN12</f>
        <v>0</v>
      </c>
      <c r="BO12" s="15">
        <f>SUMPRODUCT(($I$5:$M$14=AT12)*($CO$5:$CO$14))+'J16'!BO12</f>
        <v>0</v>
      </c>
      <c r="BP12" s="46">
        <f>SUMPRODUCT(($I$5:$M$14=AT12)*($CP$5:$CP$14))+'J16'!BP12</f>
        <v>0</v>
      </c>
      <c r="BQ12" s="44">
        <f t="shared" si="24"/>
        <v>0</v>
      </c>
      <c r="BR12" s="64">
        <f>BQ12+0.0000007</f>
        <v>6.9999999999999997E-7</v>
      </c>
      <c r="BS12" s="44">
        <f t="shared" si="25"/>
        <v>0</v>
      </c>
      <c r="BT12" s="44">
        <f t="shared" si="26"/>
        <v>0</v>
      </c>
      <c r="BU12" s="44">
        <f t="shared" si="27"/>
        <v>0</v>
      </c>
      <c r="BV12" s="44">
        <f t="shared" si="28"/>
        <v>0</v>
      </c>
      <c r="BW12" s="44">
        <f t="shared" si="29"/>
        <v>0</v>
      </c>
      <c r="BX12" s="44">
        <f t="shared" si="30"/>
        <v>0</v>
      </c>
      <c r="BY12" s="44">
        <f t="shared" si="31"/>
        <v>0</v>
      </c>
      <c r="BZ12" s="44">
        <f t="shared" si="32"/>
        <v>0</v>
      </c>
      <c r="CA12" s="44" t="b">
        <f t="shared" si="33"/>
        <v>0</v>
      </c>
      <c r="CB12" s="44" t="b">
        <f t="shared" si="34"/>
        <v>0</v>
      </c>
      <c r="CC12" s="44" t="b">
        <f t="shared" si="35"/>
        <v>0</v>
      </c>
      <c r="CD12" s="44" t="b">
        <f t="shared" si="36"/>
        <v>0</v>
      </c>
      <c r="CE12" s="44" t="b">
        <f t="shared" si="37"/>
        <v>0</v>
      </c>
      <c r="CF12" s="44" t="b">
        <f t="shared" si="38"/>
        <v>0</v>
      </c>
      <c r="CG12" s="44">
        <f t="shared" si="39"/>
        <v>0</v>
      </c>
      <c r="CH12" s="44">
        <f t="shared" si="40"/>
        <v>0</v>
      </c>
      <c r="CI12" s="44">
        <f t="shared" si="41"/>
        <v>0</v>
      </c>
      <c r="CJ12" s="44">
        <f t="shared" si="42"/>
        <v>0</v>
      </c>
      <c r="CK12" s="44" t="b">
        <f t="shared" si="43"/>
        <v>0</v>
      </c>
      <c r="CL12" s="44" t="b">
        <f t="shared" si="44"/>
        <v>0</v>
      </c>
      <c r="CM12" s="44" t="b">
        <f t="shared" si="45"/>
        <v>0</v>
      </c>
      <c r="CN12" s="44" t="b">
        <f t="shared" si="46"/>
        <v>0</v>
      </c>
      <c r="CO12" s="44" t="b">
        <f t="shared" si="47"/>
        <v>0</v>
      </c>
      <c r="CP12" s="45" t="b">
        <f t="shared" si="48"/>
        <v>0</v>
      </c>
      <c r="CQ12" s="44" t="str">
        <f t="shared" si="16"/>
        <v>Equipe 08</v>
      </c>
      <c r="CR12" s="44">
        <f t="shared" si="17"/>
        <v>0</v>
      </c>
      <c r="CS12" s="44">
        <f t="shared" si="18"/>
        <v>1</v>
      </c>
      <c r="CT12" s="44" t="str">
        <f t="shared" si="49"/>
        <v>Equipe 08</v>
      </c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48"/>
      <c r="EW12" s="48"/>
    </row>
    <row r="13" spans="1:153" ht="16.5" customHeight="1" x14ac:dyDescent="0.25">
      <c r="A13" s="38"/>
      <c r="B13" s="101"/>
      <c r="C13" s="101"/>
      <c r="D13" s="101"/>
      <c r="E13" s="101"/>
      <c r="F13" s="101"/>
      <c r="G13" s="39"/>
      <c r="H13" s="39"/>
      <c r="I13" s="101"/>
      <c r="J13" s="101"/>
      <c r="K13" s="101"/>
      <c r="L13" s="101"/>
      <c r="M13" s="101"/>
      <c r="N13" s="38"/>
      <c r="O13" s="24"/>
      <c r="P13" s="24"/>
      <c r="Q13" s="24"/>
      <c r="R13" s="24"/>
      <c r="S13" s="24"/>
      <c r="T13" s="24"/>
      <c r="U13" s="24"/>
      <c r="V13" s="93" t="str">
        <f t="shared" si="0"/>
        <v>Equipe 09</v>
      </c>
      <c r="W13" s="93"/>
      <c r="X13" s="93"/>
      <c r="Y13" s="93"/>
      <c r="Z13" s="94"/>
      <c r="AA13" s="84">
        <f t="shared" si="1"/>
        <v>0</v>
      </c>
      <c r="AB13" s="85" t="str">
        <f t="shared" si="2"/>
        <v>u</v>
      </c>
      <c r="AC13" s="86">
        <f t="shared" si="50"/>
        <v>1</v>
      </c>
      <c r="AD13" s="87">
        <f t="shared" si="3"/>
        <v>0</v>
      </c>
      <c r="AE13" s="88">
        <f t="shared" si="4"/>
        <v>0</v>
      </c>
      <c r="AF13" s="88">
        <f t="shared" si="5"/>
        <v>0</v>
      </c>
      <c r="AG13" s="88">
        <f t="shared" si="6"/>
        <v>0</v>
      </c>
      <c r="AH13" s="88">
        <f t="shared" si="7"/>
        <v>0</v>
      </c>
      <c r="AI13" s="88">
        <f t="shared" si="8"/>
        <v>0</v>
      </c>
      <c r="AJ13" s="88">
        <f t="shared" si="9"/>
        <v>0</v>
      </c>
      <c r="AK13" s="89">
        <f t="shared" si="10"/>
        <v>0</v>
      </c>
      <c r="AL13" s="90">
        <f t="shared" si="11"/>
        <v>0</v>
      </c>
      <c r="AM13" s="88">
        <f t="shared" si="12"/>
        <v>0</v>
      </c>
      <c r="AN13" s="91">
        <f t="shared" si="19"/>
        <v>0</v>
      </c>
      <c r="AO13" s="84">
        <f t="shared" si="13"/>
        <v>0</v>
      </c>
      <c r="AP13" s="88">
        <f t="shared" si="20"/>
        <v>0</v>
      </c>
      <c r="AQ13" s="88">
        <f t="shared" si="14"/>
        <v>0</v>
      </c>
      <c r="AR13" s="48">
        <v>9</v>
      </c>
      <c r="AS13" s="48">
        <f t="shared" si="21"/>
        <v>9</v>
      </c>
      <c r="AT13" s="155" t="str">
        <f>'J01'!AT13:AX13</f>
        <v>Equipe 09</v>
      </c>
      <c r="AU13" s="156"/>
      <c r="AV13" s="156"/>
      <c r="AW13" s="156"/>
      <c r="AX13" s="157"/>
      <c r="AY13" s="4">
        <f t="shared" si="15"/>
        <v>1</v>
      </c>
      <c r="AZ13" s="15">
        <f>'J16'!AY13-AY13</f>
        <v>0</v>
      </c>
      <c r="BA13" s="5" t="str">
        <f>IF(AY13&gt;'J16'!AY13,'J16'!$BA$20,IF(AY13='J16'!AY13,'J16'!$AZ$20,IF(AY13&lt;'J16'!AY13,'J16'!$AY$20)))</f>
        <v>u</v>
      </c>
      <c r="BB13" s="22">
        <f t="shared" si="22"/>
        <v>9</v>
      </c>
      <c r="BC13" s="15">
        <f>SUMPRODUCT(($B$5:$F$14=AT13)*($BW$5:$BW$14))+SUMPRODUCT(($I$5:$M$14=AT13)*($BX$5:$BX$14))+'J16'!BC13</f>
        <v>0</v>
      </c>
      <c r="BD13" s="15">
        <f>SUMPRODUCT(($B$5:$F$14=AT13)*($BY$5:$BY$14))+SUMPRODUCT(($I$5:$M$14=AT13)*($BZ$5:$BZ$14))+'J16'!BD13</f>
        <v>0</v>
      </c>
      <c r="BE13" s="15">
        <f>SUMPRODUCT(($B$5:$F$14=AT13)*($CA$5:$CA$14))+SUMPRODUCT(($I$5:$M$14=AT13)*($CB$5:$CB$14))+'J16'!BE13</f>
        <v>0</v>
      </c>
      <c r="BF13" s="15">
        <f>SUMPRODUCT(($B$5:$F$14=AT13)*($CC$5:$CC$14))+SUMPRODUCT(($I$5:$M$14=AT13)*($CD$5:$CD$14))+'J16'!BF13</f>
        <v>0</v>
      </c>
      <c r="BG13" s="15">
        <f>SUMPRODUCT(($B$5:$F$14=AT13)*($CE$5:$CE$14))+SUMPRODUCT(($I$5:$M$14=AT13)*($CF$5:$CF$14))+'J16'!BG13</f>
        <v>0</v>
      </c>
      <c r="BH13" s="15">
        <f>SUMPRODUCT(($B$5:$F$14=AT13)*($CG$5:$CG$14))+SUMPRODUCT(($I$5:$M$14=AT13)*($CH$5:$CH$14))+'J16'!BH13</f>
        <v>0</v>
      </c>
      <c r="BI13" s="15">
        <f>SUMPRODUCT(($B$5:$F$14=AT13)*($CI$5:$CI$14))+SUMPRODUCT(($I$5:$M$14=AT13)*($CJ$5:$CJ$14))+'J16'!BI13</f>
        <v>0</v>
      </c>
      <c r="BJ13" s="6">
        <f t="shared" si="23"/>
        <v>0</v>
      </c>
      <c r="BK13" s="15">
        <f>SUMPRODUCT(($B$5:$F$14=AT13)*($CK$5:$CK$14))+'J16'!BK13</f>
        <v>0</v>
      </c>
      <c r="BL13" s="15">
        <f>SUMPRODUCT(($B$5:$F$14=AT13)*($CL$5:$CL$14))+'J16'!BL13</f>
        <v>0</v>
      </c>
      <c r="BM13" s="15">
        <f>SUMPRODUCT(($B$5:$F$14=AT13)*($CM$5:$CM$14))+'J16'!BM13</f>
        <v>0</v>
      </c>
      <c r="BN13" s="15">
        <f>SUMPRODUCT(($I$5:$M$14=AT13)*($CN$5:$CN$14))+'J16'!BN13</f>
        <v>0</v>
      </c>
      <c r="BO13" s="15">
        <f>SUMPRODUCT(($I$5:$M$14=AT13)*($CO$5:$CO$14))+'J16'!BO13</f>
        <v>0</v>
      </c>
      <c r="BP13" s="46">
        <f>SUMPRODUCT(($I$5:$M$14=AT13)*($CP$5:$CP$14))+'J16'!BP13</f>
        <v>0</v>
      </c>
      <c r="BQ13" s="44">
        <f t="shared" si="24"/>
        <v>0</v>
      </c>
      <c r="BR13" s="64">
        <f>BQ13+0.0000006</f>
        <v>5.9999999999999997E-7</v>
      </c>
      <c r="BS13" s="44">
        <f t="shared" si="25"/>
        <v>0</v>
      </c>
      <c r="BT13" s="44">
        <f t="shared" si="26"/>
        <v>0</v>
      </c>
      <c r="BU13" s="44">
        <f t="shared" si="27"/>
        <v>0</v>
      </c>
      <c r="BV13" s="44">
        <f t="shared" si="28"/>
        <v>0</v>
      </c>
      <c r="BW13" s="44">
        <f t="shared" si="29"/>
        <v>0</v>
      </c>
      <c r="BX13" s="44">
        <f t="shared" si="30"/>
        <v>0</v>
      </c>
      <c r="BY13" s="44">
        <f t="shared" si="31"/>
        <v>0</v>
      </c>
      <c r="BZ13" s="44">
        <f t="shared" si="32"/>
        <v>0</v>
      </c>
      <c r="CA13" s="44" t="b">
        <f t="shared" si="33"/>
        <v>0</v>
      </c>
      <c r="CB13" s="44" t="b">
        <f t="shared" si="34"/>
        <v>0</v>
      </c>
      <c r="CC13" s="44" t="b">
        <f t="shared" si="35"/>
        <v>0</v>
      </c>
      <c r="CD13" s="44" t="b">
        <f t="shared" si="36"/>
        <v>0</v>
      </c>
      <c r="CE13" s="44" t="b">
        <f t="shared" si="37"/>
        <v>0</v>
      </c>
      <c r="CF13" s="44" t="b">
        <f t="shared" si="38"/>
        <v>0</v>
      </c>
      <c r="CG13" s="44">
        <f t="shared" si="39"/>
        <v>0</v>
      </c>
      <c r="CH13" s="44">
        <f t="shared" si="40"/>
        <v>0</v>
      </c>
      <c r="CI13" s="44">
        <f t="shared" si="41"/>
        <v>0</v>
      </c>
      <c r="CJ13" s="44">
        <f t="shared" si="42"/>
        <v>0</v>
      </c>
      <c r="CK13" s="44" t="b">
        <f t="shared" si="43"/>
        <v>0</v>
      </c>
      <c r="CL13" s="44" t="b">
        <f t="shared" si="44"/>
        <v>0</v>
      </c>
      <c r="CM13" s="44" t="b">
        <f t="shared" si="45"/>
        <v>0</v>
      </c>
      <c r="CN13" s="44" t="b">
        <f t="shared" si="46"/>
        <v>0</v>
      </c>
      <c r="CO13" s="44" t="b">
        <f t="shared" si="47"/>
        <v>0</v>
      </c>
      <c r="CP13" s="45" t="b">
        <f t="shared" si="48"/>
        <v>0</v>
      </c>
      <c r="CQ13" s="44" t="str">
        <f t="shared" si="16"/>
        <v>Equipe 09</v>
      </c>
      <c r="CR13" s="44">
        <f t="shared" si="17"/>
        <v>0</v>
      </c>
      <c r="CS13" s="44">
        <f t="shared" si="18"/>
        <v>1</v>
      </c>
      <c r="CT13" s="44" t="str">
        <f t="shared" si="49"/>
        <v>Equipe 09</v>
      </c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</row>
    <row r="14" spans="1:153" ht="16.5" customHeight="1" x14ac:dyDescent="0.25">
      <c r="A14" s="38"/>
      <c r="B14" s="101"/>
      <c r="C14" s="101"/>
      <c r="D14" s="101"/>
      <c r="E14" s="101"/>
      <c r="F14" s="101"/>
      <c r="G14" s="39"/>
      <c r="H14" s="39"/>
      <c r="I14" s="101"/>
      <c r="J14" s="101"/>
      <c r="K14" s="101"/>
      <c r="L14" s="101"/>
      <c r="M14" s="101"/>
      <c r="N14" s="38"/>
      <c r="O14" s="24"/>
      <c r="P14" s="24"/>
      <c r="Q14" s="24"/>
      <c r="R14" s="24"/>
      <c r="S14" s="24"/>
      <c r="T14" s="24"/>
      <c r="U14" s="24"/>
      <c r="V14" s="93" t="str">
        <f t="shared" si="0"/>
        <v>Equipe 10</v>
      </c>
      <c r="W14" s="93"/>
      <c r="X14" s="93"/>
      <c r="Y14" s="93"/>
      <c r="Z14" s="94"/>
      <c r="AA14" s="84">
        <f t="shared" si="1"/>
        <v>0</v>
      </c>
      <c r="AB14" s="85" t="str">
        <f t="shared" si="2"/>
        <v>u</v>
      </c>
      <c r="AC14" s="86">
        <f t="shared" si="50"/>
        <v>1</v>
      </c>
      <c r="AD14" s="87">
        <f t="shared" si="3"/>
        <v>0</v>
      </c>
      <c r="AE14" s="88">
        <f t="shared" si="4"/>
        <v>0</v>
      </c>
      <c r="AF14" s="88">
        <f t="shared" si="5"/>
        <v>0</v>
      </c>
      <c r="AG14" s="88">
        <f t="shared" si="6"/>
        <v>0</v>
      </c>
      <c r="AH14" s="88">
        <f t="shared" si="7"/>
        <v>0</v>
      </c>
      <c r="AI14" s="88">
        <f t="shared" si="8"/>
        <v>0</v>
      </c>
      <c r="AJ14" s="88">
        <f t="shared" si="9"/>
        <v>0</v>
      </c>
      <c r="AK14" s="89">
        <f t="shared" si="10"/>
        <v>0</v>
      </c>
      <c r="AL14" s="90">
        <f t="shared" si="11"/>
        <v>0</v>
      </c>
      <c r="AM14" s="88">
        <f t="shared" si="12"/>
        <v>0</v>
      </c>
      <c r="AN14" s="91">
        <f t="shared" si="19"/>
        <v>0</v>
      </c>
      <c r="AO14" s="84">
        <f t="shared" si="13"/>
        <v>0</v>
      </c>
      <c r="AP14" s="88">
        <f t="shared" si="20"/>
        <v>0</v>
      </c>
      <c r="AQ14" s="88">
        <f t="shared" si="14"/>
        <v>0</v>
      </c>
      <c r="AR14" s="48">
        <v>10</v>
      </c>
      <c r="AS14" s="48">
        <f t="shared" si="21"/>
        <v>10</v>
      </c>
      <c r="AT14" s="155" t="str">
        <f>'J01'!AT14:AX14</f>
        <v>Equipe 10</v>
      </c>
      <c r="AU14" s="156"/>
      <c r="AV14" s="156"/>
      <c r="AW14" s="156"/>
      <c r="AX14" s="157"/>
      <c r="AY14" s="4">
        <f t="shared" si="15"/>
        <v>1</v>
      </c>
      <c r="AZ14" s="15">
        <f>'J16'!AY14-AY14</f>
        <v>0</v>
      </c>
      <c r="BA14" s="5" t="str">
        <f>IF(AY14&gt;'J16'!AY14,'J16'!$BA$20,IF(AY14='J16'!AY14,'J16'!$AZ$20,IF(AY14&lt;'J16'!AY14,'J16'!$AY$20)))</f>
        <v>u</v>
      </c>
      <c r="BB14" s="22">
        <f t="shared" si="22"/>
        <v>10</v>
      </c>
      <c r="BC14" s="15">
        <f>SUMPRODUCT(($B$5:$F$14=AT14)*($BW$5:$BW$14))+SUMPRODUCT(($I$5:$M$14=AT14)*($BX$5:$BX$14))+'J16'!BC14</f>
        <v>0</v>
      </c>
      <c r="BD14" s="15">
        <f>SUMPRODUCT(($B$5:$F$14=AT14)*($BY$5:$BY$14))+SUMPRODUCT(($I$5:$M$14=AT14)*($BZ$5:$BZ$14))+'J16'!BD14</f>
        <v>0</v>
      </c>
      <c r="BE14" s="15">
        <f>SUMPRODUCT(($B$5:$F$14=AT14)*($CA$5:$CA$14))+SUMPRODUCT(($I$5:$M$14=AT14)*($CB$5:$CB$14))+'J16'!BE14</f>
        <v>0</v>
      </c>
      <c r="BF14" s="15">
        <f>SUMPRODUCT(($B$5:$F$14=AT14)*($CC$5:$CC$14))+SUMPRODUCT(($I$5:$M$14=AT14)*($CD$5:$CD$14))+'J16'!BF14</f>
        <v>0</v>
      </c>
      <c r="BG14" s="15">
        <f>SUMPRODUCT(($B$5:$F$14=AT14)*($CE$5:$CE$14))+SUMPRODUCT(($I$5:$M$14=AT14)*($CF$5:$CF$14))+'J16'!BG14</f>
        <v>0</v>
      </c>
      <c r="BH14" s="15">
        <f>SUMPRODUCT(($B$5:$F$14=AT14)*($CG$5:$CG$14))+SUMPRODUCT(($I$5:$M$14=AT14)*($CH$5:$CH$14))+'J16'!BH14</f>
        <v>0</v>
      </c>
      <c r="BI14" s="15">
        <f>SUMPRODUCT(($B$5:$F$14=AT14)*($CI$5:$CI$14))+SUMPRODUCT(($I$5:$M$14=AT14)*($CJ$5:$CJ$14))+'J16'!BI14</f>
        <v>0</v>
      </c>
      <c r="BJ14" s="6">
        <f t="shared" si="23"/>
        <v>0</v>
      </c>
      <c r="BK14" s="15">
        <f>SUMPRODUCT(($B$5:$F$14=AT14)*($CK$5:$CK$14))+'J16'!BK14</f>
        <v>0</v>
      </c>
      <c r="BL14" s="15">
        <f>SUMPRODUCT(($B$5:$F$14=AT14)*($CL$5:$CL$14))+'J16'!BL14</f>
        <v>0</v>
      </c>
      <c r="BM14" s="15">
        <f>SUMPRODUCT(($B$5:$F$14=AT14)*($CM$5:$CM$14))+'J16'!BM14</f>
        <v>0</v>
      </c>
      <c r="BN14" s="15">
        <f>SUMPRODUCT(($I$5:$M$14=AT14)*($CN$5:$CN$14))+'J16'!BN14</f>
        <v>0</v>
      </c>
      <c r="BO14" s="15">
        <f>SUMPRODUCT(($I$5:$M$14=AT14)*($CO$5:$CO$14))+'J16'!BO14</f>
        <v>0</v>
      </c>
      <c r="BP14" s="46">
        <f>SUMPRODUCT(($I$5:$M$14=AT14)*($CP$5:$CP$14))+'J16'!BP14</f>
        <v>0</v>
      </c>
      <c r="BQ14" s="44">
        <f t="shared" si="24"/>
        <v>0</v>
      </c>
      <c r="BR14" s="64">
        <f>BQ14+0.0000005</f>
        <v>4.9999999999999998E-7</v>
      </c>
      <c r="BS14" s="44">
        <f t="shared" si="25"/>
        <v>0</v>
      </c>
      <c r="BT14" s="44">
        <f t="shared" si="26"/>
        <v>0</v>
      </c>
      <c r="BU14" s="44">
        <f t="shared" si="27"/>
        <v>0</v>
      </c>
      <c r="BV14" s="44">
        <f t="shared" si="28"/>
        <v>0</v>
      </c>
      <c r="BW14" s="44">
        <f t="shared" si="29"/>
        <v>0</v>
      </c>
      <c r="BX14" s="44">
        <f t="shared" si="30"/>
        <v>0</v>
      </c>
      <c r="BY14" s="44">
        <f t="shared" si="31"/>
        <v>0</v>
      </c>
      <c r="BZ14" s="44">
        <f t="shared" si="32"/>
        <v>0</v>
      </c>
      <c r="CA14" s="44" t="b">
        <f t="shared" si="33"/>
        <v>0</v>
      </c>
      <c r="CB14" s="44" t="b">
        <f t="shared" si="34"/>
        <v>0</v>
      </c>
      <c r="CC14" s="44" t="b">
        <f t="shared" si="35"/>
        <v>0</v>
      </c>
      <c r="CD14" s="44" t="b">
        <f t="shared" si="36"/>
        <v>0</v>
      </c>
      <c r="CE14" s="44" t="b">
        <f t="shared" si="37"/>
        <v>0</v>
      </c>
      <c r="CF14" s="44" t="b">
        <f t="shared" si="38"/>
        <v>0</v>
      </c>
      <c r="CG14" s="44">
        <f t="shared" si="39"/>
        <v>0</v>
      </c>
      <c r="CH14" s="44">
        <f t="shared" si="40"/>
        <v>0</v>
      </c>
      <c r="CI14" s="44">
        <f t="shared" si="41"/>
        <v>0</v>
      </c>
      <c r="CJ14" s="44">
        <f t="shared" si="42"/>
        <v>0</v>
      </c>
      <c r="CK14" s="44" t="b">
        <f t="shared" si="43"/>
        <v>0</v>
      </c>
      <c r="CL14" s="44" t="b">
        <f t="shared" si="44"/>
        <v>0</v>
      </c>
      <c r="CM14" s="44" t="b">
        <f t="shared" si="45"/>
        <v>0</v>
      </c>
      <c r="CN14" s="44" t="b">
        <f t="shared" si="46"/>
        <v>0</v>
      </c>
      <c r="CO14" s="44" t="b">
        <f t="shared" si="47"/>
        <v>0</v>
      </c>
      <c r="CP14" s="45" t="b">
        <f t="shared" si="48"/>
        <v>0</v>
      </c>
      <c r="CQ14" s="44" t="str">
        <f t="shared" si="16"/>
        <v>Equipe 10</v>
      </c>
      <c r="CR14" s="44">
        <f t="shared" si="17"/>
        <v>0</v>
      </c>
      <c r="CS14" s="44">
        <f t="shared" si="18"/>
        <v>1</v>
      </c>
      <c r="CT14" s="44" t="str">
        <f t="shared" si="49"/>
        <v>Equipe 10</v>
      </c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</row>
    <row r="15" spans="1:153" ht="16.5" customHeight="1" x14ac:dyDescent="0.25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47"/>
      <c r="Q15" s="47"/>
      <c r="R15" s="47"/>
      <c r="S15" s="47"/>
      <c r="T15" s="47"/>
      <c r="U15" s="47"/>
      <c r="V15" s="93" t="str">
        <f t="shared" si="0"/>
        <v>Equipe 11</v>
      </c>
      <c r="W15" s="93"/>
      <c r="X15" s="93"/>
      <c r="Y15" s="93"/>
      <c r="Z15" s="94"/>
      <c r="AA15" s="84">
        <f t="shared" si="1"/>
        <v>0</v>
      </c>
      <c r="AB15" s="85" t="str">
        <f t="shared" si="2"/>
        <v>u</v>
      </c>
      <c r="AC15" s="86">
        <f t="shared" si="50"/>
        <v>1</v>
      </c>
      <c r="AD15" s="87">
        <f t="shared" si="3"/>
        <v>0</v>
      </c>
      <c r="AE15" s="88">
        <f t="shared" si="4"/>
        <v>0</v>
      </c>
      <c r="AF15" s="88">
        <f t="shared" si="5"/>
        <v>0</v>
      </c>
      <c r="AG15" s="88">
        <f t="shared" si="6"/>
        <v>0</v>
      </c>
      <c r="AH15" s="88">
        <f t="shared" si="7"/>
        <v>0</v>
      </c>
      <c r="AI15" s="88">
        <f t="shared" si="8"/>
        <v>0</v>
      </c>
      <c r="AJ15" s="88">
        <f t="shared" si="9"/>
        <v>0</v>
      </c>
      <c r="AK15" s="89">
        <f t="shared" si="10"/>
        <v>0</v>
      </c>
      <c r="AL15" s="90">
        <f t="shared" si="11"/>
        <v>0</v>
      </c>
      <c r="AM15" s="88">
        <f t="shared" si="12"/>
        <v>0</v>
      </c>
      <c r="AN15" s="91">
        <f t="shared" si="19"/>
        <v>0</v>
      </c>
      <c r="AO15" s="84">
        <f t="shared" si="13"/>
        <v>0</v>
      </c>
      <c r="AP15" s="88">
        <f t="shared" si="20"/>
        <v>0</v>
      </c>
      <c r="AQ15" s="88">
        <f t="shared" si="14"/>
        <v>0</v>
      </c>
      <c r="AR15" s="48">
        <v>11</v>
      </c>
      <c r="AS15" s="48">
        <f t="shared" si="21"/>
        <v>11</v>
      </c>
      <c r="AT15" s="155" t="str">
        <f>'J01'!AT15:AX15</f>
        <v>Equipe 11</v>
      </c>
      <c r="AU15" s="156"/>
      <c r="AV15" s="156"/>
      <c r="AW15" s="156"/>
      <c r="AX15" s="157"/>
      <c r="AY15" s="4">
        <f t="shared" si="15"/>
        <v>1</v>
      </c>
      <c r="AZ15" s="15">
        <f>'J16'!AY15-AY15</f>
        <v>0</v>
      </c>
      <c r="BA15" s="5" t="str">
        <f>IF(AY15&gt;'J16'!AY15,'J16'!$BA$20,IF(AY15='J16'!AY15,'J16'!$AZ$20,IF(AY15&lt;'J16'!AY15,'J16'!$AY$20)))</f>
        <v>u</v>
      </c>
      <c r="BB15" s="22">
        <f t="shared" si="22"/>
        <v>11</v>
      </c>
      <c r="BC15" s="15">
        <f>SUMPRODUCT(($B$5:$F$14=AT15)*($BW$5:$BW$14))+SUMPRODUCT(($I$5:$M$14=AT15)*($BX$5:$BX$14))+'J16'!BC15</f>
        <v>0</v>
      </c>
      <c r="BD15" s="15">
        <f>SUMPRODUCT(($B$5:$F$14=AT15)*($BY$5:$BY$14))+SUMPRODUCT(($I$5:$M$14=AT15)*($BZ$5:$BZ$14))+'J16'!BD15</f>
        <v>0</v>
      </c>
      <c r="BE15" s="15">
        <f>SUMPRODUCT(($B$5:$F$14=AT15)*($CA$5:$CA$14))+SUMPRODUCT(($I$5:$M$14=AT15)*($CB$5:$CB$14))+'J16'!BE15</f>
        <v>0</v>
      </c>
      <c r="BF15" s="15">
        <f>SUMPRODUCT(($B$5:$F$14=AT15)*($CC$5:$CC$14))+SUMPRODUCT(($I$5:$M$14=AT15)*($CD$5:$CD$14))+'J16'!BF15</f>
        <v>0</v>
      </c>
      <c r="BG15" s="15">
        <f>SUMPRODUCT(($B$5:$F$14=AT15)*($CE$5:$CE$14))+SUMPRODUCT(($I$5:$M$14=AT15)*($CF$5:$CF$14))+'J16'!BG15</f>
        <v>0</v>
      </c>
      <c r="BH15" s="15">
        <f>SUMPRODUCT(($B$5:$F$14=AT15)*($CG$5:$CG$14))+SUMPRODUCT(($I$5:$M$14=AT15)*($CH$5:$CH$14))+'J16'!BH15</f>
        <v>0</v>
      </c>
      <c r="BI15" s="15">
        <f>SUMPRODUCT(($B$5:$F$14=AT15)*($CI$5:$CI$14))+SUMPRODUCT(($I$5:$M$14=AT15)*($CJ$5:$CJ$14))+'J16'!BI15</f>
        <v>0</v>
      </c>
      <c r="BJ15" s="6">
        <f t="shared" si="23"/>
        <v>0</v>
      </c>
      <c r="BK15" s="15">
        <f>SUMPRODUCT(($B$5:$F$14=AT15)*($CK$5:$CK$14))+'J16'!BK15</f>
        <v>0</v>
      </c>
      <c r="BL15" s="15">
        <f>SUMPRODUCT(($B$5:$F$14=AT15)*($CL$5:$CL$14))+'J16'!BL15</f>
        <v>0</v>
      </c>
      <c r="BM15" s="15">
        <f>SUMPRODUCT(($B$5:$F$14=AT15)*($CM$5:$CM$14))+'J16'!BM15</f>
        <v>0</v>
      </c>
      <c r="BN15" s="15">
        <f>SUMPRODUCT(($I$5:$M$14=AT15)*($CN$5:$CN$14))+'J16'!BN15</f>
        <v>0</v>
      </c>
      <c r="BO15" s="15">
        <f>SUMPRODUCT(($I$5:$M$14=AT15)*($CO$5:$CO$14))+'J16'!BO15</f>
        <v>0</v>
      </c>
      <c r="BP15" s="46">
        <f>SUMPRODUCT(($I$5:$M$14=AT15)*($CP$5:$CP$14))+'J16'!BP15</f>
        <v>0</v>
      </c>
      <c r="BQ15" s="44">
        <f t="shared" si="24"/>
        <v>0</v>
      </c>
      <c r="BR15" s="64">
        <f>BQ15+0.0000004</f>
        <v>3.9999999999999998E-7</v>
      </c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4" t="str">
        <f t="shared" si="16"/>
        <v>Equipe 11</v>
      </c>
      <c r="CR15" s="44">
        <f t="shared" si="17"/>
        <v>0</v>
      </c>
      <c r="CS15" s="44">
        <f t="shared" si="18"/>
        <v>1</v>
      </c>
      <c r="CT15" s="44" t="str">
        <f t="shared" si="49"/>
        <v>Equipe 11</v>
      </c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</row>
    <row r="16" spans="1:153" ht="16.5" customHeight="1" x14ac:dyDescent="0.25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47"/>
      <c r="Q16" s="47"/>
      <c r="R16" s="47"/>
      <c r="S16" s="47"/>
      <c r="T16" s="47"/>
      <c r="U16" s="47"/>
      <c r="V16" s="93" t="str">
        <f t="shared" si="0"/>
        <v>Equipe 12</v>
      </c>
      <c r="W16" s="93"/>
      <c r="X16" s="93"/>
      <c r="Y16" s="93"/>
      <c r="Z16" s="94"/>
      <c r="AA16" s="84">
        <f t="shared" si="1"/>
        <v>0</v>
      </c>
      <c r="AB16" s="85" t="str">
        <f t="shared" si="2"/>
        <v>u</v>
      </c>
      <c r="AC16" s="86">
        <f t="shared" si="50"/>
        <v>1</v>
      </c>
      <c r="AD16" s="87">
        <f t="shared" si="3"/>
        <v>0</v>
      </c>
      <c r="AE16" s="88">
        <f t="shared" si="4"/>
        <v>0</v>
      </c>
      <c r="AF16" s="88">
        <f t="shared" si="5"/>
        <v>0</v>
      </c>
      <c r="AG16" s="88">
        <f t="shared" si="6"/>
        <v>0</v>
      </c>
      <c r="AH16" s="88">
        <f t="shared" si="7"/>
        <v>0</v>
      </c>
      <c r="AI16" s="88">
        <f t="shared" si="8"/>
        <v>0</v>
      </c>
      <c r="AJ16" s="88">
        <f t="shared" si="9"/>
        <v>0</v>
      </c>
      <c r="AK16" s="89">
        <f t="shared" si="10"/>
        <v>0</v>
      </c>
      <c r="AL16" s="90">
        <f t="shared" si="11"/>
        <v>0</v>
      </c>
      <c r="AM16" s="88">
        <f t="shared" si="12"/>
        <v>0</v>
      </c>
      <c r="AN16" s="91">
        <f t="shared" si="19"/>
        <v>0</v>
      </c>
      <c r="AO16" s="84">
        <f t="shared" si="13"/>
        <v>0</v>
      </c>
      <c r="AP16" s="88">
        <f t="shared" si="20"/>
        <v>0</v>
      </c>
      <c r="AQ16" s="88">
        <f t="shared" si="14"/>
        <v>0</v>
      </c>
      <c r="AR16" s="48">
        <v>12</v>
      </c>
      <c r="AS16" s="48">
        <f t="shared" si="21"/>
        <v>12</v>
      </c>
      <c r="AT16" s="155" t="str">
        <f>'J01'!AT16:AX16</f>
        <v>Equipe 12</v>
      </c>
      <c r="AU16" s="156"/>
      <c r="AV16" s="156"/>
      <c r="AW16" s="156"/>
      <c r="AX16" s="157"/>
      <c r="AY16" s="4">
        <f t="shared" si="15"/>
        <v>1</v>
      </c>
      <c r="AZ16" s="15">
        <f>'J16'!AY16-AY16</f>
        <v>0</v>
      </c>
      <c r="BA16" s="5" t="str">
        <f>IF(AY16&gt;'J16'!AY16,'J16'!$BA$20,IF(AY16='J16'!AY16,'J16'!$AZ$20,IF(AY16&lt;'J16'!AY16,'J16'!$AY$20)))</f>
        <v>u</v>
      </c>
      <c r="BB16" s="22">
        <f t="shared" si="22"/>
        <v>12</v>
      </c>
      <c r="BC16" s="15">
        <f>SUMPRODUCT(($B$5:$F$14=AT16)*($BW$5:$BW$14))+SUMPRODUCT(($I$5:$M$14=AT16)*($BX$5:$BX$14))+'J16'!BC16</f>
        <v>0</v>
      </c>
      <c r="BD16" s="15">
        <f>SUMPRODUCT(($B$5:$F$14=AT16)*($BY$5:$BY$14))+SUMPRODUCT(($I$5:$M$14=AT16)*($BZ$5:$BZ$14))+'J16'!BD16</f>
        <v>0</v>
      </c>
      <c r="BE16" s="15">
        <f>SUMPRODUCT(($B$5:$F$14=AT16)*($CA$5:$CA$14))+SUMPRODUCT(($I$5:$M$14=AT16)*($CB$5:$CB$14))+'J16'!BE16</f>
        <v>0</v>
      </c>
      <c r="BF16" s="15">
        <f>SUMPRODUCT(($B$5:$F$14=AT16)*($CC$5:$CC$14))+SUMPRODUCT(($I$5:$M$14=AT16)*($CD$5:$CD$14))+'J16'!BF16</f>
        <v>0</v>
      </c>
      <c r="BG16" s="15">
        <f>SUMPRODUCT(($B$5:$F$14=AT16)*($CE$5:$CE$14))+SUMPRODUCT(($I$5:$M$14=AT16)*($CF$5:$CF$14))+'J16'!BG16</f>
        <v>0</v>
      </c>
      <c r="BH16" s="15">
        <f>SUMPRODUCT(($B$5:$F$14=AT16)*($CG$5:$CG$14))+SUMPRODUCT(($I$5:$M$14=AT16)*($CH$5:$CH$14))+'J16'!BH16</f>
        <v>0</v>
      </c>
      <c r="BI16" s="15">
        <f>SUMPRODUCT(($B$5:$F$14=AT16)*($CI$5:$CI$14))+SUMPRODUCT(($I$5:$M$14=AT16)*($CJ$5:$CJ$14))+'J16'!BI16</f>
        <v>0</v>
      </c>
      <c r="BJ16" s="6">
        <f t="shared" si="23"/>
        <v>0</v>
      </c>
      <c r="BK16" s="15">
        <f>SUMPRODUCT(($B$5:$F$14=AT16)*($CK$5:$CK$14))+'J16'!BK16</f>
        <v>0</v>
      </c>
      <c r="BL16" s="15">
        <f>SUMPRODUCT(($B$5:$F$14=AT16)*($CL$5:$CL$14))+'J16'!BL16</f>
        <v>0</v>
      </c>
      <c r="BM16" s="15">
        <f>SUMPRODUCT(($B$5:$F$14=AT16)*($CM$5:$CM$14))+'J16'!BM16</f>
        <v>0</v>
      </c>
      <c r="BN16" s="15">
        <f>SUMPRODUCT(($I$5:$M$14=AT16)*($CN$5:$CN$14))+'J16'!BN16</f>
        <v>0</v>
      </c>
      <c r="BO16" s="15">
        <f>SUMPRODUCT(($I$5:$M$14=AT16)*($CO$5:$CO$14))+'J16'!BO16</f>
        <v>0</v>
      </c>
      <c r="BP16" s="46">
        <f>SUMPRODUCT(($I$5:$M$14=AT16)*($CP$5:$CP$14))+'J16'!BP16</f>
        <v>0</v>
      </c>
      <c r="BQ16" s="44">
        <f t="shared" si="24"/>
        <v>0</v>
      </c>
      <c r="BR16" s="64">
        <f>BQ16+0.0000003</f>
        <v>2.9999999999999999E-7</v>
      </c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4" t="str">
        <f t="shared" si="16"/>
        <v>Equipe 12</v>
      </c>
      <c r="CR16" s="44">
        <f t="shared" si="17"/>
        <v>0</v>
      </c>
      <c r="CS16" s="44">
        <f t="shared" si="18"/>
        <v>1</v>
      </c>
      <c r="CT16" s="44" t="str">
        <f t="shared" si="49"/>
        <v>Equipe 12</v>
      </c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</row>
    <row r="17" spans="1:153" ht="16.5" customHeight="1" x14ac:dyDescent="0.25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47"/>
      <c r="Q17" s="47"/>
      <c r="R17" s="47"/>
      <c r="S17" s="47"/>
      <c r="T17" s="47"/>
      <c r="U17" s="47"/>
      <c r="V17" s="93" t="str">
        <f t="shared" si="0"/>
        <v>Equipe 13</v>
      </c>
      <c r="W17" s="93"/>
      <c r="X17" s="93"/>
      <c r="Y17" s="93"/>
      <c r="Z17" s="94"/>
      <c r="AA17" s="84">
        <f t="shared" si="1"/>
        <v>0</v>
      </c>
      <c r="AB17" s="85" t="str">
        <f t="shared" si="2"/>
        <v>u</v>
      </c>
      <c r="AC17" s="86">
        <f t="shared" si="50"/>
        <v>1</v>
      </c>
      <c r="AD17" s="87">
        <f t="shared" si="3"/>
        <v>0</v>
      </c>
      <c r="AE17" s="88">
        <f t="shared" si="4"/>
        <v>0</v>
      </c>
      <c r="AF17" s="88">
        <f t="shared" si="5"/>
        <v>0</v>
      </c>
      <c r="AG17" s="88">
        <f t="shared" si="6"/>
        <v>0</v>
      </c>
      <c r="AH17" s="88">
        <f t="shared" si="7"/>
        <v>0</v>
      </c>
      <c r="AI17" s="88">
        <f t="shared" si="8"/>
        <v>0</v>
      </c>
      <c r="AJ17" s="88">
        <f t="shared" si="9"/>
        <v>0</v>
      </c>
      <c r="AK17" s="89">
        <f t="shared" si="10"/>
        <v>0</v>
      </c>
      <c r="AL17" s="90">
        <f t="shared" si="11"/>
        <v>0</v>
      </c>
      <c r="AM17" s="88">
        <f t="shared" si="12"/>
        <v>0</v>
      </c>
      <c r="AN17" s="91">
        <f t="shared" si="19"/>
        <v>0</v>
      </c>
      <c r="AO17" s="84">
        <f t="shared" si="13"/>
        <v>0</v>
      </c>
      <c r="AP17" s="88">
        <f t="shared" si="20"/>
        <v>0</v>
      </c>
      <c r="AQ17" s="88">
        <f t="shared" si="14"/>
        <v>0</v>
      </c>
      <c r="AR17" s="48">
        <v>13</v>
      </c>
      <c r="AS17" s="48">
        <f t="shared" si="21"/>
        <v>13</v>
      </c>
      <c r="AT17" s="155" t="str">
        <f>'J01'!AT17:AX17</f>
        <v>Equipe 13</v>
      </c>
      <c r="AU17" s="156"/>
      <c r="AV17" s="156"/>
      <c r="AW17" s="156"/>
      <c r="AX17" s="157"/>
      <c r="AY17" s="4">
        <f t="shared" si="15"/>
        <v>1</v>
      </c>
      <c r="AZ17" s="15">
        <f>'J16'!AY17-AY17</f>
        <v>0</v>
      </c>
      <c r="BA17" s="5" t="str">
        <f>IF(AY17&gt;'J16'!AY17,'J16'!$BA$20,IF(AY17='J16'!AY17,'J16'!$AZ$20,IF(AY17&lt;'J16'!AY17,'J16'!$AY$20)))</f>
        <v>u</v>
      </c>
      <c r="BB17" s="22">
        <f t="shared" si="22"/>
        <v>13</v>
      </c>
      <c r="BC17" s="15">
        <f>SUMPRODUCT(($B$5:$F$14=AT17)*($BW$5:$BW$14))+SUMPRODUCT(($I$5:$M$14=AT17)*($BX$5:$BX$14))+'J16'!BC17</f>
        <v>0</v>
      </c>
      <c r="BD17" s="15">
        <f>SUMPRODUCT(($B$5:$F$14=AT17)*($BY$5:$BY$14))+SUMPRODUCT(($I$5:$M$14=AT17)*($BZ$5:$BZ$14))+'J16'!BD17</f>
        <v>0</v>
      </c>
      <c r="BE17" s="15">
        <f>SUMPRODUCT(($B$5:$F$14=AT17)*($CA$5:$CA$14))+SUMPRODUCT(($I$5:$M$14=AT17)*($CB$5:$CB$14))+'J16'!BE17</f>
        <v>0</v>
      </c>
      <c r="BF17" s="15">
        <f>SUMPRODUCT(($B$5:$F$14=AT17)*($CC$5:$CC$14))+SUMPRODUCT(($I$5:$M$14=AT17)*($CD$5:$CD$14))+'J16'!BF17</f>
        <v>0</v>
      </c>
      <c r="BG17" s="15">
        <f>SUMPRODUCT(($B$5:$F$14=AT17)*($CE$5:$CE$14))+SUMPRODUCT(($I$5:$M$14=AT17)*($CF$5:$CF$14))+'J16'!BG17</f>
        <v>0</v>
      </c>
      <c r="BH17" s="15">
        <f>SUMPRODUCT(($B$5:$F$14=AT17)*($CG$5:$CG$14))+SUMPRODUCT(($I$5:$M$14=AT17)*($CH$5:$CH$14))+'J16'!BH17</f>
        <v>0</v>
      </c>
      <c r="BI17" s="15">
        <f>SUMPRODUCT(($B$5:$F$14=AT17)*($CI$5:$CI$14))+SUMPRODUCT(($I$5:$M$14=AT17)*($CJ$5:$CJ$14))+'J16'!BI17</f>
        <v>0</v>
      </c>
      <c r="BJ17" s="6">
        <f t="shared" si="23"/>
        <v>0</v>
      </c>
      <c r="BK17" s="15">
        <f>SUMPRODUCT(($B$5:$F$14=AT17)*($CK$5:$CK$14))+'J16'!BK17</f>
        <v>0</v>
      </c>
      <c r="BL17" s="15">
        <f>SUMPRODUCT(($B$5:$F$14=AT17)*($CL$5:$CL$14))+'J16'!BL17</f>
        <v>0</v>
      </c>
      <c r="BM17" s="15">
        <f>SUMPRODUCT(($B$5:$F$14=AT17)*($CM$5:$CM$14))+'J16'!BM17</f>
        <v>0</v>
      </c>
      <c r="BN17" s="15">
        <f>SUMPRODUCT(($I$5:$M$14=AT17)*($CN$5:$CN$14))+'J16'!BN17</f>
        <v>0</v>
      </c>
      <c r="BO17" s="15">
        <f>SUMPRODUCT(($I$5:$M$14=AT17)*($CO$5:$CO$14))+'J16'!BO17</f>
        <v>0</v>
      </c>
      <c r="BP17" s="46">
        <f>SUMPRODUCT(($I$5:$M$14=AT17)*($CP$5:$CP$14))+'J16'!BP17</f>
        <v>0</v>
      </c>
      <c r="BQ17" s="44">
        <f t="shared" si="24"/>
        <v>0</v>
      </c>
      <c r="BR17" s="64">
        <f>BQ17+0.0000002</f>
        <v>1.9999999999999999E-7</v>
      </c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4" t="str">
        <f t="shared" si="16"/>
        <v>Equipe 13</v>
      </c>
      <c r="CR17" s="44">
        <f t="shared" si="17"/>
        <v>0</v>
      </c>
      <c r="CS17" s="44">
        <f t="shared" si="18"/>
        <v>1</v>
      </c>
      <c r="CT17" s="44" t="str">
        <f t="shared" si="49"/>
        <v>Equipe 13</v>
      </c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</row>
    <row r="18" spans="1:153" ht="16.5" customHeight="1" x14ac:dyDescent="0.25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47"/>
      <c r="Q18" s="47"/>
      <c r="R18" s="47"/>
      <c r="S18" s="47"/>
      <c r="T18" s="47"/>
      <c r="U18" s="47"/>
      <c r="V18" s="93" t="str">
        <f t="shared" si="0"/>
        <v>Equipe 14</v>
      </c>
      <c r="W18" s="93"/>
      <c r="X18" s="93"/>
      <c r="Y18" s="93"/>
      <c r="Z18" s="94"/>
      <c r="AA18" s="84">
        <f t="shared" si="1"/>
        <v>0</v>
      </c>
      <c r="AB18" s="85" t="str">
        <f t="shared" si="2"/>
        <v>u</v>
      </c>
      <c r="AC18" s="86">
        <f t="shared" si="50"/>
        <v>1</v>
      </c>
      <c r="AD18" s="87">
        <f t="shared" si="3"/>
        <v>0</v>
      </c>
      <c r="AE18" s="88">
        <f t="shared" si="4"/>
        <v>0</v>
      </c>
      <c r="AF18" s="88">
        <f t="shared" si="5"/>
        <v>0</v>
      </c>
      <c r="AG18" s="88">
        <f t="shared" si="6"/>
        <v>0</v>
      </c>
      <c r="AH18" s="88">
        <f t="shared" si="7"/>
        <v>0</v>
      </c>
      <c r="AI18" s="88">
        <f t="shared" si="8"/>
        <v>0</v>
      </c>
      <c r="AJ18" s="88">
        <f t="shared" si="9"/>
        <v>0</v>
      </c>
      <c r="AK18" s="89">
        <f t="shared" si="10"/>
        <v>0</v>
      </c>
      <c r="AL18" s="90">
        <f t="shared" si="11"/>
        <v>0</v>
      </c>
      <c r="AM18" s="88">
        <f t="shared" si="12"/>
        <v>0</v>
      </c>
      <c r="AN18" s="91">
        <f t="shared" si="19"/>
        <v>0</v>
      </c>
      <c r="AO18" s="84">
        <f t="shared" si="13"/>
        <v>0</v>
      </c>
      <c r="AP18" s="88">
        <f t="shared" si="20"/>
        <v>0</v>
      </c>
      <c r="AQ18" s="88">
        <f t="shared" si="14"/>
        <v>0</v>
      </c>
      <c r="AR18" s="48">
        <v>14</v>
      </c>
      <c r="AS18" s="48">
        <f t="shared" si="21"/>
        <v>14</v>
      </c>
      <c r="AT18" s="155" t="str">
        <f>'J01'!AT18:AX18</f>
        <v>Equipe 14</v>
      </c>
      <c r="AU18" s="156"/>
      <c r="AV18" s="156"/>
      <c r="AW18" s="156"/>
      <c r="AX18" s="157"/>
      <c r="AY18" s="4">
        <f t="shared" si="15"/>
        <v>1</v>
      </c>
      <c r="AZ18" s="15">
        <f>'J16'!AY18-AY18</f>
        <v>0</v>
      </c>
      <c r="BA18" s="5" t="str">
        <f>IF(AY18&gt;'J16'!AY18,'J16'!$BA$20,IF(AY18='J16'!AY18,'J16'!$AZ$20,IF(AY18&lt;'J16'!AY18,'J16'!$AY$20)))</f>
        <v>u</v>
      </c>
      <c r="BB18" s="22">
        <f t="shared" si="22"/>
        <v>14</v>
      </c>
      <c r="BC18" s="15">
        <f>SUMPRODUCT(($B$5:$F$14=AT18)*($BW$5:$BW$14))+SUMPRODUCT(($I$5:$M$14=AT18)*($BX$5:$BX$14))+'J16'!BC18</f>
        <v>0</v>
      </c>
      <c r="BD18" s="15">
        <f>SUMPRODUCT(($B$5:$F$14=AT18)*($BY$5:$BY$14))+SUMPRODUCT(($I$5:$M$14=AT18)*($BZ$5:$BZ$14))+'J16'!BD18</f>
        <v>0</v>
      </c>
      <c r="BE18" s="15">
        <f>SUMPRODUCT(($B$5:$F$14=AT18)*($CA$5:$CA$14))+SUMPRODUCT(($I$5:$M$14=AT18)*($CB$5:$CB$14))+'J16'!BE18</f>
        <v>0</v>
      </c>
      <c r="BF18" s="15">
        <f>SUMPRODUCT(($B$5:$F$14=AT18)*($CC$5:$CC$14))+SUMPRODUCT(($I$5:$M$14=AT18)*($CD$5:$CD$14))+'J16'!BF18</f>
        <v>0</v>
      </c>
      <c r="BG18" s="15">
        <f>SUMPRODUCT(($B$5:$F$14=AT18)*($CE$5:$CE$14))+SUMPRODUCT(($I$5:$M$14=AT18)*($CF$5:$CF$14))+'J16'!BG18</f>
        <v>0</v>
      </c>
      <c r="BH18" s="15">
        <f>SUMPRODUCT(($B$5:$F$14=AT18)*($CG$5:$CG$14))+SUMPRODUCT(($I$5:$M$14=AT18)*($CH$5:$CH$14))+'J16'!BH18</f>
        <v>0</v>
      </c>
      <c r="BI18" s="15">
        <f>SUMPRODUCT(($B$5:$F$14=AT18)*($CI$5:$CI$14))+SUMPRODUCT(($I$5:$M$14=AT18)*($CJ$5:$CJ$14))+'J16'!BI18</f>
        <v>0</v>
      </c>
      <c r="BJ18" s="6">
        <f t="shared" si="23"/>
        <v>0</v>
      </c>
      <c r="BK18" s="15">
        <f>SUMPRODUCT(($B$5:$F$14=AT18)*($CK$5:$CK$14))+'J16'!BK18</f>
        <v>0</v>
      </c>
      <c r="BL18" s="15">
        <f>SUMPRODUCT(($B$5:$F$14=AT18)*($CL$5:$CL$14))+'J16'!BL18</f>
        <v>0</v>
      </c>
      <c r="BM18" s="15">
        <f>SUMPRODUCT(($B$5:$F$14=AT18)*($CM$5:$CM$14))+'J16'!BM18</f>
        <v>0</v>
      </c>
      <c r="BN18" s="15">
        <f>SUMPRODUCT(($I$5:$M$14=AT18)*($CN$5:$CN$14))+'J16'!BN18</f>
        <v>0</v>
      </c>
      <c r="BO18" s="15">
        <f>SUMPRODUCT(($I$5:$M$14=AT18)*($CO$5:$CO$14))+'J16'!BO18</f>
        <v>0</v>
      </c>
      <c r="BP18" s="46">
        <f>SUMPRODUCT(($I$5:$M$14=AT18)*($CP$5:$CP$14))+'J16'!BP18</f>
        <v>0</v>
      </c>
      <c r="BQ18" s="44">
        <f t="shared" si="24"/>
        <v>0</v>
      </c>
      <c r="BR18" s="64">
        <f>BQ18+0.0000001</f>
        <v>9.9999999999999995E-8</v>
      </c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4" t="str">
        <f t="shared" si="16"/>
        <v>Equipe 14</v>
      </c>
      <c r="CR18" s="44">
        <f t="shared" si="17"/>
        <v>0</v>
      </c>
      <c r="CS18" s="44">
        <f t="shared" si="18"/>
        <v>1</v>
      </c>
      <c r="CT18" s="44" t="str">
        <f t="shared" si="49"/>
        <v>Equipe 14</v>
      </c>
      <c r="CU18" s="58"/>
      <c r="CV18" s="58"/>
      <c r="CW18" s="58"/>
      <c r="CX18" s="58"/>
      <c r="CY18" s="5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</row>
    <row r="19" spans="1:153" ht="16.5" customHeight="1" x14ac:dyDescent="0.25">
      <c r="A19" s="100"/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47"/>
      <c r="Q19" s="47"/>
      <c r="R19" s="47"/>
      <c r="S19" s="47"/>
      <c r="T19" s="47"/>
      <c r="U19" s="47"/>
      <c r="V19" s="49"/>
      <c r="W19" s="49"/>
      <c r="X19" s="49"/>
      <c r="Y19" s="49"/>
      <c r="Z19" s="49"/>
      <c r="AA19" s="50"/>
      <c r="AB19" s="51"/>
      <c r="AC19" s="50"/>
      <c r="AD19" s="52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142" t="s">
        <v>56</v>
      </c>
      <c r="AP19" s="142"/>
      <c r="AQ19" s="142"/>
      <c r="AR19" s="58"/>
      <c r="AS19" s="58"/>
      <c r="AT19" s="21"/>
      <c r="AU19" s="21"/>
      <c r="AV19" s="21"/>
      <c r="AW19" s="21"/>
      <c r="AX19" s="21"/>
      <c r="AY19" s="60" t="s">
        <v>19</v>
      </c>
      <c r="AZ19" s="60" t="s">
        <v>20</v>
      </c>
      <c r="BA19" s="60" t="s">
        <v>21</v>
      </c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5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58"/>
      <c r="CV19" s="58"/>
      <c r="CW19" s="58"/>
      <c r="CX19" s="58"/>
      <c r="CY19" s="5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</row>
    <row r="20" spans="1:153" ht="16.5" customHeight="1" x14ac:dyDescent="0.25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47"/>
      <c r="Q20" s="47"/>
      <c r="R20" s="47"/>
      <c r="S20" s="47"/>
      <c r="T20" s="47"/>
      <c r="U20" s="47"/>
      <c r="V20" s="53"/>
      <c r="W20" s="53"/>
      <c r="X20" s="53"/>
      <c r="Y20" s="53"/>
      <c r="Z20" s="53"/>
      <c r="AA20" s="54"/>
      <c r="AB20" s="55"/>
      <c r="AC20" s="54"/>
      <c r="AD20" s="56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143">
        <f>SUM(G5:H14)</f>
        <v>0</v>
      </c>
      <c r="AP20" s="143"/>
      <c r="AQ20" s="143"/>
      <c r="AR20" s="58"/>
      <c r="AS20" s="58"/>
      <c r="AT20" s="38"/>
      <c r="AU20" s="38"/>
      <c r="AV20" s="38"/>
      <c r="AW20" s="38"/>
      <c r="AX20" s="38"/>
      <c r="AY20" s="48" t="s">
        <v>19</v>
      </c>
      <c r="AZ20" s="48" t="s">
        <v>20</v>
      </c>
      <c r="BA20" s="48" t="s">
        <v>21</v>
      </c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58"/>
      <c r="CV20" s="58"/>
      <c r="CW20" s="58"/>
      <c r="CX20" s="58"/>
      <c r="CY20" s="5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</row>
    <row r="21" spans="1:153" ht="16.5" customHeight="1" x14ac:dyDescent="0.25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47"/>
      <c r="Q21" s="47"/>
      <c r="R21" s="47"/>
      <c r="S21" s="47"/>
      <c r="T21" s="47"/>
      <c r="U21" s="47"/>
      <c r="V21" s="53"/>
      <c r="W21" s="53"/>
      <c r="X21" s="53"/>
      <c r="Y21" s="53"/>
      <c r="Z21" s="53"/>
      <c r="AA21" s="54"/>
      <c r="AB21" s="55"/>
      <c r="AC21" s="54"/>
      <c r="AD21" s="56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143"/>
      <c r="AP21" s="143"/>
      <c r="AQ21" s="143"/>
      <c r="AR21" s="58"/>
      <c r="AS21" s="58"/>
      <c r="AT21" s="38"/>
      <c r="AU21" s="38"/>
      <c r="AV21" s="38"/>
      <c r="AW21" s="38"/>
      <c r="AX21" s="38"/>
      <c r="AY21" s="58"/>
      <c r="AZ21" s="58"/>
      <c r="BA21" s="63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58"/>
      <c r="CV21" s="58"/>
      <c r="CW21" s="58"/>
      <c r="CX21" s="58"/>
      <c r="CY21" s="5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</row>
    <row r="22" spans="1:153" ht="16.5" customHeight="1" x14ac:dyDescent="0.25">
      <c r="A22" s="100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47"/>
      <c r="Q22" s="47"/>
      <c r="R22" s="47"/>
      <c r="S22" s="47"/>
      <c r="T22" s="47"/>
      <c r="U22" s="47"/>
      <c r="V22" s="53"/>
      <c r="W22" s="53"/>
      <c r="X22" s="53"/>
      <c r="Y22" s="53"/>
      <c r="Z22" s="53"/>
      <c r="AA22" s="54"/>
      <c r="AB22" s="55"/>
      <c r="AC22" s="54"/>
      <c r="AD22" s="56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144" t="s">
        <v>57</v>
      </c>
      <c r="AP22" s="144"/>
      <c r="AQ22" s="144"/>
      <c r="AR22" s="58"/>
      <c r="AS22" s="58"/>
      <c r="AT22" s="38"/>
      <c r="AU22" s="38"/>
      <c r="AV22" s="38"/>
      <c r="AW22" s="38"/>
      <c r="AX22" s="38"/>
      <c r="AY22" s="58"/>
      <c r="AZ22" s="58"/>
      <c r="BA22" s="63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58"/>
      <c r="CV22" s="58"/>
      <c r="CW22" s="58"/>
      <c r="CX22" s="58"/>
      <c r="CY22" s="5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</row>
    <row r="23" spans="1:153" ht="16.5" customHeight="1" x14ac:dyDescent="0.25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47"/>
      <c r="Q23" s="47"/>
      <c r="R23" s="47"/>
      <c r="S23" s="47"/>
      <c r="T23" s="47"/>
      <c r="U23" s="47"/>
      <c r="V23" s="53"/>
      <c r="W23" s="53"/>
      <c r="X23" s="53"/>
      <c r="Y23" s="53"/>
      <c r="Z23" s="53"/>
      <c r="AA23" s="54"/>
      <c r="AB23" s="55"/>
      <c r="AC23" s="54"/>
      <c r="AD23" s="56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144"/>
      <c r="AP23" s="144"/>
      <c r="AQ23" s="144"/>
      <c r="AR23" s="58"/>
      <c r="AS23" s="58"/>
      <c r="AT23" s="38"/>
      <c r="AU23" s="38"/>
      <c r="AV23" s="38"/>
      <c r="AW23" s="38"/>
      <c r="AX23" s="38"/>
      <c r="AY23" s="58"/>
      <c r="AZ23" s="58"/>
      <c r="BA23" s="63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58"/>
      <c r="CV23" s="58"/>
      <c r="CW23" s="58"/>
      <c r="CX23" s="58"/>
      <c r="CY23" s="5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</row>
    <row r="24" spans="1:153" ht="16.5" customHeight="1" x14ac:dyDescent="0.25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47"/>
      <c r="Q24" s="47"/>
      <c r="R24" s="47"/>
      <c r="S24" s="47"/>
      <c r="T24" s="47"/>
      <c r="U24" s="47"/>
      <c r="V24" s="53"/>
      <c r="W24" s="53"/>
      <c r="X24" s="53"/>
      <c r="Y24" s="53"/>
      <c r="Z24" s="53"/>
      <c r="AA24" s="54"/>
      <c r="AB24" s="55"/>
      <c r="AC24" s="54"/>
      <c r="AD24" s="56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143">
        <f>AO20+'J16'!AO24:AP25</f>
        <v>0</v>
      </c>
      <c r="AP24" s="143"/>
      <c r="AQ24" s="143"/>
      <c r="AR24" s="58"/>
      <c r="AS24" s="58"/>
      <c r="AT24" s="38"/>
      <c r="AU24" s="38"/>
      <c r="AV24" s="38"/>
      <c r="AW24" s="38"/>
      <c r="AX24" s="38"/>
      <c r="AY24" s="58"/>
      <c r="AZ24" s="58"/>
      <c r="BA24" s="63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</row>
    <row r="25" spans="1:153" ht="16.5" customHeight="1" x14ac:dyDescent="0.25">
      <c r="A25" s="100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47"/>
      <c r="Q25" s="47"/>
      <c r="R25" s="47"/>
      <c r="S25" s="47"/>
      <c r="T25" s="47"/>
      <c r="U25" s="47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143"/>
      <c r="AP25" s="143"/>
      <c r="AQ25" s="143"/>
      <c r="AR25" s="48"/>
      <c r="AS25" s="48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48"/>
      <c r="EW25" s="48"/>
    </row>
    <row r="26" spans="1:153" ht="16.5" customHeight="1" x14ac:dyDescent="0.25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47"/>
      <c r="Q26" s="47"/>
      <c r="R26" s="47"/>
      <c r="S26" s="47"/>
      <c r="T26" s="47"/>
      <c r="U26" s="47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162" t="s">
        <v>58</v>
      </c>
      <c r="AP26" s="162"/>
      <c r="AQ26" s="162"/>
      <c r="AR26" s="48"/>
      <c r="AS26" s="48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  <c r="EU26" s="48"/>
      <c r="EV26" s="48"/>
      <c r="EW26" s="48"/>
    </row>
    <row r="27" spans="1:153" ht="16.5" customHeight="1" x14ac:dyDescent="0.25">
      <c r="A27" s="100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47"/>
      <c r="Q27" s="47"/>
      <c r="R27" s="47"/>
      <c r="S27" s="47"/>
      <c r="T27" s="47"/>
      <c r="U27" s="47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162"/>
      <c r="AP27" s="162"/>
      <c r="AQ27" s="162"/>
      <c r="AR27" s="48"/>
      <c r="AS27" s="48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  <c r="EU27" s="48"/>
      <c r="EV27" s="48"/>
      <c r="EW27" s="48"/>
    </row>
    <row r="28" spans="1:153" ht="16.5" customHeight="1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47"/>
      <c r="Q28" s="47"/>
      <c r="R28" s="47"/>
      <c r="S28" s="47"/>
      <c r="T28" s="47"/>
      <c r="U28" s="47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146" t="str">
        <f>IF(AE5=0,"",SUM(AI5:AI24)/SUM(AE5:AE24)*2)</f>
        <v/>
      </c>
      <c r="AP28" s="146"/>
      <c r="AQ28" s="146"/>
      <c r="AR28" s="48"/>
      <c r="AS28" s="48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  <c r="EU28" s="48"/>
      <c r="EV28" s="48"/>
      <c r="EW28" s="48"/>
    </row>
    <row r="29" spans="1:153" ht="16.5" customHeight="1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47"/>
      <c r="Q29" s="47"/>
      <c r="R29" s="47"/>
      <c r="S29" s="47"/>
      <c r="T29" s="47"/>
      <c r="U29" s="47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146"/>
      <c r="AP29" s="146"/>
      <c r="AQ29" s="146"/>
      <c r="AR29" s="48"/>
      <c r="AS29" s="48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  <c r="EU29" s="48"/>
      <c r="EV29" s="48"/>
      <c r="EW29" s="48"/>
    </row>
    <row r="30" spans="1:153" ht="16.5" customHeight="1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47"/>
      <c r="Q30" s="47"/>
      <c r="R30" s="47"/>
      <c r="S30" s="47"/>
      <c r="T30" s="47"/>
      <c r="U30" s="47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48"/>
      <c r="AS30" s="48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  <c r="EU30" s="48"/>
      <c r="EV30" s="48"/>
      <c r="EW30" s="48"/>
    </row>
    <row r="31" spans="1:153" ht="16.5" customHeigh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48"/>
      <c r="AS31" s="48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/>
      <c r="EU31" s="48"/>
      <c r="EV31" s="48"/>
      <c r="EW31" s="48"/>
    </row>
    <row r="32" spans="1:153" ht="16.5" customHeight="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48"/>
      <c r="AS32" s="48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48"/>
      <c r="EW32" s="48"/>
    </row>
    <row r="33" spans="1:153" ht="16.5" customHeight="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48"/>
      <c r="AS33" s="48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</row>
    <row r="34" spans="1:153" ht="16.5" customHeight="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48"/>
      <c r="AS34" s="48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48"/>
      <c r="EW34" s="48"/>
    </row>
    <row r="35" spans="1:153" ht="16.5" customHeight="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48"/>
      <c r="AS35" s="48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</row>
    <row r="36" spans="1:153" ht="16.5" customHeight="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48"/>
      <c r="AS36" s="48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</row>
  </sheetData>
  <mergeCells count="129">
    <mergeCell ref="O1:T2"/>
    <mergeCell ref="I1:N2"/>
    <mergeCell ref="A1:H2"/>
    <mergeCell ref="AO19:AQ19"/>
    <mergeCell ref="AO20:AQ21"/>
    <mergeCell ref="AO22:AQ23"/>
    <mergeCell ref="AO24:AQ25"/>
    <mergeCell ref="AO26:AQ27"/>
    <mergeCell ref="AO28:AQ29"/>
    <mergeCell ref="AK3:AK4"/>
    <mergeCell ref="AO3:AQ3"/>
    <mergeCell ref="AL3:AN3"/>
    <mergeCell ref="AJ3:AJ4"/>
    <mergeCell ref="AI3:AI4"/>
    <mergeCell ref="O11:R11"/>
    <mergeCell ref="O10:R10"/>
    <mergeCell ref="O9:R9"/>
    <mergeCell ref="O8:R8"/>
    <mergeCell ref="O7:R7"/>
    <mergeCell ref="B5:F5"/>
    <mergeCell ref="I6:M6"/>
    <mergeCell ref="I5:M5"/>
    <mergeCell ref="V5:Z5"/>
    <mergeCell ref="V1:AQ2"/>
    <mergeCell ref="BB3:BB4"/>
    <mergeCell ref="BN3:BP3"/>
    <mergeCell ref="BK3:BM3"/>
    <mergeCell ref="BI3:BI4"/>
    <mergeCell ref="BH3:BH4"/>
    <mergeCell ref="BG3:BG4"/>
    <mergeCell ref="BF3:BF4"/>
    <mergeCell ref="BE3:BE4"/>
    <mergeCell ref="BD3:BD4"/>
    <mergeCell ref="CN3:CP3"/>
    <mergeCell ref="CK3:CM3"/>
    <mergeCell ref="AT12:AX12"/>
    <mergeCell ref="AT11:AX11"/>
    <mergeCell ref="AT10:AX10"/>
    <mergeCell ref="AT9:AX9"/>
    <mergeCell ref="AT8:AX8"/>
    <mergeCell ref="AT7:AX7"/>
    <mergeCell ref="CJ1:CJ3"/>
    <mergeCell ref="CI1:CI3"/>
    <mergeCell ref="CH1:CH3"/>
    <mergeCell ref="CG1:CG3"/>
    <mergeCell ref="CF1:CF3"/>
    <mergeCell ref="CE1:CE3"/>
    <mergeCell ref="AT1:BP2"/>
    <mergeCell ref="AT3:AX4"/>
    <mergeCell ref="AZ3:BA4"/>
    <mergeCell ref="AY3:AY4"/>
    <mergeCell ref="BJ3:BJ4"/>
    <mergeCell ref="CD1:CD3"/>
    <mergeCell ref="CC1:CC3"/>
    <mergeCell ref="CB1:CB3"/>
    <mergeCell ref="AT6:AX6"/>
    <mergeCell ref="AT5:AX5"/>
    <mergeCell ref="A3:A4"/>
    <mergeCell ref="B3:F4"/>
    <mergeCell ref="H3:H4"/>
    <mergeCell ref="G3:G4"/>
    <mergeCell ref="I3:M4"/>
    <mergeCell ref="AC3:AC4"/>
    <mergeCell ref="B6:F6"/>
    <mergeCell ref="B12:F12"/>
    <mergeCell ref="B11:F11"/>
    <mergeCell ref="B10:F10"/>
    <mergeCell ref="B9:F9"/>
    <mergeCell ref="B8:F8"/>
    <mergeCell ref="B7:F7"/>
    <mergeCell ref="I12:M12"/>
    <mergeCell ref="I11:M11"/>
    <mergeCell ref="I10:M10"/>
    <mergeCell ref="I9:M9"/>
    <mergeCell ref="S11:T11"/>
    <mergeCell ref="S10:T10"/>
    <mergeCell ref="S9:T9"/>
    <mergeCell ref="S8:T8"/>
    <mergeCell ref="S7:T7"/>
    <mergeCell ref="S6:T6"/>
    <mergeCell ref="S5:T5"/>
    <mergeCell ref="A15:O30"/>
    <mergeCell ref="B14:F14"/>
    <mergeCell ref="B13:F13"/>
    <mergeCell ref="I14:M14"/>
    <mergeCell ref="I13:M13"/>
    <mergeCell ref="AH3:AH4"/>
    <mergeCell ref="AG3:AG4"/>
    <mergeCell ref="AF3:AF4"/>
    <mergeCell ref="AE3:AE4"/>
    <mergeCell ref="AD3:AD4"/>
    <mergeCell ref="V6:Z6"/>
    <mergeCell ref="N3:N4"/>
    <mergeCell ref="V3:Z4"/>
    <mergeCell ref="AA3:AB4"/>
    <mergeCell ref="S3:T4"/>
    <mergeCell ref="O6:R6"/>
    <mergeCell ref="O5:R5"/>
    <mergeCell ref="O3:R4"/>
    <mergeCell ref="I8:M8"/>
    <mergeCell ref="I7:M7"/>
    <mergeCell ref="V12:Z12"/>
    <mergeCell ref="V11:Z11"/>
    <mergeCell ref="V10:Z10"/>
    <mergeCell ref="V9:Z9"/>
    <mergeCell ref="V18:Z18"/>
    <mergeCell ref="V17:Z17"/>
    <mergeCell ref="V16:Z16"/>
    <mergeCell ref="V15:Z15"/>
    <mergeCell ref="V14:Z14"/>
    <mergeCell ref="V13:Z13"/>
    <mergeCell ref="V8:Z8"/>
    <mergeCell ref="V7:Z7"/>
    <mergeCell ref="CA1:CA3"/>
    <mergeCell ref="BZ1:BZ3"/>
    <mergeCell ref="BY1:BY3"/>
    <mergeCell ref="BX1:BX3"/>
    <mergeCell ref="BW1:BW3"/>
    <mergeCell ref="BV1:BV3"/>
    <mergeCell ref="BU1:BU3"/>
    <mergeCell ref="BT1:BT3"/>
    <mergeCell ref="BS1:BS3"/>
    <mergeCell ref="AT18:AX18"/>
    <mergeCell ref="AT17:AX17"/>
    <mergeCell ref="AT16:AX16"/>
    <mergeCell ref="AT15:AX15"/>
    <mergeCell ref="AT14:AX14"/>
    <mergeCell ref="AT13:AX13"/>
    <mergeCell ref="BC3:BC4"/>
  </mergeCells>
  <conditionalFormatting sqref="AA5:AA24">
    <cfRule type="cellIs" dxfId="40" priority="3" operator="lessThan">
      <formula>0</formula>
    </cfRule>
    <cfRule type="cellIs" dxfId="39" priority="4" operator="greaterThan">
      <formula>0</formula>
    </cfRule>
  </conditionalFormatting>
  <conditionalFormatting sqref="AB5:AB24">
    <cfRule type="cellIs" dxfId="38" priority="1" operator="equal">
      <formula>"q"</formula>
    </cfRule>
    <cfRule type="cellIs" dxfId="37" priority="2" operator="equal">
      <formula>"p"</formula>
    </cfRule>
  </conditionalFormatting>
  <dataValidations count="2">
    <dataValidation type="list" allowBlank="1" showInputMessage="1" showErrorMessage="1" sqref="I12:M14 B12:F14">
      <formula1>Lesclubs</formula1>
    </dataValidation>
    <dataValidation type="list" allowBlank="1" showInputMessage="1" showErrorMessage="1" sqref="B5:F11 I5:M11">
      <formula1>Lesengagés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R36"/>
  <sheetViews>
    <sheetView workbookViewId="0">
      <selection sqref="A1:H2"/>
    </sheetView>
  </sheetViews>
  <sheetFormatPr baseColWidth="10" defaultRowHeight="16.5" customHeight="1" x14ac:dyDescent="0.25"/>
  <cols>
    <col min="1" max="14" width="5.42578125" style="2" customWidth="1"/>
    <col min="15" max="18" width="6.7109375" style="2" customWidth="1"/>
    <col min="19" max="43" width="5.42578125" style="2" customWidth="1"/>
    <col min="44" max="45" width="5.42578125" style="3" hidden="1" customWidth="1"/>
    <col min="46" max="68" width="5.42578125" style="2" hidden="1" customWidth="1"/>
    <col min="69" max="70" width="26.28515625" style="3" hidden="1" customWidth="1"/>
    <col min="71" max="94" width="5.42578125" style="3" hidden="1" customWidth="1"/>
    <col min="95" max="95" width="38.85546875" style="3" hidden="1" customWidth="1"/>
    <col min="96" max="96" width="22.28515625" style="3" hidden="1" customWidth="1"/>
    <col min="97" max="97" width="5.42578125" style="3" hidden="1" customWidth="1"/>
    <col min="98" max="98" width="38.85546875" style="3" hidden="1" customWidth="1"/>
    <col min="99" max="210" width="5.42578125" style="3" customWidth="1"/>
    <col min="211" max="215" width="5.42578125" style="2" customWidth="1"/>
    <col min="216" max="378" width="5.42578125" style="1" customWidth="1"/>
    <col min="379" max="382" width="11" style="1"/>
  </cols>
  <sheetData>
    <row r="1" spans="1:153" ht="16.5" customHeight="1" thickTop="1" x14ac:dyDescent="0.25">
      <c r="A1" s="158" t="str">
        <f>'J01'!A1:C2</f>
        <v>Nom du Championnat</v>
      </c>
      <c r="B1" s="159"/>
      <c r="C1" s="159"/>
      <c r="D1" s="159"/>
      <c r="E1" s="159"/>
      <c r="F1" s="159"/>
      <c r="G1" s="159"/>
      <c r="H1" s="159"/>
      <c r="I1" s="134" t="str">
        <f>'J01'!H1:K2</f>
        <v>2016-2017</v>
      </c>
      <c r="J1" s="135"/>
      <c r="K1" s="135"/>
      <c r="L1" s="135"/>
      <c r="M1" s="135"/>
      <c r="N1" s="136"/>
      <c r="O1" s="130" t="s">
        <v>44</v>
      </c>
      <c r="P1" s="130"/>
      <c r="Q1" s="130"/>
      <c r="R1" s="130"/>
      <c r="S1" s="130"/>
      <c r="T1" s="131"/>
      <c r="U1" s="24"/>
      <c r="V1" s="153" t="s">
        <v>2</v>
      </c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48"/>
      <c r="AS1" s="48"/>
      <c r="AT1" s="129" t="s">
        <v>2</v>
      </c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48"/>
      <c r="BR1" s="48"/>
      <c r="BS1" s="95" t="s">
        <v>13</v>
      </c>
      <c r="BT1" s="95" t="s">
        <v>14</v>
      </c>
      <c r="BU1" s="95" t="s">
        <v>13</v>
      </c>
      <c r="BV1" s="95" t="s">
        <v>14</v>
      </c>
      <c r="BW1" s="95" t="s">
        <v>13</v>
      </c>
      <c r="BX1" s="95" t="s">
        <v>14</v>
      </c>
      <c r="BY1" s="95" t="s">
        <v>13</v>
      </c>
      <c r="BZ1" s="95" t="s">
        <v>14</v>
      </c>
      <c r="CA1" s="95" t="s">
        <v>13</v>
      </c>
      <c r="CB1" s="95" t="s">
        <v>14</v>
      </c>
      <c r="CC1" s="95" t="s">
        <v>13</v>
      </c>
      <c r="CD1" s="95" t="s">
        <v>14</v>
      </c>
      <c r="CE1" s="95" t="s">
        <v>13</v>
      </c>
      <c r="CF1" s="95" t="s">
        <v>14</v>
      </c>
      <c r="CG1" s="95" t="s">
        <v>13</v>
      </c>
      <c r="CH1" s="95" t="s">
        <v>14</v>
      </c>
      <c r="CI1" s="95" t="s">
        <v>13</v>
      </c>
      <c r="CJ1" s="95" t="s">
        <v>14</v>
      </c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  <c r="DO1" s="48"/>
      <c r="DP1" s="48"/>
      <c r="DQ1" s="48"/>
      <c r="DR1" s="48"/>
      <c r="DS1" s="48"/>
      <c r="DT1" s="48"/>
      <c r="DU1" s="48"/>
      <c r="DV1" s="48"/>
      <c r="DW1" s="48"/>
      <c r="DX1" s="48"/>
      <c r="DY1" s="48"/>
      <c r="DZ1" s="48"/>
      <c r="EA1" s="48"/>
      <c r="EB1" s="48"/>
      <c r="EC1" s="48"/>
      <c r="ED1" s="48"/>
      <c r="EE1" s="48"/>
      <c r="EF1" s="48"/>
      <c r="EG1" s="48"/>
      <c r="EH1" s="48"/>
      <c r="EI1" s="48"/>
      <c r="EJ1" s="48"/>
      <c r="EK1" s="48"/>
      <c r="EL1" s="48"/>
      <c r="EM1" s="48"/>
      <c r="EN1" s="48"/>
      <c r="EO1" s="48"/>
      <c r="EP1" s="48"/>
      <c r="EQ1" s="48"/>
      <c r="ER1" s="48"/>
      <c r="ES1" s="48"/>
      <c r="ET1" s="48"/>
      <c r="EU1" s="48"/>
      <c r="EV1" s="48"/>
      <c r="EW1" s="48"/>
    </row>
    <row r="2" spans="1:153" ht="16.5" customHeight="1" thickBot="1" x14ac:dyDescent="0.3">
      <c r="A2" s="160"/>
      <c r="B2" s="161"/>
      <c r="C2" s="161"/>
      <c r="D2" s="161"/>
      <c r="E2" s="161"/>
      <c r="F2" s="161"/>
      <c r="G2" s="161"/>
      <c r="H2" s="161"/>
      <c r="I2" s="137"/>
      <c r="J2" s="138"/>
      <c r="K2" s="138"/>
      <c r="L2" s="138"/>
      <c r="M2" s="138"/>
      <c r="N2" s="139"/>
      <c r="O2" s="132"/>
      <c r="P2" s="132"/>
      <c r="Q2" s="132"/>
      <c r="R2" s="132"/>
      <c r="S2" s="132"/>
      <c r="T2" s="133"/>
      <c r="U2" s="2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48"/>
      <c r="AS2" s="48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48"/>
      <c r="BR2" s="48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  <c r="CH2" s="95"/>
      <c r="CI2" s="95"/>
      <c r="CJ2" s="95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</row>
    <row r="3" spans="1:153" ht="16.5" customHeight="1" thickTop="1" x14ac:dyDescent="0.25">
      <c r="A3" s="119" t="s">
        <v>3</v>
      </c>
      <c r="B3" s="120" t="s">
        <v>4</v>
      </c>
      <c r="C3" s="120"/>
      <c r="D3" s="120"/>
      <c r="E3" s="120"/>
      <c r="F3" s="120"/>
      <c r="G3" s="120" t="s">
        <v>5</v>
      </c>
      <c r="H3" s="120" t="s">
        <v>5</v>
      </c>
      <c r="I3" s="120" t="s">
        <v>4</v>
      </c>
      <c r="J3" s="120"/>
      <c r="K3" s="120"/>
      <c r="L3" s="120"/>
      <c r="M3" s="120"/>
      <c r="N3" s="106" t="s">
        <v>3</v>
      </c>
      <c r="O3" s="116" t="s">
        <v>54</v>
      </c>
      <c r="P3" s="117"/>
      <c r="Q3" s="117"/>
      <c r="R3" s="111"/>
      <c r="S3" s="111" t="s">
        <v>55</v>
      </c>
      <c r="T3" s="112"/>
      <c r="U3" s="24"/>
      <c r="V3" s="102" t="s">
        <v>4</v>
      </c>
      <c r="W3" s="102"/>
      <c r="X3" s="102"/>
      <c r="Y3" s="102"/>
      <c r="Z3" s="107"/>
      <c r="AA3" s="104" t="s">
        <v>6</v>
      </c>
      <c r="AB3" s="109"/>
      <c r="AC3" s="121" t="s">
        <v>32</v>
      </c>
      <c r="AD3" s="104" t="s">
        <v>8</v>
      </c>
      <c r="AE3" s="102" t="s">
        <v>9</v>
      </c>
      <c r="AF3" s="102" t="s">
        <v>10</v>
      </c>
      <c r="AG3" s="102" t="s">
        <v>11</v>
      </c>
      <c r="AH3" s="102" t="s">
        <v>3</v>
      </c>
      <c r="AI3" s="102" t="s">
        <v>15</v>
      </c>
      <c r="AJ3" s="102" t="s">
        <v>16</v>
      </c>
      <c r="AK3" s="109" t="s">
        <v>12</v>
      </c>
      <c r="AL3" s="147" t="s">
        <v>13</v>
      </c>
      <c r="AM3" s="102"/>
      <c r="AN3" s="107"/>
      <c r="AO3" s="104" t="s">
        <v>14</v>
      </c>
      <c r="AP3" s="102"/>
      <c r="AQ3" s="102"/>
      <c r="AR3" s="48"/>
      <c r="AS3" s="48"/>
      <c r="AT3" s="99" t="s">
        <v>4</v>
      </c>
      <c r="AU3" s="99"/>
      <c r="AV3" s="99"/>
      <c r="AW3" s="99"/>
      <c r="AX3" s="99"/>
      <c r="AY3" s="99" t="s">
        <v>7</v>
      </c>
      <c r="AZ3" s="99" t="s">
        <v>6</v>
      </c>
      <c r="BA3" s="99"/>
      <c r="BB3" s="99" t="s">
        <v>7</v>
      </c>
      <c r="BC3" s="99" t="s">
        <v>8</v>
      </c>
      <c r="BD3" s="99" t="s">
        <v>9</v>
      </c>
      <c r="BE3" s="99" t="s">
        <v>10</v>
      </c>
      <c r="BF3" s="99" t="s">
        <v>11</v>
      </c>
      <c r="BG3" s="99" t="s">
        <v>3</v>
      </c>
      <c r="BH3" s="99" t="s">
        <v>15</v>
      </c>
      <c r="BI3" s="99" t="s">
        <v>16</v>
      </c>
      <c r="BJ3" s="99" t="s">
        <v>12</v>
      </c>
      <c r="BK3" s="99" t="s">
        <v>13</v>
      </c>
      <c r="BL3" s="99"/>
      <c r="BM3" s="99"/>
      <c r="BN3" s="99" t="s">
        <v>14</v>
      </c>
      <c r="BO3" s="99"/>
      <c r="BP3" s="99"/>
      <c r="BQ3" s="48"/>
      <c r="BR3" s="48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128" t="s">
        <v>13</v>
      </c>
      <c r="CL3" s="128"/>
      <c r="CM3" s="128"/>
      <c r="CN3" s="128" t="s">
        <v>14</v>
      </c>
      <c r="CO3" s="128"/>
      <c r="CP3" s="12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</row>
    <row r="4" spans="1:153" ht="16.5" customHeight="1" thickBot="1" x14ac:dyDescent="0.3">
      <c r="A4" s="119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06"/>
      <c r="O4" s="116"/>
      <c r="P4" s="117"/>
      <c r="Q4" s="117"/>
      <c r="R4" s="111"/>
      <c r="S4" s="111"/>
      <c r="T4" s="112"/>
      <c r="U4" s="24"/>
      <c r="V4" s="103"/>
      <c r="W4" s="103"/>
      <c r="X4" s="103"/>
      <c r="Y4" s="103"/>
      <c r="Z4" s="108"/>
      <c r="AA4" s="105"/>
      <c r="AB4" s="110"/>
      <c r="AC4" s="122"/>
      <c r="AD4" s="105"/>
      <c r="AE4" s="103"/>
      <c r="AF4" s="103"/>
      <c r="AG4" s="103"/>
      <c r="AH4" s="103"/>
      <c r="AI4" s="103"/>
      <c r="AJ4" s="103"/>
      <c r="AK4" s="110"/>
      <c r="AL4" s="40" t="s">
        <v>10</v>
      </c>
      <c r="AM4" s="41" t="s">
        <v>11</v>
      </c>
      <c r="AN4" s="42" t="s">
        <v>3</v>
      </c>
      <c r="AO4" s="43" t="s">
        <v>10</v>
      </c>
      <c r="AP4" s="41" t="s">
        <v>11</v>
      </c>
      <c r="AQ4" s="41" t="s">
        <v>3</v>
      </c>
      <c r="AR4" s="48"/>
      <c r="AS4" s="48" t="s">
        <v>7</v>
      </c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4" t="s">
        <v>10</v>
      </c>
      <c r="BL4" s="4" t="s">
        <v>11</v>
      </c>
      <c r="BM4" s="4" t="s">
        <v>3</v>
      </c>
      <c r="BN4" s="4" t="s">
        <v>10</v>
      </c>
      <c r="BO4" s="4" t="s">
        <v>11</v>
      </c>
      <c r="BP4" s="46" t="s">
        <v>3</v>
      </c>
      <c r="BQ4" s="44" t="s">
        <v>17</v>
      </c>
      <c r="BR4" s="44" t="s">
        <v>17</v>
      </c>
      <c r="BS4" s="44" t="s">
        <v>3</v>
      </c>
      <c r="BT4" s="44" t="s">
        <v>3</v>
      </c>
      <c r="BU4" s="44" t="s">
        <v>8</v>
      </c>
      <c r="BV4" s="44" t="s">
        <v>8</v>
      </c>
      <c r="BW4" s="44" t="s">
        <v>18</v>
      </c>
      <c r="BX4" s="44" t="s">
        <v>18</v>
      </c>
      <c r="BY4" s="44" t="s">
        <v>9</v>
      </c>
      <c r="BZ4" s="44" t="s">
        <v>9</v>
      </c>
      <c r="CA4" s="44" t="s">
        <v>10</v>
      </c>
      <c r="CB4" s="44" t="s">
        <v>10</v>
      </c>
      <c r="CC4" s="44" t="s">
        <v>11</v>
      </c>
      <c r="CD4" s="44" t="s">
        <v>11</v>
      </c>
      <c r="CE4" s="44" t="s">
        <v>3</v>
      </c>
      <c r="CF4" s="44" t="s">
        <v>3</v>
      </c>
      <c r="CG4" s="44" t="s">
        <v>15</v>
      </c>
      <c r="CH4" s="44" t="s">
        <v>15</v>
      </c>
      <c r="CI4" s="44" t="s">
        <v>16</v>
      </c>
      <c r="CJ4" s="44" t="s">
        <v>16</v>
      </c>
      <c r="CK4" s="44" t="s">
        <v>10</v>
      </c>
      <c r="CL4" s="44" t="s">
        <v>11</v>
      </c>
      <c r="CM4" s="44" t="s">
        <v>3</v>
      </c>
      <c r="CN4" s="44" t="s">
        <v>10</v>
      </c>
      <c r="CO4" s="44" t="s">
        <v>11</v>
      </c>
      <c r="CP4" s="45" t="s">
        <v>3</v>
      </c>
      <c r="CQ4" s="44" t="s">
        <v>4</v>
      </c>
      <c r="CR4" s="44" t="s">
        <v>17</v>
      </c>
      <c r="CS4" s="44" t="s">
        <v>7</v>
      </c>
      <c r="CT4" s="44" t="s">
        <v>4</v>
      </c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</row>
    <row r="5" spans="1:153" ht="16.5" customHeight="1" thickTop="1" x14ac:dyDescent="0.25">
      <c r="A5" s="72"/>
      <c r="B5" s="118"/>
      <c r="C5" s="118"/>
      <c r="D5" s="118"/>
      <c r="E5" s="118"/>
      <c r="F5" s="118"/>
      <c r="G5" s="20"/>
      <c r="H5" s="20"/>
      <c r="I5" s="118"/>
      <c r="J5" s="118"/>
      <c r="K5" s="118"/>
      <c r="L5" s="118"/>
      <c r="M5" s="118"/>
      <c r="N5" s="71"/>
      <c r="O5" s="113"/>
      <c r="P5" s="114"/>
      <c r="Q5" s="114"/>
      <c r="R5" s="115"/>
      <c r="S5" s="126"/>
      <c r="T5" s="127"/>
      <c r="U5" s="24"/>
      <c r="V5" s="151" t="str">
        <f t="shared" ref="V5:V18" si="0">VLOOKUP(AR5,$AS$5:$AX$18,2,0)</f>
        <v>Equipe 01</v>
      </c>
      <c r="W5" s="151"/>
      <c r="X5" s="151"/>
      <c r="Y5" s="151"/>
      <c r="Z5" s="152"/>
      <c r="AA5" s="76">
        <f t="shared" ref="AA5:AA18" si="1">VLOOKUP(V5,$AT$5:$BP$18,7,0)</f>
        <v>0</v>
      </c>
      <c r="AB5" s="77" t="str">
        <f t="shared" ref="AB5:AB18" si="2">VLOOKUP(V5,$AT$5:$BP$18,8,0)</f>
        <v>u</v>
      </c>
      <c r="AC5" s="78">
        <v>1</v>
      </c>
      <c r="AD5" s="79">
        <f t="shared" ref="AD5:AD18" si="3">VLOOKUP(V5,$AT$5:$BP$18,10,0)</f>
        <v>0</v>
      </c>
      <c r="AE5" s="80">
        <f t="shared" ref="AE5:AE18" si="4">VLOOKUP(V5,$AT$5:$BP$18,11,0)</f>
        <v>0</v>
      </c>
      <c r="AF5" s="80">
        <f t="shared" ref="AF5:AF18" si="5">VLOOKUP(V5,$AT$5:$BP$18,12,0)</f>
        <v>0</v>
      </c>
      <c r="AG5" s="80">
        <f t="shared" ref="AG5:AG18" si="6">VLOOKUP(V5,$AT$5:$BP$18,13,0)</f>
        <v>0</v>
      </c>
      <c r="AH5" s="80">
        <f t="shared" ref="AH5:AH18" si="7">VLOOKUP(V5,$AT$5:$BP$18,14,0)</f>
        <v>0</v>
      </c>
      <c r="AI5" s="80">
        <f t="shared" ref="AI5:AI18" si="8">VLOOKUP(V5,$AT$5:$BP$18,15,0)</f>
        <v>0</v>
      </c>
      <c r="AJ5" s="80">
        <f t="shared" ref="AJ5:AJ18" si="9">VLOOKUP(V5,$AT$5:$BP$18,16,0)</f>
        <v>0</v>
      </c>
      <c r="AK5" s="81">
        <f t="shared" ref="AK5:AK18" si="10">VLOOKUP(V5,$AT$5:$BP$18,17,0)</f>
        <v>0</v>
      </c>
      <c r="AL5" s="82">
        <f t="shared" ref="AL5:AL18" si="11">VLOOKUP(V5,$AT$5:$BP$18,18,0)</f>
        <v>0</v>
      </c>
      <c r="AM5" s="80">
        <f t="shared" ref="AM5:AM18" si="12">VLOOKUP(V5,$AT$5:$BP$18,19,0)</f>
        <v>0</v>
      </c>
      <c r="AN5" s="83">
        <f>VLOOKUP(V5,$AT$5:$BP$18,20,0)</f>
        <v>0</v>
      </c>
      <c r="AO5" s="76">
        <f t="shared" ref="AO5:AO18" si="13">VLOOKUP(V5,$AT$5:$BP$18,21,0)</f>
        <v>0</v>
      </c>
      <c r="AP5" s="80">
        <f>VLOOKUP(V5,$AT$5:$BP$18,22,0)</f>
        <v>0</v>
      </c>
      <c r="AQ5" s="80">
        <f t="shared" ref="AQ5:AQ18" si="14">VLOOKUP(V5,$AT$5:$BP$18,23,0)</f>
        <v>0</v>
      </c>
      <c r="AR5" s="48">
        <v>1</v>
      </c>
      <c r="AS5" s="48">
        <f>BB5</f>
        <v>1</v>
      </c>
      <c r="AT5" s="155" t="str">
        <f>'J01'!AT5:AX5</f>
        <v>Equipe 01</v>
      </c>
      <c r="AU5" s="156"/>
      <c r="AV5" s="156"/>
      <c r="AW5" s="156"/>
      <c r="AX5" s="157"/>
      <c r="AY5" s="4">
        <f t="shared" ref="AY5:AY18" si="15">RANK(BQ5,$BQ$5:$BQ$18)</f>
        <v>1</v>
      </c>
      <c r="AZ5" s="4">
        <f>'J17'!AY5-AY5</f>
        <v>0</v>
      </c>
      <c r="BA5" s="5" t="str">
        <f>IF(AY5&gt;'J17'!AY5,'J17'!$BA$20,IF(AY5='J17'!AY5,'J17'!$AZ$20,IF(AY5&lt;'J17'!AY5,'J17'!$AY$20)))</f>
        <v>u</v>
      </c>
      <c r="BB5" s="4">
        <f>RANK(BR5,$BR$5:$BR$18)</f>
        <v>1</v>
      </c>
      <c r="BC5" s="4">
        <f>SUMPRODUCT(($B$5:$F$14=AT5)*($BW$5:$BW$14))+SUMPRODUCT(($I$5:$M$14=AT5)*($BX$5:$BX$14))+'J17'!BC5</f>
        <v>0</v>
      </c>
      <c r="BD5" s="4">
        <f>SUMPRODUCT(($B$5:$F$14=AT5)*($BY$5:$BY$14))+SUMPRODUCT(($I$5:$M$14=AT5)*($BZ$5:$BZ$14))+'J17'!BD5</f>
        <v>0</v>
      </c>
      <c r="BE5" s="4">
        <f>SUMPRODUCT(($B$5:$F$14=AT5)*($CA$5:$CA$14))+SUMPRODUCT(($I$5:$M$14=AT5)*($CB$5:$CB$14))+'J17'!BE5</f>
        <v>0</v>
      </c>
      <c r="BF5" s="4">
        <f>SUMPRODUCT(($B$5:$F$14=AT5)*($CC$5:$CC$14))+SUMPRODUCT(($I$5:$M$14=AT5)*($CD$5:$CD$14))+'J17'!BF5</f>
        <v>0</v>
      </c>
      <c r="BG5" s="4">
        <f>SUMPRODUCT(($B$5:$F$14=AT5)*($CE$5:$CE$14))+SUMPRODUCT(($I$5:$M$14=AT5)*($CF$5:$CF$14))+'J17'!BG5</f>
        <v>0</v>
      </c>
      <c r="BH5" s="4">
        <f>SUMPRODUCT(($B$5:$F$14=AT5)*($CG$5:$CG$14))+SUMPRODUCT(($I$5:$M$14=AT5)*($CH$5:$CH$14))+'J17'!BH5</f>
        <v>0</v>
      </c>
      <c r="BI5" s="4">
        <f>SUMPRODUCT(($B$5:$F$14=AT5)*($CI$5:$CI$14))+SUMPRODUCT(($I$5:$M$14=AT5)*($CJ$5:$CJ$14))+'J17'!BI5</f>
        <v>0</v>
      </c>
      <c r="BJ5" s="4">
        <f>BH5-BI5</f>
        <v>0</v>
      </c>
      <c r="BK5" s="4">
        <f>SUMPRODUCT(($B$5:$F$14=AT5)*($CK$5:$CK$14))+'J17'!BK5</f>
        <v>0</v>
      </c>
      <c r="BL5" s="4">
        <f>SUMPRODUCT(($B$5:$F$14=AT5)*($CL$5:$CL$14))+'J17'!BL5</f>
        <v>0</v>
      </c>
      <c r="BM5" s="4">
        <f>SUMPRODUCT(($B$5:$F$14=AT5)*($CM$5:$CM$14))+'J17'!BM5</f>
        <v>0</v>
      </c>
      <c r="BN5" s="4">
        <f>SUMPRODUCT(($I$5:$M$14=AT5)*($CN$5:$CN$14))+'J17'!BN5</f>
        <v>0</v>
      </c>
      <c r="BO5" s="4">
        <f>SUMPRODUCT(($I$5:$M$14=AT5)*($CO$5:$CO$14))+'J17'!BO5</f>
        <v>0</v>
      </c>
      <c r="BP5" s="46">
        <f>SUMPRODUCT(($I$5:$M$14=AT5)*($CP$5:$CP$14))+'J17'!BP5</f>
        <v>0</v>
      </c>
      <c r="BQ5" s="44">
        <f>SUM(BC5*1000+(BJ5)/100+(BH5)/1000)</f>
        <v>0</v>
      </c>
      <c r="BR5" s="64">
        <f>BQ5+0.0000014</f>
        <v>1.3999999999999999E-6</v>
      </c>
      <c r="BS5" s="44">
        <f>A5</f>
        <v>0</v>
      </c>
      <c r="BT5" s="44">
        <f>N5</f>
        <v>0</v>
      </c>
      <c r="BU5" s="44">
        <f>IF(G5="",0,IF(G5&gt;H5,3,IF(G5=H5,1,IF(G5&lt;H5,0))))</f>
        <v>0</v>
      </c>
      <c r="BV5" s="44">
        <f>IF(H5="",0,IF(H5&gt;G5,3,IF(H5=G5,1,IF(H5&lt;G5,0))))</f>
        <v>0</v>
      </c>
      <c r="BW5" s="44">
        <f>BU5-BS5</f>
        <v>0</v>
      </c>
      <c r="BX5" s="44">
        <f>BV5-BT5</f>
        <v>0</v>
      </c>
      <c r="BY5" s="44">
        <f>IF(G5="",0,1)</f>
        <v>0</v>
      </c>
      <c r="BZ5" s="44">
        <f>IF(H5="",0,1)</f>
        <v>0</v>
      </c>
      <c r="CA5" s="44" t="b">
        <f>IF(G5&lt;&gt;"",IF(G5&gt;H5,1))</f>
        <v>0</v>
      </c>
      <c r="CB5" s="44" t="b">
        <f>IF(H5&lt;&gt;"",IF(H5&gt;G5,1))</f>
        <v>0</v>
      </c>
      <c r="CC5" s="44" t="b">
        <f>IF(G5&lt;&gt;"",IF(G5=H5,1))</f>
        <v>0</v>
      </c>
      <c r="CD5" s="44" t="b">
        <f>IF(H5&lt;&gt;"",IF(H5=G5,1))</f>
        <v>0</v>
      </c>
      <c r="CE5" s="44" t="b">
        <f>IF(G5&lt;&gt;"",IF(G5&lt;H5,1))</f>
        <v>0</v>
      </c>
      <c r="CF5" s="44" t="b">
        <f>IF(H5&lt;&gt;"",IF(H5&lt;G5,1))</f>
        <v>0</v>
      </c>
      <c r="CG5" s="44">
        <f>G5</f>
        <v>0</v>
      </c>
      <c r="CH5" s="44">
        <f>H5</f>
        <v>0</v>
      </c>
      <c r="CI5" s="44">
        <f>H5</f>
        <v>0</v>
      </c>
      <c r="CJ5" s="44">
        <f>G5</f>
        <v>0</v>
      </c>
      <c r="CK5" s="44" t="b">
        <f>IF(G5&lt;&gt;"",IF(G5&gt;H5,1))</f>
        <v>0</v>
      </c>
      <c r="CL5" s="44" t="b">
        <f>IF(G5&lt;&gt;"",IF(G5=H5,1))</f>
        <v>0</v>
      </c>
      <c r="CM5" s="44" t="b">
        <f>IF(G5&lt;&gt;"",IF(G5&lt;H5,1))</f>
        <v>0</v>
      </c>
      <c r="CN5" s="44" t="b">
        <f>IF(H5&lt;&gt;"",IF(H5&gt;G5,1))</f>
        <v>0</v>
      </c>
      <c r="CO5" s="44" t="b">
        <f>IF(H5&lt;&gt;"",IF(H5=G5,1))</f>
        <v>0</v>
      </c>
      <c r="CP5" s="45" t="b">
        <f>IF(H5&lt;&gt;"",IF(H5&lt;G5,1))</f>
        <v>0</v>
      </c>
      <c r="CQ5" s="44" t="str">
        <f t="shared" ref="CQ5:CQ18" si="16">VLOOKUP(AR5,$AS$5:$AX$18,2,0)</f>
        <v>Equipe 01</v>
      </c>
      <c r="CR5" s="44">
        <f t="shared" ref="CR5:CR18" si="17">VLOOKUP(CQ5,$AT$5:$BQ$18,24,0)</f>
        <v>0</v>
      </c>
      <c r="CS5" s="44">
        <f t="shared" ref="CS5:CS18" si="18">RANK(CR5,$CR$5:$CR$18)</f>
        <v>1</v>
      </c>
      <c r="CT5" s="44" t="str">
        <f>AT5</f>
        <v>Equipe 01</v>
      </c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</row>
    <row r="6" spans="1:153" ht="16.5" customHeight="1" x14ac:dyDescent="0.25">
      <c r="A6" s="72"/>
      <c r="B6" s="118"/>
      <c r="C6" s="118"/>
      <c r="D6" s="118"/>
      <c r="E6" s="118"/>
      <c r="F6" s="118"/>
      <c r="G6" s="20"/>
      <c r="H6" s="20"/>
      <c r="I6" s="118"/>
      <c r="J6" s="118"/>
      <c r="K6" s="118"/>
      <c r="L6" s="118"/>
      <c r="M6" s="118"/>
      <c r="N6" s="71"/>
      <c r="O6" s="113"/>
      <c r="P6" s="114"/>
      <c r="Q6" s="114"/>
      <c r="R6" s="115"/>
      <c r="S6" s="126"/>
      <c r="T6" s="127"/>
      <c r="U6" s="24"/>
      <c r="V6" s="93" t="str">
        <f t="shared" si="0"/>
        <v>Equipe 02</v>
      </c>
      <c r="W6" s="93"/>
      <c r="X6" s="93"/>
      <c r="Y6" s="93"/>
      <c r="Z6" s="94"/>
      <c r="AA6" s="84">
        <f t="shared" si="1"/>
        <v>0</v>
      </c>
      <c r="AB6" s="85" t="str">
        <f t="shared" si="2"/>
        <v>u</v>
      </c>
      <c r="AC6" s="86">
        <f>IF(CR6=CR5,CS5,CS6)</f>
        <v>1</v>
      </c>
      <c r="AD6" s="87">
        <f t="shared" si="3"/>
        <v>0</v>
      </c>
      <c r="AE6" s="88">
        <f t="shared" si="4"/>
        <v>0</v>
      </c>
      <c r="AF6" s="88">
        <f t="shared" si="5"/>
        <v>0</v>
      </c>
      <c r="AG6" s="88">
        <f t="shared" si="6"/>
        <v>0</v>
      </c>
      <c r="AH6" s="88">
        <f t="shared" si="7"/>
        <v>0</v>
      </c>
      <c r="AI6" s="88">
        <f t="shared" si="8"/>
        <v>0</v>
      </c>
      <c r="AJ6" s="88">
        <f t="shared" si="9"/>
        <v>0</v>
      </c>
      <c r="AK6" s="89">
        <f t="shared" si="10"/>
        <v>0</v>
      </c>
      <c r="AL6" s="90">
        <f t="shared" si="11"/>
        <v>0</v>
      </c>
      <c r="AM6" s="88">
        <f t="shared" si="12"/>
        <v>0</v>
      </c>
      <c r="AN6" s="91">
        <f t="shared" ref="AN6:AN18" si="19">VLOOKUP(V6,$AT$5:$BP$18,20,0)</f>
        <v>0</v>
      </c>
      <c r="AO6" s="84">
        <f t="shared" si="13"/>
        <v>0</v>
      </c>
      <c r="AP6" s="88">
        <f t="shared" ref="AP6:AP18" si="20">VLOOKUP(V6,$AT$5:$BP$18,22,0)</f>
        <v>0</v>
      </c>
      <c r="AQ6" s="88">
        <f t="shared" si="14"/>
        <v>0</v>
      </c>
      <c r="AR6" s="48">
        <v>2</v>
      </c>
      <c r="AS6" s="48">
        <f t="shared" ref="AS6:AS18" si="21">BB6</f>
        <v>2</v>
      </c>
      <c r="AT6" s="155" t="str">
        <f>'J01'!AT6:AX6</f>
        <v>Equipe 02</v>
      </c>
      <c r="AU6" s="156"/>
      <c r="AV6" s="156"/>
      <c r="AW6" s="156"/>
      <c r="AX6" s="157"/>
      <c r="AY6" s="4">
        <f t="shared" si="15"/>
        <v>1</v>
      </c>
      <c r="AZ6" s="16">
        <f>'J17'!AY6-AY6</f>
        <v>0</v>
      </c>
      <c r="BA6" s="5" t="str">
        <f>IF(AY6&gt;'J17'!AY6,'J17'!$BA$20,IF(AY6='J17'!AY6,'J17'!$AZ$20,IF(AY6&lt;'J17'!AY6,'J17'!$AY$20)))</f>
        <v>u</v>
      </c>
      <c r="BB6" s="22">
        <f t="shared" ref="BB6:BB18" si="22">RANK(BR6,$BR$5:$BR$18)</f>
        <v>2</v>
      </c>
      <c r="BC6" s="16">
        <f>SUMPRODUCT(($B$5:$F$14=AT6)*($BW$5:$BW$14))+SUMPRODUCT(($I$5:$M$14=AT6)*($BX$5:$BX$14))+'J17'!BC6</f>
        <v>0</v>
      </c>
      <c r="BD6" s="16">
        <f>SUMPRODUCT(($B$5:$F$14=AT6)*($BY$5:$BY$14))+SUMPRODUCT(($I$5:$M$14=AT6)*($BZ$5:$BZ$14))+'J17'!BD6</f>
        <v>0</v>
      </c>
      <c r="BE6" s="16">
        <f>SUMPRODUCT(($B$5:$F$14=AT6)*($CA$5:$CA$14))+SUMPRODUCT(($I$5:$M$14=AT6)*($CB$5:$CB$14))+'J17'!BE6</f>
        <v>0</v>
      </c>
      <c r="BF6" s="16">
        <f>SUMPRODUCT(($B$5:$F$14=AT6)*($CC$5:$CC$14))+SUMPRODUCT(($I$5:$M$14=AT6)*($CD$5:$CD$14))+'J17'!BF6</f>
        <v>0</v>
      </c>
      <c r="BG6" s="16">
        <f>SUMPRODUCT(($B$5:$F$14=AT6)*($CE$5:$CE$14))+SUMPRODUCT(($I$5:$M$14=AT6)*($CF$5:$CF$14))+'J17'!BG6</f>
        <v>0</v>
      </c>
      <c r="BH6" s="16">
        <f>SUMPRODUCT(($B$5:$F$14=AT6)*($CG$5:$CG$14))+SUMPRODUCT(($I$5:$M$14=AT6)*($CH$5:$CH$14))+'J17'!BH6</f>
        <v>0</v>
      </c>
      <c r="BI6" s="16">
        <f>SUMPRODUCT(($B$5:$F$14=AT6)*($CI$5:$CI$14))+SUMPRODUCT(($I$5:$M$14=AT6)*($CJ$5:$CJ$14))+'J17'!BI6</f>
        <v>0</v>
      </c>
      <c r="BJ6" s="6">
        <f t="shared" ref="BJ6:BJ18" si="23">BH6-BI6</f>
        <v>0</v>
      </c>
      <c r="BK6" s="16">
        <f>SUMPRODUCT(($B$5:$F$14=AT6)*($CK$5:$CK$14))+'J17'!BK6</f>
        <v>0</v>
      </c>
      <c r="BL6" s="16">
        <f>SUMPRODUCT(($B$5:$F$14=AT6)*($CL$5:$CL$14))+'J17'!BL6</f>
        <v>0</v>
      </c>
      <c r="BM6" s="16">
        <f>SUMPRODUCT(($B$5:$F$14=AT6)*($CM$5:$CM$14))+'J17'!BM6</f>
        <v>0</v>
      </c>
      <c r="BN6" s="16">
        <f>SUMPRODUCT(($I$5:$M$14=AT6)*($CN$5:$CN$14))+'J17'!BN6</f>
        <v>0</v>
      </c>
      <c r="BO6" s="16">
        <f>SUMPRODUCT(($I$5:$M$14=AT6)*($CO$5:$CO$14))+'J17'!BO6</f>
        <v>0</v>
      </c>
      <c r="BP6" s="46">
        <f>SUMPRODUCT(($I$5:$M$14=AT6)*($CP$5:$CP$14))+'J17'!BP6</f>
        <v>0</v>
      </c>
      <c r="BQ6" s="44">
        <f t="shared" ref="BQ6:BQ18" si="24">SUM(BC6*1000+(BJ6)/100+(BH6)/1000)</f>
        <v>0</v>
      </c>
      <c r="BR6" s="64">
        <f>BQ6+0.0000013</f>
        <v>1.3E-6</v>
      </c>
      <c r="BS6" s="44">
        <f t="shared" ref="BS6:BS14" si="25">A6</f>
        <v>0</v>
      </c>
      <c r="BT6" s="44">
        <f t="shared" ref="BT6:BT14" si="26">N6</f>
        <v>0</v>
      </c>
      <c r="BU6" s="44">
        <f t="shared" ref="BU6:BU14" si="27">IF(G6="",0,IF(G6&gt;H6,3,IF(G6=H6,1,IF(G6&lt;H6,0))))</f>
        <v>0</v>
      </c>
      <c r="BV6" s="44">
        <f t="shared" ref="BV6:BV14" si="28">IF(H6="",0,IF(H6&gt;G6,3,IF(H6=G6,1,IF(H6&lt;G6,0))))</f>
        <v>0</v>
      </c>
      <c r="BW6" s="44">
        <f t="shared" ref="BW6:BW14" si="29">BU6-BS6</f>
        <v>0</v>
      </c>
      <c r="BX6" s="44">
        <f t="shared" ref="BX6:BX14" si="30">BV6-BT6</f>
        <v>0</v>
      </c>
      <c r="BY6" s="44">
        <f t="shared" ref="BY6:BY14" si="31">IF(G6="",0,1)</f>
        <v>0</v>
      </c>
      <c r="BZ6" s="44">
        <f t="shared" ref="BZ6:BZ14" si="32">IF(H6="",0,1)</f>
        <v>0</v>
      </c>
      <c r="CA6" s="44" t="b">
        <f t="shared" ref="CA6:CA14" si="33">IF(G6&lt;&gt;"",IF(G6&gt;H6,1))</f>
        <v>0</v>
      </c>
      <c r="CB6" s="44" t="b">
        <f t="shared" ref="CB6:CB14" si="34">IF(H6&lt;&gt;"",IF(H6&gt;G6,1))</f>
        <v>0</v>
      </c>
      <c r="CC6" s="44" t="b">
        <f t="shared" ref="CC6:CC14" si="35">IF(G6&lt;&gt;"",IF(G6=H6,1))</f>
        <v>0</v>
      </c>
      <c r="CD6" s="44" t="b">
        <f t="shared" ref="CD6:CD14" si="36">IF(H6&lt;&gt;"",IF(H6=G6,1))</f>
        <v>0</v>
      </c>
      <c r="CE6" s="44" t="b">
        <f t="shared" ref="CE6:CE14" si="37">IF(G6&lt;&gt;"",IF(G6&lt;H6,1))</f>
        <v>0</v>
      </c>
      <c r="CF6" s="44" t="b">
        <f t="shared" ref="CF6:CF14" si="38">IF(H6&lt;&gt;"",IF(H6&lt;G6,1))</f>
        <v>0</v>
      </c>
      <c r="CG6" s="44">
        <f t="shared" ref="CG6:CG14" si="39">G6</f>
        <v>0</v>
      </c>
      <c r="CH6" s="44">
        <f t="shared" ref="CH6:CH14" si="40">H6</f>
        <v>0</v>
      </c>
      <c r="CI6" s="44">
        <f t="shared" ref="CI6:CI14" si="41">H6</f>
        <v>0</v>
      </c>
      <c r="CJ6" s="44">
        <f t="shared" ref="CJ6:CJ14" si="42">G6</f>
        <v>0</v>
      </c>
      <c r="CK6" s="44" t="b">
        <f t="shared" ref="CK6:CK14" si="43">IF(G6&lt;&gt;"",IF(G6&gt;H6,1))</f>
        <v>0</v>
      </c>
      <c r="CL6" s="44" t="b">
        <f t="shared" ref="CL6:CL14" si="44">IF(G6&lt;&gt;"",IF(G6=H6,1))</f>
        <v>0</v>
      </c>
      <c r="CM6" s="44" t="b">
        <f t="shared" ref="CM6:CM14" si="45">IF(G6&lt;&gt;"",IF(G6&lt;H6,1))</f>
        <v>0</v>
      </c>
      <c r="CN6" s="44" t="b">
        <f t="shared" ref="CN6:CN14" si="46">IF(H6&lt;&gt;"",IF(H6&gt;G6,1))</f>
        <v>0</v>
      </c>
      <c r="CO6" s="44" t="b">
        <f t="shared" ref="CO6:CO14" si="47">IF(H6&lt;&gt;"",IF(H6=G6,1))</f>
        <v>0</v>
      </c>
      <c r="CP6" s="45" t="b">
        <f t="shared" ref="CP6:CP14" si="48">IF(H6&lt;&gt;"",IF(H6&lt;G6,1))</f>
        <v>0</v>
      </c>
      <c r="CQ6" s="44" t="str">
        <f t="shared" si="16"/>
        <v>Equipe 02</v>
      </c>
      <c r="CR6" s="44">
        <f t="shared" si="17"/>
        <v>0</v>
      </c>
      <c r="CS6" s="44">
        <f t="shared" si="18"/>
        <v>1</v>
      </c>
      <c r="CT6" s="44" t="str">
        <f t="shared" ref="CT6:CT18" si="49">AT6</f>
        <v>Equipe 02</v>
      </c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</row>
    <row r="7" spans="1:153" ht="16.5" customHeight="1" x14ac:dyDescent="0.25">
      <c r="A7" s="72"/>
      <c r="B7" s="118"/>
      <c r="C7" s="118"/>
      <c r="D7" s="118"/>
      <c r="E7" s="118"/>
      <c r="F7" s="118"/>
      <c r="G7" s="20"/>
      <c r="H7" s="20"/>
      <c r="I7" s="118"/>
      <c r="J7" s="118"/>
      <c r="K7" s="118"/>
      <c r="L7" s="118"/>
      <c r="M7" s="118"/>
      <c r="N7" s="71"/>
      <c r="O7" s="113"/>
      <c r="P7" s="114"/>
      <c r="Q7" s="114"/>
      <c r="R7" s="115"/>
      <c r="S7" s="126"/>
      <c r="T7" s="127"/>
      <c r="U7" s="24"/>
      <c r="V7" s="93" t="str">
        <f t="shared" si="0"/>
        <v>Equipe 03</v>
      </c>
      <c r="W7" s="93"/>
      <c r="X7" s="93"/>
      <c r="Y7" s="93"/>
      <c r="Z7" s="94"/>
      <c r="AA7" s="84">
        <f t="shared" si="1"/>
        <v>0</v>
      </c>
      <c r="AB7" s="85" t="str">
        <f t="shared" si="2"/>
        <v>u</v>
      </c>
      <c r="AC7" s="86">
        <f t="shared" ref="AC7:AC18" si="50">IF(CR7=CR6,CS6,CS7)</f>
        <v>1</v>
      </c>
      <c r="AD7" s="87">
        <f t="shared" si="3"/>
        <v>0</v>
      </c>
      <c r="AE7" s="88">
        <f t="shared" si="4"/>
        <v>0</v>
      </c>
      <c r="AF7" s="88">
        <f t="shared" si="5"/>
        <v>0</v>
      </c>
      <c r="AG7" s="88">
        <f t="shared" si="6"/>
        <v>0</v>
      </c>
      <c r="AH7" s="88">
        <f t="shared" si="7"/>
        <v>0</v>
      </c>
      <c r="AI7" s="88">
        <f t="shared" si="8"/>
        <v>0</v>
      </c>
      <c r="AJ7" s="88">
        <f t="shared" si="9"/>
        <v>0</v>
      </c>
      <c r="AK7" s="89">
        <f t="shared" si="10"/>
        <v>0</v>
      </c>
      <c r="AL7" s="90">
        <f t="shared" si="11"/>
        <v>0</v>
      </c>
      <c r="AM7" s="88">
        <f t="shared" si="12"/>
        <v>0</v>
      </c>
      <c r="AN7" s="91">
        <f t="shared" si="19"/>
        <v>0</v>
      </c>
      <c r="AO7" s="84">
        <f t="shared" si="13"/>
        <v>0</v>
      </c>
      <c r="AP7" s="88">
        <f t="shared" si="20"/>
        <v>0</v>
      </c>
      <c r="AQ7" s="88">
        <f t="shared" si="14"/>
        <v>0</v>
      </c>
      <c r="AR7" s="48">
        <v>3</v>
      </c>
      <c r="AS7" s="48">
        <f t="shared" si="21"/>
        <v>3</v>
      </c>
      <c r="AT7" s="155" t="str">
        <f>'J01'!AT7:AX7</f>
        <v>Equipe 03</v>
      </c>
      <c r="AU7" s="156"/>
      <c r="AV7" s="156"/>
      <c r="AW7" s="156"/>
      <c r="AX7" s="157"/>
      <c r="AY7" s="4">
        <f t="shared" si="15"/>
        <v>1</v>
      </c>
      <c r="AZ7" s="16">
        <f>'J17'!AY7-AY7</f>
        <v>0</v>
      </c>
      <c r="BA7" s="5" t="str">
        <f>IF(AY7&gt;'J17'!AY7,'J17'!$BA$20,IF(AY7='J17'!AY7,'J17'!$AZ$20,IF(AY7&lt;'J17'!AY7,'J17'!$AY$20)))</f>
        <v>u</v>
      </c>
      <c r="BB7" s="22">
        <f t="shared" si="22"/>
        <v>3</v>
      </c>
      <c r="BC7" s="16">
        <f>SUMPRODUCT(($B$5:$F$14=AT7)*($BW$5:$BW$14))+SUMPRODUCT(($I$5:$M$14=AT7)*($BX$5:$BX$14))+'J17'!BC7</f>
        <v>0</v>
      </c>
      <c r="BD7" s="16">
        <f>SUMPRODUCT(($B$5:$F$14=AT7)*($BY$5:$BY$14))+SUMPRODUCT(($I$5:$M$14=AT7)*($BZ$5:$BZ$14))+'J17'!BD7</f>
        <v>0</v>
      </c>
      <c r="BE7" s="16">
        <f>SUMPRODUCT(($B$5:$F$14=AT7)*($CA$5:$CA$14))+SUMPRODUCT(($I$5:$M$14=AT7)*($CB$5:$CB$14))+'J17'!BE7</f>
        <v>0</v>
      </c>
      <c r="BF7" s="16">
        <f>SUMPRODUCT(($B$5:$F$14=AT7)*($CC$5:$CC$14))+SUMPRODUCT(($I$5:$M$14=AT7)*($CD$5:$CD$14))+'J17'!BF7</f>
        <v>0</v>
      </c>
      <c r="BG7" s="16">
        <f>SUMPRODUCT(($B$5:$F$14=AT7)*($CE$5:$CE$14))+SUMPRODUCT(($I$5:$M$14=AT7)*($CF$5:$CF$14))+'J17'!BG7</f>
        <v>0</v>
      </c>
      <c r="BH7" s="16">
        <f>SUMPRODUCT(($B$5:$F$14=AT7)*($CG$5:$CG$14))+SUMPRODUCT(($I$5:$M$14=AT7)*($CH$5:$CH$14))+'J17'!BH7</f>
        <v>0</v>
      </c>
      <c r="BI7" s="16">
        <f>SUMPRODUCT(($B$5:$F$14=AT7)*($CI$5:$CI$14))+SUMPRODUCT(($I$5:$M$14=AT7)*($CJ$5:$CJ$14))+'J17'!BI7</f>
        <v>0</v>
      </c>
      <c r="BJ7" s="6">
        <f t="shared" si="23"/>
        <v>0</v>
      </c>
      <c r="BK7" s="16">
        <f>SUMPRODUCT(($B$5:$F$14=AT7)*($CK$5:$CK$14))+'J17'!BK7</f>
        <v>0</v>
      </c>
      <c r="BL7" s="16">
        <f>SUMPRODUCT(($B$5:$F$14=AT7)*($CL$5:$CL$14))+'J17'!BL7</f>
        <v>0</v>
      </c>
      <c r="BM7" s="16">
        <f>SUMPRODUCT(($B$5:$F$14=AT7)*($CM$5:$CM$14))+'J17'!BM7</f>
        <v>0</v>
      </c>
      <c r="BN7" s="16">
        <f>SUMPRODUCT(($I$5:$M$14=AT7)*($CN$5:$CN$14))+'J17'!BN7</f>
        <v>0</v>
      </c>
      <c r="BO7" s="16">
        <f>SUMPRODUCT(($I$5:$M$14=AT7)*($CO$5:$CO$14))+'J17'!BO7</f>
        <v>0</v>
      </c>
      <c r="BP7" s="46">
        <f>SUMPRODUCT(($I$5:$M$14=AT7)*($CP$5:$CP$14))+'J17'!BP7</f>
        <v>0</v>
      </c>
      <c r="BQ7" s="44">
        <f t="shared" si="24"/>
        <v>0</v>
      </c>
      <c r="BR7" s="64">
        <f>BQ7+0.0000012</f>
        <v>1.1999999999999999E-6</v>
      </c>
      <c r="BS7" s="44">
        <f t="shared" si="25"/>
        <v>0</v>
      </c>
      <c r="BT7" s="44">
        <f t="shared" si="26"/>
        <v>0</v>
      </c>
      <c r="BU7" s="44">
        <f t="shared" si="27"/>
        <v>0</v>
      </c>
      <c r="BV7" s="44">
        <f t="shared" si="28"/>
        <v>0</v>
      </c>
      <c r="BW7" s="44">
        <f t="shared" si="29"/>
        <v>0</v>
      </c>
      <c r="BX7" s="44">
        <f t="shared" si="30"/>
        <v>0</v>
      </c>
      <c r="BY7" s="44">
        <f t="shared" si="31"/>
        <v>0</v>
      </c>
      <c r="BZ7" s="44">
        <f t="shared" si="32"/>
        <v>0</v>
      </c>
      <c r="CA7" s="44" t="b">
        <f t="shared" si="33"/>
        <v>0</v>
      </c>
      <c r="CB7" s="44" t="b">
        <f t="shared" si="34"/>
        <v>0</v>
      </c>
      <c r="CC7" s="44" t="b">
        <f t="shared" si="35"/>
        <v>0</v>
      </c>
      <c r="CD7" s="44" t="b">
        <f t="shared" si="36"/>
        <v>0</v>
      </c>
      <c r="CE7" s="44" t="b">
        <f t="shared" si="37"/>
        <v>0</v>
      </c>
      <c r="CF7" s="44" t="b">
        <f t="shared" si="38"/>
        <v>0</v>
      </c>
      <c r="CG7" s="44">
        <f t="shared" si="39"/>
        <v>0</v>
      </c>
      <c r="CH7" s="44">
        <f t="shared" si="40"/>
        <v>0</v>
      </c>
      <c r="CI7" s="44">
        <f t="shared" si="41"/>
        <v>0</v>
      </c>
      <c r="CJ7" s="44">
        <f t="shared" si="42"/>
        <v>0</v>
      </c>
      <c r="CK7" s="44" t="b">
        <f t="shared" si="43"/>
        <v>0</v>
      </c>
      <c r="CL7" s="44" t="b">
        <f t="shared" si="44"/>
        <v>0</v>
      </c>
      <c r="CM7" s="44" t="b">
        <f t="shared" si="45"/>
        <v>0</v>
      </c>
      <c r="CN7" s="44" t="b">
        <f t="shared" si="46"/>
        <v>0</v>
      </c>
      <c r="CO7" s="44" t="b">
        <f t="shared" si="47"/>
        <v>0</v>
      </c>
      <c r="CP7" s="45" t="b">
        <f t="shared" si="48"/>
        <v>0</v>
      </c>
      <c r="CQ7" s="44" t="str">
        <f t="shared" si="16"/>
        <v>Equipe 03</v>
      </c>
      <c r="CR7" s="44">
        <f t="shared" si="17"/>
        <v>0</v>
      </c>
      <c r="CS7" s="44">
        <f t="shared" si="18"/>
        <v>1</v>
      </c>
      <c r="CT7" s="44" t="str">
        <f t="shared" si="49"/>
        <v>Equipe 03</v>
      </c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</row>
    <row r="8" spans="1:153" ht="16.5" customHeight="1" x14ac:dyDescent="0.25">
      <c r="A8" s="72"/>
      <c r="B8" s="118"/>
      <c r="C8" s="118"/>
      <c r="D8" s="118"/>
      <c r="E8" s="118"/>
      <c r="F8" s="118"/>
      <c r="G8" s="20"/>
      <c r="H8" s="20"/>
      <c r="I8" s="118"/>
      <c r="J8" s="118"/>
      <c r="K8" s="118"/>
      <c r="L8" s="118"/>
      <c r="M8" s="118"/>
      <c r="N8" s="71"/>
      <c r="O8" s="113"/>
      <c r="P8" s="114"/>
      <c r="Q8" s="114"/>
      <c r="R8" s="115"/>
      <c r="S8" s="126"/>
      <c r="T8" s="127"/>
      <c r="U8" s="24"/>
      <c r="V8" s="93" t="str">
        <f t="shared" si="0"/>
        <v>Equipe 04</v>
      </c>
      <c r="W8" s="93"/>
      <c r="X8" s="93"/>
      <c r="Y8" s="93"/>
      <c r="Z8" s="94"/>
      <c r="AA8" s="84">
        <f t="shared" si="1"/>
        <v>0</v>
      </c>
      <c r="AB8" s="85" t="str">
        <f t="shared" si="2"/>
        <v>u</v>
      </c>
      <c r="AC8" s="86">
        <f t="shared" si="50"/>
        <v>1</v>
      </c>
      <c r="AD8" s="87">
        <f t="shared" si="3"/>
        <v>0</v>
      </c>
      <c r="AE8" s="88">
        <f t="shared" si="4"/>
        <v>0</v>
      </c>
      <c r="AF8" s="88">
        <f t="shared" si="5"/>
        <v>0</v>
      </c>
      <c r="AG8" s="88">
        <f t="shared" si="6"/>
        <v>0</v>
      </c>
      <c r="AH8" s="88">
        <f t="shared" si="7"/>
        <v>0</v>
      </c>
      <c r="AI8" s="88">
        <f t="shared" si="8"/>
        <v>0</v>
      </c>
      <c r="AJ8" s="88">
        <f t="shared" si="9"/>
        <v>0</v>
      </c>
      <c r="AK8" s="89">
        <f t="shared" si="10"/>
        <v>0</v>
      </c>
      <c r="AL8" s="90">
        <f t="shared" si="11"/>
        <v>0</v>
      </c>
      <c r="AM8" s="88">
        <f t="shared" si="12"/>
        <v>0</v>
      </c>
      <c r="AN8" s="91">
        <f t="shared" si="19"/>
        <v>0</v>
      </c>
      <c r="AO8" s="84">
        <f t="shared" si="13"/>
        <v>0</v>
      </c>
      <c r="AP8" s="88">
        <f t="shared" si="20"/>
        <v>0</v>
      </c>
      <c r="AQ8" s="88">
        <f t="shared" si="14"/>
        <v>0</v>
      </c>
      <c r="AR8" s="48">
        <v>4</v>
      </c>
      <c r="AS8" s="48">
        <f t="shared" si="21"/>
        <v>4</v>
      </c>
      <c r="AT8" s="155" t="str">
        <f>'J01'!AT8:AX8</f>
        <v>Equipe 04</v>
      </c>
      <c r="AU8" s="156"/>
      <c r="AV8" s="156"/>
      <c r="AW8" s="156"/>
      <c r="AX8" s="157"/>
      <c r="AY8" s="4">
        <f t="shared" si="15"/>
        <v>1</v>
      </c>
      <c r="AZ8" s="16">
        <f>'J17'!AY8-AY8</f>
        <v>0</v>
      </c>
      <c r="BA8" s="5" t="str">
        <f>IF(AY8&gt;'J17'!AY8,'J17'!$BA$20,IF(AY8='J17'!AY8,'J17'!$AZ$20,IF(AY8&lt;'J17'!AY8,'J17'!$AY$20)))</f>
        <v>u</v>
      </c>
      <c r="BB8" s="22">
        <f t="shared" si="22"/>
        <v>4</v>
      </c>
      <c r="BC8" s="16">
        <f>SUMPRODUCT(($B$5:$F$14=AT8)*($BW$5:$BW$14))+SUMPRODUCT(($I$5:$M$14=AT8)*($BX$5:$BX$14))+'J17'!BC8</f>
        <v>0</v>
      </c>
      <c r="BD8" s="16">
        <f>SUMPRODUCT(($B$5:$F$14=AT8)*($BY$5:$BY$14))+SUMPRODUCT(($I$5:$M$14=AT8)*($BZ$5:$BZ$14))+'J17'!BD8</f>
        <v>0</v>
      </c>
      <c r="BE8" s="16">
        <f>SUMPRODUCT(($B$5:$F$14=AT8)*($CA$5:$CA$14))+SUMPRODUCT(($I$5:$M$14=AT8)*($CB$5:$CB$14))+'J17'!BE8</f>
        <v>0</v>
      </c>
      <c r="BF8" s="16">
        <f>SUMPRODUCT(($B$5:$F$14=AT8)*($CC$5:$CC$14))+SUMPRODUCT(($I$5:$M$14=AT8)*($CD$5:$CD$14))+'J17'!BF8</f>
        <v>0</v>
      </c>
      <c r="BG8" s="16">
        <f>SUMPRODUCT(($B$5:$F$14=AT8)*($CE$5:$CE$14))+SUMPRODUCT(($I$5:$M$14=AT8)*($CF$5:$CF$14))+'J17'!BG8</f>
        <v>0</v>
      </c>
      <c r="BH8" s="16">
        <f>SUMPRODUCT(($B$5:$F$14=AT8)*($CG$5:$CG$14))+SUMPRODUCT(($I$5:$M$14=AT8)*($CH$5:$CH$14))+'J17'!BH8</f>
        <v>0</v>
      </c>
      <c r="BI8" s="16">
        <f>SUMPRODUCT(($B$5:$F$14=AT8)*($CI$5:$CI$14))+SUMPRODUCT(($I$5:$M$14=AT8)*($CJ$5:$CJ$14))+'J17'!BI8</f>
        <v>0</v>
      </c>
      <c r="BJ8" s="6">
        <f t="shared" si="23"/>
        <v>0</v>
      </c>
      <c r="BK8" s="16">
        <f>SUMPRODUCT(($B$5:$F$14=AT8)*($CK$5:$CK$14))+'J17'!BK8</f>
        <v>0</v>
      </c>
      <c r="BL8" s="16">
        <f>SUMPRODUCT(($B$5:$F$14=AT8)*($CL$5:$CL$14))+'J17'!BL8</f>
        <v>0</v>
      </c>
      <c r="BM8" s="16">
        <f>SUMPRODUCT(($B$5:$F$14=AT8)*($CM$5:$CM$14))+'J17'!BM8</f>
        <v>0</v>
      </c>
      <c r="BN8" s="16">
        <f>SUMPRODUCT(($I$5:$M$14=AT8)*($CN$5:$CN$14))+'J17'!BN8</f>
        <v>0</v>
      </c>
      <c r="BO8" s="16">
        <f>SUMPRODUCT(($I$5:$M$14=AT8)*($CO$5:$CO$14))+'J17'!BO8</f>
        <v>0</v>
      </c>
      <c r="BP8" s="46">
        <f>SUMPRODUCT(($I$5:$M$14=AT8)*($CP$5:$CP$14))+'J17'!BP8</f>
        <v>0</v>
      </c>
      <c r="BQ8" s="44">
        <f t="shared" si="24"/>
        <v>0</v>
      </c>
      <c r="BR8" s="64">
        <f>BQ8+0.0000011</f>
        <v>1.1000000000000001E-6</v>
      </c>
      <c r="BS8" s="44">
        <f t="shared" si="25"/>
        <v>0</v>
      </c>
      <c r="BT8" s="44">
        <f t="shared" si="26"/>
        <v>0</v>
      </c>
      <c r="BU8" s="44">
        <f t="shared" si="27"/>
        <v>0</v>
      </c>
      <c r="BV8" s="44">
        <f t="shared" si="28"/>
        <v>0</v>
      </c>
      <c r="BW8" s="44">
        <f t="shared" si="29"/>
        <v>0</v>
      </c>
      <c r="BX8" s="44">
        <f t="shared" si="30"/>
        <v>0</v>
      </c>
      <c r="BY8" s="44">
        <f t="shared" si="31"/>
        <v>0</v>
      </c>
      <c r="BZ8" s="44">
        <f t="shared" si="32"/>
        <v>0</v>
      </c>
      <c r="CA8" s="44" t="b">
        <f t="shared" si="33"/>
        <v>0</v>
      </c>
      <c r="CB8" s="44" t="b">
        <f t="shared" si="34"/>
        <v>0</v>
      </c>
      <c r="CC8" s="44" t="b">
        <f t="shared" si="35"/>
        <v>0</v>
      </c>
      <c r="CD8" s="44" t="b">
        <f t="shared" si="36"/>
        <v>0</v>
      </c>
      <c r="CE8" s="44" t="b">
        <f t="shared" si="37"/>
        <v>0</v>
      </c>
      <c r="CF8" s="44" t="b">
        <f t="shared" si="38"/>
        <v>0</v>
      </c>
      <c r="CG8" s="44">
        <f t="shared" si="39"/>
        <v>0</v>
      </c>
      <c r="CH8" s="44">
        <f t="shared" si="40"/>
        <v>0</v>
      </c>
      <c r="CI8" s="44">
        <f t="shared" si="41"/>
        <v>0</v>
      </c>
      <c r="CJ8" s="44">
        <f t="shared" si="42"/>
        <v>0</v>
      </c>
      <c r="CK8" s="44" t="b">
        <f t="shared" si="43"/>
        <v>0</v>
      </c>
      <c r="CL8" s="44" t="b">
        <f t="shared" si="44"/>
        <v>0</v>
      </c>
      <c r="CM8" s="44" t="b">
        <f t="shared" si="45"/>
        <v>0</v>
      </c>
      <c r="CN8" s="44" t="b">
        <f t="shared" si="46"/>
        <v>0</v>
      </c>
      <c r="CO8" s="44" t="b">
        <f t="shared" si="47"/>
        <v>0</v>
      </c>
      <c r="CP8" s="45" t="b">
        <f t="shared" si="48"/>
        <v>0</v>
      </c>
      <c r="CQ8" s="44" t="str">
        <f t="shared" si="16"/>
        <v>Equipe 04</v>
      </c>
      <c r="CR8" s="44">
        <f t="shared" si="17"/>
        <v>0</v>
      </c>
      <c r="CS8" s="44">
        <f t="shared" si="18"/>
        <v>1</v>
      </c>
      <c r="CT8" s="44" t="str">
        <f t="shared" si="49"/>
        <v>Equipe 04</v>
      </c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</row>
    <row r="9" spans="1:153" ht="16.5" customHeight="1" x14ac:dyDescent="0.25">
      <c r="A9" s="72"/>
      <c r="B9" s="118"/>
      <c r="C9" s="118"/>
      <c r="D9" s="118"/>
      <c r="E9" s="118"/>
      <c r="F9" s="118"/>
      <c r="G9" s="20"/>
      <c r="H9" s="20"/>
      <c r="I9" s="118"/>
      <c r="J9" s="118"/>
      <c r="K9" s="118"/>
      <c r="L9" s="118"/>
      <c r="M9" s="118"/>
      <c r="N9" s="71"/>
      <c r="O9" s="113"/>
      <c r="P9" s="114"/>
      <c r="Q9" s="114"/>
      <c r="R9" s="115"/>
      <c r="S9" s="126"/>
      <c r="T9" s="127"/>
      <c r="U9" s="24"/>
      <c r="V9" s="93" t="str">
        <f t="shared" si="0"/>
        <v>Equipe 05</v>
      </c>
      <c r="W9" s="93"/>
      <c r="X9" s="93"/>
      <c r="Y9" s="93"/>
      <c r="Z9" s="94"/>
      <c r="AA9" s="84">
        <f t="shared" si="1"/>
        <v>0</v>
      </c>
      <c r="AB9" s="85" t="str">
        <f t="shared" si="2"/>
        <v>u</v>
      </c>
      <c r="AC9" s="86">
        <f t="shared" si="50"/>
        <v>1</v>
      </c>
      <c r="AD9" s="87">
        <f t="shared" si="3"/>
        <v>0</v>
      </c>
      <c r="AE9" s="88">
        <f t="shared" si="4"/>
        <v>0</v>
      </c>
      <c r="AF9" s="88">
        <f t="shared" si="5"/>
        <v>0</v>
      </c>
      <c r="AG9" s="88">
        <f t="shared" si="6"/>
        <v>0</v>
      </c>
      <c r="AH9" s="88">
        <f t="shared" si="7"/>
        <v>0</v>
      </c>
      <c r="AI9" s="88">
        <f t="shared" si="8"/>
        <v>0</v>
      </c>
      <c r="AJ9" s="88">
        <f t="shared" si="9"/>
        <v>0</v>
      </c>
      <c r="AK9" s="89">
        <f t="shared" si="10"/>
        <v>0</v>
      </c>
      <c r="AL9" s="90">
        <f t="shared" si="11"/>
        <v>0</v>
      </c>
      <c r="AM9" s="88">
        <f t="shared" si="12"/>
        <v>0</v>
      </c>
      <c r="AN9" s="91">
        <f t="shared" si="19"/>
        <v>0</v>
      </c>
      <c r="AO9" s="84">
        <f t="shared" si="13"/>
        <v>0</v>
      </c>
      <c r="AP9" s="88">
        <f t="shared" si="20"/>
        <v>0</v>
      </c>
      <c r="AQ9" s="88">
        <f t="shared" si="14"/>
        <v>0</v>
      </c>
      <c r="AR9" s="48">
        <v>5</v>
      </c>
      <c r="AS9" s="48">
        <f t="shared" si="21"/>
        <v>5</v>
      </c>
      <c r="AT9" s="155" t="str">
        <f>'J01'!AT9:AX9</f>
        <v>Equipe 05</v>
      </c>
      <c r="AU9" s="156"/>
      <c r="AV9" s="156"/>
      <c r="AW9" s="156"/>
      <c r="AX9" s="157"/>
      <c r="AY9" s="4">
        <f t="shared" si="15"/>
        <v>1</v>
      </c>
      <c r="AZ9" s="16">
        <f>'J17'!AY9-AY9</f>
        <v>0</v>
      </c>
      <c r="BA9" s="5" t="str">
        <f>IF(AY9&gt;'J17'!AY9,'J17'!$BA$20,IF(AY9='J17'!AY9,'J17'!$AZ$20,IF(AY9&lt;'J17'!AY9,'J17'!$AY$20)))</f>
        <v>u</v>
      </c>
      <c r="BB9" s="22">
        <f t="shared" si="22"/>
        <v>5</v>
      </c>
      <c r="BC9" s="16">
        <f>SUMPRODUCT(($B$5:$F$14=AT9)*($BW$5:$BW$14))+SUMPRODUCT(($I$5:$M$14=AT9)*($BX$5:$BX$14))+'J17'!BC9</f>
        <v>0</v>
      </c>
      <c r="BD9" s="16">
        <f>SUMPRODUCT(($B$5:$F$14=AT9)*($BY$5:$BY$14))+SUMPRODUCT(($I$5:$M$14=AT9)*($BZ$5:$BZ$14))+'J17'!BD9</f>
        <v>0</v>
      </c>
      <c r="BE9" s="16">
        <f>SUMPRODUCT(($B$5:$F$14=AT9)*($CA$5:$CA$14))+SUMPRODUCT(($I$5:$M$14=AT9)*($CB$5:$CB$14))+'J17'!BE9</f>
        <v>0</v>
      </c>
      <c r="BF9" s="16">
        <f>SUMPRODUCT(($B$5:$F$14=AT9)*($CC$5:$CC$14))+SUMPRODUCT(($I$5:$M$14=AT9)*($CD$5:$CD$14))+'J17'!BF9</f>
        <v>0</v>
      </c>
      <c r="BG9" s="16">
        <f>SUMPRODUCT(($B$5:$F$14=AT9)*($CE$5:$CE$14))+SUMPRODUCT(($I$5:$M$14=AT9)*($CF$5:$CF$14))+'J17'!BG9</f>
        <v>0</v>
      </c>
      <c r="BH9" s="16">
        <f>SUMPRODUCT(($B$5:$F$14=AT9)*($CG$5:$CG$14))+SUMPRODUCT(($I$5:$M$14=AT9)*($CH$5:$CH$14))+'J17'!BH9</f>
        <v>0</v>
      </c>
      <c r="BI9" s="16">
        <f>SUMPRODUCT(($B$5:$F$14=AT9)*($CI$5:$CI$14))+SUMPRODUCT(($I$5:$M$14=AT9)*($CJ$5:$CJ$14))+'J17'!BI9</f>
        <v>0</v>
      </c>
      <c r="BJ9" s="6">
        <f t="shared" si="23"/>
        <v>0</v>
      </c>
      <c r="BK9" s="16">
        <f>SUMPRODUCT(($B$5:$F$14=AT9)*($CK$5:$CK$14))+'J17'!BK9</f>
        <v>0</v>
      </c>
      <c r="BL9" s="16">
        <f>SUMPRODUCT(($B$5:$F$14=AT9)*($CL$5:$CL$14))+'J17'!BL9</f>
        <v>0</v>
      </c>
      <c r="BM9" s="16">
        <f>SUMPRODUCT(($B$5:$F$14=AT9)*($CM$5:$CM$14))+'J17'!BM9</f>
        <v>0</v>
      </c>
      <c r="BN9" s="16">
        <f>SUMPRODUCT(($I$5:$M$14=AT9)*($CN$5:$CN$14))+'J17'!BN9</f>
        <v>0</v>
      </c>
      <c r="BO9" s="16">
        <f>SUMPRODUCT(($I$5:$M$14=AT9)*($CO$5:$CO$14))+'J17'!BO9</f>
        <v>0</v>
      </c>
      <c r="BP9" s="46">
        <f>SUMPRODUCT(($I$5:$M$14=AT9)*($CP$5:$CP$14))+'J17'!BP9</f>
        <v>0</v>
      </c>
      <c r="BQ9" s="44">
        <f t="shared" si="24"/>
        <v>0</v>
      </c>
      <c r="BR9" s="64">
        <f>BQ9+0.000001</f>
        <v>9.9999999999999995E-7</v>
      </c>
      <c r="BS9" s="44">
        <f t="shared" si="25"/>
        <v>0</v>
      </c>
      <c r="BT9" s="44">
        <f t="shared" si="26"/>
        <v>0</v>
      </c>
      <c r="BU9" s="44">
        <f t="shared" si="27"/>
        <v>0</v>
      </c>
      <c r="BV9" s="44">
        <f t="shared" si="28"/>
        <v>0</v>
      </c>
      <c r="BW9" s="44">
        <f t="shared" si="29"/>
        <v>0</v>
      </c>
      <c r="BX9" s="44">
        <f t="shared" si="30"/>
        <v>0</v>
      </c>
      <c r="BY9" s="44">
        <f t="shared" si="31"/>
        <v>0</v>
      </c>
      <c r="BZ9" s="44">
        <f t="shared" si="32"/>
        <v>0</v>
      </c>
      <c r="CA9" s="44" t="b">
        <f t="shared" si="33"/>
        <v>0</v>
      </c>
      <c r="CB9" s="44" t="b">
        <f t="shared" si="34"/>
        <v>0</v>
      </c>
      <c r="CC9" s="44" t="b">
        <f t="shared" si="35"/>
        <v>0</v>
      </c>
      <c r="CD9" s="44" t="b">
        <f t="shared" si="36"/>
        <v>0</v>
      </c>
      <c r="CE9" s="44" t="b">
        <f t="shared" si="37"/>
        <v>0</v>
      </c>
      <c r="CF9" s="44" t="b">
        <f t="shared" si="38"/>
        <v>0</v>
      </c>
      <c r="CG9" s="44">
        <f t="shared" si="39"/>
        <v>0</v>
      </c>
      <c r="CH9" s="44">
        <f t="shared" si="40"/>
        <v>0</v>
      </c>
      <c r="CI9" s="44">
        <f t="shared" si="41"/>
        <v>0</v>
      </c>
      <c r="CJ9" s="44">
        <f t="shared" si="42"/>
        <v>0</v>
      </c>
      <c r="CK9" s="44" t="b">
        <f t="shared" si="43"/>
        <v>0</v>
      </c>
      <c r="CL9" s="44" t="b">
        <f t="shared" si="44"/>
        <v>0</v>
      </c>
      <c r="CM9" s="44" t="b">
        <f t="shared" si="45"/>
        <v>0</v>
      </c>
      <c r="CN9" s="44" t="b">
        <f t="shared" si="46"/>
        <v>0</v>
      </c>
      <c r="CO9" s="44" t="b">
        <f t="shared" si="47"/>
        <v>0</v>
      </c>
      <c r="CP9" s="45" t="b">
        <f t="shared" si="48"/>
        <v>0</v>
      </c>
      <c r="CQ9" s="44" t="str">
        <f t="shared" si="16"/>
        <v>Equipe 05</v>
      </c>
      <c r="CR9" s="44">
        <f t="shared" si="17"/>
        <v>0</v>
      </c>
      <c r="CS9" s="44">
        <f t="shared" si="18"/>
        <v>1</v>
      </c>
      <c r="CT9" s="44" t="str">
        <f t="shared" si="49"/>
        <v>Equipe 05</v>
      </c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</row>
    <row r="10" spans="1:153" ht="16.5" customHeight="1" x14ac:dyDescent="0.25">
      <c r="A10" s="72"/>
      <c r="B10" s="118"/>
      <c r="C10" s="118"/>
      <c r="D10" s="118"/>
      <c r="E10" s="118"/>
      <c r="F10" s="118"/>
      <c r="G10" s="20"/>
      <c r="H10" s="20"/>
      <c r="I10" s="118"/>
      <c r="J10" s="118"/>
      <c r="K10" s="118"/>
      <c r="L10" s="118"/>
      <c r="M10" s="118"/>
      <c r="N10" s="71"/>
      <c r="O10" s="113"/>
      <c r="P10" s="114"/>
      <c r="Q10" s="114"/>
      <c r="R10" s="115"/>
      <c r="S10" s="126"/>
      <c r="T10" s="127"/>
      <c r="U10" s="24"/>
      <c r="V10" s="93" t="str">
        <f t="shared" si="0"/>
        <v>Equipe 06</v>
      </c>
      <c r="W10" s="93"/>
      <c r="X10" s="93"/>
      <c r="Y10" s="93"/>
      <c r="Z10" s="94"/>
      <c r="AA10" s="84">
        <f t="shared" si="1"/>
        <v>0</v>
      </c>
      <c r="AB10" s="85" t="str">
        <f t="shared" si="2"/>
        <v>u</v>
      </c>
      <c r="AC10" s="86">
        <f t="shared" si="50"/>
        <v>1</v>
      </c>
      <c r="AD10" s="87">
        <f t="shared" si="3"/>
        <v>0</v>
      </c>
      <c r="AE10" s="88">
        <f t="shared" si="4"/>
        <v>0</v>
      </c>
      <c r="AF10" s="88">
        <f t="shared" si="5"/>
        <v>0</v>
      </c>
      <c r="AG10" s="88">
        <f t="shared" si="6"/>
        <v>0</v>
      </c>
      <c r="AH10" s="88">
        <f t="shared" si="7"/>
        <v>0</v>
      </c>
      <c r="AI10" s="88">
        <f t="shared" si="8"/>
        <v>0</v>
      </c>
      <c r="AJ10" s="88">
        <f t="shared" si="9"/>
        <v>0</v>
      </c>
      <c r="AK10" s="89">
        <f t="shared" si="10"/>
        <v>0</v>
      </c>
      <c r="AL10" s="90">
        <f t="shared" si="11"/>
        <v>0</v>
      </c>
      <c r="AM10" s="88">
        <f t="shared" si="12"/>
        <v>0</v>
      </c>
      <c r="AN10" s="91">
        <f t="shared" si="19"/>
        <v>0</v>
      </c>
      <c r="AO10" s="84">
        <f t="shared" si="13"/>
        <v>0</v>
      </c>
      <c r="AP10" s="88">
        <f t="shared" si="20"/>
        <v>0</v>
      </c>
      <c r="AQ10" s="88">
        <f t="shared" si="14"/>
        <v>0</v>
      </c>
      <c r="AR10" s="48">
        <v>6</v>
      </c>
      <c r="AS10" s="48">
        <f t="shared" si="21"/>
        <v>6</v>
      </c>
      <c r="AT10" s="155" t="str">
        <f>'J01'!AT10:AX10</f>
        <v>Equipe 06</v>
      </c>
      <c r="AU10" s="156"/>
      <c r="AV10" s="156"/>
      <c r="AW10" s="156"/>
      <c r="AX10" s="157"/>
      <c r="AY10" s="4">
        <f t="shared" si="15"/>
        <v>1</v>
      </c>
      <c r="AZ10" s="16">
        <f>'J17'!AY10-AY10</f>
        <v>0</v>
      </c>
      <c r="BA10" s="5" t="str">
        <f>IF(AY10&gt;'J17'!AY10,'J17'!$BA$20,IF(AY10='J17'!AY10,'J17'!$AZ$20,IF(AY10&lt;'J17'!AY10,'J17'!$AY$20)))</f>
        <v>u</v>
      </c>
      <c r="BB10" s="22">
        <f t="shared" si="22"/>
        <v>6</v>
      </c>
      <c r="BC10" s="16">
        <f>SUMPRODUCT(($B$5:$F$14=AT10)*($BW$5:$BW$14))+SUMPRODUCT(($I$5:$M$14=AT10)*($BX$5:$BX$14))+'J17'!BC10</f>
        <v>0</v>
      </c>
      <c r="BD10" s="16">
        <f>SUMPRODUCT(($B$5:$F$14=AT10)*($BY$5:$BY$14))+SUMPRODUCT(($I$5:$M$14=AT10)*($BZ$5:$BZ$14))+'J17'!BD10</f>
        <v>0</v>
      </c>
      <c r="BE10" s="16">
        <f>SUMPRODUCT(($B$5:$F$14=AT10)*($CA$5:$CA$14))+SUMPRODUCT(($I$5:$M$14=AT10)*($CB$5:$CB$14))+'J17'!BE10</f>
        <v>0</v>
      </c>
      <c r="BF10" s="16">
        <f>SUMPRODUCT(($B$5:$F$14=AT10)*($CC$5:$CC$14))+SUMPRODUCT(($I$5:$M$14=AT10)*($CD$5:$CD$14))+'J17'!BF10</f>
        <v>0</v>
      </c>
      <c r="BG10" s="16">
        <f>SUMPRODUCT(($B$5:$F$14=AT10)*($CE$5:$CE$14))+SUMPRODUCT(($I$5:$M$14=AT10)*($CF$5:$CF$14))+'J17'!BG10</f>
        <v>0</v>
      </c>
      <c r="BH10" s="16">
        <f>SUMPRODUCT(($B$5:$F$14=AT10)*($CG$5:$CG$14))+SUMPRODUCT(($I$5:$M$14=AT10)*($CH$5:$CH$14))+'J17'!BH10</f>
        <v>0</v>
      </c>
      <c r="BI10" s="16">
        <f>SUMPRODUCT(($B$5:$F$14=AT10)*($CI$5:$CI$14))+SUMPRODUCT(($I$5:$M$14=AT10)*($CJ$5:$CJ$14))+'J17'!BI10</f>
        <v>0</v>
      </c>
      <c r="BJ10" s="6">
        <f t="shared" si="23"/>
        <v>0</v>
      </c>
      <c r="BK10" s="16">
        <f>SUMPRODUCT(($B$5:$F$14=AT10)*($CK$5:$CK$14))+'J17'!BK10</f>
        <v>0</v>
      </c>
      <c r="BL10" s="16">
        <f>SUMPRODUCT(($B$5:$F$14=AT10)*($CL$5:$CL$14))+'J17'!BL10</f>
        <v>0</v>
      </c>
      <c r="BM10" s="16">
        <f>SUMPRODUCT(($B$5:$F$14=AT10)*($CM$5:$CM$14))+'J17'!BM10</f>
        <v>0</v>
      </c>
      <c r="BN10" s="16">
        <f>SUMPRODUCT(($I$5:$M$14=AT10)*($CN$5:$CN$14))+'J17'!BN10</f>
        <v>0</v>
      </c>
      <c r="BO10" s="16">
        <f>SUMPRODUCT(($I$5:$M$14=AT10)*($CO$5:$CO$14))+'J17'!BO10</f>
        <v>0</v>
      </c>
      <c r="BP10" s="46">
        <f>SUMPRODUCT(($I$5:$M$14=AT10)*($CP$5:$CP$14))+'J17'!BP10</f>
        <v>0</v>
      </c>
      <c r="BQ10" s="44">
        <f t="shared" si="24"/>
        <v>0</v>
      </c>
      <c r="BR10" s="64">
        <f>BQ10+0.0000009</f>
        <v>8.9999999999999996E-7</v>
      </c>
      <c r="BS10" s="44">
        <f t="shared" si="25"/>
        <v>0</v>
      </c>
      <c r="BT10" s="44">
        <f t="shared" si="26"/>
        <v>0</v>
      </c>
      <c r="BU10" s="44">
        <f t="shared" si="27"/>
        <v>0</v>
      </c>
      <c r="BV10" s="44">
        <f t="shared" si="28"/>
        <v>0</v>
      </c>
      <c r="BW10" s="44">
        <f t="shared" si="29"/>
        <v>0</v>
      </c>
      <c r="BX10" s="44">
        <f t="shared" si="30"/>
        <v>0</v>
      </c>
      <c r="BY10" s="44">
        <f t="shared" si="31"/>
        <v>0</v>
      </c>
      <c r="BZ10" s="44">
        <f t="shared" si="32"/>
        <v>0</v>
      </c>
      <c r="CA10" s="44" t="b">
        <f t="shared" si="33"/>
        <v>0</v>
      </c>
      <c r="CB10" s="44" t="b">
        <f t="shared" si="34"/>
        <v>0</v>
      </c>
      <c r="CC10" s="44" t="b">
        <f t="shared" si="35"/>
        <v>0</v>
      </c>
      <c r="CD10" s="44" t="b">
        <f t="shared" si="36"/>
        <v>0</v>
      </c>
      <c r="CE10" s="44" t="b">
        <f t="shared" si="37"/>
        <v>0</v>
      </c>
      <c r="CF10" s="44" t="b">
        <f t="shared" si="38"/>
        <v>0</v>
      </c>
      <c r="CG10" s="44">
        <f t="shared" si="39"/>
        <v>0</v>
      </c>
      <c r="CH10" s="44">
        <f t="shared" si="40"/>
        <v>0</v>
      </c>
      <c r="CI10" s="44">
        <f t="shared" si="41"/>
        <v>0</v>
      </c>
      <c r="CJ10" s="44">
        <f t="shared" si="42"/>
        <v>0</v>
      </c>
      <c r="CK10" s="44" t="b">
        <f t="shared" si="43"/>
        <v>0</v>
      </c>
      <c r="CL10" s="44" t="b">
        <f t="shared" si="44"/>
        <v>0</v>
      </c>
      <c r="CM10" s="44" t="b">
        <f t="shared" si="45"/>
        <v>0</v>
      </c>
      <c r="CN10" s="44" t="b">
        <f t="shared" si="46"/>
        <v>0</v>
      </c>
      <c r="CO10" s="44" t="b">
        <f t="shared" si="47"/>
        <v>0</v>
      </c>
      <c r="CP10" s="45" t="b">
        <f t="shared" si="48"/>
        <v>0</v>
      </c>
      <c r="CQ10" s="44" t="str">
        <f t="shared" si="16"/>
        <v>Equipe 06</v>
      </c>
      <c r="CR10" s="44">
        <f t="shared" si="17"/>
        <v>0</v>
      </c>
      <c r="CS10" s="44">
        <f t="shared" si="18"/>
        <v>1</v>
      </c>
      <c r="CT10" s="44" t="str">
        <f t="shared" si="49"/>
        <v>Equipe 06</v>
      </c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</row>
    <row r="11" spans="1:153" ht="16.5" customHeight="1" thickBot="1" x14ac:dyDescent="0.3">
      <c r="A11" s="73"/>
      <c r="B11" s="123"/>
      <c r="C11" s="123"/>
      <c r="D11" s="123"/>
      <c r="E11" s="123"/>
      <c r="F11" s="123"/>
      <c r="G11" s="74"/>
      <c r="H11" s="74"/>
      <c r="I11" s="123"/>
      <c r="J11" s="123"/>
      <c r="K11" s="123"/>
      <c r="L11" s="123"/>
      <c r="M11" s="123"/>
      <c r="N11" s="75"/>
      <c r="O11" s="148"/>
      <c r="P11" s="149"/>
      <c r="Q11" s="149"/>
      <c r="R11" s="150"/>
      <c r="S11" s="124"/>
      <c r="T11" s="125"/>
      <c r="U11" s="24"/>
      <c r="V11" s="93" t="str">
        <f t="shared" si="0"/>
        <v>Equipe 07</v>
      </c>
      <c r="W11" s="93"/>
      <c r="X11" s="93"/>
      <c r="Y11" s="93"/>
      <c r="Z11" s="94"/>
      <c r="AA11" s="84">
        <f t="shared" si="1"/>
        <v>0</v>
      </c>
      <c r="AB11" s="85" t="str">
        <f t="shared" si="2"/>
        <v>u</v>
      </c>
      <c r="AC11" s="86">
        <f t="shared" si="50"/>
        <v>1</v>
      </c>
      <c r="AD11" s="87">
        <f t="shared" si="3"/>
        <v>0</v>
      </c>
      <c r="AE11" s="88">
        <f t="shared" si="4"/>
        <v>0</v>
      </c>
      <c r="AF11" s="88">
        <f t="shared" si="5"/>
        <v>0</v>
      </c>
      <c r="AG11" s="88">
        <f t="shared" si="6"/>
        <v>0</v>
      </c>
      <c r="AH11" s="88">
        <f t="shared" si="7"/>
        <v>0</v>
      </c>
      <c r="AI11" s="88">
        <f t="shared" si="8"/>
        <v>0</v>
      </c>
      <c r="AJ11" s="88">
        <f t="shared" si="9"/>
        <v>0</v>
      </c>
      <c r="AK11" s="89">
        <f t="shared" si="10"/>
        <v>0</v>
      </c>
      <c r="AL11" s="90">
        <f t="shared" si="11"/>
        <v>0</v>
      </c>
      <c r="AM11" s="88">
        <f t="shared" si="12"/>
        <v>0</v>
      </c>
      <c r="AN11" s="91">
        <f t="shared" si="19"/>
        <v>0</v>
      </c>
      <c r="AO11" s="84">
        <f t="shared" si="13"/>
        <v>0</v>
      </c>
      <c r="AP11" s="88">
        <f t="shared" si="20"/>
        <v>0</v>
      </c>
      <c r="AQ11" s="88">
        <f t="shared" si="14"/>
        <v>0</v>
      </c>
      <c r="AR11" s="48">
        <v>7</v>
      </c>
      <c r="AS11" s="48">
        <f t="shared" si="21"/>
        <v>7</v>
      </c>
      <c r="AT11" s="155" t="str">
        <f>'J01'!AT11:AX11</f>
        <v>Equipe 07</v>
      </c>
      <c r="AU11" s="156"/>
      <c r="AV11" s="156"/>
      <c r="AW11" s="156"/>
      <c r="AX11" s="157"/>
      <c r="AY11" s="4">
        <f t="shared" si="15"/>
        <v>1</v>
      </c>
      <c r="AZ11" s="16">
        <f>'J17'!AY11-AY11</f>
        <v>0</v>
      </c>
      <c r="BA11" s="5" t="str">
        <f>IF(AY11&gt;'J17'!AY11,'J17'!$BA$20,IF(AY11='J17'!AY11,'J17'!$AZ$20,IF(AY11&lt;'J17'!AY11,'J17'!$AY$20)))</f>
        <v>u</v>
      </c>
      <c r="BB11" s="22">
        <f t="shared" si="22"/>
        <v>7</v>
      </c>
      <c r="BC11" s="16">
        <f>SUMPRODUCT(($B$5:$F$14=AT11)*($BW$5:$BW$14))+SUMPRODUCT(($I$5:$M$14=AT11)*($BX$5:$BX$14))+'J17'!BC11</f>
        <v>0</v>
      </c>
      <c r="BD11" s="16">
        <f>SUMPRODUCT(($B$5:$F$14=AT11)*($BY$5:$BY$14))+SUMPRODUCT(($I$5:$M$14=AT11)*($BZ$5:$BZ$14))+'J17'!BD11</f>
        <v>0</v>
      </c>
      <c r="BE11" s="16">
        <f>SUMPRODUCT(($B$5:$F$14=AT11)*($CA$5:$CA$14))+SUMPRODUCT(($I$5:$M$14=AT11)*($CB$5:$CB$14))+'J17'!BE11</f>
        <v>0</v>
      </c>
      <c r="BF11" s="16">
        <f>SUMPRODUCT(($B$5:$F$14=AT11)*($CC$5:$CC$14))+SUMPRODUCT(($I$5:$M$14=AT11)*($CD$5:$CD$14))+'J17'!BF11</f>
        <v>0</v>
      </c>
      <c r="BG11" s="16">
        <f>SUMPRODUCT(($B$5:$F$14=AT11)*($CE$5:$CE$14))+SUMPRODUCT(($I$5:$M$14=AT11)*($CF$5:$CF$14))+'J17'!BG11</f>
        <v>0</v>
      </c>
      <c r="BH11" s="16">
        <f>SUMPRODUCT(($B$5:$F$14=AT11)*($CG$5:$CG$14))+SUMPRODUCT(($I$5:$M$14=AT11)*($CH$5:$CH$14))+'J17'!BH11</f>
        <v>0</v>
      </c>
      <c r="BI11" s="16">
        <f>SUMPRODUCT(($B$5:$F$14=AT11)*($CI$5:$CI$14))+SUMPRODUCT(($I$5:$M$14=AT11)*($CJ$5:$CJ$14))+'J17'!BI11</f>
        <v>0</v>
      </c>
      <c r="BJ11" s="6">
        <f t="shared" si="23"/>
        <v>0</v>
      </c>
      <c r="BK11" s="16">
        <f>SUMPRODUCT(($B$5:$F$14=AT11)*($CK$5:$CK$14))+'J17'!BK11</f>
        <v>0</v>
      </c>
      <c r="BL11" s="16">
        <f>SUMPRODUCT(($B$5:$F$14=AT11)*($CL$5:$CL$14))+'J17'!BL11</f>
        <v>0</v>
      </c>
      <c r="BM11" s="16">
        <f>SUMPRODUCT(($B$5:$F$14=AT11)*($CM$5:$CM$14))+'J17'!BM11</f>
        <v>0</v>
      </c>
      <c r="BN11" s="16">
        <f>SUMPRODUCT(($I$5:$M$14=AT11)*($CN$5:$CN$14))+'J17'!BN11</f>
        <v>0</v>
      </c>
      <c r="BO11" s="16">
        <f>SUMPRODUCT(($I$5:$M$14=AT11)*($CO$5:$CO$14))+'J17'!BO11</f>
        <v>0</v>
      </c>
      <c r="BP11" s="46">
        <f>SUMPRODUCT(($I$5:$M$14=AT11)*($CP$5:$CP$14))+'J17'!BP11</f>
        <v>0</v>
      </c>
      <c r="BQ11" s="44">
        <f t="shared" si="24"/>
        <v>0</v>
      </c>
      <c r="BR11" s="64">
        <f>BQ11+0.0000008</f>
        <v>7.9999999999999996E-7</v>
      </c>
      <c r="BS11" s="44">
        <f t="shared" si="25"/>
        <v>0</v>
      </c>
      <c r="BT11" s="44">
        <f t="shared" si="26"/>
        <v>0</v>
      </c>
      <c r="BU11" s="44">
        <f t="shared" si="27"/>
        <v>0</v>
      </c>
      <c r="BV11" s="44">
        <f t="shared" si="28"/>
        <v>0</v>
      </c>
      <c r="BW11" s="44">
        <f t="shared" si="29"/>
        <v>0</v>
      </c>
      <c r="BX11" s="44">
        <f t="shared" si="30"/>
        <v>0</v>
      </c>
      <c r="BY11" s="44">
        <f t="shared" si="31"/>
        <v>0</v>
      </c>
      <c r="BZ11" s="44">
        <f t="shared" si="32"/>
        <v>0</v>
      </c>
      <c r="CA11" s="44" t="b">
        <f t="shared" si="33"/>
        <v>0</v>
      </c>
      <c r="CB11" s="44" t="b">
        <f t="shared" si="34"/>
        <v>0</v>
      </c>
      <c r="CC11" s="44" t="b">
        <f t="shared" si="35"/>
        <v>0</v>
      </c>
      <c r="CD11" s="44" t="b">
        <f t="shared" si="36"/>
        <v>0</v>
      </c>
      <c r="CE11" s="44" t="b">
        <f t="shared" si="37"/>
        <v>0</v>
      </c>
      <c r="CF11" s="44" t="b">
        <f t="shared" si="38"/>
        <v>0</v>
      </c>
      <c r="CG11" s="44">
        <f t="shared" si="39"/>
        <v>0</v>
      </c>
      <c r="CH11" s="44">
        <f t="shared" si="40"/>
        <v>0</v>
      </c>
      <c r="CI11" s="44">
        <f t="shared" si="41"/>
        <v>0</v>
      </c>
      <c r="CJ11" s="44">
        <f t="shared" si="42"/>
        <v>0</v>
      </c>
      <c r="CK11" s="44" t="b">
        <f t="shared" si="43"/>
        <v>0</v>
      </c>
      <c r="CL11" s="44" t="b">
        <f t="shared" si="44"/>
        <v>0</v>
      </c>
      <c r="CM11" s="44" t="b">
        <f t="shared" si="45"/>
        <v>0</v>
      </c>
      <c r="CN11" s="44" t="b">
        <f t="shared" si="46"/>
        <v>0</v>
      </c>
      <c r="CO11" s="44" t="b">
        <f t="shared" si="47"/>
        <v>0</v>
      </c>
      <c r="CP11" s="45" t="b">
        <f t="shared" si="48"/>
        <v>0</v>
      </c>
      <c r="CQ11" s="44" t="str">
        <f t="shared" si="16"/>
        <v>Equipe 07</v>
      </c>
      <c r="CR11" s="44">
        <f t="shared" si="17"/>
        <v>0</v>
      </c>
      <c r="CS11" s="44">
        <f t="shared" si="18"/>
        <v>1</v>
      </c>
      <c r="CT11" s="44" t="str">
        <f t="shared" si="49"/>
        <v>Equipe 07</v>
      </c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</row>
    <row r="12" spans="1:153" ht="16.5" customHeight="1" thickTop="1" x14ac:dyDescent="0.25">
      <c r="A12" s="38"/>
      <c r="B12" s="101"/>
      <c r="C12" s="101"/>
      <c r="D12" s="101"/>
      <c r="E12" s="101"/>
      <c r="F12" s="101"/>
      <c r="G12" s="39"/>
      <c r="H12" s="39"/>
      <c r="I12" s="101"/>
      <c r="J12" s="101"/>
      <c r="K12" s="101"/>
      <c r="L12" s="101"/>
      <c r="M12" s="101"/>
      <c r="N12" s="38"/>
      <c r="O12" s="24"/>
      <c r="P12" s="24"/>
      <c r="Q12" s="24"/>
      <c r="R12" s="24"/>
      <c r="S12" s="24"/>
      <c r="T12" s="24"/>
      <c r="U12" s="24"/>
      <c r="V12" s="93" t="str">
        <f t="shared" si="0"/>
        <v>Equipe 08</v>
      </c>
      <c r="W12" s="93"/>
      <c r="X12" s="93"/>
      <c r="Y12" s="93"/>
      <c r="Z12" s="94"/>
      <c r="AA12" s="84">
        <f t="shared" si="1"/>
        <v>0</v>
      </c>
      <c r="AB12" s="85" t="str">
        <f t="shared" si="2"/>
        <v>u</v>
      </c>
      <c r="AC12" s="86">
        <f t="shared" si="50"/>
        <v>1</v>
      </c>
      <c r="AD12" s="87">
        <f t="shared" si="3"/>
        <v>0</v>
      </c>
      <c r="AE12" s="88">
        <f t="shared" si="4"/>
        <v>0</v>
      </c>
      <c r="AF12" s="88">
        <f t="shared" si="5"/>
        <v>0</v>
      </c>
      <c r="AG12" s="88">
        <f t="shared" si="6"/>
        <v>0</v>
      </c>
      <c r="AH12" s="88">
        <f t="shared" si="7"/>
        <v>0</v>
      </c>
      <c r="AI12" s="88">
        <f t="shared" si="8"/>
        <v>0</v>
      </c>
      <c r="AJ12" s="88">
        <f t="shared" si="9"/>
        <v>0</v>
      </c>
      <c r="AK12" s="89">
        <f t="shared" si="10"/>
        <v>0</v>
      </c>
      <c r="AL12" s="90">
        <f t="shared" si="11"/>
        <v>0</v>
      </c>
      <c r="AM12" s="88">
        <f t="shared" si="12"/>
        <v>0</v>
      </c>
      <c r="AN12" s="91">
        <f t="shared" si="19"/>
        <v>0</v>
      </c>
      <c r="AO12" s="84">
        <f t="shared" si="13"/>
        <v>0</v>
      </c>
      <c r="AP12" s="88">
        <f t="shared" si="20"/>
        <v>0</v>
      </c>
      <c r="AQ12" s="88">
        <f t="shared" si="14"/>
        <v>0</v>
      </c>
      <c r="AR12" s="48">
        <v>8</v>
      </c>
      <c r="AS12" s="48">
        <f t="shared" si="21"/>
        <v>8</v>
      </c>
      <c r="AT12" s="155" t="str">
        <f>'J01'!AT12:AX12</f>
        <v>Equipe 08</v>
      </c>
      <c r="AU12" s="156"/>
      <c r="AV12" s="156"/>
      <c r="AW12" s="156"/>
      <c r="AX12" s="157"/>
      <c r="AY12" s="4">
        <f t="shared" si="15"/>
        <v>1</v>
      </c>
      <c r="AZ12" s="16">
        <f>'J17'!AY12-AY12</f>
        <v>0</v>
      </c>
      <c r="BA12" s="5" t="str">
        <f>IF(AY12&gt;'J17'!AY12,'J17'!$BA$20,IF(AY12='J17'!AY12,'J17'!$AZ$20,IF(AY12&lt;'J17'!AY12,'J17'!$AY$20)))</f>
        <v>u</v>
      </c>
      <c r="BB12" s="22">
        <f t="shared" si="22"/>
        <v>8</v>
      </c>
      <c r="BC12" s="16">
        <f>SUMPRODUCT(($B$5:$F$14=AT12)*($BW$5:$BW$14))+SUMPRODUCT(($I$5:$M$14=AT12)*($BX$5:$BX$14))+'J17'!BC12</f>
        <v>0</v>
      </c>
      <c r="BD12" s="16">
        <f>SUMPRODUCT(($B$5:$F$14=AT12)*($BY$5:$BY$14))+SUMPRODUCT(($I$5:$M$14=AT12)*($BZ$5:$BZ$14))+'J17'!BD12</f>
        <v>0</v>
      </c>
      <c r="BE12" s="16">
        <f>SUMPRODUCT(($B$5:$F$14=AT12)*($CA$5:$CA$14))+SUMPRODUCT(($I$5:$M$14=AT12)*($CB$5:$CB$14))+'J17'!BE12</f>
        <v>0</v>
      </c>
      <c r="BF12" s="16">
        <f>SUMPRODUCT(($B$5:$F$14=AT12)*($CC$5:$CC$14))+SUMPRODUCT(($I$5:$M$14=AT12)*($CD$5:$CD$14))+'J17'!BF12</f>
        <v>0</v>
      </c>
      <c r="BG12" s="16">
        <f>SUMPRODUCT(($B$5:$F$14=AT12)*($CE$5:$CE$14))+SUMPRODUCT(($I$5:$M$14=AT12)*($CF$5:$CF$14))+'J17'!BG12</f>
        <v>0</v>
      </c>
      <c r="BH12" s="16">
        <f>SUMPRODUCT(($B$5:$F$14=AT12)*($CG$5:$CG$14))+SUMPRODUCT(($I$5:$M$14=AT12)*($CH$5:$CH$14))+'J17'!BH12</f>
        <v>0</v>
      </c>
      <c r="BI12" s="16">
        <f>SUMPRODUCT(($B$5:$F$14=AT12)*($CI$5:$CI$14))+SUMPRODUCT(($I$5:$M$14=AT12)*($CJ$5:$CJ$14))+'J17'!BI12</f>
        <v>0</v>
      </c>
      <c r="BJ12" s="6">
        <f t="shared" si="23"/>
        <v>0</v>
      </c>
      <c r="BK12" s="16">
        <f>SUMPRODUCT(($B$5:$F$14=AT12)*($CK$5:$CK$14))+'J17'!BK12</f>
        <v>0</v>
      </c>
      <c r="BL12" s="16">
        <f>SUMPRODUCT(($B$5:$F$14=AT12)*($CL$5:$CL$14))+'J17'!BL12</f>
        <v>0</v>
      </c>
      <c r="BM12" s="16">
        <f>SUMPRODUCT(($B$5:$F$14=AT12)*($CM$5:$CM$14))+'J17'!BM12</f>
        <v>0</v>
      </c>
      <c r="BN12" s="16">
        <f>SUMPRODUCT(($I$5:$M$14=AT12)*($CN$5:$CN$14))+'J17'!BN12</f>
        <v>0</v>
      </c>
      <c r="BO12" s="16">
        <f>SUMPRODUCT(($I$5:$M$14=AT12)*($CO$5:$CO$14))+'J17'!BO12</f>
        <v>0</v>
      </c>
      <c r="BP12" s="46">
        <f>SUMPRODUCT(($I$5:$M$14=AT12)*($CP$5:$CP$14))+'J17'!BP12</f>
        <v>0</v>
      </c>
      <c r="BQ12" s="44">
        <f t="shared" si="24"/>
        <v>0</v>
      </c>
      <c r="BR12" s="64">
        <f>BQ12+0.0000007</f>
        <v>6.9999999999999997E-7</v>
      </c>
      <c r="BS12" s="44">
        <f t="shared" si="25"/>
        <v>0</v>
      </c>
      <c r="BT12" s="44">
        <f t="shared" si="26"/>
        <v>0</v>
      </c>
      <c r="BU12" s="44">
        <f t="shared" si="27"/>
        <v>0</v>
      </c>
      <c r="BV12" s="44">
        <f t="shared" si="28"/>
        <v>0</v>
      </c>
      <c r="BW12" s="44">
        <f t="shared" si="29"/>
        <v>0</v>
      </c>
      <c r="BX12" s="44">
        <f t="shared" si="30"/>
        <v>0</v>
      </c>
      <c r="BY12" s="44">
        <f t="shared" si="31"/>
        <v>0</v>
      </c>
      <c r="BZ12" s="44">
        <f t="shared" si="32"/>
        <v>0</v>
      </c>
      <c r="CA12" s="44" t="b">
        <f t="shared" si="33"/>
        <v>0</v>
      </c>
      <c r="CB12" s="44" t="b">
        <f t="shared" si="34"/>
        <v>0</v>
      </c>
      <c r="CC12" s="44" t="b">
        <f t="shared" si="35"/>
        <v>0</v>
      </c>
      <c r="CD12" s="44" t="b">
        <f t="shared" si="36"/>
        <v>0</v>
      </c>
      <c r="CE12" s="44" t="b">
        <f t="shared" si="37"/>
        <v>0</v>
      </c>
      <c r="CF12" s="44" t="b">
        <f t="shared" si="38"/>
        <v>0</v>
      </c>
      <c r="CG12" s="44">
        <f t="shared" si="39"/>
        <v>0</v>
      </c>
      <c r="CH12" s="44">
        <f t="shared" si="40"/>
        <v>0</v>
      </c>
      <c r="CI12" s="44">
        <f t="shared" si="41"/>
        <v>0</v>
      </c>
      <c r="CJ12" s="44">
        <f t="shared" si="42"/>
        <v>0</v>
      </c>
      <c r="CK12" s="44" t="b">
        <f t="shared" si="43"/>
        <v>0</v>
      </c>
      <c r="CL12" s="44" t="b">
        <f t="shared" si="44"/>
        <v>0</v>
      </c>
      <c r="CM12" s="44" t="b">
        <f t="shared" si="45"/>
        <v>0</v>
      </c>
      <c r="CN12" s="44" t="b">
        <f t="shared" si="46"/>
        <v>0</v>
      </c>
      <c r="CO12" s="44" t="b">
        <f t="shared" si="47"/>
        <v>0</v>
      </c>
      <c r="CP12" s="45" t="b">
        <f t="shared" si="48"/>
        <v>0</v>
      </c>
      <c r="CQ12" s="44" t="str">
        <f t="shared" si="16"/>
        <v>Equipe 08</v>
      </c>
      <c r="CR12" s="44">
        <f t="shared" si="17"/>
        <v>0</v>
      </c>
      <c r="CS12" s="44">
        <f t="shared" si="18"/>
        <v>1</v>
      </c>
      <c r="CT12" s="44" t="str">
        <f t="shared" si="49"/>
        <v>Equipe 08</v>
      </c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48"/>
      <c r="EW12" s="48"/>
    </row>
    <row r="13" spans="1:153" ht="16.5" customHeight="1" x14ac:dyDescent="0.25">
      <c r="A13" s="38"/>
      <c r="B13" s="101"/>
      <c r="C13" s="101"/>
      <c r="D13" s="101"/>
      <c r="E13" s="101"/>
      <c r="F13" s="101"/>
      <c r="G13" s="39"/>
      <c r="H13" s="39"/>
      <c r="I13" s="101"/>
      <c r="J13" s="101"/>
      <c r="K13" s="101"/>
      <c r="L13" s="101"/>
      <c r="M13" s="101"/>
      <c r="N13" s="38"/>
      <c r="O13" s="24"/>
      <c r="P13" s="24"/>
      <c r="Q13" s="24"/>
      <c r="R13" s="24"/>
      <c r="S13" s="24"/>
      <c r="T13" s="24"/>
      <c r="U13" s="24"/>
      <c r="V13" s="93" t="str">
        <f t="shared" si="0"/>
        <v>Equipe 09</v>
      </c>
      <c r="W13" s="93"/>
      <c r="X13" s="93"/>
      <c r="Y13" s="93"/>
      <c r="Z13" s="94"/>
      <c r="AA13" s="84">
        <f t="shared" si="1"/>
        <v>0</v>
      </c>
      <c r="AB13" s="85" t="str">
        <f t="shared" si="2"/>
        <v>u</v>
      </c>
      <c r="AC13" s="86">
        <f t="shared" si="50"/>
        <v>1</v>
      </c>
      <c r="AD13" s="87">
        <f t="shared" si="3"/>
        <v>0</v>
      </c>
      <c r="AE13" s="88">
        <f t="shared" si="4"/>
        <v>0</v>
      </c>
      <c r="AF13" s="88">
        <f t="shared" si="5"/>
        <v>0</v>
      </c>
      <c r="AG13" s="88">
        <f t="shared" si="6"/>
        <v>0</v>
      </c>
      <c r="AH13" s="88">
        <f t="shared" si="7"/>
        <v>0</v>
      </c>
      <c r="AI13" s="88">
        <f t="shared" si="8"/>
        <v>0</v>
      </c>
      <c r="AJ13" s="88">
        <f t="shared" si="9"/>
        <v>0</v>
      </c>
      <c r="AK13" s="89">
        <f t="shared" si="10"/>
        <v>0</v>
      </c>
      <c r="AL13" s="90">
        <f t="shared" si="11"/>
        <v>0</v>
      </c>
      <c r="AM13" s="88">
        <f t="shared" si="12"/>
        <v>0</v>
      </c>
      <c r="AN13" s="91">
        <f t="shared" si="19"/>
        <v>0</v>
      </c>
      <c r="AO13" s="84">
        <f t="shared" si="13"/>
        <v>0</v>
      </c>
      <c r="AP13" s="88">
        <f t="shared" si="20"/>
        <v>0</v>
      </c>
      <c r="AQ13" s="88">
        <f t="shared" si="14"/>
        <v>0</v>
      </c>
      <c r="AR13" s="48">
        <v>9</v>
      </c>
      <c r="AS13" s="48">
        <f t="shared" si="21"/>
        <v>9</v>
      </c>
      <c r="AT13" s="155" t="str">
        <f>'J01'!AT13:AX13</f>
        <v>Equipe 09</v>
      </c>
      <c r="AU13" s="156"/>
      <c r="AV13" s="156"/>
      <c r="AW13" s="156"/>
      <c r="AX13" s="157"/>
      <c r="AY13" s="4">
        <f t="shared" si="15"/>
        <v>1</v>
      </c>
      <c r="AZ13" s="16">
        <f>'J17'!AY13-AY13</f>
        <v>0</v>
      </c>
      <c r="BA13" s="5" t="str">
        <f>IF(AY13&gt;'J17'!AY13,'J17'!$BA$20,IF(AY13='J17'!AY13,'J17'!$AZ$20,IF(AY13&lt;'J17'!AY13,'J17'!$AY$20)))</f>
        <v>u</v>
      </c>
      <c r="BB13" s="22">
        <f t="shared" si="22"/>
        <v>9</v>
      </c>
      <c r="BC13" s="16">
        <f>SUMPRODUCT(($B$5:$F$14=AT13)*($BW$5:$BW$14))+SUMPRODUCT(($I$5:$M$14=AT13)*($BX$5:$BX$14))+'J17'!BC13</f>
        <v>0</v>
      </c>
      <c r="BD13" s="16">
        <f>SUMPRODUCT(($B$5:$F$14=AT13)*($BY$5:$BY$14))+SUMPRODUCT(($I$5:$M$14=AT13)*($BZ$5:$BZ$14))+'J17'!BD13</f>
        <v>0</v>
      </c>
      <c r="BE13" s="16">
        <f>SUMPRODUCT(($B$5:$F$14=AT13)*($CA$5:$CA$14))+SUMPRODUCT(($I$5:$M$14=AT13)*($CB$5:$CB$14))+'J17'!BE13</f>
        <v>0</v>
      </c>
      <c r="BF13" s="16">
        <f>SUMPRODUCT(($B$5:$F$14=AT13)*($CC$5:$CC$14))+SUMPRODUCT(($I$5:$M$14=AT13)*($CD$5:$CD$14))+'J17'!BF13</f>
        <v>0</v>
      </c>
      <c r="BG13" s="16">
        <f>SUMPRODUCT(($B$5:$F$14=AT13)*($CE$5:$CE$14))+SUMPRODUCT(($I$5:$M$14=AT13)*($CF$5:$CF$14))+'J17'!BG13</f>
        <v>0</v>
      </c>
      <c r="BH13" s="16">
        <f>SUMPRODUCT(($B$5:$F$14=AT13)*($CG$5:$CG$14))+SUMPRODUCT(($I$5:$M$14=AT13)*($CH$5:$CH$14))+'J17'!BH13</f>
        <v>0</v>
      </c>
      <c r="BI13" s="16">
        <f>SUMPRODUCT(($B$5:$F$14=AT13)*($CI$5:$CI$14))+SUMPRODUCT(($I$5:$M$14=AT13)*($CJ$5:$CJ$14))+'J17'!BI13</f>
        <v>0</v>
      </c>
      <c r="BJ13" s="6">
        <f t="shared" si="23"/>
        <v>0</v>
      </c>
      <c r="BK13" s="16">
        <f>SUMPRODUCT(($B$5:$F$14=AT13)*($CK$5:$CK$14))+'J17'!BK13</f>
        <v>0</v>
      </c>
      <c r="BL13" s="16">
        <f>SUMPRODUCT(($B$5:$F$14=AT13)*($CL$5:$CL$14))+'J17'!BL13</f>
        <v>0</v>
      </c>
      <c r="BM13" s="16">
        <f>SUMPRODUCT(($B$5:$F$14=AT13)*($CM$5:$CM$14))+'J17'!BM13</f>
        <v>0</v>
      </c>
      <c r="BN13" s="16">
        <f>SUMPRODUCT(($I$5:$M$14=AT13)*($CN$5:$CN$14))+'J17'!BN13</f>
        <v>0</v>
      </c>
      <c r="BO13" s="16">
        <f>SUMPRODUCT(($I$5:$M$14=AT13)*($CO$5:$CO$14))+'J17'!BO13</f>
        <v>0</v>
      </c>
      <c r="BP13" s="46">
        <f>SUMPRODUCT(($I$5:$M$14=AT13)*($CP$5:$CP$14))+'J17'!BP13</f>
        <v>0</v>
      </c>
      <c r="BQ13" s="44">
        <f t="shared" si="24"/>
        <v>0</v>
      </c>
      <c r="BR13" s="64">
        <f>BQ13+0.0000006</f>
        <v>5.9999999999999997E-7</v>
      </c>
      <c r="BS13" s="44">
        <f t="shared" si="25"/>
        <v>0</v>
      </c>
      <c r="BT13" s="44">
        <f t="shared" si="26"/>
        <v>0</v>
      </c>
      <c r="BU13" s="44">
        <f t="shared" si="27"/>
        <v>0</v>
      </c>
      <c r="BV13" s="44">
        <f t="shared" si="28"/>
        <v>0</v>
      </c>
      <c r="BW13" s="44">
        <f t="shared" si="29"/>
        <v>0</v>
      </c>
      <c r="BX13" s="44">
        <f t="shared" si="30"/>
        <v>0</v>
      </c>
      <c r="BY13" s="44">
        <f t="shared" si="31"/>
        <v>0</v>
      </c>
      <c r="BZ13" s="44">
        <f t="shared" si="32"/>
        <v>0</v>
      </c>
      <c r="CA13" s="44" t="b">
        <f t="shared" si="33"/>
        <v>0</v>
      </c>
      <c r="CB13" s="44" t="b">
        <f t="shared" si="34"/>
        <v>0</v>
      </c>
      <c r="CC13" s="44" t="b">
        <f t="shared" si="35"/>
        <v>0</v>
      </c>
      <c r="CD13" s="44" t="b">
        <f t="shared" si="36"/>
        <v>0</v>
      </c>
      <c r="CE13" s="44" t="b">
        <f t="shared" si="37"/>
        <v>0</v>
      </c>
      <c r="CF13" s="44" t="b">
        <f t="shared" si="38"/>
        <v>0</v>
      </c>
      <c r="CG13" s="44">
        <f t="shared" si="39"/>
        <v>0</v>
      </c>
      <c r="CH13" s="44">
        <f t="shared" si="40"/>
        <v>0</v>
      </c>
      <c r="CI13" s="44">
        <f t="shared" si="41"/>
        <v>0</v>
      </c>
      <c r="CJ13" s="44">
        <f t="shared" si="42"/>
        <v>0</v>
      </c>
      <c r="CK13" s="44" t="b">
        <f t="shared" si="43"/>
        <v>0</v>
      </c>
      <c r="CL13" s="44" t="b">
        <f t="shared" si="44"/>
        <v>0</v>
      </c>
      <c r="CM13" s="44" t="b">
        <f t="shared" si="45"/>
        <v>0</v>
      </c>
      <c r="CN13" s="44" t="b">
        <f t="shared" si="46"/>
        <v>0</v>
      </c>
      <c r="CO13" s="44" t="b">
        <f t="shared" si="47"/>
        <v>0</v>
      </c>
      <c r="CP13" s="45" t="b">
        <f t="shared" si="48"/>
        <v>0</v>
      </c>
      <c r="CQ13" s="44" t="str">
        <f t="shared" si="16"/>
        <v>Equipe 09</v>
      </c>
      <c r="CR13" s="44">
        <f t="shared" si="17"/>
        <v>0</v>
      </c>
      <c r="CS13" s="44">
        <f t="shared" si="18"/>
        <v>1</v>
      </c>
      <c r="CT13" s="44" t="str">
        <f t="shared" si="49"/>
        <v>Equipe 09</v>
      </c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</row>
    <row r="14" spans="1:153" ht="16.5" customHeight="1" x14ac:dyDescent="0.25">
      <c r="A14" s="38"/>
      <c r="B14" s="101"/>
      <c r="C14" s="101"/>
      <c r="D14" s="101"/>
      <c r="E14" s="101"/>
      <c r="F14" s="101"/>
      <c r="G14" s="39"/>
      <c r="H14" s="39"/>
      <c r="I14" s="101"/>
      <c r="J14" s="101"/>
      <c r="K14" s="101"/>
      <c r="L14" s="101"/>
      <c r="M14" s="101"/>
      <c r="N14" s="38"/>
      <c r="O14" s="24"/>
      <c r="P14" s="24"/>
      <c r="Q14" s="24"/>
      <c r="R14" s="24"/>
      <c r="S14" s="24"/>
      <c r="T14" s="24"/>
      <c r="U14" s="24"/>
      <c r="V14" s="93" t="str">
        <f t="shared" si="0"/>
        <v>Equipe 10</v>
      </c>
      <c r="W14" s="93"/>
      <c r="X14" s="93"/>
      <c r="Y14" s="93"/>
      <c r="Z14" s="94"/>
      <c r="AA14" s="84">
        <f t="shared" si="1"/>
        <v>0</v>
      </c>
      <c r="AB14" s="85" t="str">
        <f t="shared" si="2"/>
        <v>u</v>
      </c>
      <c r="AC14" s="86">
        <f t="shared" si="50"/>
        <v>1</v>
      </c>
      <c r="AD14" s="87">
        <f t="shared" si="3"/>
        <v>0</v>
      </c>
      <c r="AE14" s="88">
        <f t="shared" si="4"/>
        <v>0</v>
      </c>
      <c r="AF14" s="88">
        <f t="shared" si="5"/>
        <v>0</v>
      </c>
      <c r="AG14" s="88">
        <f t="shared" si="6"/>
        <v>0</v>
      </c>
      <c r="AH14" s="88">
        <f t="shared" si="7"/>
        <v>0</v>
      </c>
      <c r="AI14" s="88">
        <f t="shared" si="8"/>
        <v>0</v>
      </c>
      <c r="AJ14" s="88">
        <f t="shared" si="9"/>
        <v>0</v>
      </c>
      <c r="AK14" s="89">
        <f t="shared" si="10"/>
        <v>0</v>
      </c>
      <c r="AL14" s="90">
        <f t="shared" si="11"/>
        <v>0</v>
      </c>
      <c r="AM14" s="88">
        <f t="shared" si="12"/>
        <v>0</v>
      </c>
      <c r="AN14" s="91">
        <f t="shared" si="19"/>
        <v>0</v>
      </c>
      <c r="AO14" s="84">
        <f t="shared" si="13"/>
        <v>0</v>
      </c>
      <c r="AP14" s="88">
        <f t="shared" si="20"/>
        <v>0</v>
      </c>
      <c r="AQ14" s="88">
        <f t="shared" si="14"/>
        <v>0</v>
      </c>
      <c r="AR14" s="48">
        <v>10</v>
      </c>
      <c r="AS14" s="48">
        <f t="shared" si="21"/>
        <v>10</v>
      </c>
      <c r="AT14" s="155" t="str">
        <f>'J01'!AT14:AX14</f>
        <v>Equipe 10</v>
      </c>
      <c r="AU14" s="156"/>
      <c r="AV14" s="156"/>
      <c r="AW14" s="156"/>
      <c r="AX14" s="157"/>
      <c r="AY14" s="4">
        <f t="shared" si="15"/>
        <v>1</v>
      </c>
      <c r="AZ14" s="16">
        <f>'J17'!AY14-AY14</f>
        <v>0</v>
      </c>
      <c r="BA14" s="5" t="str">
        <f>IF(AY14&gt;'J17'!AY14,'J17'!$BA$20,IF(AY14='J17'!AY14,'J17'!$AZ$20,IF(AY14&lt;'J17'!AY14,'J17'!$AY$20)))</f>
        <v>u</v>
      </c>
      <c r="BB14" s="22">
        <f t="shared" si="22"/>
        <v>10</v>
      </c>
      <c r="BC14" s="16">
        <f>SUMPRODUCT(($B$5:$F$14=AT14)*($BW$5:$BW$14))+SUMPRODUCT(($I$5:$M$14=AT14)*($BX$5:$BX$14))+'J17'!BC14</f>
        <v>0</v>
      </c>
      <c r="BD14" s="16">
        <f>SUMPRODUCT(($B$5:$F$14=AT14)*($BY$5:$BY$14))+SUMPRODUCT(($I$5:$M$14=AT14)*($BZ$5:$BZ$14))+'J17'!BD14</f>
        <v>0</v>
      </c>
      <c r="BE14" s="16">
        <f>SUMPRODUCT(($B$5:$F$14=AT14)*($CA$5:$CA$14))+SUMPRODUCT(($I$5:$M$14=AT14)*($CB$5:$CB$14))+'J17'!BE14</f>
        <v>0</v>
      </c>
      <c r="BF14" s="16">
        <f>SUMPRODUCT(($B$5:$F$14=AT14)*($CC$5:$CC$14))+SUMPRODUCT(($I$5:$M$14=AT14)*($CD$5:$CD$14))+'J17'!BF14</f>
        <v>0</v>
      </c>
      <c r="BG14" s="16">
        <f>SUMPRODUCT(($B$5:$F$14=AT14)*($CE$5:$CE$14))+SUMPRODUCT(($I$5:$M$14=AT14)*($CF$5:$CF$14))+'J17'!BG14</f>
        <v>0</v>
      </c>
      <c r="BH14" s="16">
        <f>SUMPRODUCT(($B$5:$F$14=AT14)*($CG$5:$CG$14))+SUMPRODUCT(($I$5:$M$14=AT14)*($CH$5:$CH$14))+'J17'!BH14</f>
        <v>0</v>
      </c>
      <c r="BI14" s="16">
        <f>SUMPRODUCT(($B$5:$F$14=AT14)*($CI$5:$CI$14))+SUMPRODUCT(($I$5:$M$14=AT14)*($CJ$5:$CJ$14))+'J17'!BI14</f>
        <v>0</v>
      </c>
      <c r="BJ14" s="6">
        <f t="shared" si="23"/>
        <v>0</v>
      </c>
      <c r="BK14" s="16">
        <f>SUMPRODUCT(($B$5:$F$14=AT14)*($CK$5:$CK$14))+'J17'!BK14</f>
        <v>0</v>
      </c>
      <c r="BL14" s="16">
        <f>SUMPRODUCT(($B$5:$F$14=AT14)*($CL$5:$CL$14))+'J17'!BL14</f>
        <v>0</v>
      </c>
      <c r="BM14" s="16">
        <f>SUMPRODUCT(($B$5:$F$14=AT14)*($CM$5:$CM$14))+'J17'!BM14</f>
        <v>0</v>
      </c>
      <c r="BN14" s="16">
        <f>SUMPRODUCT(($I$5:$M$14=AT14)*($CN$5:$CN$14))+'J17'!BN14</f>
        <v>0</v>
      </c>
      <c r="BO14" s="16">
        <f>SUMPRODUCT(($I$5:$M$14=AT14)*($CO$5:$CO$14))+'J17'!BO14</f>
        <v>0</v>
      </c>
      <c r="BP14" s="46">
        <f>SUMPRODUCT(($I$5:$M$14=AT14)*($CP$5:$CP$14))+'J17'!BP14</f>
        <v>0</v>
      </c>
      <c r="BQ14" s="44">
        <f t="shared" si="24"/>
        <v>0</v>
      </c>
      <c r="BR14" s="64">
        <f>BQ14+0.0000005</f>
        <v>4.9999999999999998E-7</v>
      </c>
      <c r="BS14" s="44">
        <f t="shared" si="25"/>
        <v>0</v>
      </c>
      <c r="BT14" s="44">
        <f t="shared" si="26"/>
        <v>0</v>
      </c>
      <c r="BU14" s="44">
        <f t="shared" si="27"/>
        <v>0</v>
      </c>
      <c r="BV14" s="44">
        <f t="shared" si="28"/>
        <v>0</v>
      </c>
      <c r="BW14" s="44">
        <f t="shared" si="29"/>
        <v>0</v>
      </c>
      <c r="BX14" s="44">
        <f t="shared" si="30"/>
        <v>0</v>
      </c>
      <c r="BY14" s="44">
        <f t="shared" si="31"/>
        <v>0</v>
      </c>
      <c r="BZ14" s="44">
        <f t="shared" si="32"/>
        <v>0</v>
      </c>
      <c r="CA14" s="44" t="b">
        <f t="shared" si="33"/>
        <v>0</v>
      </c>
      <c r="CB14" s="44" t="b">
        <f t="shared" si="34"/>
        <v>0</v>
      </c>
      <c r="CC14" s="44" t="b">
        <f t="shared" si="35"/>
        <v>0</v>
      </c>
      <c r="CD14" s="44" t="b">
        <f t="shared" si="36"/>
        <v>0</v>
      </c>
      <c r="CE14" s="44" t="b">
        <f t="shared" si="37"/>
        <v>0</v>
      </c>
      <c r="CF14" s="44" t="b">
        <f t="shared" si="38"/>
        <v>0</v>
      </c>
      <c r="CG14" s="44">
        <f t="shared" si="39"/>
        <v>0</v>
      </c>
      <c r="CH14" s="44">
        <f t="shared" si="40"/>
        <v>0</v>
      </c>
      <c r="CI14" s="44">
        <f t="shared" si="41"/>
        <v>0</v>
      </c>
      <c r="CJ14" s="44">
        <f t="shared" si="42"/>
        <v>0</v>
      </c>
      <c r="CK14" s="44" t="b">
        <f t="shared" si="43"/>
        <v>0</v>
      </c>
      <c r="CL14" s="44" t="b">
        <f t="shared" si="44"/>
        <v>0</v>
      </c>
      <c r="CM14" s="44" t="b">
        <f t="shared" si="45"/>
        <v>0</v>
      </c>
      <c r="CN14" s="44" t="b">
        <f t="shared" si="46"/>
        <v>0</v>
      </c>
      <c r="CO14" s="44" t="b">
        <f t="shared" si="47"/>
        <v>0</v>
      </c>
      <c r="CP14" s="45" t="b">
        <f t="shared" si="48"/>
        <v>0</v>
      </c>
      <c r="CQ14" s="44" t="str">
        <f t="shared" si="16"/>
        <v>Equipe 10</v>
      </c>
      <c r="CR14" s="44">
        <f t="shared" si="17"/>
        <v>0</v>
      </c>
      <c r="CS14" s="44">
        <f t="shared" si="18"/>
        <v>1</v>
      </c>
      <c r="CT14" s="44" t="str">
        <f t="shared" si="49"/>
        <v>Equipe 10</v>
      </c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</row>
    <row r="15" spans="1:153" ht="16.5" customHeight="1" x14ac:dyDescent="0.25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47"/>
      <c r="Q15" s="47"/>
      <c r="R15" s="47"/>
      <c r="S15" s="47"/>
      <c r="T15" s="47"/>
      <c r="U15" s="47"/>
      <c r="V15" s="93" t="str">
        <f t="shared" si="0"/>
        <v>Equipe 11</v>
      </c>
      <c r="W15" s="93"/>
      <c r="X15" s="93"/>
      <c r="Y15" s="93"/>
      <c r="Z15" s="94"/>
      <c r="AA15" s="84">
        <f t="shared" si="1"/>
        <v>0</v>
      </c>
      <c r="AB15" s="85" t="str">
        <f t="shared" si="2"/>
        <v>u</v>
      </c>
      <c r="AC15" s="86">
        <f t="shared" si="50"/>
        <v>1</v>
      </c>
      <c r="AD15" s="87">
        <f t="shared" si="3"/>
        <v>0</v>
      </c>
      <c r="AE15" s="88">
        <f t="shared" si="4"/>
        <v>0</v>
      </c>
      <c r="AF15" s="88">
        <f t="shared" si="5"/>
        <v>0</v>
      </c>
      <c r="AG15" s="88">
        <f t="shared" si="6"/>
        <v>0</v>
      </c>
      <c r="AH15" s="88">
        <f t="shared" si="7"/>
        <v>0</v>
      </c>
      <c r="AI15" s="88">
        <f t="shared" si="8"/>
        <v>0</v>
      </c>
      <c r="AJ15" s="88">
        <f t="shared" si="9"/>
        <v>0</v>
      </c>
      <c r="AK15" s="89">
        <f t="shared" si="10"/>
        <v>0</v>
      </c>
      <c r="AL15" s="90">
        <f t="shared" si="11"/>
        <v>0</v>
      </c>
      <c r="AM15" s="88">
        <f t="shared" si="12"/>
        <v>0</v>
      </c>
      <c r="AN15" s="91">
        <f t="shared" si="19"/>
        <v>0</v>
      </c>
      <c r="AO15" s="84">
        <f t="shared" si="13"/>
        <v>0</v>
      </c>
      <c r="AP15" s="88">
        <f t="shared" si="20"/>
        <v>0</v>
      </c>
      <c r="AQ15" s="88">
        <f t="shared" si="14"/>
        <v>0</v>
      </c>
      <c r="AR15" s="48">
        <v>11</v>
      </c>
      <c r="AS15" s="48">
        <f t="shared" si="21"/>
        <v>11</v>
      </c>
      <c r="AT15" s="155" t="str">
        <f>'J01'!AT15:AX15</f>
        <v>Equipe 11</v>
      </c>
      <c r="AU15" s="156"/>
      <c r="AV15" s="156"/>
      <c r="AW15" s="156"/>
      <c r="AX15" s="157"/>
      <c r="AY15" s="4">
        <f t="shared" si="15"/>
        <v>1</v>
      </c>
      <c r="AZ15" s="16">
        <f>'J17'!AY15-AY15</f>
        <v>0</v>
      </c>
      <c r="BA15" s="5" t="str">
        <f>IF(AY15&gt;'J17'!AY15,'J17'!$BA$20,IF(AY15='J17'!AY15,'J17'!$AZ$20,IF(AY15&lt;'J17'!AY15,'J17'!$AY$20)))</f>
        <v>u</v>
      </c>
      <c r="BB15" s="22">
        <f t="shared" si="22"/>
        <v>11</v>
      </c>
      <c r="BC15" s="16">
        <f>SUMPRODUCT(($B$5:$F$14=AT15)*($BW$5:$BW$14))+SUMPRODUCT(($I$5:$M$14=AT15)*($BX$5:$BX$14))+'J17'!BC15</f>
        <v>0</v>
      </c>
      <c r="BD15" s="16">
        <f>SUMPRODUCT(($B$5:$F$14=AT15)*($BY$5:$BY$14))+SUMPRODUCT(($I$5:$M$14=AT15)*($BZ$5:$BZ$14))+'J17'!BD15</f>
        <v>0</v>
      </c>
      <c r="BE15" s="16">
        <f>SUMPRODUCT(($B$5:$F$14=AT15)*($CA$5:$CA$14))+SUMPRODUCT(($I$5:$M$14=AT15)*($CB$5:$CB$14))+'J17'!BE15</f>
        <v>0</v>
      </c>
      <c r="BF15" s="16">
        <f>SUMPRODUCT(($B$5:$F$14=AT15)*($CC$5:$CC$14))+SUMPRODUCT(($I$5:$M$14=AT15)*($CD$5:$CD$14))+'J17'!BF15</f>
        <v>0</v>
      </c>
      <c r="BG15" s="16">
        <f>SUMPRODUCT(($B$5:$F$14=AT15)*($CE$5:$CE$14))+SUMPRODUCT(($I$5:$M$14=AT15)*($CF$5:$CF$14))+'J17'!BG15</f>
        <v>0</v>
      </c>
      <c r="BH15" s="16">
        <f>SUMPRODUCT(($B$5:$F$14=AT15)*($CG$5:$CG$14))+SUMPRODUCT(($I$5:$M$14=AT15)*($CH$5:$CH$14))+'J17'!BH15</f>
        <v>0</v>
      </c>
      <c r="BI15" s="16">
        <f>SUMPRODUCT(($B$5:$F$14=AT15)*($CI$5:$CI$14))+SUMPRODUCT(($I$5:$M$14=AT15)*($CJ$5:$CJ$14))+'J17'!BI15</f>
        <v>0</v>
      </c>
      <c r="BJ15" s="6">
        <f t="shared" si="23"/>
        <v>0</v>
      </c>
      <c r="BK15" s="16">
        <f>SUMPRODUCT(($B$5:$F$14=AT15)*($CK$5:$CK$14))+'J17'!BK15</f>
        <v>0</v>
      </c>
      <c r="BL15" s="16">
        <f>SUMPRODUCT(($B$5:$F$14=AT15)*($CL$5:$CL$14))+'J17'!BL15</f>
        <v>0</v>
      </c>
      <c r="BM15" s="16">
        <f>SUMPRODUCT(($B$5:$F$14=AT15)*($CM$5:$CM$14))+'J17'!BM15</f>
        <v>0</v>
      </c>
      <c r="BN15" s="16">
        <f>SUMPRODUCT(($I$5:$M$14=AT15)*($CN$5:$CN$14))+'J17'!BN15</f>
        <v>0</v>
      </c>
      <c r="BO15" s="16">
        <f>SUMPRODUCT(($I$5:$M$14=AT15)*($CO$5:$CO$14))+'J17'!BO15</f>
        <v>0</v>
      </c>
      <c r="BP15" s="46">
        <f>SUMPRODUCT(($I$5:$M$14=AT15)*($CP$5:$CP$14))+'J17'!BP15</f>
        <v>0</v>
      </c>
      <c r="BQ15" s="44">
        <f t="shared" si="24"/>
        <v>0</v>
      </c>
      <c r="BR15" s="64">
        <f>BQ15+0.0000004</f>
        <v>3.9999999999999998E-7</v>
      </c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4" t="str">
        <f t="shared" si="16"/>
        <v>Equipe 11</v>
      </c>
      <c r="CR15" s="44">
        <f t="shared" si="17"/>
        <v>0</v>
      </c>
      <c r="CS15" s="44">
        <f t="shared" si="18"/>
        <v>1</v>
      </c>
      <c r="CT15" s="44" t="str">
        <f t="shared" si="49"/>
        <v>Equipe 11</v>
      </c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</row>
    <row r="16" spans="1:153" ht="16.5" customHeight="1" x14ac:dyDescent="0.25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47"/>
      <c r="Q16" s="47"/>
      <c r="R16" s="47"/>
      <c r="S16" s="47"/>
      <c r="T16" s="47"/>
      <c r="U16" s="47"/>
      <c r="V16" s="93" t="str">
        <f t="shared" si="0"/>
        <v>Equipe 12</v>
      </c>
      <c r="W16" s="93"/>
      <c r="X16" s="93"/>
      <c r="Y16" s="93"/>
      <c r="Z16" s="94"/>
      <c r="AA16" s="84">
        <f t="shared" si="1"/>
        <v>0</v>
      </c>
      <c r="AB16" s="85" t="str">
        <f t="shared" si="2"/>
        <v>u</v>
      </c>
      <c r="AC16" s="86">
        <f t="shared" si="50"/>
        <v>1</v>
      </c>
      <c r="AD16" s="87">
        <f t="shared" si="3"/>
        <v>0</v>
      </c>
      <c r="AE16" s="88">
        <f t="shared" si="4"/>
        <v>0</v>
      </c>
      <c r="AF16" s="88">
        <f t="shared" si="5"/>
        <v>0</v>
      </c>
      <c r="AG16" s="88">
        <f t="shared" si="6"/>
        <v>0</v>
      </c>
      <c r="AH16" s="88">
        <f t="shared" si="7"/>
        <v>0</v>
      </c>
      <c r="AI16" s="88">
        <f t="shared" si="8"/>
        <v>0</v>
      </c>
      <c r="AJ16" s="88">
        <f t="shared" si="9"/>
        <v>0</v>
      </c>
      <c r="AK16" s="89">
        <f t="shared" si="10"/>
        <v>0</v>
      </c>
      <c r="AL16" s="90">
        <f t="shared" si="11"/>
        <v>0</v>
      </c>
      <c r="AM16" s="88">
        <f t="shared" si="12"/>
        <v>0</v>
      </c>
      <c r="AN16" s="91">
        <f t="shared" si="19"/>
        <v>0</v>
      </c>
      <c r="AO16" s="84">
        <f t="shared" si="13"/>
        <v>0</v>
      </c>
      <c r="AP16" s="88">
        <f t="shared" si="20"/>
        <v>0</v>
      </c>
      <c r="AQ16" s="88">
        <f t="shared" si="14"/>
        <v>0</v>
      </c>
      <c r="AR16" s="48">
        <v>12</v>
      </c>
      <c r="AS16" s="48">
        <f t="shared" si="21"/>
        <v>12</v>
      </c>
      <c r="AT16" s="155" t="str">
        <f>'J01'!AT16:AX16</f>
        <v>Equipe 12</v>
      </c>
      <c r="AU16" s="156"/>
      <c r="AV16" s="156"/>
      <c r="AW16" s="156"/>
      <c r="AX16" s="157"/>
      <c r="AY16" s="4">
        <f t="shared" si="15"/>
        <v>1</v>
      </c>
      <c r="AZ16" s="16">
        <f>'J17'!AY16-AY16</f>
        <v>0</v>
      </c>
      <c r="BA16" s="5" t="str">
        <f>IF(AY16&gt;'J17'!AY16,'J17'!$BA$20,IF(AY16='J17'!AY16,'J17'!$AZ$20,IF(AY16&lt;'J17'!AY16,'J17'!$AY$20)))</f>
        <v>u</v>
      </c>
      <c r="BB16" s="22">
        <f t="shared" si="22"/>
        <v>12</v>
      </c>
      <c r="BC16" s="16">
        <f>SUMPRODUCT(($B$5:$F$14=AT16)*($BW$5:$BW$14))+SUMPRODUCT(($I$5:$M$14=AT16)*($BX$5:$BX$14))+'J17'!BC16</f>
        <v>0</v>
      </c>
      <c r="BD16" s="16">
        <f>SUMPRODUCT(($B$5:$F$14=AT16)*($BY$5:$BY$14))+SUMPRODUCT(($I$5:$M$14=AT16)*($BZ$5:$BZ$14))+'J17'!BD16</f>
        <v>0</v>
      </c>
      <c r="BE16" s="16">
        <f>SUMPRODUCT(($B$5:$F$14=AT16)*($CA$5:$CA$14))+SUMPRODUCT(($I$5:$M$14=AT16)*($CB$5:$CB$14))+'J17'!BE16</f>
        <v>0</v>
      </c>
      <c r="BF16" s="16">
        <f>SUMPRODUCT(($B$5:$F$14=AT16)*($CC$5:$CC$14))+SUMPRODUCT(($I$5:$M$14=AT16)*($CD$5:$CD$14))+'J17'!BF16</f>
        <v>0</v>
      </c>
      <c r="BG16" s="16">
        <f>SUMPRODUCT(($B$5:$F$14=AT16)*($CE$5:$CE$14))+SUMPRODUCT(($I$5:$M$14=AT16)*($CF$5:$CF$14))+'J17'!BG16</f>
        <v>0</v>
      </c>
      <c r="BH16" s="16">
        <f>SUMPRODUCT(($B$5:$F$14=AT16)*($CG$5:$CG$14))+SUMPRODUCT(($I$5:$M$14=AT16)*($CH$5:$CH$14))+'J17'!BH16</f>
        <v>0</v>
      </c>
      <c r="BI16" s="16">
        <f>SUMPRODUCT(($B$5:$F$14=AT16)*($CI$5:$CI$14))+SUMPRODUCT(($I$5:$M$14=AT16)*($CJ$5:$CJ$14))+'J17'!BI16</f>
        <v>0</v>
      </c>
      <c r="BJ16" s="6">
        <f t="shared" si="23"/>
        <v>0</v>
      </c>
      <c r="BK16" s="16">
        <f>SUMPRODUCT(($B$5:$F$14=AT16)*($CK$5:$CK$14))+'J17'!BK16</f>
        <v>0</v>
      </c>
      <c r="BL16" s="16">
        <f>SUMPRODUCT(($B$5:$F$14=AT16)*($CL$5:$CL$14))+'J17'!BL16</f>
        <v>0</v>
      </c>
      <c r="BM16" s="16">
        <f>SUMPRODUCT(($B$5:$F$14=AT16)*($CM$5:$CM$14))+'J17'!BM16</f>
        <v>0</v>
      </c>
      <c r="BN16" s="16">
        <f>SUMPRODUCT(($I$5:$M$14=AT16)*($CN$5:$CN$14))+'J17'!BN16</f>
        <v>0</v>
      </c>
      <c r="BO16" s="16">
        <f>SUMPRODUCT(($I$5:$M$14=AT16)*($CO$5:$CO$14))+'J17'!BO16</f>
        <v>0</v>
      </c>
      <c r="BP16" s="46">
        <f>SUMPRODUCT(($I$5:$M$14=AT16)*($CP$5:$CP$14))+'J17'!BP16</f>
        <v>0</v>
      </c>
      <c r="BQ16" s="44">
        <f t="shared" si="24"/>
        <v>0</v>
      </c>
      <c r="BR16" s="64">
        <f>BQ16+0.0000003</f>
        <v>2.9999999999999999E-7</v>
      </c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4" t="str">
        <f t="shared" si="16"/>
        <v>Equipe 12</v>
      </c>
      <c r="CR16" s="44">
        <f t="shared" si="17"/>
        <v>0</v>
      </c>
      <c r="CS16" s="44">
        <f t="shared" si="18"/>
        <v>1</v>
      </c>
      <c r="CT16" s="44" t="str">
        <f t="shared" si="49"/>
        <v>Equipe 12</v>
      </c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</row>
    <row r="17" spans="1:153" ht="16.5" customHeight="1" x14ac:dyDescent="0.25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47"/>
      <c r="Q17" s="47"/>
      <c r="R17" s="47"/>
      <c r="S17" s="47"/>
      <c r="T17" s="47"/>
      <c r="U17" s="47"/>
      <c r="V17" s="93" t="str">
        <f t="shared" si="0"/>
        <v>Equipe 13</v>
      </c>
      <c r="W17" s="93"/>
      <c r="X17" s="93"/>
      <c r="Y17" s="93"/>
      <c r="Z17" s="94"/>
      <c r="AA17" s="84">
        <f t="shared" si="1"/>
        <v>0</v>
      </c>
      <c r="AB17" s="85" t="str">
        <f t="shared" si="2"/>
        <v>u</v>
      </c>
      <c r="AC17" s="86">
        <f t="shared" si="50"/>
        <v>1</v>
      </c>
      <c r="AD17" s="87">
        <f t="shared" si="3"/>
        <v>0</v>
      </c>
      <c r="AE17" s="88">
        <f t="shared" si="4"/>
        <v>0</v>
      </c>
      <c r="AF17" s="88">
        <f t="shared" si="5"/>
        <v>0</v>
      </c>
      <c r="AG17" s="88">
        <f t="shared" si="6"/>
        <v>0</v>
      </c>
      <c r="AH17" s="88">
        <f t="shared" si="7"/>
        <v>0</v>
      </c>
      <c r="AI17" s="88">
        <f t="shared" si="8"/>
        <v>0</v>
      </c>
      <c r="AJ17" s="88">
        <f t="shared" si="9"/>
        <v>0</v>
      </c>
      <c r="AK17" s="89">
        <f t="shared" si="10"/>
        <v>0</v>
      </c>
      <c r="AL17" s="90">
        <f t="shared" si="11"/>
        <v>0</v>
      </c>
      <c r="AM17" s="88">
        <f t="shared" si="12"/>
        <v>0</v>
      </c>
      <c r="AN17" s="91">
        <f t="shared" si="19"/>
        <v>0</v>
      </c>
      <c r="AO17" s="84">
        <f t="shared" si="13"/>
        <v>0</v>
      </c>
      <c r="AP17" s="88">
        <f t="shared" si="20"/>
        <v>0</v>
      </c>
      <c r="AQ17" s="88">
        <f t="shared" si="14"/>
        <v>0</v>
      </c>
      <c r="AR17" s="48">
        <v>13</v>
      </c>
      <c r="AS17" s="48">
        <f t="shared" si="21"/>
        <v>13</v>
      </c>
      <c r="AT17" s="155" t="str">
        <f>'J01'!AT17:AX17</f>
        <v>Equipe 13</v>
      </c>
      <c r="AU17" s="156"/>
      <c r="AV17" s="156"/>
      <c r="AW17" s="156"/>
      <c r="AX17" s="157"/>
      <c r="AY17" s="4">
        <f t="shared" si="15"/>
        <v>1</v>
      </c>
      <c r="AZ17" s="16">
        <f>'J17'!AY17-AY17</f>
        <v>0</v>
      </c>
      <c r="BA17" s="5" t="str">
        <f>IF(AY17&gt;'J17'!AY17,'J17'!$BA$20,IF(AY17='J17'!AY17,'J17'!$AZ$20,IF(AY17&lt;'J17'!AY17,'J17'!$AY$20)))</f>
        <v>u</v>
      </c>
      <c r="BB17" s="22">
        <f t="shared" si="22"/>
        <v>13</v>
      </c>
      <c r="BC17" s="16">
        <f>SUMPRODUCT(($B$5:$F$14=AT17)*($BW$5:$BW$14))+SUMPRODUCT(($I$5:$M$14=AT17)*($BX$5:$BX$14))+'J17'!BC17</f>
        <v>0</v>
      </c>
      <c r="BD17" s="16">
        <f>SUMPRODUCT(($B$5:$F$14=AT17)*($BY$5:$BY$14))+SUMPRODUCT(($I$5:$M$14=AT17)*($BZ$5:$BZ$14))+'J17'!BD17</f>
        <v>0</v>
      </c>
      <c r="BE17" s="16">
        <f>SUMPRODUCT(($B$5:$F$14=AT17)*($CA$5:$CA$14))+SUMPRODUCT(($I$5:$M$14=AT17)*($CB$5:$CB$14))+'J17'!BE17</f>
        <v>0</v>
      </c>
      <c r="BF17" s="16">
        <f>SUMPRODUCT(($B$5:$F$14=AT17)*($CC$5:$CC$14))+SUMPRODUCT(($I$5:$M$14=AT17)*($CD$5:$CD$14))+'J17'!BF17</f>
        <v>0</v>
      </c>
      <c r="BG17" s="16">
        <f>SUMPRODUCT(($B$5:$F$14=AT17)*($CE$5:$CE$14))+SUMPRODUCT(($I$5:$M$14=AT17)*($CF$5:$CF$14))+'J17'!BG17</f>
        <v>0</v>
      </c>
      <c r="BH17" s="16">
        <f>SUMPRODUCT(($B$5:$F$14=AT17)*($CG$5:$CG$14))+SUMPRODUCT(($I$5:$M$14=AT17)*($CH$5:$CH$14))+'J17'!BH17</f>
        <v>0</v>
      </c>
      <c r="BI17" s="16">
        <f>SUMPRODUCT(($B$5:$F$14=AT17)*($CI$5:$CI$14))+SUMPRODUCT(($I$5:$M$14=AT17)*($CJ$5:$CJ$14))+'J17'!BI17</f>
        <v>0</v>
      </c>
      <c r="BJ17" s="6">
        <f t="shared" si="23"/>
        <v>0</v>
      </c>
      <c r="BK17" s="16">
        <f>SUMPRODUCT(($B$5:$F$14=AT17)*($CK$5:$CK$14))+'J17'!BK17</f>
        <v>0</v>
      </c>
      <c r="BL17" s="16">
        <f>SUMPRODUCT(($B$5:$F$14=AT17)*($CL$5:$CL$14))+'J17'!BL17</f>
        <v>0</v>
      </c>
      <c r="BM17" s="16">
        <f>SUMPRODUCT(($B$5:$F$14=AT17)*($CM$5:$CM$14))+'J17'!BM17</f>
        <v>0</v>
      </c>
      <c r="BN17" s="16">
        <f>SUMPRODUCT(($I$5:$M$14=AT17)*($CN$5:$CN$14))+'J17'!BN17</f>
        <v>0</v>
      </c>
      <c r="BO17" s="16">
        <f>SUMPRODUCT(($I$5:$M$14=AT17)*($CO$5:$CO$14))+'J17'!BO17</f>
        <v>0</v>
      </c>
      <c r="BP17" s="46">
        <f>SUMPRODUCT(($I$5:$M$14=AT17)*($CP$5:$CP$14))+'J17'!BP17</f>
        <v>0</v>
      </c>
      <c r="BQ17" s="44">
        <f t="shared" si="24"/>
        <v>0</v>
      </c>
      <c r="BR17" s="64">
        <f>BQ17+0.0000002</f>
        <v>1.9999999999999999E-7</v>
      </c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4" t="str">
        <f t="shared" si="16"/>
        <v>Equipe 13</v>
      </c>
      <c r="CR17" s="44">
        <f t="shared" si="17"/>
        <v>0</v>
      </c>
      <c r="CS17" s="44">
        <f t="shared" si="18"/>
        <v>1</v>
      </c>
      <c r="CT17" s="44" t="str">
        <f t="shared" si="49"/>
        <v>Equipe 13</v>
      </c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</row>
    <row r="18" spans="1:153" ht="16.5" customHeight="1" x14ac:dyDescent="0.25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47"/>
      <c r="Q18" s="47"/>
      <c r="R18" s="47"/>
      <c r="S18" s="47"/>
      <c r="T18" s="47"/>
      <c r="U18" s="47"/>
      <c r="V18" s="93" t="str">
        <f t="shared" si="0"/>
        <v>Equipe 14</v>
      </c>
      <c r="W18" s="93"/>
      <c r="X18" s="93"/>
      <c r="Y18" s="93"/>
      <c r="Z18" s="94"/>
      <c r="AA18" s="84">
        <f t="shared" si="1"/>
        <v>0</v>
      </c>
      <c r="AB18" s="85" t="str">
        <f t="shared" si="2"/>
        <v>u</v>
      </c>
      <c r="AC18" s="86">
        <f t="shared" si="50"/>
        <v>1</v>
      </c>
      <c r="AD18" s="87">
        <f t="shared" si="3"/>
        <v>0</v>
      </c>
      <c r="AE18" s="88">
        <f t="shared" si="4"/>
        <v>0</v>
      </c>
      <c r="AF18" s="88">
        <f t="shared" si="5"/>
        <v>0</v>
      </c>
      <c r="AG18" s="88">
        <f t="shared" si="6"/>
        <v>0</v>
      </c>
      <c r="AH18" s="88">
        <f t="shared" si="7"/>
        <v>0</v>
      </c>
      <c r="AI18" s="88">
        <f t="shared" si="8"/>
        <v>0</v>
      </c>
      <c r="AJ18" s="88">
        <f t="shared" si="9"/>
        <v>0</v>
      </c>
      <c r="AK18" s="89">
        <f t="shared" si="10"/>
        <v>0</v>
      </c>
      <c r="AL18" s="90">
        <f t="shared" si="11"/>
        <v>0</v>
      </c>
      <c r="AM18" s="88">
        <f t="shared" si="12"/>
        <v>0</v>
      </c>
      <c r="AN18" s="91">
        <f t="shared" si="19"/>
        <v>0</v>
      </c>
      <c r="AO18" s="84">
        <f t="shared" si="13"/>
        <v>0</v>
      </c>
      <c r="AP18" s="88">
        <f t="shared" si="20"/>
        <v>0</v>
      </c>
      <c r="AQ18" s="88">
        <f t="shared" si="14"/>
        <v>0</v>
      </c>
      <c r="AR18" s="48">
        <v>14</v>
      </c>
      <c r="AS18" s="48">
        <f t="shared" si="21"/>
        <v>14</v>
      </c>
      <c r="AT18" s="155" t="str">
        <f>'J01'!AT18:AX18</f>
        <v>Equipe 14</v>
      </c>
      <c r="AU18" s="156"/>
      <c r="AV18" s="156"/>
      <c r="AW18" s="156"/>
      <c r="AX18" s="157"/>
      <c r="AY18" s="4">
        <f t="shared" si="15"/>
        <v>1</v>
      </c>
      <c r="AZ18" s="16">
        <f>'J17'!AY18-AY18</f>
        <v>0</v>
      </c>
      <c r="BA18" s="5" t="str">
        <f>IF(AY18&gt;'J17'!AY18,'J17'!$BA$20,IF(AY18='J17'!AY18,'J17'!$AZ$20,IF(AY18&lt;'J17'!AY18,'J17'!$AY$20)))</f>
        <v>u</v>
      </c>
      <c r="BB18" s="22">
        <f t="shared" si="22"/>
        <v>14</v>
      </c>
      <c r="BC18" s="16">
        <f>SUMPRODUCT(($B$5:$F$14=AT18)*($BW$5:$BW$14))+SUMPRODUCT(($I$5:$M$14=AT18)*($BX$5:$BX$14))+'J17'!BC18</f>
        <v>0</v>
      </c>
      <c r="BD18" s="16">
        <f>SUMPRODUCT(($B$5:$F$14=AT18)*($BY$5:$BY$14))+SUMPRODUCT(($I$5:$M$14=AT18)*($BZ$5:$BZ$14))+'J17'!BD18</f>
        <v>0</v>
      </c>
      <c r="BE18" s="16">
        <f>SUMPRODUCT(($B$5:$F$14=AT18)*($CA$5:$CA$14))+SUMPRODUCT(($I$5:$M$14=AT18)*($CB$5:$CB$14))+'J17'!BE18</f>
        <v>0</v>
      </c>
      <c r="BF18" s="16">
        <f>SUMPRODUCT(($B$5:$F$14=AT18)*($CC$5:$CC$14))+SUMPRODUCT(($I$5:$M$14=AT18)*($CD$5:$CD$14))+'J17'!BF18</f>
        <v>0</v>
      </c>
      <c r="BG18" s="16">
        <f>SUMPRODUCT(($B$5:$F$14=AT18)*($CE$5:$CE$14))+SUMPRODUCT(($I$5:$M$14=AT18)*($CF$5:$CF$14))+'J17'!BG18</f>
        <v>0</v>
      </c>
      <c r="BH18" s="16">
        <f>SUMPRODUCT(($B$5:$F$14=AT18)*($CG$5:$CG$14))+SUMPRODUCT(($I$5:$M$14=AT18)*($CH$5:$CH$14))+'J17'!BH18</f>
        <v>0</v>
      </c>
      <c r="BI18" s="16">
        <f>SUMPRODUCT(($B$5:$F$14=AT18)*($CI$5:$CI$14))+SUMPRODUCT(($I$5:$M$14=AT18)*($CJ$5:$CJ$14))+'J17'!BI18</f>
        <v>0</v>
      </c>
      <c r="BJ18" s="6">
        <f t="shared" si="23"/>
        <v>0</v>
      </c>
      <c r="BK18" s="16">
        <f>SUMPRODUCT(($B$5:$F$14=AT18)*($CK$5:$CK$14))+'J17'!BK18</f>
        <v>0</v>
      </c>
      <c r="BL18" s="16">
        <f>SUMPRODUCT(($B$5:$F$14=AT18)*($CL$5:$CL$14))+'J17'!BL18</f>
        <v>0</v>
      </c>
      <c r="BM18" s="16">
        <f>SUMPRODUCT(($B$5:$F$14=AT18)*($CM$5:$CM$14))+'J17'!BM18</f>
        <v>0</v>
      </c>
      <c r="BN18" s="16">
        <f>SUMPRODUCT(($I$5:$M$14=AT18)*($CN$5:$CN$14))+'J17'!BN18</f>
        <v>0</v>
      </c>
      <c r="BO18" s="16">
        <f>SUMPRODUCT(($I$5:$M$14=AT18)*($CO$5:$CO$14))+'J17'!BO18</f>
        <v>0</v>
      </c>
      <c r="BP18" s="46">
        <f>SUMPRODUCT(($I$5:$M$14=AT18)*($CP$5:$CP$14))+'J17'!BP18</f>
        <v>0</v>
      </c>
      <c r="BQ18" s="44">
        <f t="shared" si="24"/>
        <v>0</v>
      </c>
      <c r="BR18" s="64">
        <f>BQ18+0.0000001</f>
        <v>9.9999999999999995E-8</v>
      </c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4" t="str">
        <f t="shared" si="16"/>
        <v>Equipe 14</v>
      </c>
      <c r="CR18" s="44">
        <f t="shared" si="17"/>
        <v>0</v>
      </c>
      <c r="CS18" s="44">
        <f t="shared" si="18"/>
        <v>1</v>
      </c>
      <c r="CT18" s="44" t="str">
        <f t="shared" si="49"/>
        <v>Equipe 14</v>
      </c>
      <c r="CU18" s="58"/>
      <c r="CV18" s="58"/>
      <c r="CW18" s="58"/>
      <c r="CX18" s="58"/>
      <c r="CY18" s="5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</row>
    <row r="19" spans="1:153" ht="16.5" customHeight="1" x14ac:dyDescent="0.25">
      <c r="A19" s="100"/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47"/>
      <c r="Q19" s="47"/>
      <c r="R19" s="47"/>
      <c r="S19" s="47"/>
      <c r="T19" s="47"/>
      <c r="U19" s="47"/>
      <c r="V19" s="49"/>
      <c r="W19" s="49"/>
      <c r="X19" s="49"/>
      <c r="Y19" s="49"/>
      <c r="Z19" s="49"/>
      <c r="AA19" s="50"/>
      <c r="AB19" s="51"/>
      <c r="AC19" s="50"/>
      <c r="AD19" s="52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142" t="s">
        <v>56</v>
      </c>
      <c r="AP19" s="142"/>
      <c r="AQ19" s="142"/>
      <c r="AR19" s="58"/>
      <c r="AS19" s="58"/>
      <c r="AT19" s="21"/>
      <c r="AU19" s="21"/>
      <c r="AV19" s="21"/>
      <c r="AW19" s="21"/>
      <c r="AX19" s="21"/>
      <c r="AY19" s="60" t="s">
        <v>19</v>
      </c>
      <c r="AZ19" s="60" t="s">
        <v>20</v>
      </c>
      <c r="BA19" s="60" t="s">
        <v>21</v>
      </c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5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58"/>
      <c r="CV19" s="58"/>
      <c r="CW19" s="58"/>
      <c r="CX19" s="58"/>
      <c r="CY19" s="5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</row>
    <row r="20" spans="1:153" ht="16.5" customHeight="1" x14ac:dyDescent="0.25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47"/>
      <c r="Q20" s="47"/>
      <c r="R20" s="47"/>
      <c r="S20" s="47"/>
      <c r="T20" s="47"/>
      <c r="U20" s="47"/>
      <c r="V20" s="53"/>
      <c r="W20" s="53"/>
      <c r="X20" s="53"/>
      <c r="Y20" s="53"/>
      <c r="Z20" s="53"/>
      <c r="AA20" s="54"/>
      <c r="AB20" s="55"/>
      <c r="AC20" s="54"/>
      <c r="AD20" s="56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143">
        <f>SUM(G5:H14)</f>
        <v>0</v>
      </c>
      <c r="AP20" s="143"/>
      <c r="AQ20" s="143"/>
      <c r="AR20" s="58"/>
      <c r="AS20" s="58"/>
      <c r="AT20" s="38"/>
      <c r="AU20" s="38"/>
      <c r="AV20" s="38"/>
      <c r="AW20" s="38"/>
      <c r="AX20" s="38"/>
      <c r="AY20" s="48" t="s">
        <v>19</v>
      </c>
      <c r="AZ20" s="48" t="s">
        <v>20</v>
      </c>
      <c r="BA20" s="48" t="s">
        <v>21</v>
      </c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58"/>
      <c r="CV20" s="58"/>
      <c r="CW20" s="58"/>
      <c r="CX20" s="58"/>
      <c r="CY20" s="5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</row>
    <row r="21" spans="1:153" ht="16.5" customHeight="1" x14ac:dyDescent="0.25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47"/>
      <c r="Q21" s="47"/>
      <c r="R21" s="47"/>
      <c r="S21" s="47"/>
      <c r="T21" s="47"/>
      <c r="U21" s="47"/>
      <c r="V21" s="53"/>
      <c r="W21" s="53"/>
      <c r="X21" s="53"/>
      <c r="Y21" s="53"/>
      <c r="Z21" s="53"/>
      <c r="AA21" s="54"/>
      <c r="AB21" s="55"/>
      <c r="AC21" s="54"/>
      <c r="AD21" s="56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143"/>
      <c r="AP21" s="143"/>
      <c r="AQ21" s="143"/>
      <c r="AR21" s="58"/>
      <c r="AS21" s="58"/>
      <c r="AT21" s="38"/>
      <c r="AU21" s="38"/>
      <c r="AV21" s="38"/>
      <c r="AW21" s="38"/>
      <c r="AX21" s="38"/>
      <c r="AY21" s="58"/>
      <c r="AZ21" s="58"/>
      <c r="BA21" s="63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58"/>
      <c r="CV21" s="58"/>
      <c r="CW21" s="58"/>
      <c r="CX21" s="58"/>
      <c r="CY21" s="5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</row>
    <row r="22" spans="1:153" ht="16.5" customHeight="1" x14ac:dyDescent="0.25">
      <c r="A22" s="100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47"/>
      <c r="Q22" s="47"/>
      <c r="R22" s="47"/>
      <c r="S22" s="47"/>
      <c r="T22" s="47"/>
      <c r="U22" s="47"/>
      <c r="V22" s="53"/>
      <c r="W22" s="53"/>
      <c r="X22" s="53"/>
      <c r="Y22" s="53"/>
      <c r="Z22" s="53"/>
      <c r="AA22" s="54"/>
      <c r="AB22" s="55"/>
      <c r="AC22" s="54"/>
      <c r="AD22" s="56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144" t="s">
        <v>57</v>
      </c>
      <c r="AP22" s="144"/>
      <c r="AQ22" s="144"/>
      <c r="AR22" s="58"/>
      <c r="AS22" s="58"/>
      <c r="AT22" s="38"/>
      <c r="AU22" s="38"/>
      <c r="AV22" s="38"/>
      <c r="AW22" s="38"/>
      <c r="AX22" s="38"/>
      <c r="AY22" s="58"/>
      <c r="AZ22" s="58"/>
      <c r="BA22" s="63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58"/>
      <c r="CV22" s="58"/>
      <c r="CW22" s="58"/>
      <c r="CX22" s="58"/>
      <c r="CY22" s="5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</row>
    <row r="23" spans="1:153" ht="16.5" customHeight="1" x14ac:dyDescent="0.25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47"/>
      <c r="Q23" s="47"/>
      <c r="R23" s="47"/>
      <c r="S23" s="47"/>
      <c r="T23" s="47"/>
      <c r="U23" s="47"/>
      <c r="V23" s="53"/>
      <c r="W23" s="53"/>
      <c r="X23" s="53"/>
      <c r="Y23" s="53"/>
      <c r="Z23" s="53"/>
      <c r="AA23" s="54"/>
      <c r="AB23" s="55"/>
      <c r="AC23" s="54"/>
      <c r="AD23" s="56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144"/>
      <c r="AP23" s="144"/>
      <c r="AQ23" s="144"/>
      <c r="AR23" s="58"/>
      <c r="AS23" s="58"/>
      <c r="AT23" s="38"/>
      <c r="AU23" s="38"/>
      <c r="AV23" s="38"/>
      <c r="AW23" s="38"/>
      <c r="AX23" s="38"/>
      <c r="AY23" s="58"/>
      <c r="AZ23" s="58"/>
      <c r="BA23" s="63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58"/>
      <c r="CV23" s="58"/>
      <c r="CW23" s="58"/>
      <c r="CX23" s="58"/>
      <c r="CY23" s="5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</row>
    <row r="24" spans="1:153" ht="16.5" customHeight="1" x14ac:dyDescent="0.25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47"/>
      <c r="Q24" s="47"/>
      <c r="R24" s="47"/>
      <c r="S24" s="47"/>
      <c r="T24" s="47"/>
      <c r="U24" s="47"/>
      <c r="V24" s="53"/>
      <c r="W24" s="53"/>
      <c r="X24" s="53"/>
      <c r="Y24" s="53"/>
      <c r="Z24" s="53"/>
      <c r="AA24" s="54"/>
      <c r="AB24" s="55"/>
      <c r="AC24" s="54"/>
      <c r="AD24" s="56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143">
        <f>AO20+'J17'!AO24:AP25</f>
        <v>0</v>
      </c>
      <c r="AP24" s="143"/>
      <c r="AQ24" s="143"/>
      <c r="AR24" s="58"/>
      <c r="AS24" s="58"/>
      <c r="AT24" s="38"/>
      <c r="AU24" s="38"/>
      <c r="AV24" s="38"/>
      <c r="AW24" s="38"/>
      <c r="AX24" s="38"/>
      <c r="AY24" s="58"/>
      <c r="AZ24" s="58"/>
      <c r="BA24" s="63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</row>
    <row r="25" spans="1:153" ht="16.5" customHeight="1" x14ac:dyDescent="0.25">
      <c r="A25" s="100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47"/>
      <c r="Q25" s="47"/>
      <c r="R25" s="47"/>
      <c r="S25" s="47"/>
      <c r="T25" s="47"/>
      <c r="U25" s="47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143"/>
      <c r="AP25" s="143"/>
      <c r="AQ25" s="143"/>
      <c r="AR25" s="48"/>
      <c r="AS25" s="48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48"/>
      <c r="EW25" s="48"/>
    </row>
    <row r="26" spans="1:153" ht="16.5" customHeight="1" x14ac:dyDescent="0.25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47"/>
      <c r="Q26" s="47"/>
      <c r="R26" s="47"/>
      <c r="S26" s="47"/>
      <c r="T26" s="47"/>
      <c r="U26" s="47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162" t="s">
        <v>58</v>
      </c>
      <c r="AP26" s="162"/>
      <c r="AQ26" s="162"/>
      <c r="AR26" s="48"/>
      <c r="AS26" s="48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  <c r="EU26" s="48"/>
      <c r="EV26" s="48"/>
      <c r="EW26" s="48"/>
    </row>
    <row r="27" spans="1:153" ht="16.5" customHeight="1" x14ac:dyDescent="0.25">
      <c r="A27" s="100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47"/>
      <c r="Q27" s="47"/>
      <c r="R27" s="47"/>
      <c r="S27" s="47"/>
      <c r="T27" s="47"/>
      <c r="U27" s="47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162"/>
      <c r="AP27" s="162"/>
      <c r="AQ27" s="162"/>
      <c r="AR27" s="48"/>
      <c r="AS27" s="48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  <c r="EU27" s="48"/>
      <c r="EV27" s="48"/>
      <c r="EW27" s="48"/>
    </row>
    <row r="28" spans="1:153" ht="16.5" customHeight="1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47"/>
      <c r="Q28" s="47"/>
      <c r="R28" s="47"/>
      <c r="S28" s="47"/>
      <c r="T28" s="47"/>
      <c r="U28" s="47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146" t="str">
        <f>IF(AE5=0,"",SUM(AI5:AI24)/SUM(AE5:AE24)*2)</f>
        <v/>
      </c>
      <c r="AP28" s="146"/>
      <c r="AQ28" s="146"/>
      <c r="AR28" s="48"/>
      <c r="AS28" s="48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  <c r="EU28" s="48"/>
      <c r="EV28" s="48"/>
      <c r="EW28" s="48"/>
    </row>
    <row r="29" spans="1:153" ht="16.5" customHeight="1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47"/>
      <c r="Q29" s="47"/>
      <c r="R29" s="47"/>
      <c r="S29" s="47"/>
      <c r="T29" s="47"/>
      <c r="U29" s="47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146"/>
      <c r="AP29" s="146"/>
      <c r="AQ29" s="146"/>
      <c r="AR29" s="48"/>
      <c r="AS29" s="48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  <c r="EU29" s="48"/>
      <c r="EV29" s="48"/>
      <c r="EW29" s="48"/>
    </row>
    <row r="30" spans="1:153" ht="16.5" customHeight="1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47"/>
      <c r="Q30" s="47"/>
      <c r="R30" s="47"/>
      <c r="S30" s="47"/>
      <c r="T30" s="47"/>
      <c r="U30" s="47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48"/>
      <c r="AS30" s="48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  <c r="EU30" s="48"/>
      <c r="EV30" s="48"/>
      <c r="EW30" s="48"/>
    </row>
    <row r="31" spans="1:153" ht="16.5" customHeigh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48"/>
      <c r="AS31" s="48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/>
      <c r="EU31" s="48"/>
      <c r="EV31" s="48"/>
      <c r="EW31" s="48"/>
    </row>
    <row r="32" spans="1:153" ht="16.5" customHeight="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48"/>
      <c r="AS32" s="48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48"/>
      <c r="EW32" s="48"/>
    </row>
    <row r="33" spans="1:153" ht="16.5" customHeight="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48"/>
      <c r="AS33" s="48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</row>
    <row r="34" spans="1:153" ht="16.5" customHeight="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48"/>
      <c r="AS34" s="48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48"/>
      <c r="EW34" s="48"/>
    </row>
    <row r="35" spans="1:153" ht="16.5" customHeight="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48"/>
      <c r="AS35" s="48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</row>
    <row r="36" spans="1:153" ht="16.5" customHeight="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48"/>
      <c r="AS36" s="48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</row>
  </sheetData>
  <mergeCells count="129">
    <mergeCell ref="O1:T2"/>
    <mergeCell ref="I1:N2"/>
    <mergeCell ref="A1:H2"/>
    <mergeCell ref="AO19:AQ19"/>
    <mergeCell ref="AO20:AQ21"/>
    <mergeCell ref="AO22:AQ23"/>
    <mergeCell ref="AO24:AQ25"/>
    <mergeCell ref="AO26:AQ27"/>
    <mergeCell ref="AO28:AQ29"/>
    <mergeCell ref="AK3:AK4"/>
    <mergeCell ref="AO3:AQ3"/>
    <mergeCell ref="AL3:AN3"/>
    <mergeCell ref="AJ3:AJ4"/>
    <mergeCell ref="AI3:AI4"/>
    <mergeCell ref="O11:R11"/>
    <mergeCell ref="O10:R10"/>
    <mergeCell ref="O9:R9"/>
    <mergeCell ref="O8:R8"/>
    <mergeCell ref="O7:R7"/>
    <mergeCell ref="B5:F5"/>
    <mergeCell ref="I6:M6"/>
    <mergeCell ref="I5:M5"/>
    <mergeCell ref="V5:Z5"/>
    <mergeCell ref="V1:AQ2"/>
    <mergeCell ref="BB3:BB4"/>
    <mergeCell ref="BN3:BP3"/>
    <mergeCell ref="BK3:BM3"/>
    <mergeCell ref="BI3:BI4"/>
    <mergeCell ref="BH3:BH4"/>
    <mergeCell ref="BG3:BG4"/>
    <mergeCell ref="BF3:BF4"/>
    <mergeCell ref="BE3:BE4"/>
    <mergeCell ref="BD3:BD4"/>
    <mergeCell ref="CN3:CP3"/>
    <mergeCell ref="CK3:CM3"/>
    <mergeCell ref="AT12:AX12"/>
    <mergeCell ref="AT11:AX11"/>
    <mergeCell ref="AT10:AX10"/>
    <mergeCell ref="AT9:AX9"/>
    <mergeCell ref="AT8:AX8"/>
    <mergeCell ref="AT7:AX7"/>
    <mergeCell ref="CJ1:CJ3"/>
    <mergeCell ref="CI1:CI3"/>
    <mergeCell ref="CH1:CH3"/>
    <mergeCell ref="CG1:CG3"/>
    <mergeCell ref="CF1:CF3"/>
    <mergeCell ref="CE1:CE3"/>
    <mergeCell ref="AT1:BP2"/>
    <mergeCell ref="AT3:AX4"/>
    <mergeCell ref="AZ3:BA4"/>
    <mergeCell ref="AY3:AY4"/>
    <mergeCell ref="BJ3:BJ4"/>
    <mergeCell ref="CD1:CD3"/>
    <mergeCell ref="CC1:CC3"/>
    <mergeCell ref="CB1:CB3"/>
    <mergeCell ref="AT6:AX6"/>
    <mergeCell ref="AT5:AX5"/>
    <mergeCell ref="A3:A4"/>
    <mergeCell ref="B3:F4"/>
    <mergeCell ref="H3:H4"/>
    <mergeCell ref="G3:G4"/>
    <mergeCell ref="I3:M4"/>
    <mergeCell ref="AC3:AC4"/>
    <mergeCell ref="B6:F6"/>
    <mergeCell ref="B12:F12"/>
    <mergeCell ref="B11:F11"/>
    <mergeCell ref="B10:F10"/>
    <mergeCell ref="B9:F9"/>
    <mergeCell ref="B8:F8"/>
    <mergeCell ref="B7:F7"/>
    <mergeCell ref="I12:M12"/>
    <mergeCell ref="I11:M11"/>
    <mergeCell ref="I10:M10"/>
    <mergeCell ref="I9:M9"/>
    <mergeCell ref="S11:T11"/>
    <mergeCell ref="S10:T10"/>
    <mergeCell ref="S9:T9"/>
    <mergeCell ref="S8:T8"/>
    <mergeCell ref="S7:T7"/>
    <mergeCell ref="S6:T6"/>
    <mergeCell ref="S5:T5"/>
    <mergeCell ref="A15:O30"/>
    <mergeCell ref="B14:F14"/>
    <mergeCell ref="B13:F13"/>
    <mergeCell ref="I14:M14"/>
    <mergeCell ref="I13:M13"/>
    <mergeCell ref="AH3:AH4"/>
    <mergeCell ref="AG3:AG4"/>
    <mergeCell ref="AF3:AF4"/>
    <mergeCell ref="AE3:AE4"/>
    <mergeCell ref="AD3:AD4"/>
    <mergeCell ref="V6:Z6"/>
    <mergeCell ref="N3:N4"/>
    <mergeCell ref="V3:Z4"/>
    <mergeCell ref="AA3:AB4"/>
    <mergeCell ref="S3:T4"/>
    <mergeCell ref="O6:R6"/>
    <mergeCell ref="O5:R5"/>
    <mergeCell ref="O3:R4"/>
    <mergeCell ref="I8:M8"/>
    <mergeCell ref="I7:M7"/>
    <mergeCell ref="V12:Z12"/>
    <mergeCell ref="V11:Z11"/>
    <mergeCell ref="V10:Z10"/>
    <mergeCell ref="V9:Z9"/>
    <mergeCell ref="V18:Z18"/>
    <mergeCell ref="V17:Z17"/>
    <mergeCell ref="V16:Z16"/>
    <mergeCell ref="V15:Z15"/>
    <mergeCell ref="V14:Z14"/>
    <mergeCell ref="V13:Z13"/>
    <mergeCell ref="V8:Z8"/>
    <mergeCell ref="V7:Z7"/>
    <mergeCell ref="CA1:CA3"/>
    <mergeCell ref="BZ1:BZ3"/>
    <mergeCell ref="BY1:BY3"/>
    <mergeCell ref="BX1:BX3"/>
    <mergeCell ref="BW1:BW3"/>
    <mergeCell ref="BV1:BV3"/>
    <mergeCell ref="BU1:BU3"/>
    <mergeCell ref="BT1:BT3"/>
    <mergeCell ref="BS1:BS3"/>
    <mergeCell ref="AT18:AX18"/>
    <mergeCell ref="AT17:AX17"/>
    <mergeCell ref="AT16:AX16"/>
    <mergeCell ref="AT15:AX15"/>
    <mergeCell ref="AT14:AX14"/>
    <mergeCell ref="AT13:AX13"/>
    <mergeCell ref="BC3:BC4"/>
  </mergeCells>
  <conditionalFormatting sqref="AA5:AA24">
    <cfRule type="cellIs" dxfId="36" priority="3" operator="lessThan">
      <formula>0</formula>
    </cfRule>
    <cfRule type="cellIs" dxfId="35" priority="4" operator="greaterThan">
      <formula>0</formula>
    </cfRule>
  </conditionalFormatting>
  <conditionalFormatting sqref="AB5:AB24">
    <cfRule type="cellIs" dxfId="34" priority="1" operator="equal">
      <formula>"q"</formula>
    </cfRule>
    <cfRule type="cellIs" dxfId="33" priority="2" operator="equal">
      <formula>"p"</formula>
    </cfRule>
  </conditionalFormatting>
  <dataValidations count="2">
    <dataValidation type="list" allowBlank="1" showInputMessage="1" showErrorMessage="1" sqref="I12:M14 B12:F14">
      <formula1>Lesclubs</formula1>
    </dataValidation>
    <dataValidation type="list" allowBlank="1" showInputMessage="1" showErrorMessage="1" sqref="B5:F11 I5:M11">
      <formula1>Lesengagés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R36"/>
  <sheetViews>
    <sheetView workbookViewId="0">
      <selection sqref="A1:H2"/>
    </sheetView>
  </sheetViews>
  <sheetFormatPr baseColWidth="10" defaultRowHeight="16.5" customHeight="1" x14ac:dyDescent="0.25"/>
  <cols>
    <col min="1" max="14" width="5.42578125" style="2" customWidth="1"/>
    <col min="15" max="18" width="6.7109375" style="2" customWidth="1"/>
    <col min="19" max="43" width="5.42578125" style="2" customWidth="1"/>
    <col min="44" max="45" width="5.42578125" style="3" hidden="1" customWidth="1"/>
    <col min="46" max="68" width="5.42578125" style="2" hidden="1" customWidth="1"/>
    <col min="69" max="70" width="26.28515625" style="3" hidden="1" customWidth="1"/>
    <col min="71" max="94" width="5.42578125" style="3" hidden="1" customWidth="1"/>
    <col min="95" max="95" width="38.85546875" style="3" hidden="1" customWidth="1"/>
    <col min="96" max="96" width="22.28515625" style="3" hidden="1" customWidth="1"/>
    <col min="97" max="97" width="5.42578125" style="3" hidden="1" customWidth="1"/>
    <col min="98" max="98" width="38.85546875" style="3" hidden="1" customWidth="1"/>
    <col min="99" max="210" width="5.42578125" style="3" customWidth="1"/>
    <col min="211" max="215" width="5.42578125" style="2" customWidth="1"/>
    <col min="216" max="378" width="5.42578125" style="1" customWidth="1"/>
    <col min="379" max="382" width="11" style="1"/>
  </cols>
  <sheetData>
    <row r="1" spans="1:153" ht="16.5" customHeight="1" thickTop="1" x14ac:dyDescent="0.25">
      <c r="A1" s="158" t="str">
        <f>'J01'!A1:C2</f>
        <v>Nom du Championnat</v>
      </c>
      <c r="B1" s="159"/>
      <c r="C1" s="159"/>
      <c r="D1" s="159"/>
      <c r="E1" s="159"/>
      <c r="F1" s="159"/>
      <c r="G1" s="159"/>
      <c r="H1" s="159"/>
      <c r="I1" s="134" t="str">
        <f>'J01'!H1:K2</f>
        <v>2016-2017</v>
      </c>
      <c r="J1" s="135"/>
      <c r="K1" s="135"/>
      <c r="L1" s="135"/>
      <c r="M1" s="135"/>
      <c r="N1" s="136"/>
      <c r="O1" s="130" t="s">
        <v>45</v>
      </c>
      <c r="P1" s="130"/>
      <c r="Q1" s="130"/>
      <c r="R1" s="130"/>
      <c r="S1" s="130"/>
      <c r="T1" s="131"/>
      <c r="U1" s="24"/>
      <c r="V1" s="153" t="s">
        <v>2</v>
      </c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48"/>
      <c r="AS1" s="48"/>
      <c r="AT1" s="129" t="s">
        <v>2</v>
      </c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48"/>
      <c r="BR1" s="48"/>
      <c r="BS1" s="95" t="s">
        <v>13</v>
      </c>
      <c r="BT1" s="95" t="s">
        <v>14</v>
      </c>
      <c r="BU1" s="95" t="s">
        <v>13</v>
      </c>
      <c r="BV1" s="95" t="s">
        <v>14</v>
      </c>
      <c r="BW1" s="95" t="s">
        <v>13</v>
      </c>
      <c r="BX1" s="95" t="s">
        <v>14</v>
      </c>
      <c r="BY1" s="95" t="s">
        <v>13</v>
      </c>
      <c r="BZ1" s="95" t="s">
        <v>14</v>
      </c>
      <c r="CA1" s="95" t="s">
        <v>13</v>
      </c>
      <c r="CB1" s="95" t="s">
        <v>14</v>
      </c>
      <c r="CC1" s="95" t="s">
        <v>13</v>
      </c>
      <c r="CD1" s="95" t="s">
        <v>14</v>
      </c>
      <c r="CE1" s="95" t="s">
        <v>13</v>
      </c>
      <c r="CF1" s="95" t="s">
        <v>14</v>
      </c>
      <c r="CG1" s="95" t="s">
        <v>13</v>
      </c>
      <c r="CH1" s="95" t="s">
        <v>14</v>
      </c>
      <c r="CI1" s="95" t="s">
        <v>13</v>
      </c>
      <c r="CJ1" s="95" t="s">
        <v>14</v>
      </c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  <c r="DO1" s="48"/>
      <c r="DP1" s="48"/>
      <c r="DQ1" s="48"/>
      <c r="DR1" s="48"/>
      <c r="DS1" s="48"/>
      <c r="DT1" s="48"/>
      <c r="DU1" s="48"/>
      <c r="DV1" s="48"/>
      <c r="DW1" s="48"/>
      <c r="DX1" s="48"/>
      <c r="DY1" s="48"/>
      <c r="DZ1" s="48"/>
      <c r="EA1" s="48"/>
      <c r="EB1" s="48"/>
      <c r="EC1" s="48"/>
      <c r="ED1" s="48"/>
      <c r="EE1" s="48"/>
      <c r="EF1" s="48"/>
      <c r="EG1" s="48"/>
      <c r="EH1" s="48"/>
      <c r="EI1" s="48"/>
      <c r="EJ1" s="48"/>
      <c r="EK1" s="48"/>
      <c r="EL1" s="48"/>
      <c r="EM1" s="48"/>
      <c r="EN1" s="48"/>
      <c r="EO1" s="48"/>
      <c r="EP1" s="48"/>
      <c r="EQ1" s="48"/>
      <c r="ER1" s="48"/>
      <c r="ES1" s="48"/>
      <c r="ET1" s="48"/>
      <c r="EU1" s="48"/>
      <c r="EV1" s="48"/>
      <c r="EW1" s="48"/>
    </row>
    <row r="2" spans="1:153" ht="16.5" customHeight="1" thickBot="1" x14ac:dyDescent="0.3">
      <c r="A2" s="160"/>
      <c r="B2" s="161"/>
      <c r="C2" s="161"/>
      <c r="D2" s="161"/>
      <c r="E2" s="161"/>
      <c r="F2" s="161"/>
      <c r="G2" s="161"/>
      <c r="H2" s="161"/>
      <c r="I2" s="137"/>
      <c r="J2" s="138"/>
      <c r="K2" s="138"/>
      <c r="L2" s="138"/>
      <c r="M2" s="138"/>
      <c r="N2" s="139"/>
      <c r="O2" s="132"/>
      <c r="P2" s="132"/>
      <c r="Q2" s="132"/>
      <c r="R2" s="132"/>
      <c r="S2" s="132"/>
      <c r="T2" s="133"/>
      <c r="U2" s="2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48"/>
      <c r="AS2" s="48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48"/>
      <c r="BR2" s="48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  <c r="CH2" s="95"/>
      <c r="CI2" s="95"/>
      <c r="CJ2" s="95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</row>
    <row r="3" spans="1:153" ht="16.5" customHeight="1" thickTop="1" x14ac:dyDescent="0.25">
      <c r="A3" s="119" t="s">
        <v>3</v>
      </c>
      <c r="B3" s="120" t="s">
        <v>4</v>
      </c>
      <c r="C3" s="120"/>
      <c r="D3" s="120"/>
      <c r="E3" s="120"/>
      <c r="F3" s="120"/>
      <c r="G3" s="120" t="s">
        <v>5</v>
      </c>
      <c r="H3" s="120" t="s">
        <v>5</v>
      </c>
      <c r="I3" s="120" t="s">
        <v>4</v>
      </c>
      <c r="J3" s="120"/>
      <c r="K3" s="120"/>
      <c r="L3" s="120"/>
      <c r="M3" s="120"/>
      <c r="N3" s="106" t="s">
        <v>3</v>
      </c>
      <c r="O3" s="116" t="s">
        <v>54</v>
      </c>
      <c r="P3" s="117"/>
      <c r="Q3" s="117"/>
      <c r="R3" s="111"/>
      <c r="S3" s="111" t="s">
        <v>55</v>
      </c>
      <c r="T3" s="112"/>
      <c r="U3" s="24"/>
      <c r="V3" s="102" t="s">
        <v>4</v>
      </c>
      <c r="W3" s="102"/>
      <c r="X3" s="102"/>
      <c r="Y3" s="102"/>
      <c r="Z3" s="107"/>
      <c r="AA3" s="104" t="s">
        <v>6</v>
      </c>
      <c r="AB3" s="109"/>
      <c r="AC3" s="121" t="s">
        <v>32</v>
      </c>
      <c r="AD3" s="104" t="s">
        <v>8</v>
      </c>
      <c r="AE3" s="102" t="s">
        <v>9</v>
      </c>
      <c r="AF3" s="102" t="s">
        <v>10</v>
      </c>
      <c r="AG3" s="102" t="s">
        <v>11</v>
      </c>
      <c r="AH3" s="102" t="s">
        <v>3</v>
      </c>
      <c r="AI3" s="102" t="s">
        <v>15</v>
      </c>
      <c r="AJ3" s="102" t="s">
        <v>16</v>
      </c>
      <c r="AK3" s="109" t="s">
        <v>12</v>
      </c>
      <c r="AL3" s="147" t="s">
        <v>13</v>
      </c>
      <c r="AM3" s="102"/>
      <c r="AN3" s="107"/>
      <c r="AO3" s="104" t="s">
        <v>14</v>
      </c>
      <c r="AP3" s="102"/>
      <c r="AQ3" s="102"/>
      <c r="AR3" s="48"/>
      <c r="AS3" s="48"/>
      <c r="AT3" s="99" t="s">
        <v>4</v>
      </c>
      <c r="AU3" s="99"/>
      <c r="AV3" s="99"/>
      <c r="AW3" s="99"/>
      <c r="AX3" s="99"/>
      <c r="AY3" s="99" t="s">
        <v>7</v>
      </c>
      <c r="AZ3" s="99" t="s">
        <v>6</v>
      </c>
      <c r="BA3" s="99"/>
      <c r="BB3" s="99" t="s">
        <v>7</v>
      </c>
      <c r="BC3" s="99" t="s">
        <v>8</v>
      </c>
      <c r="BD3" s="99" t="s">
        <v>9</v>
      </c>
      <c r="BE3" s="99" t="s">
        <v>10</v>
      </c>
      <c r="BF3" s="99" t="s">
        <v>11</v>
      </c>
      <c r="BG3" s="99" t="s">
        <v>3</v>
      </c>
      <c r="BH3" s="99" t="s">
        <v>15</v>
      </c>
      <c r="BI3" s="99" t="s">
        <v>16</v>
      </c>
      <c r="BJ3" s="99" t="s">
        <v>12</v>
      </c>
      <c r="BK3" s="99" t="s">
        <v>13</v>
      </c>
      <c r="BL3" s="99"/>
      <c r="BM3" s="99"/>
      <c r="BN3" s="99" t="s">
        <v>14</v>
      </c>
      <c r="BO3" s="99"/>
      <c r="BP3" s="99"/>
      <c r="BQ3" s="48"/>
      <c r="BR3" s="48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128" t="s">
        <v>13</v>
      </c>
      <c r="CL3" s="128"/>
      <c r="CM3" s="128"/>
      <c r="CN3" s="128" t="s">
        <v>14</v>
      </c>
      <c r="CO3" s="128"/>
      <c r="CP3" s="12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</row>
    <row r="4" spans="1:153" ht="16.5" customHeight="1" thickBot="1" x14ac:dyDescent="0.3">
      <c r="A4" s="119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06"/>
      <c r="O4" s="116"/>
      <c r="P4" s="117"/>
      <c r="Q4" s="117"/>
      <c r="R4" s="111"/>
      <c r="S4" s="111"/>
      <c r="T4" s="112"/>
      <c r="U4" s="24"/>
      <c r="V4" s="103"/>
      <c r="W4" s="103"/>
      <c r="X4" s="103"/>
      <c r="Y4" s="103"/>
      <c r="Z4" s="108"/>
      <c r="AA4" s="105"/>
      <c r="AB4" s="110"/>
      <c r="AC4" s="122"/>
      <c r="AD4" s="105"/>
      <c r="AE4" s="103"/>
      <c r="AF4" s="103"/>
      <c r="AG4" s="103"/>
      <c r="AH4" s="103"/>
      <c r="AI4" s="103"/>
      <c r="AJ4" s="103"/>
      <c r="AK4" s="110"/>
      <c r="AL4" s="40" t="s">
        <v>10</v>
      </c>
      <c r="AM4" s="41" t="s">
        <v>11</v>
      </c>
      <c r="AN4" s="42" t="s">
        <v>3</v>
      </c>
      <c r="AO4" s="43" t="s">
        <v>10</v>
      </c>
      <c r="AP4" s="41" t="s">
        <v>11</v>
      </c>
      <c r="AQ4" s="41" t="s">
        <v>3</v>
      </c>
      <c r="AR4" s="48"/>
      <c r="AS4" s="48" t="s">
        <v>7</v>
      </c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4" t="s">
        <v>10</v>
      </c>
      <c r="BL4" s="4" t="s">
        <v>11</v>
      </c>
      <c r="BM4" s="4" t="s">
        <v>3</v>
      </c>
      <c r="BN4" s="4" t="s">
        <v>10</v>
      </c>
      <c r="BO4" s="4" t="s">
        <v>11</v>
      </c>
      <c r="BP4" s="46" t="s">
        <v>3</v>
      </c>
      <c r="BQ4" s="44" t="s">
        <v>17</v>
      </c>
      <c r="BR4" s="44" t="s">
        <v>17</v>
      </c>
      <c r="BS4" s="44" t="s">
        <v>3</v>
      </c>
      <c r="BT4" s="44" t="s">
        <v>3</v>
      </c>
      <c r="BU4" s="44" t="s">
        <v>8</v>
      </c>
      <c r="BV4" s="44" t="s">
        <v>8</v>
      </c>
      <c r="BW4" s="44" t="s">
        <v>18</v>
      </c>
      <c r="BX4" s="44" t="s">
        <v>18</v>
      </c>
      <c r="BY4" s="44" t="s">
        <v>9</v>
      </c>
      <c r="BZ4" s="44" t="s">
        <v>9</v>
      </c>
      <c r="CA4" s="44" t="s">
        <v>10</v>
      </c>
      <c r="CB4" s="44" t="s">
        <v>10</v>
      </c>
      <c r="CC4" s="44" t="s">
        <v>11</v>
      </c>
      <c r="CD4" s="44" t="s">
        <v>11</v>
      </c>
      <c r="CE4" s="44" t="s">
        <v>3</v>
      </c>
      <c r="CF4" s="44" t="s">
        <v>3</v>
      </c>
      <c r="CG4" s="44" t="s">
        <v>15</v>
      </c>
      <c r="CH4" s="44" t="s">
        <v>15</v>
      </c>
      <c r="CI4" s="44" t="s">
        <v>16</v>
      </c>
      <c r="CJ4" s="44" t="s">
        <v>16</v>
      </c>
      <c r="CK4" s="44" t="s">
        <v>10</v>
      </c>
      <c r="CL4" s="44" t="s">
        <v>11</v>
      </c>
      <c r="CM4" s="44" t="s">
        <v>3</v>
      </c>
      <c r="CN4" s="44" t="s">
        <v>10</v>
      </c>
      <c r="CO4" s="44" t="s">
        <v>11</v>
      </c>
      <c r="CP4" s="45" t="s">
        <v>3</v>
      </c>
      <c r="CQ4" s="44" t="s">
        <v>4</v>
      </c>
      <c r="CR4" s="44" t="s">
        <v>17</v>
      </c>
      <c r="CS4" s="44" t="s">
        <v>7</v>
      </c>
      <c r="CT4" s="44" t="s">
        <v>4</v>
      </c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</row>
    <row r="5" spans="1:153" ht="16.5" customHeight="1" thickTop="1" x14ac:dyDescent="0.25">
      <c r="A5" s="72"/>
      <c r="B5" s="118"/>
      <c r="C5" s="118"/>
      <c r="D5" s="118"/>
      <c r="E5" s="118"/>
      <c r="F5" s="118"/>
      <c r="G5" s="20"/>
      <c r="H5" s="20"/>
      <c r="I5" s="118"/>
      <c r="J5" s="118"/>
      <c r="K5" s="118"/>
      <c r="L5" s="118"/>
      <c r="M5" s="118"/>
      <c r="N5" s="71"/>
      <c r="O5" s="113"/>
      <c r="P5" s="114"/>
      <c r="Q5" s="114"/>
      <c r="R5" s="115"/>
      <c r="S5" s="126"/>
      <c r="T5" s="127"/>
      <c r="U5" s="24"/>
      <c r="V5" s="151" t="str">
        <f t="shared" ref="V5:V18" si="0">VLOOKUP(AR5,$AS$5:$AX$18,2,0)</f>
        <v>Equipe 01</v>
      </c>
      <c r="W5" s="151"/>
      <c r="X5" s="151"/>
      <c r="Y5" s="151"/>
      <c r="Z5" s="152"/>
      <c r="AA5" s="76">
        <f t="shared" ref="AA5:AA18" si="1">VLOOKUP(V5,$AT$5:$BP$18,7,0)</f>
        <v>0</v>
      </c>
      <c r="AB5" s="77" t="str">
        <f t="shared" ref="AB5:AB18" si="2">VLOOKUP(V5,$AT$5:$BP$18,8,0)</f>
        <v>u</v>
      </c>
      <c r="AC5" s="78">
        <v>1</v>
      </c>
      <c r="AD5" s="79">
        <f t="shared" ref="AD5:AD18" si="3">VLOOKUP(V5,$AT$5:$BP$18,10,0)</f>
        <v>0</v>
      </c>
      <c r="AE5" s="80">
        <f t="shared" ref="AE5:AE18" si="4">VLOOKUP(V5,$AT$5:$BP$18,11,0)</f>
        <v>0</v>
      </c>
      <c r="AF5" s="80">
        <f t="shared" ref="AF5:AF18" si="5">VLOOKUP(V5,$AT$5:$BP$18,12,0)</f>
        <v>0</v>
      </c>
      <c r="AG5" s="80">
        <f t="shared" ref="AG5:AG18" si="6">VLOOKUP(V5,$AT$5:$BP$18,13,0)</f>
        <v>0</v>
      </c>
      <c r="AH5" s="80">
        <f t="shared" ref="AH5:AH18" si="7">VLOOKUP(V5,$AT$5:$BP$18,14,0)</f>
        <v>0</v>
      </c>
      <c r="AI5" s="80">
        <f t="shared" ref="AI5:AI18" si="8">VLOOKUP(V5,$AT$5:$BP$18,15,0)</f>
        <v>0</v>
      </c>
      <c r="AJ5" s="80">
        <f t="shared" ref="AJ5:AJ18" si="9">VLOOKUP(V5,$AT$5:$BP$18,16,0)</f>
        <v>0</v>
      </c>
      <c r="AK5" s="81">
        <f t="shared" ref="AK5:AK18" si="10">VLOOKUP(V5,$AT$5:$BP$18,17,0)</f>
        <v>0</v>
      </c>
      <c r="AL5" s="82">
        <f t="shared" ref="AL5:AL18" si="11">VLOOKUP(V5,$AT$5:$BP$18,18,0)</f>
        <v>0</v>
      </c>
      <c r="AM5" s="80">
        <f t="shared" ref="AM5:AM18" si="12">VLOOKUP(V5,$AT$5:$BP$18,19,0)</f>
        <v>0</v>
      </c>
      <c r="AN5" s="83">
        <f>VLOOKUP(V5,$AT$5:$BP$18,20,0)</f>
        <v>0</v>
      </c>
      <c r="AO5" s="76">
        <f t="shared" ref="AO5:AO18" si="13">VLOOKUP(V5,$AT$5:$BP$18,21,0)</f>
        <v>0</v>
      </c>
      <c r="AP5" s="80">
        <f>VLOOKUP(V5,$AT$5:$BP$18,22,0)</f>
        <v>0</v>
      </c>
      <c r="AQ5" s="80">
        <f t="shared" ref="AQ5:AQ18" si="14">VLOOKUP(V5,$AT$5:$BP$18,23,0)</f>
        <v>0</v>
      </c>
      <c r="AR5" s="48">
        <v>1</v>
      </c>
      <c r="AS5" s="48">
        <f>BB5</f>
        <v>1</v>
      </c>
      <c r="AT5" s="155" t="str">
        <f>'J01'!AT5:AX5</f>
        <v>Equipe 01</v>
      </c>
      <c r="AU5" s="156"/>
      <c r="AV5" s="156"/>
      <c r="AW5" s="156"/>
      <c r="AX5" s="157"/>
      <c r="AY5" s="4">
        <f t="shared" ref="AY5:AY18" si="15">RANK(BQ5,$BQ$5:$BQ$18)</f>
        <v>1</v>
      </c>
      <c r="AZ5" s="4">
        <f>'J18'!AY5-AY5</f>
        <v>0</v>
      </c>
      <c r="BA5" s="5" t="str">
        <f>IF(AY5&gt;'J18'!AY5,'J18'!$BA$20,IF(AY5='J18'!AY5,'J18'!$AZ$20,IF(AY5&lt;'J18'!AY5,'J18'!$AY$20)))</f>
        <v>u</v>
      </c>
      <c r="BB5" s="4">
        <f>RANK(BR5,$BR$5:$BR$18)</f>
        <v>1</v>
      </c>
      <c r="BC5" s="4">
        <f>SUMPRODUCT(($B$5:$F$14=AT5)*($BW$5:$BW$14))+SUMPRODUCT(($I$5:$M$14=AT5)*($BX$5:$BX$14))+'J18'!BC5</f>
        <v>0</v>
      </c>
      <c r="BD5" s="4">
        <f>SUMPRODUCT(($B$5:$F$14=AT5)*($BY$5:$BY$14))+SUMPRODUCT(($I$5:$M$14=AT5)*($BZ$5:$BZ$14))+'J18'!BD5</f>
        <v>0</v>
      </c>
      <c r="BE5" s="4">
        <f>SUMPRODUCT(($B$5:$F$14=AT5)*($CA$5:$CA$14))+SUMPRODUCT(($I$5:$M$14=AT5)*($CB$5:$CB$14))+'J18'!BE5</f>
        <v>0</v>
      </c>
      <c r="BF5" s="4">
        <f>SUMPRODUCT(($B$5:$F$14=AT5)*($CC$5:$CC$14))+SUMPRODUCT(($I$5:$M$14=AT5)*($CD$5:$CD$14))+'J18'!BF5</f>
        <v>0</v>
      </c>
      <c r="BG5" s="4">
        <f>SUMPRODUCT(($B$5:$F$14=AT5)*($CE$5:$CE$14))+SUMPRODUCT(($I$5:$M$14=AT5)*($CF$5:$CF$14))+'J18'!BG5</f>
        <v>0</v>
      </c>
      <c r="BH5" s="4">
        <f>SUMPRODUCT(($B$5:$F$14=AT5)*($CG$5:$CG$14))+SUMPRODUCT(($I$5:$M$14=AT5)*($CH$5:$CH$14))+'J18'!BH5</f>
        <v>0</v>
      </c>
      <c r="BI5" s="4">
        <f>SUMPRODUCT(($B$5:$F$14=AT5)*($CI$5:$CI$14))+SUMPRODUCT(($I$5:$M$14=AT5)*($CJ$5:$CJ$14))+'J18'!BI5</f>
        <v>0</v>
      </c>
      <c r="BJ5" s="4">
        <f>BH5-BI5</f>
        <v>0</v>
      </c>
      <c r="BK5" s="4">
        <f>SUMPRODUCT(($B$5:$F$14=AT5)*($CK$5:$CK$14))+'J18'!BK5</f>
        <v>0</v>
      </c>
      <c r="BL5" s="4">
        <f>SUMPRODUCT(($B$5:$F$14=AT5)*($CL$5:$CL$14))+'J18'!BL5</f>
        <v>0</v>
      </c>
      <c r="BM5" s="4">
        <f>SUMPRODUCT(($B$5:$F$14=AT5)*($CM$5:$CM$14))+'J18'!BM5</f>
        <v>0</v>
      </c>
      <c r="BN5" s="4">
        <f>SUMPRODUCT(($I$5:$M$14=AT5)*($CN$5:$CN$14))+'J18'!BN5</f>
        <v>0</v>
      </c>
      <c r="BO5" s="4">
        <f>SUMPRODUCT(($I$5:$M$14=AT5)*($CO$5:$CO$14))+'J18'!BO5</f>
        <v>0</v>
      </c>
      <c r="BP5" s="46">
        <f>SUMPRODUCT(($I$5:$M$14=AT5)*($CP$5:$CP$14))+'J18'!BP5</f>
        <v>0</v>
      </c>
      <c r="BQ5" s="44">
        <f>SUM(BC5*1000+(BJ5)/100+(BH5)/1000)</f>
        <v>0</v>
      </c>
      <c r="BR5" s="64">
        <f>BQ5+0.0000014</f>
        <v>1.3999999999999999E-6</v>
      </c>
      <c r="BS5" s="44">
        <f>A5</f>
        <v>0</v>
      </c>
      <c r="BT5" s="44">
        <f>N5</f>
        <v>0</v>
      </c>
      <c r="BU5" s="44">
        <f>IF(G5="",0,IF(G5&gt;H5,3,IF(G5=H5,1,IF(G5&lt;H5,0))))</f>
        <v>0</v>
      </c>
      <c r="BV5" s="44">
        <f>IF(H5="",0,IF(H5&gt;G5,3,IF(H5=G5,1,IF(H5&lt;G5,0))))</f>
        <v>0</v>
      </c>
      <c r="BW5" s="44">
        <f>BU5-BS5</f>
        <v>0</v>
      </c>
      <c r="BX5" s="44">
        <f>BV5-BT5</f>
        <v>0</v>
      </c>
      <c r="BY5" s="44">
        <f>IF(G5="",0,1)</f>
        <v>0</v>
      </c>
      <c r="BZ5" s="44">
        <f>IF(H5="",0,1)</f>
        <v>0</v>
      </c>
      <c r="CA5" s="44" t="b">
        <f>IF(G5&lt;&gt;"",IF(G5&gt;H5,1))</f>
        <v>0</v>
      </c>
      <c r="CB5" s="44" t="b">
        <f>IF(H5&lt;&gt;"",IF(H5&gt;G5,1))</f>
        <v>0</v>
      </c>
      <c r="CC5" s="44" t="b">
        <f>IF(G5&lt;&gt;"",IF(G5=H5,1))</f>
        <v>0</v>
      </c>
      <c r="CD5" s="44" t="b">
        <f>IF(H5&lt;&gt;"",IF(H5=G5,1))</f>
        <v>0</v>
      </c>
      <c r="CE5" s="44" t="b">
        <f>IF(G5&lt;&gt;"",IF(G5&lt;H5,1))</f>
        <v>0</v>
      </c>
      <c r="CF5" s="44" t="b">
        <f>IF(H5&lt;&gt;"",IF(H5&lt;G5,1))</f>
        <v>0</v>
      </c>
      <c r="CG5" s="44">
        <f>G5</f>
        <v>0</v>
      </c>
      <c r="CH5" s="44">
        <f>H5</f>
        <v>0</v>
      </c>
      <c r="CI5" s="44">
        <f>H5</f>
        <v>0</v>
      </c>
      <c r="CJ5" s="44">
        <f>G5</f>
        <v>0</v>
      </c>
      <c r="CK5" s="44" t="b">
        <f>IF(G5&lt;&gt;"",IF(G5&gt;H5,1))</f>
        <v>0</v>
      </c>
      <c r="CL5" s="44" t="b">
        <f>IF(G5&lt;&gt;"",IF(G5=H5,1))</f>
        <v>0</v>
      </c>
      <c r="CM5" s="44" t="b">
        <f>IF(G5&lt;&gt;"",IF(G5&lt;H5,1))</f>
        <v>0</v>
      </c>
      <c r="CN5" s="44" t="b">
        <f>IF(H5&lt;&gt;"",IF(H5&gt;G5,1))</f>
        <v>0</v>
      </c>
      <c r="CO5" s="44" t="b">
        <f>IF(H5&lt;&gt;"",IF(H5=G5,1))</f>
        <v>0</v>
      </c>
      <c r="CP5" s="45" t="b">
        <f>IF(H5&lt;&gt;"",IF(H5&lt;G5,1))</f>
        <v>0</v>
      </c>
      <c r="CQ5" s="44" t="str">
        <f t="shared" ref="CQ5:CQ18" si="16">VLOOKUP(AR5,$AS$5:$AX$18,2,0)</f>
        <v>Equipe 01</v>
      </c>
      <c r="CR5" s="44">
        <f t="shared" ref="CR5:CR18" si="17">VLOOKUP(CQ5,$AT$5:$BQ$18,24,0)</f>
        <v>0</v>
      </c>
      <c r="CS5" s="44">
        <f t="shared" ref="CS5:CS18" si="18">RANK(CR5,$CR$5:$CR$18)</f>
        <v>1</v>
      </c>
      <c r="CT5" s="44" t="str">
        <f>AT5</f>
        <v>Equipe 01</v>
      </c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</row>
    <row r="6" spans="1:153" ht="16.5" customHeight="1" x14ac:dyDescent="0.25">
      <c r="A6" s="72"/>
      <c r="B6" s="118"/>
      <c r="C6" s="118"/>
      <c r="D6" s="118"/>
      <c r="E6" s="118"/>
      <c r="F6" s="118"/>
      <c r="G6" s="20"/>
      <c r="H6" s="20"/>
      <c r="I6" s="118"/>
      <c r="J6" s="118"/>
      <c r="K6" s="118"/>
      <c r="L6" s="118"/>
      <c r="M6" s="118"/>
      <c r="N6" s="71"/>
      <c r="O6" s="113"/>
      <c r="P6" s="114"/>
      <c r="Q6" s="114"/>
      <c r="R6" s="115"/>
      <c r="S6" s="126"/>
      <c r="T6" s="127"/>
      <c r="U6" s="24"/>
      <c r="V6" s="93" t="str">
        <f t="shared" si="0"/>
        <v>Equipe 02</v>
      </c>
      <c r="W6" s="93"/>
      <c r="X6" s="93"/>
      <c r="Y6" s="93"/>
      <c r="Z6" s="94"/>
      <c r="AA6" s="84">
        <f t="shared" si="1"/>
        <v>0</v>
      </c>
      <c r="AB6" s="85" t="str">
        <f t="shared" si="2"/>
        <v>u</v>
      </c>
      <c r="AC6" s="86">
        <f>IF(CR6=CR5,CS5,CS6)</f>
        <v>1</v>
      </c>
      <c r="AD6" s="87">
        <f t="shared" si="3"/>
        <v>0</v>
      </c>
      <c r="AE6" s="88">
        <f t="shared" si="4"/>
        <v>0</v>
      </c>
      <c r="AF6" s="88">
        <f t="shared" si="5"/>
        <v>0</v>
      </c>
      <c r="AG6" s="88">
        <f t="shared" si="6"/>
        <v>0</v>
      </c>
      <c r="AH6" s="88">
        <f t="shared" si="7"/>
        <v>0</v>
      </c>
      <c r="AI6" s="88">
        <f t="shared" si="8"/>
        <v>0</v>
      </c>
      <c r="AJ6" s="88">
        <f t="shared" si="9"/>
        <v>0</v>
      </c>
      <c r="AK6" s="89">
        <f t="shared" si="10"/>
        <v>0</v>
      </c>
      <c r="AL6" s="90">
        <f t="shared" si="11"/>
        <v>0</v>
      </c>
      <c r="AM6" s="88">
        <f t="shared" si="12"/>
        <v>0</v>
      </c>
      <c r="AN6" s="91">
        <f t="shared" ref="AN6:AN18" si="19">VLOOKUP(V6,$AT$5:$BP$18,20,0)</f>
        <v>0</v>
      </c>
      <c r="AO6" s="84">
        <f t="shared" si="13"/>
        <v>0</v>
      </c>
      <c r="AP6" s="88">
        <f t="shared" ref="AP6:AP18" si="20">VLOOKUP(V6,$AT$5:$BP$18,22,0)</f>
        <v>0</v>
      </c>
      <c r="AQ6" s="88">
        <f t="shared" si="14"/>
        <v>0</v>
      </c>
      <c r="AR6" s="48">
        <v>2</v>
      </c>
      <c r="AS6" s="48">
        <f t="shared" ref="AS6:AS18" si="21">BB6</f>
        <v>2</v>
      </c>
      <c r="AT6" s="155" t="str">
        <f>'J01'!AT6:AX6</f>
        <v>Equipe 02</v>
      </c>
      <c r="AU6" s="156"/>
      <c r="AV6" s="156"/>
      <c r="AW6" s="156"/>
      <c r="AX6" s="157"/>
      <c r="AY6" s="4">
        <f t="shared" si="15"/>
        <v>1</v>
      </c>
      <c r="AZ6" s="16">
        <f>'J18'!AY6-AY6</f>
        <v>0</v>
      </c>
      <c r="BA6" s="5" t="str">
        <f>IF(AY6&gt;'J18'!AY6,'J18'!$BA$20,IF(AY6='J18'!AY6,'J18'!$AZ$20,IF(AY6&lt;'J18'!AY6,'J18'!$AY$20)))</f>
        <v>u</v>
      </c>
      <c r="BB6" s="22">
        <f t="shared" ref="BB6:BB18" si="22">RANK(BR6,$BR$5:$BR$18)</f>
        <v>2</v>
      </c>
      <c r="BC6" s="16">
        <f>SUMPRODUCT(($B$5:$F$14=AT6)*($BW$5:$BW$14))+SUMPRODUCT(($I$5:$M$14=AT6)*($BX$5:$BX$14))+'J18'!BC6</f>
        <v>0</v>
      </c>
      <c r="BD6" s="16">
        <f>SUMPRODUCT(($B$5:$F$14=AT6)*($BY$5:$BY$14))+SUMPRODUCT(($I$5:$M$14=AT6)*($BZ$5:$BZ$14))+'J18'!BD6</f>
        <v>0</v>
      </c>
      <c r="BE6" s="16">
        <f>SUMPRODUCT(($B$5:$F$14=AT6)*($CA$5:$CA$14))+SUMPRODUCT(($I$5:$M$14=AT6)*($CB$5:$CB$14))+'J18'!BE6</f>
        <v>0</v>
      </c>
      <c r="BF6" s="16">
        <f>SUMPRODUCT(($B$5:$F$14=AT6)*($CC$5:$CC$14))+SUMPRODUCT(($I$5:$M$14=AT6)*($CD$5:$CD$14))+'J18'!BF6</f>
        <v>0</v>
      </c>
      <c r="BG6" s="16">
        <f>SUMPRODUCT(($B$5:$F$14=AT6)*($CE$5:$CE$14))+SUMPRODUCT(($I$5:$M$14=AT6)*($CF$5:$CF$14))+'J18'!BG6</f>
        <v>0</v>
      </c>
      <c r="BH6" s="16">
        <f>SUMPRODUCT(($B$5:$F$14=AT6)*($CG$5:$CG$14))+SUMPRODUCT(($I$5:$M$14=AT6)*($CH$5:$CH$14))+'J18'!BH6</f>
        <v>0</v>
      </c>
      <c r="BI6" s="16">
        <f>SUMPRODUCT(($B$5:$F$14=AT6)*($CI$5:$CI$14))+SUMPRODUCT(($I$5:$M$14=AT6)*($CJ$5:$CJ$14))+'J18'!BI6</f>
        <v>0</v>
      </c>
      <c r="BJ6" s="6">
        <f t="shared" ref="BJ6:BJ18" si="23">BH6-BI6</f>
        <v>0</v>
      </c>
      <c r="BK6" s="16">
        <f>SUMPRODUCT(($B$5:$F$14=AT6)*($CK$5:$CK$14))+'J18'!BK6</f>
        <v>0</v>
      </c>
      <c r="BL6" s="16">
        <f>SUMPRODUCT(($B$5:$F$14=AT6)*($CL$5:$CL$14))+'J18'!BL6</f>
        <v>0</v>
      </c>
      <c r="BM6" s="16">
        <f>SUMPRODUCT(($B$5:$F$14=AT6)*($CM$5:$CM$14))+'J18'!BM6</f>
        <v>0</v>
      </c>
      <c r="BN6" s="16">
        <f>SUMPRODUCT(($I$5:$M$14=AT6)*($CN$5:$CN$14))+'J18'!BN6</f>
        <v>0</v>
      </c>
      <c r="BO6" s="16">
        <f>SUMPRODUCT(($I$5:$M$14=AT6)*($CO$5:$CO$14))+'J18'!BO6</f>
        <v>0</v>
      </c>
      <c r="BP6" s="46">
        <f>SUMPRODUCT(($I$5:$M$14=AT6)*($CP$5:$CP$14))+'J18'!BP6</f>
        <v>0</v>
      </c>
      <c r="BQ6" s="44">
        <f t="shared" ref="BQ6:BQ18" si="24">SUM(BC6*1000+(BJ6)/100+(BH6)/1000)</f>
        <v>0</v>
      </c>
      <c r="BR6" s="64">
        <f>BQ6+0.0000013</f>
        <v>1.3E-6</v>
      </c>
      <c r="BS6" s="44">
        <f t="shared" ref="BS6:BS14" si="25">A6</f>
        <v>0</v>
      </c>
      <c r="BT6" s="44">
        <f t="shared" ref="BT6:BT14" si="26">N6</f>
        <v>0</v>
      </c>
      <c r="BU6" s="44">
        <f t="shared" ref="BU6:BU14" si="27">IF(G6="",0,IF(G6&gt;H6,3,IF(G6=H6,1,IF(G6&lt;H6,0))))</f>
        <v>0</v>
      </c>
      <c r="BV6" s="44">
        <f t="shared" ref="BV6:BV14" si="28">IF(H6="",0,IF(H6&gt;G6,3,IF(H6=G6,1,IF(H6&lt;G6,0))))</f>
        <v>0</v>
      </c>
      <c r="BW6" s="44">
        <f t="shared" ref="BW6:BW14" si="29">BU6-BS6</f>
        <v>0</v>
      </c>
      <c r="BX6" s="44">
        <f t="shared" ref="BX6:BX14" si="30">BV6-BT6</f>
        <v>0</v>
      </c>
      <c r="BY6" s="44">
        <f t="shared" ref="BY6:BY14" si="31">IF(G6="",0,1)</f>
        <v>0</v>
      </c>
      <c r="BZ6" s="44">
        <f t="shared" ref="BZ6:BZ14" si="32">IF(H6="",0,1)</f>
        <v>0</v>
      </c>
      <c r="CA6" s="44" t="b">
        <f t="shared" ref="CA6:CA14" si="33">IF(G6&lt;&gt;"",IF(G6&gt;H6,1))</f>
        <v>0</v>
      </c>
      <c r="CB6" s="44" t="b">
        <f t="shared" ref="CB6:CB14" si="34">IF(H6&lt;&gt;"",IF(H6&gt;G6,1))</f>
        <v>0</v>
      </c>
      <c r="CC6" s="44" t="b">
        <f t="shared" ref="CC6:CC14" si="35">IF(G6&lt;&gt;"",IF(G6=H6,1))</f>
        <v>0</v>
      </c>
      <c r="CD6" s="44" t="b">
        <f t="shared" ref="CD6:CD14" si="36">IF(H6&lt;&gt;"",IF(H6=G6,1))</f>
        <v>0</v>
      </c>
      <c r="CE6" s="44" t="b">
        <f t="shared" ref="CE6:CE14" si="37">IF(G6&lt;&gt;"",IF(G6&lt;H6,1))</f>
        <v>0</v>
      </c>
      <c r="CF6" s="44" t="b">
        <f t="shared" ref="CF6:CF14" si="38">IF(H6&lt;&gt;"",IF(H6&lt;G6,1))</f>
        <v>0</v>
      </c>
      <c r="CG6" s="44">
        <f t="shared" ref="CG6:CG14" si="39">G6</f>
        <v>0</v>
      </c>
      <c r="CH6" s="44">
        <f t="shared" ref="CH6:CH14" si="40">H6</f>
        <v>0</v>
      </c>
      <c r="CI6" s="44">
        <f t="shared" ref="CI6:CI14" si="41">H6</f>
        <v>0</v>
      </c>
      <c r="CJ6" s="44">
        <f t="shared" ref="CJ6:CJ14" si="42">G6</f>
        <v>0</v>
      </c>
      <c r="CK6" s="44" t="b">
        <f t="shared" ref="CK6:CK14" si="43">IF(G6&lt;&gt;"",IF(G6&gt;H6,1))</f>
        <v>0</v>
      </c>
      <c r="CL6" s="44" t="b">
        <f t="shared" ref="CL6:CL14" si="44">IF(G6&lt;&gt;"",IF(G6=H6,1))</f>
        <v>0</v>
      </c>
      <c r="CM6" s="44" t="b">
        <f t="shared" ref="CM6:CM14" si="45">IF(G6&lt;&gt;"",IF(G6&lt;H6,1))</f>
        <v>0</v>
      </c>
      <c r="CN6" s="44" t="b">
        <f t="shared" ref="CN6:CN14" si="46">IF(H6&lt;&gt;"",IF(H6&gt;G6,1))</f>
        <v>0</v>
      </c>
      <c r="CO6" s="44" t="b">
        <f t="shared" ref="CO6:CO14" si="47">IF(H6&lt;&gt;"",IF(H6=G6,1))</f>
        <v>0</v>
      </c>
      <c r="CP6" s="45" t="b">
        <f t="shared" ref="CP6:CP14" si="48">IF(H6&lt;&gt;"",IF(H6&lt;G6,1))</f>
        <v>0</v>
      </c>
      <c r="CQ6" s="44" t="str">
        <f t="shared" si="16"/>
        <v>Equipe 02</v>
      </c>
      <c r="CR6" s="44">
        <f t="shared" si="17"/>
        <v>0</v>
      </c>
      <c r="CS6" s="44">
        <f t="shared" si="18"/>
        <v>1</v>
      </c>
      <c r="CT6" s="44" t="str">
        <f t="shared" ref="CT6:CT18" si="49">AT6</f>
        <v>Equipe 02</v>
      </c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</row>
    <row r="7" spans="1:153" ht="16.5" customHeight="1" x14ac:dyDescent="0.25">
      <c r="A7" s="72"/>
      <c r="B7" s="118"/>
      <c r="C7" s="118"/>
      <c r="D7" s="118"/>
      <c r="E7" s="118"/>
      <c r="F7" s="118"/>
      <c r="G7" s="20"/>
      <c r="H7" s="20"/>
      <c r="I7" s="118"/>
      <c r="J7" s="118"/>
      <c r="K7" s="118"/>
      <c r="L7" s="118"/>
      <c r="M7" s="118"/>
      <c r="N7" s="71"/>
      <c r="O7" s="113"/>
      <c r="P7" s="114"/>
      <c r="Q7" s="114"/>
      <c r="R7" s="115"/>
      <c r="S7" s="126"/>
      <c r="T7" s="127"/>
      <c r="U7" s="24"/>
      <c r="V7" s="93" t="str">
        <f t="shared" si="0"/>
        <v>Equipe 03</v>
      </c>
      <c r="W7" s="93"/>
      <c r="X7" s="93"/>
      <c r="Y7" s="93"/>
      <c r="Z7" s="94"/>
      <c r="AA7" s="84">
        <f t="shared" si="1"/>
        <v>0</v>
      </c>
      <c r="AB7" s="85" t="str">
        <f t="shared" si="2"/>
        <v>u</v>
      </c>
      <c r="AC7" s="86">
        <f t="shared" ref="AC7:AC18" si="50">IF(CR7=CR6,CS6,CS7)</f>
        <v>1</v>
      </c>
      <c r="AD7" s="87">
        <f t="shared" si="3"/>
        <v>0</v>
      </c>
      <c r="AE7" s="88">
        <f t="shared" si="4"/>
        <v>0</v>
      </c>
      <c r="AF7" s="88">
        <f t="shared" si="5"/>
        <v>0</v>
      </c>
      <c r="AG7" s="88">
        <f t="shared" si="6"/>
        <v>0</v>
      </c>
      <c r="AH7" s="88">
        <f t="shared" si="7"/>
        <v>0</v>
      </c>
      <c r="AI7" s="88">
        <f t="shared" si="8"/>
        <v>0</v>
      </c>
      <c r="AJ7" s="88">
        <f t="shared" si="9"/>
        <v>0</v>
      </c>
      <c r="AK7" s="89">
        <f t="shared" si="10"/>
        <v>0</v>
      </c>
      <c r="AL7" s="90">
        <f t="shared" si="11"/>
        <v>0</v>
      </c>
      <c r="AM7" s="88">
        <f t="shared" si="12"/>
        <v>0</v>
      </c>
      <c r="AN7" s="91">
        <f t="shared" si="19"/>
        <v>0</v>
      </c>
      <c r="AO7" s="84">
        <f t="shared" si="13"/>
        <v>0</v>
      </c>
      <c r="AP7" s="88">
        <f t="shared" si="20"/>
        <v>0</v>
      </c>
      <c r="AQ7" s="88">
        <f t="shared" si="14"/>
        <v>0</v>
      </c>
      <c r="AR7" s="48">
        <v>3</v>
      </c>
      <c r="AS7" s="48">
        <f t="shared" si="21"/>
        <v>3</v>
      </c>
      <c r="AT7" s="155" t="str">
        <f>'J01'!AT7:AX7</f>
        <v>Equipe 03</v>
      </c>
      <c r="AU7" s="156"/>
      <c r="AV7" s="156"/>
      <c r="AW7" s="156"/>
      <c r="AX7" s="157"/>
      <c r="AY7" s="4">
        <f t="shared" si="15"/>
        <v>1</v>
      </c>
      <c r="AZ7" s="16">
        <f>'J18'!AY7-AY7</f>
        <v>0</v>
      </c>
      <c r="BA7" s="5" t="str">
        <f>IF(AY7&gt;'J18'!AY7,'J18'!$BA$20,IF(AY7='J18'!AY7,'J18'!$AZ$20,IF(AY7&lt;'J18'!AY7,'J18'!$AY$20)))</f>
        <v>u</v>
      </c>
      <c r="BB7" s="22">
        <f t="shared" si="22"/>
        <v>3</v>
      </c>
      <c r="BC7" s="16">
        <f>SUMPRODUCT(($B$5:$F$14=AT7)*($BW$5:$BW$14))+SUMPRODUCT(($I$5:$M$14=AT7)*($BX$5:$BX$14))+'J18'!BC7</f>
        <v>0</v>
      </c>
      <c r="BD7" s="16">
        <f>SUMPRODUCT(($B$5:$F$14=AT7)*($BY$5:$BY$14))+SUMPRODUCT(($I$5:$M$14=AT7)*($BZ$5:$BZ$14))+'J18'!BD7</f>
        <v>0</v>
      </c>
      <c r="BE7" s="16">
        <f>SUMPRODUCT(($B$5:$F$14=AT7)*($CA$5:$CA$14))+SUMPRODUCT(($I$5:$M$14=AT7)*($CB$5:$CB$14))+'J18'!BE7</f>
        <v>0</v>
      </c>
      <c r="BF7" s="16">
        <f>SUMPRODUCT(($B$5:$F$14=AT7)*($CC$5:$CC$14))+SUMPRODUCT(($I$5:$M$14=AT7)*($CD$5:$CD$14))+'J18'!BF7</f>
        <v>0</v>
      </c>
      <c r="BG7" s="16">
        <f>SUMPRODUCT(($B$5:$F$14=AT7)*($CE$5:$CE$14))+SUMPRODUCT(($I$5:$M$14=AT7)*($CF$5:$CF$14))+'J18'!BG7</f>
        <v>0</v>
      </c>
      <c r="BH7" s="16">
        <f>SUMPRODUCT(($B$5:$F$14=AT7)*($CG$5:$CG$14))+SUMPRODUCT(($I$5:$M$14=AT7)*($CH$5:$CH$14))+'J18'!BH7</f>
        <v>0</v>
      </c>
      <c r="BI7" s="16">
        <f>SUMPRODUCT(($B$5:$F$14=AT7)*($CI$5:$CI$14))+SUMPRODUCT(($I$5:$M$14=AT7)*($CJ$5:$CJ$14))+'J18'!BI7</f>
        <v>0</v>
      </c>
      <c r="BJ7" s="6">
        <f t="shared" si="23"/>
        <v>0</v>
      </c>
      <c r="BK7" s="16">
        <f>SUMPRODUCT(($B$5:$F$14=AT7)*($CK$5:$CK$14))+'J18'!BK7</f>
        <v>0</v>
      </c>
      <c r="BL7" s="16">
        <f>SUMPRODUCT(($B$5:$F$14=AT7)*($CL$5:$CL$14))+'J18'!BL7</f>
        <v>0</v>
      </c>
      <c r="BM7" s="16">
        <f>SUMPRODUCT(($B$5:$F$14=AT7)*($CM$5:$CM$14))+'J18'!BM7</f>
        <v>0</v>
      </c>
      <c r="BN7" s="16">
        <f>SUMPRODUCT(($I$5:$M$14=AT7)*($CN$5:$CN$14))+'J18'!BN7</f>
        <v>0</v>
      </c>
      <c r="BO7" s="16">
        <f>SUMPRODUCT(($I$5:$M$14=AT7)*($CO$5:$CO$14))+'J18'!BO7</f>
        <v>0</v>
      </c>
      <c r="BP7" s="46">
        <f>SUMPRODUCT(($I$5:$M$14=AT7)*($CP$5:$CP$14))+'J18'!BP7</f>
        <v>0</v>
      </c>
      <c r="BQ7" s="44">
        <f t="shared" si="24"/>
        <v>0</v>
      </c>
      <c r="BR7" s="64">
        <f>BQ7+0.0000012</f>
        <v>1.1999999999999999E-6</v>
      </c>
      <c r="BS7" s="44">
        <f t="shared" si="25"/>
        <v>0</v>
      </c>
      <c r="BT7" s="44">
        <f t="shared" si="26"/>
        <v>0</v>
      </c>
      <c r="BU7" s="44">
        <f t="shared" si="27"/>
        <v>0</v>
      </c>
      <c r="BV7" s="44">
        <f t="shared" si="28"/>
        <v>0</v>
      </c>
      <c r="BW7" s="44">
        <f t="shared" si="29"/>
        <v>0</v>
      </c>
      <c r="BX7" s="44">
        <f t="shared" si="30"/>
        <v>0</v>
      </c>
      <c r="BY7" s="44">
        <f t="shared" si="31"/>
        <v>0</v>
      </c>
      <c r="BZ7" s="44">
        <f t="shared" si="32"/>
        <v>0</v>
      </c>
      <c r="CA7" s="44" t="b">
        <f t="shared" si="33"/>
        <v>0</v>
      </c>
      <c r="CB7" s="44" t="b">
        <f t="shared" si="34"/>
        <v>0</v>
      </c>
      <c r="CC7" s="44" t="b">
        <f t="shared" si="35"/>
        <v>0</v>
      </c>
      <c r="CD7" s="44" t="b">
        <f t="shared" si="36"/>
        <v>0</v>
      </c>
      <c r="CE7" s="44" t="b">
        <f t="shared" si="37"/>
        <v>0</v>
      </c>
      <c r="CF7" s="44" t="b">
        <f t="shared" si="38"/>
        <v>0</v>
      </c>
      <c r="CG7" s="44">
        <f t="shared" si="39"/>
        <v>0</v>
      </c>
      <c r="CH7" s="44">
        <f t="shared" si="40"/>
        <v>0</v>
      </c>
      <c r="CI7" s="44">
        <f t="shared" si="41"/>
        <v>0</v>
      </c>
      <c r="CJ7" s="44">
        <f t="shared" si="42"/>
        <v>0</v>
      </c>
      <c r="CK7" s="44" t="b">
        <f t="shared" si="43"/>
        <v>0</v>
      </c>
      <c r="CL7" s="44" t="b">
        <f t="shared" si="44"/>
        <v>0</v>
      </c>
      <c r="CM7" s="44" t="b">
        <f t="shared" si="45"/>
        <v>0</v>
      </c>
      <c r="CN7" s="44" t="b">
        <f t="shared" si="46"/>
        <v>0</v>
      </c>
      <c r="CO7" s="44" t="b">
        <f t="shared" si="47"/>
        <v>0</v>
      </c>
      <c r="CP7" s="45" t="b">
        <f t="shared" si="48"/>
        <v>0</v>
      </c>
      <c r="CQ7" s="44" t="str">
        <f t="shared" si="16"/>
        <v>Equipe 03</v>
      </c>
      <c r="CR7" s="44">
        <f t="shared" si="17"/>
        <v>0</v>
      </c>
      <c r="CS7" s="44">
        <f t="shared" si="18"/>
        <v>1</v>
      </c>
      <c r="CT7" s="44" t="str">
        <f t="shared" si="49"/>
        <v>Equipe 03</v>
      </c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</row>
    <row r="8" spans="1:153" ht="16.5" customHeight="1" x14ac:dyDescent="0.25">
      <c r="A8" s="72"/>
      <c r="B8" s="118"/>
      <c r="C8" s="118"/>
      <c r="D8" s="118"/>
      <c r="E8" s="118"/>
      <c r="F8" s="118"/>
      <c r="G8" s="20"/>
      <c r="H8" s="20"/>
      <c r="I8" s="118"/>
      <c r="J8" s="118"/>
      <c r="K8" s="118"/>
      <c r="L8" s="118"/>
      <c r="M8" s="118"/>
      <c r="N8" s="71"/>
      <c r="O8" s="113"/>
      <c r="P8" s="114"/>
      <c r="Q8" s="114"/>
      <c r="R8" s="115"/>
      <c r="S8" s="126"/>
      <c r="T8" s="127"/>
      <c r="U8" s="24"/>
      <c r="V8" s="93" t="str">
        <f t="shared" si="0"/>
        <v>Equipe 04</v>
      </c>
      <c r="W8" s="93"/>
      <c r="X8" s="93"/>
      <c r="Y8" s="93"/>
      <c r="Z8" s="94"/>
      <c r="AA8" s="84">
        <f t="shared" si="1"/>
        <v>0</v>
      </c>
      <c r="AB8" s="85" t="str">
        <f t="shared" si="2"/>
        <v>u</v>
      </c>
      <c r="AC8" s="86">
        <f t="shared" si="50"/>
        <v>1</v>
      </c>
      <c r="AD8" s="87">
        <f t="shared" si="3"/>
        <v>0</v>
      </c>
      <c r="AE8" s="88">
        <f t="shared" si="4"/>
        <v>0</v>
      </c>
      <c r="AF8" s="88">
        <f t="shared" si="5"/>
        <v>0</v>
      </c>
      <c r="AG8" s="88">
        <f t="shared" si="6"/>
        <v>0</v>
      </c>
      <c r="AH8" s="88">
        <f t="shared" si="7"/>
        <v>0</v>
      </c>
      <c r="AI8" s="88">
        <f t="shared" si="8"/>
        <v>0</v>
      </c>
      <c r="AJ8" s="88">
        <f t="shared" si="9"/>
        <v>0</v>
      </c>
      <c r="AK8" s="89">
        <f t="shared" si="10"/>
        <v>0</v>
      </c>
      <c r="AL8" s="90">
        <f t="shared" si="11"/>
        <v>0</v>
      </c>
      <c r="AM8" s="88">
        <f t="shared" si="12"/>
        <v>0</v>
      </c>
      <c r="AN8" s="91">
        <f t="shared" si="19"/>
        <v>0</v>
      </c>
      <c r="AO8" s="84">
        <f t="shared" si="13"/>
        <v>0</v>
      </c>
      <c r="AP8" s="88">
        <f t="shared" si="20"/>
        <v>0</v>
      </c>
      <c r="AQ8" s="88">
        <f t="shared" si="14"/>
        <v>0</v>
      </c>
      <c r="AR8" s="48">
        <v>4</v>
      </c>
      <c r="AS8" s="48">
        <f t="shared" si="21"/>
        <v>4</v>
      </c>
      <c r="AT8" s="155" t="str">
        <f>'J01'!AT8:AX8</f>
        <v>Equipe 04</v>
      </c>
      <c r="AU8" s="156"/>
      <c r="AV8" s="156"/>
      <c r="AW8" s="156"/>
      <c r="AX8" s="157"/>
      <c r="AY8" s="4">
        <f t="shared" si="15"/>
        <v>1</v>
      </c>
      <c r="AZ8" s="16">
        <f>'J18'!AY8-AY8</f>
        <v>0</v>
      </c>
      <c r="BA8" s="5" t="str">
        <f>IF(AY8&gt;'J18'!AY8,'J18'!$BA$20,IF(AY8='J18'!AY8,'J18'!$AZ$20,IF(AY8&lt;'J18'!AY8,'J18'!$AY$20)))</f>
        <v>u</v>
      </c>
      <c r="BB8" s="22">
        <f t="shared" si="22"/>
        <v>4</v>
      </c>
      <c r="BC8" s="16">
        <f>SUMPRODUCT(($B$5:$F$14=AT8)*($BW$5:$BW$14))+SUMPRODUCT(($I$5:$M$14=AT8)*($BX$5:$BX$14))+'J18'!BC8</f>
        <v>0</v>
      </c>
      <c r="BD8" s="16">
        <f>SUMPRODUCT(($B$5:$F$14=AT8)*($BY$5:$BY$14))+SUMPRODUCT(($I$5:$M$14=AT8)*($BZ$5:$BZ$14))+'J18'!BD8</f>
        <v>0</v>
      </c>
      <c r="BE8" s="16">
        <f>SUMPRODUCT(($B$5:$F$14=AT8)*($CA$5:$CA$14))+SUMPRODUCT(($I$5:$M$14=AT8)*($CB$5:$CB$14))+'J18'!BE8</f>
        <v>0</v>
      </c>
      <c r="BF8" s="16">
        <f>SUMPRODUCT(($B$5:$F$14=AT8)*($CC$5:$CC$14))+SUMPRODUCT(($I$5:$M$14=AT8)*($CD$5:$CD$14))+'J18'!BF8</f>
        <v>0</v>
      </c>
      <c r="BG8" s="16">
        <f>SUMPRODUCT(($B$5:$F$14=AT8)*($CE$5:$CE$14))+SUMPRODUCT(($I$5:$M$14=AT8)*($CF$5:$CF$14))+'J18'!BG8</f>
        <v>0</v>
      </c>
      <c r="BH8" s="16">
        <f>SUMPRODUCT(($B$5:$F$14=AT8)*($CG$5:$CG$14))+SUMPRODUCT(($I$5:$M$14=AT8)*($CH$5:$CH$14))+'J18'!BH8</f>
        <v>0</v>
      </c>
      <c r="BI8" s="16">
        <f>SUMPRODUCT(($B$5:$F$14=AT8)*($CI$5:$CI$14))+SUMPRODUCT(($I$5:$M$14=AT8)*($CJ$5:$CJ$14))+'J18'!BI8</f>
        <v>0</v>
      </c>
      <c r="BJ8" s="6">
        <f t="shared" si="23"/>
        <v>0</v>
      </c>
      <c r="BK8" s="16">
        <f>SUMPRODUCT(($B$5:$F$14=AT8)*($CK$5:$CK$14))+'J18'!BK8</f>
        <v>0</v>
      </c>
      <c r="BL8" s="16">
        <f>SUMPRODUCT(($B$5:$F$14=AT8)*($CL$5:$CL$14))+'J18'!BL8</f>
        <v>0</v>
      </c>
      <c r="BM8" s="16">
        <f>SUMPRODUCT(($B$5:$F$14=AT8)*($CM$5:$CM$14))+'J18'!BM8</f>
        <v>0</v>
      </c>
      <c r="BN8" s="16">
        <f>SUMPRODUCT(($I$5:$M$14=AT8)*($CN$5:$CN$14))+'J18'!BN8</f>
        <v>0</v>
      </c>
      <c r="BO8" s="16">
        <f>SUMPRODUCT(($I$5:$M$14=AT8)*($CO$5:$CO$14))+'J18'!BO8</f>
        <v>0</v>
      </c>
      <c r="BP8" s="46">
        <f>SUMPRODUCT(($I$5:$M$14=AT8)*($CP$5:$CP$14))+'J18'!BP8</f>
        <v>0</v>
      </c>
      <c r="BQ8" s="44">
        <f t="shared" si="24"/>
        <v>0</v>
      </c>
      <c r="BR8" s="64">
        <f>BQ8+0.0000011</f>
        <v>1.1000000000000001E-6</v>
      </c>
      <c r="BS8" s="44">
        <f t="shared" si="25"/>
        <v>0</v>
      </c>
      <c r="BT8" s="44">
        <f t="shared" si="26"/>
        <v>0</v>
      </c>
      <c r="BU8" s="44">
        <f t="shared" si="27"/>
        <v>0</v>
      </c>
      <c r="BV8" s="44">
        <f t="shared" si="28"/>
        <v>0</v>
      </c>
      <c r="BW8" s="44">
        <f t="shared" si="29"/>
        <v>0</v>
      </c>
      <c r="BX8" s="44">
        <f t="shared" si="30"/>
        <v>0</v>
      </c>
      <c r="BY8" s="44">
        <f t="shared" si="31"/>
        <v>0</v>
      </c>
      <c r="BZ8" s="44">
        <f t="shared" si="32"/>
        <v>0</v>
      </c>
      <c r="CA8" s="44" t="b">
        <f t="shared" si="33"/>
        <v>0</v>
      </c>
      <c r="CB8" s="44" t="b">
        <f t="shared" si="34"/>
        <v>0</v>
      </c>
      <c r="CC8" s="44" t="b">
        <f t="shared" si="35"/>
        <v>0</v>
      </c>
      <c r="CD8" s="44" t="b">
        <f t="shared" si="36"/>
        <v>0</v>
      </c>
      <c r="CE8" s="44" t="b">
        <f t="shared" si="37"/>
        <v>0</v>
      </c>
      <c r="CF8" s="44" t="b">
        <f t="shared" si="38"/>
        <v>0</v>
      </c>
      <c r="CG8" s="44">
        <f t="shared" si="39"/>
        <v>0</v>
      </c>
      <c r="CH8" s="44">
        <f t="shared" si="40"/>
        <v>0</v>
      </c>
      <c r="CI8" s="44">
        <f t="shared" si="41"/>
        <v>0</v>
      </c>
      <c r="CJ8" s="44">
        <f t="shared" si="42"/>
        <v>0</v>
      </c>
      <c r="CK8" s="44" t="b">
        <f t="shared" si="43"/>
        <v>0</v>
      </c>
      <c r="CL8" s="44" t="b">
        <f t="shared" si="44"/>
        <v>0</v>
      </c>
      <c r="CM8" s="44" t="b">
        <f t="shared" si="45"/>
        <v>0</v>
      </c>
      <c r="CN8" s="44" t="b">
        <f t="shared" si="46"/>
        <v>0</v>
      </c>
      <c r="CO8" s="44" t="b">
        <f t="shared" si="47"/>
        <v>0</v>
      </c>
      <c r="CP8" s="45" t="b">
        <f t="shared" si="48"/>
        <v>0</v>
      </c>
      <c r="CQ8" s="44" t="str">
        <f t="shared" si="16"/>
        <v>Equipe 04</v>
      </c>
      <c r="CR8" s="44">
        <f t="shared" si="17"/>
        <v>0</v>
      </c>
      <c r="CS8" s="44">
        <f t="shared" si="18"/>
        <v>1</v>
      </c>
      <c r="CT8" s="44" t="str">
        <f t="shared" si="49"/>
        <v>Equipe 04</v>
      </c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</row>
    <row r="9" spans="1:153" ht="16.5" customHeight="1" x14ac:dyDescent="0.25">
      <c r="A9" s="72"/>
      <c r="B9" s="118"/>
      <c r="C9" s="118"/>
      <c r="D9" s="118"/>
      <c r="E9" s="118"/>
      <c r="F9" s="118"/>
      <c r="G9" s="20"/>
      <c r="H9" s="20"/>
      <c r="I9" s="118"/>
      <c r="J9" s="118"/>
      <c r="K9" s="118"/>
      <c r="L9" s="118"/>
      <c r="M9" s="118"/>
      <c r="N9" s="71"/>
      <c r="O9" s="113"/>
      <c r="P9" s="114"/>
      <c r="Q9" s="114"/>
      <c r="R9" s="115"/>
      <c r="S9" s="126"/>
      <c r="T9" s="127"/>
      <c r="U9" s="24"/>
      <c r="V9" s="93" t="str">
        <f t="shared" si="0"/>
        <v>Equipe 05</v>
      </c>
      <c r="W9" s="93"/>
      <c r="X9" s="93"/>
      <c r="Y9" s="93"/>
      <c r="Z9" s="94"/>
      <c r="AA9" s="84">
        <f t="shared" si="1"/>
        <v>0</v>
      </c>
      <c r="AB9" s="85" t="str">
        <f t="shared" si="2"/>
        <v>u</v>
      </c>
      <c r="AC9" s="86">
        <f t="shared" si="50"/>
        <v>1</v>
      </c>
      <c r="AD9" s="87">
        <f t="shared" si="3"/>
        <v>0</v>
      </c>
      <c r="AE9" s="88">
        <f t="shared" si="4"/>
        <v>0</v>
      </c>
      <c r="AF9" s="88">
        <f t="shared" si="5"/>
        <v>0</v>
      </c>
      <c r="AG9" s="88">
        <f t="shared" si="6"/>
        <v>0</v>
      </c>
      <c r="AH9" s="88">
        <f t="shared" si="7"/>
        <v>0</v>
      </c>
      <c r="AI9" s="88">
        <f t="shared" si="8"/>
        <v>0</v>
      </c>
      <c r="AJ9" s="88">
        <f t="shared" si="9"/>
        <v>0</v>
      </c>
      <c r="AK9" s="89">
        <f t="shared" si="10"/>
        <v>0</v>
      </c>
      <c r="AL9" s="90">
        <f t="shared" si="11"/>
        <v>0</v>
      </c>
      <c r="AM9" s="88">
        <f t="shared" si="12"/>
        <v>0</v>
      </c>
      <c r="AN9" s="91">
        <f t="shared" si="19"/>
        <v>0</v>
      </c>
      <c r="AO9" s="84">
        <f t="shared" si="13"/>
        <v>0</v>
      </c>
      <c r="AP9" s="88">
        <f t="shared" si="20"/>
        <v>0</v>
      </c>
      <c r="AQ9" s="88">
        <f t="shared" si="14"/>
        <v>0</v>
      </c>
      <c r="AR9" s="48">
        <v>5</v>
      </c>
      <c r="AS9" s="48">
        <f t="shared" si="21"/>
        <v>5</v>
      </c>
      <c r="AT9" s="155" t="str">
        <f>'J01'!AT9:AX9</f>
        <v>Equipe 05</v>
      </c>
      <c r="AU9" s="156"/>
      <c r="AV9" s="156"/>
      <c r="AW9" s="156"/>
      <c r="AX9" s="157"/>
      <c r="AY9" s="4">
        <f t="shared" si="15"/>
        <v>1</v>
      </c>
      <c r="AZ9" s="16">
        <f>'J18'!AY9-AY9</f>
        <v>0</v>
      </c>
      <c r="BA9" s="5" t="str">
        <f>IF(AY9&gt;'J18'!AY9,'J18'!$BA$20,IF(AY9='J18'!AY9,'J18'!$AZ$20,IF(AY9&lt;'J18'!AY9,'J18'!$AY$20)))</f>
        <v>u</v>
      </c>
      <c r="BB9" s="22">
        <f t="shared" si="22"/>
        <v>5</v>
      </c>
      <c r="BC9" s="16">
        <f>SUMPRODUCT(($B$5:$F$14=AT9)*($BW$5:$BW$14))+SUMPRODUCT(($I$5:$M$14=AT9)*($BX$5:$BX$14))+'J18'!BC9</f>
        <v>0</v>
      </c>
      <c r="BD9" s="16">
        <f>SUMPRODUCT(($B$5:$F$14=AT9)*($BY$5:$BY$14))+SUMPRODUCT(($I$5:$M$14=AT9)*($BZ$5:$BZ$14))+'J18'!BD9</f>
        <v>0</v>
      </c>
      <c r="BE9" s="16">
        <f>SUMPRODUCT(($B$5:$F$14=AT9)*($CA$5:$CA$14))+SUMPRODUCT(($I$5:$M$14=AT9)*($CB$5:$CB$14))+'J18'!BE9</f>
        <v>0</v>
      </c>
      <c r="BF9" s="16">
        <f>SUMPRODUCT(($B$5:$F$14=AT9)*($CC$5:$CC$14))+SUMPRODUCT(($I$5:$M$14=AT9)*($CD$5:$CD$14))+'J18'!BF9</f>
        <v>0</v>
      </c>
      <c r="BG9" s="16">
        <f>SUMPRODUCT(($B$5:$F$14=AT9)*($CE$5:$CE$14))+SUMPRODUCT(($I$5:$M$14=AT9)*($CF$5:$CF$14))+'J18'!BG9</f>
        <v>0</v>
      </c>
      <c r="BH9" s="16">
        <f>SUMPRODUCT(($B$5:$F$14=AT9)*($CG$5:$CG$14))+SUMPRODUCT(($I$5:$M$14=AT9)*($CH$5:$CH$14))+'J18'!BH9</f>
        <v>0</v>
      </c>
      <c r="BI9" s="16">
        <f>SUMPRODUCT(($B$5:$F$14=AT9)*($CI$5:$CI$14))+SUMPRODUCT(($I$5:$M$14=AT9)*($CJ$5:$CJ$14))+'J18'!BI9</f>
        <v>0</v>
      </c>
      <c r="BJ9" s="6">
        <f t="shared" si="23"/>
        <v>0</v>
      </c>
      <c r="BK9" s="16">
        <f>SUMPRODUCT(($B$5:$F$14=AT9)*($CK$5:$CK$14))+'J18'!BK9</f>
        <v>0</v>
      </c>
      <c r="BL9" s="16">
        <f>SUMPRODUCT(($B$5:$F$14=AT9)*($CL$5:$CL$14))+'J18'!BL9</f>
        <v>0</v>
      </c>
      <c r="BM9" s="16">
        <f>SUMPRODUCT(($B$5:$F$14=AT9)*($CM$5:$CM$14))+'J18'!BM9</f>
        <v>0</v>
      </c>
      <c r="BN9" s="16">
        <f>SUMPRODUCT(($I$5:$M$14=AT9)*($CN$5:$CN$14))+'J18'!BN9</f>
        <v>0</v>
      </c>
      <c r="BO9" s="16">
        <f>SUMPRODUCT(($I$5:$M$14=AT9)*($CO$5:$CO$14))+'J18'!BO9</f>
        <v>0</v>
      </c>
      <c r="BP9" s="46">
        <f>SUMPRODUCT(($I$5:$M$14=AT9)*($CP$5:$CP$14))+'J18'!BP9</f>
        <v>0</v>
      </c>
      <c r="BQ9" s="44">
        <f t="shared" si="24"/>
        <v>0</v>
      </c>
      <c r="BR9" s="64">
        <f>BQ9+0.000001</f>
        <v>9.9999999999999995E-7</v>
      </c>
      <c r="BS9" s="44">
        <f t="shared" si="25"/>
        <v>0</v>
      </c>
      <c r="BT9" s="44">
        <f t="shared" si="26"/>
        <v>0</v>
      </c>
      <c r="BU9" s="44">
        <f t="shared" si="27"/>
        <v>0</v>
      </c>
      <c r="BV9" s="44">
        <f t="shared" si="28"/>
        <v>0</v>
      </c>
      <c r="BW9" s="44">
        <f t="shared" si="29"/>
        <v>0</v>
      </c>
      <c r="BX9" s="44">
        <f t="shared" si="30"/>
        <v>0</v>
      </c>
      <c r="BY9" s="44">
        <f t="shared" si="31"/>
        <v>0</v>
      </c>
      <c r="BZ9" s="44">
        <f t="shared" si="32"/>
        <v>0</v>
      </c>
      <c r="CA9" s="44" t="b">
        <f t="shared" si="33"/>
        <v>0</v>
      </c>
      <c r="CB9" s="44" t="b">
        <f t="shared" si="34"/>
        <v>0</v>
      </c>
      <c r="CC9" s="44" t="b">
        <f t="shared" si="35"/>
        <v>0</v>
      </c>
      <c r="CD9" s="44" t="b">
        <f t="shared" si="36"/>
        <v>0</v>
      </c>
      <c r="CE9" s="44" t="b">
        <f t="shared" si="37"/>
        <v>0</v>
      </c>
      <c r="CF9" s="44" t="b">
        <f t="shared" si="38"/>
        <v>0</v>
      </c>
      <c r="CG9" s="44">
        <f t="shared" si="39"/>
        <v>0</v>
      </c>
      <c r="CH9" s="44">
        <f t="shared" si="40"/>
        <v>0</v>
      </c>
      <c r="CI9" s="44">
        <f t="shared" si="41"/>
        <v>0</v>
      </c>
      <c r="CJ9" s="44">
        <f t="shared" si="42"/>
        <v>0</v>
      </c>
      <c r="CK9" s="44" t="b">
        <f t="shared" si="43"/>
        <v>0</v>
      </c>
      <c r="CL9" s="44" t="b">
        <f t="shared" si="44"/>
        <v>0</v>
      </c>
      <c r="CM9" s="44" t="b">
        <f t="shared" si="45"/>
        <v>0</v>
      </c>
      <c r="CN9" s="44" t="b">
        <f t="shared" si="46"/>
        <v>0</v>
      </c>
      <c r="CO9" s="44" t="b">
        <f t="shared" si="47"/>
        <v>0</v>
      </c>
      <c r="CP9" s="45" t="b">
        <f t="shared" si="48"/>
        <v>0</v>
      </c>
      <c r="CQ9" s="44" t="str">
        <f t="shared" si="16"/>
        <v>Equipe 05</v>
      </c>
      <c r="CR9" s="44">
        <f t="shared" si="17"/>
        <v>0</v>
      </c>
      <c r="CS9" s="44">
        <f t="shared" si="18"/>
        <v>1</v>
      </c>
      <c r="CT9" s="44" t="str">
        <f t="shared" si="49"/>
        <v>Equipe 05</v>
      </c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</row>
    <row r="10" spans="1:153" ht="16.5" customHeight="1" x14ac:dyDescent="0.25">
      <c r="A10" s="72"/>
      <c r="B10" s="118"/>
      <c r="C10" s="118"/>
      <c r="D10" s="118"/>
      <c r="E10" s="118"/>
      <c r="F10" s="118"/>
      <c r="G10" s="20"/>
      <c r="H10" s="20"/>
      <c r="I10" s="118"/>
      <c r="J10" s="118"/>
      <c r="K10" s="118"/>
      <c r="L10" s="118"/>
      <c r="M10" s="118"/>
      <c r="N10" s="71"/>
      <c r="O10" s="113"/>
      <c r="P10" s="114"/>
      <c r="Q10" s="114"/>
      <c r="R10" s="115"/>
      <c r="S10" s="126"/>
      <c r="T10" s="127"/>
      <c r="U10" s="24"/>
      <c r="V10" s="93" t="str">
        <f t="shared" si="0"/>
        <v>Equipe 06</v>
      </c>
      <c r="W10" s="93"/>
      <c r="X10" s="93"/>
      <c r="Y10" s="93"/>
      <c r="Z10" s="94"/>
      <c r="AA10" s="84">
        <f t="shared" si="1"/>
        <v>0</v>
      </c>
      <c r="AB10" s="85" t="str">
        <f t="shared" si="2"/>
        <v>u</v>
      </c>
      <c r="AC10" s="86">
        <f t="shared" si="50"/>
        <v>1</v>
      </c>
      <c r="AD10" s="87">
        <f t="shared" si="3"/>
        <v>0</v>
      </c>
      <c r="AE10" s="88">
        <f t="shared" si="4"/>
        <v>0</v>
      </c>
      <c r="AF10" s="88">
        <f t="shared" si="5"/>
        <v>0</v>
      </c>
      <c r="AG10" s="88">
        <f t="shared" si="6"/>
        <v>0</v>
      </c>
      <c r="AH10" s="88">
        <f t="shared" si="7"/>
        <v>0</v>
      </c>
      <c r="AI10" s="88">
        <f t="shared" si="8"/>
        <v>0</v>
      </c>
      <c r="AJ10" s="88">
        <f t="shared" si="9"/>
        <v>0</v>
      </c>
      <c r="AK10" s="89">
        <f t="shared" si="10"/>
        <v>0</v>
      </c>
      <c r="AL10" s="90">
        <f t="shared" si="11"/>
        <v>0</v>
      </c>
      <c r="AM10" s="88">
        <f t="shared" si="12"/>
        <v>0</v>
      </c>
      <c r="AN10" s="91">
        <f t="shared" si="19"/>
        <v>0</v>
      </c>
      <c r="AO10" s="84">
        <f t="shared" si="13"/>
        <v>0</v>
      </c>
      <c r="AP10" s="88">
        <f t="shared" si="20"/>
        <v>0</v>
      </c>
      <c r="AQ10" s="88">
        <f t="shared" si="14"/>
        <v>0</v>
      </c>
      <c r="AR10" s="48">
        <v>6</v>
      </c>
      <c r="AS10" s="48">
        <f t="shared" si="21"/>
        <v>6</v>
      </c>
      <c r="AT10" s="155" t="str">
        <f>'J01'!AT10:AX10</f>
        <v>Equipe 06</v>
      </c>
      <c r="AU10" s="156"/>
      <c r="AV10" s="156"/>
      <c r="AW10" s="156"/>
      <c r="AX10" s="157"/>
      <c r="AY10" s="4">
        <f t="shared" si="15"/>
        <v>1</v>
      </c>
      <c r="AZ10" s="16">
        <f>'J18'!AY10-AY10</f>
        <v>0</v>
      </c>
      <c r="BA10" s="5" t="str">
        <f>IF(AY10&gt;'J18'!AY10,'J18'!$BA$20,IF(AY10='J18'!AY10,'J18'!$AZ$20,IF(AY10&lt;'J18'!AY10,'J18'!$AY$20)))</f>
        <v>u</v>
      </c>
      <c r="BB10" s="22">
        <f t="shared" si="22"/>
        <v>6</v>
      </c>
      <c r="BC10" s="16">
        <f>SUMPRODUCT(($B$5:$F$14=AT10)*($BW$5:$BW$14))+SUMPRODUCT(($I$5:$M$14=AT10)*($BX$5:$BX$14))+'J18'!BC10</f>
        <v>0</v>
      </c>
      <c r="BD10" s="16">
        <f>SUMPRODUCT(($B$5:$F$14=AT10)*($BY$5:$BY$14))+SUMPRODUCT(($I$5:$M$14=AT10)*($BZ$5:$BZ$14))+'J18'!BD10</f>
        <v>0</v>
      </c>
      <c r="BE10" s="16">
        <f>SUMPRODUCT(($B$5:$F$14=AT10)*($CA$5:$CA$14))+SUMPRODUCT(($I$5:$M$14=AT10)*($CB$5:$CB$14))+'J18'!BE10</f>
        <v>0</v>
      </c>
      <c r="BF10" s="16">
        <f>SUMPRODUCT(($B$5:$F$14=AT10)*($CC$5:$CC$14))+SUMPRODUCT(($I$5:$M$14=AT10)*($CD$5:$CD$14))+'J18'!BF10</f>
        <v>0</v>
      </c>
      <c r="BG10" s="16">
        <f>SUMPRODUCT(($B$5:$F$14=AT10)*($CE$5:$CE$14))+SUMPRODUCT(($I$5:$M$14=AT10)*($CF$5:$CF$14))+'J18'!BG10</f>
        <v>0</v>
      </c>
      <c r="BH10" s="16">
        <f>SUMPRODUCT(($B$5:$F$14=AT10)*($CG$5:$CG$14))+SUMPRODUCT(($I$5:$M$14=AT10)*($CH$5:$CH$14))+'J18'!BH10</f>
        <v>0</v>
      </c>
      <c r="BI10" s="16">
        <f>SUMPRODUCT(($B$5:$F$14=AT10)*($CI$5:$CI$14))+SUMPRODUCT(($I$5:$M$14=AT10)*($CJ$5:$CJ$14))+'J18'!BI10</f>
        <v>0</v>
      </c>
      <c r="BJ10" s="6">
        <f t="shared" si="23"/>
        <v>0</v>
      </c>
      <c r="BK10" s="16">
        <f>SUMPRODUCT(($B$5:$F$14=AT10)*($CK$5:$CK$14))+'J18'!BK10</f>
        <v>0</v>
      </c>
      <c r="BL10" s="16">
        <f>SUMPRODUCT(($B$5:$F$14=AT10)*($CL$5:$CL$14))+'J18'!BL10</f>
        <v>0</v>
      </c>
      <c r="BM10" s="16">
        <f>SUMPRODUCT(($B$5:$F$14=AT10)*($CM$5:$CM$14))+'J18'!BM10</f>
        <v>0</v>
      </c>
      <c r="BN10" s="16">
        <f>SUMPRODUCT(($I$5:$M$14=AT10)*($CN$5:$CN$14))+'J18'!BN10</f>
        <v>0</v>
      </c>
      <c r="BO10" s="16">
        <f>SUMPRODUCT(($I$5:$M$14=AT10)*($CO$5:$CO$14))+'J18'!BO10</f>
        <v>0</v>
      </c>
      <c r="BP10" s="46">
        <f>SUMPRODUCT(($I$5:$M$14=AT10)*($CP$5:$CP$14))+'J18'!BP10</f>
        <v>0</v>
      </c>
      <c r="BQ10" s="44">
        <f t="shared" si="24"/>
        <v>0</v>
      </c>
      <c r="BR10" s="64">
        <f>BQ10+0.0000009</f>
        <v>8.9999999999999996E-7</v>
      </c>
      <c r="BS10" s="44">
        <f t="shared" si="25"/>
        <v>0</v>
      </c>
      <c r="BT10" s="44">
        <f t="shared" si="26"/>
        <v>0</v>
      </c>
      <c r="BU10" s="44">
        <f t="shared" si="27"/>
        <v>0</v>
      </c>
      <c r="BV10" s="44">
        <f t="shared" si="28"/>
        <v>0</v>
      </c>
      <c r="BW10" s="44">
        <f t="shared" si="29"/>
        <v>0</v>
      </c>
      <c r="BX10" s="44">
        <f t="shared" si="30"/>
        <v>0</v>
      </c>
      <c r="BY10" s="44">
        <f t="shared" si="31"/>
        <v>0</v>
      </c>
      <c r="BZ10" s="44">
        <f t="shared" si="32"/>
        <v>0</v>
      </c>
      <c r="CA10" s="44" t="b">
        <f t="shared" si="33"/>
        <v>0</v>
      </c>
      <c r="CB10" s="44" t="b">
        <f t="shared" si="34"/>
        <v>0</v>
      </c>
      <c r="CC10" s="44" t="b">
        <f t="shared" si="35"/>
        <v>0</v>
      </c>
      <c r="CD10" s="44" t="b">
        <f t="shared" si="36"/>
        <v>0</v>
      </c>
      <c r="CE10" s="44" t="b">
        <f t="shared" si="37"/>
        <v>0</v>
      </c>
      <c r="CF10" s="44" t="b">
        <f t="shared" si="38"/>
        <v>0</v>
      </c>
      <c r="CG10" s="44">
        <f t="shared" si="39"/>
        <v>0</v>
      </c>
      <c r="CH10" s="44">
        <f t="shared" si="40"/>
        <v>0</v>
      </c>
      <c r="CI10" s="44">
        <f t="shared" si="41"/>
        <v>0</v>
      </c>
      <c r="CJ10" s="44">
        <f t="shared" si="42"/>
        <v>0</v>
      </c>
      <c r="CK10" s="44" t="b">
        <f t="shared" si="43"/>
        <v>0</v>
      </c>
      <c r="CL10" s="44" t="b">
        <f t="shared" si="44"/>
        <v>0</v>
      </c>
      <c r="CM10" s="44" t="b">
        <f t="shared" si="45"/>
        <v>0</v>
      </c>
      <c r="CN10" s="44" t="b">
        <f t="shared" si="46"/>
        <v>0</v>
      </c>
      <c r="CO10" s="44" t="b">
        <f t="shared" si="47"/>
        <v>0</v>
      </c>
      <c r="CP10" s="45" t="b">
        <f t="shared" si="48"/>
        <v>0</v>
      </c>
      <c r="CQ10" s="44" t="str">
        <f t="shared" si="16"/>
        <v>Equipe 06</v>
      </c>
      <c r="CR10" s="44">
        <f t="shared" si="17"/>
        <v>0</v>
      </c>
      <c r="CS10" s="44">
        <f t="shared" si="18"/>
        <v>1</v>
      </c>
      <c r="CT10" s="44" t="str">
        <f t="shared" si="49"/>
        <v>Equipe 06</v>
      </c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</row>
    <row r="11" spans="1:153" ht="16.5" customHeight="1" thickBot="1" x14ac:dyDescent="0.3">
      <c r="A11" s="73"/>
      <c r="B11" s="123"/>
      <c r="C11" s="123"/>
      <c r="D11" s="123"/>
      <c r="E11" s="123"/>
      <c r="F11" s="123"/>
      <c r="G11" s="74"/>
      <c r="H11" s="74"/>
      <c r="I11" s="123"/>
      <c r="J11" s="123"/>
      <c r="K11" s="123"/>
      <c r="L11" s="123"/>
      <c r="M11" s="123"/>
      <c r="N11" s="75"/>
      <c r="O11" s="148"/>
      <c r="P11" s="149"/>
      <c r="Q11" s="149"/>
      <c r="R11" s="150"/>
      <c r="S11" s="124"/>
      <c r="T11" s="125"/>
      <c r="U11" s="24"/>
      <c r="V11" s="93" t="str">
        <f t="shared" si="0"/>
        <v>Equipe 07</v>
      </c>
      <c r="W11" s="93"/>
      <c r="X11" s="93"/>
      <c r="Y11" s="93"/>
      <c r="Z11" s="94"/>
      <c r="AA11" s="84">
        <f t="shared" si="1"/>
        <v>0</v>
      </c>
      <c r="AB11" s="85" t="str">
        <f t="shared" si="2"/>
        <v>u</v>
      </c>
      <c r="AC11" s="86">
        <f t="shared" si="50"/>
        <v>1</v>
      </c>
      <c r="AD11" s="87">
        <f t="shared" si="3"/>
        <v>0</v>
      </c>
      <c r="AE11" s="88">
        <f t="shared" si="4"/>
        <v>0</v>
      </c>
      <c r="AF11" s="88">
        <f t="shared" si="5"/>
        <v>0</v>
      </c>
      <c r="AG11" s="88">
        <f t="shared" si="6"/>
        <v>0</v>
      </c>
      <c r="AH11" s="88">
        <f t="shared" si="7"/>
        <v>0</v>
      </c>
      <c r="AI11" s="88">
        <f t="shared" si="8"/>
        <v>0</v>
      </c>
      <c r="AJ11" s="88">
        <f t="shared" si="9"/>
        <v>0</v>
      </c>
      <c r="AK11" s="89">
        <f t="shared" si="10"/>
        <v>0</v>
      </c>
      <c r="AL11" s="90">
        <f t="shared" si="11"/>
        <v>0</v>
      </c>
      <c r="AM11" s="88">
        <f t="shared" si="12"/>
        <v>0</v>
      </c>
      <c r="AN11" s="91">
        <f t="shared" si="19"/>
        <v>0</v>
      </c>
      <c r="AO11" s="84">
        <f t="shared" si="13"/>
        <v>0</v>
      </c>
      <c r="AP11" s="88">
        <f t="shared" si="20"/>
        <v>0</v>
      </c>
      <c r="AQ11" s="88">
        <f t="shared" si="14"/>
        <v>0</v>
      </c>
      <c r="AR11" s="48">
        <v>7</v>
      </c>
      <c r="AS11" s="48">
        <f t="shared" si="21"/>
        <v>7</v>
      </c>
      <c r="AT11" s="155" t="str">
        <f>'J01'!AT11:AX11</f>
        <v>Equipe 07</v>
      </c>
      <c r="AU11" s="156"/>
      <c r="AV11" s="156"/>
      <c r="AW11" s="156"/>
      <c r="AX11" s="157"/>
      <c r="AY11" s="4">
        <f t="shared" si="15"/>
        <v>1</v>
      </c>
      <c r="AZ11" s="16">
        <f>'J18'!AY11-AY11</f>
        <v>0</v>
      </c>
      <c r="BA11" s="5" t="str">
        <f>IF(AY11&gt;'J18'!AY11,'J18'!$BA$20,IF(AY11='J18'!AY11,'J18'!$AZ$20,IF(AY11&lt;'J18'!AY11,'J18'!$AY$20)))</f>
        <v>u</v>
      </c>
      <c r="BB11" s="22">
        <f t="shared" si="22"/>
        <v>7</v>
      </c>
      <c r="BC11" s="16">
        <f>SUMPRODUCT(($B$5:$F$14=AT11)*($BW$5:$BW$14))+SUMPRODUCT(($I$5:$M$14=AT11)*($BX$5:$BX$14))+'J18'!BC11</f>
        <v>0</v>
      </c>
      <c r="BD11" s="16">
        <f>SUMPRODUCT(($B$5:$F$14=AT11)*($BY$5:$BY$14))+SUMPRODUCT(($I$5:$M$14=AT11)*($BZ$5:$BZ$14))+'J18'!BD11</f>
        <v>0</v>
      </c>
      <c r="BE11" s="16">
        <f>SUMPRODUCT(($B$5:$F$14=AT11)*($CA$5:$CA$14))+SUMPRODUCT(($I$5:$M$14=AT11)*($CB$5:$CB$14))+'J18'!BE11</f>
        <v>0</v>
      </c>
      <c r="BF11" s="16">
        <f>SUMPRODUCT(($B$5:$F$14=AT11)*($CC$5:$CC$14))+SUMPRODUCT(($I$5:$M$14=AT11)*($CD$5:$CD$14))+'J18'!BF11</f>
        <v>0</v>
      </c>
      <c r="BG11" s="16">
        <f>SUMPRODUCT(($B$5:$F$14=AT11)*($CE$5:$CE$14))+SUMPRODUCT(($I$5:$M$14=AT11)*($CF$5:$CF$14))+'J18'!BG11</f>
        <v>0</v>
      </c>
      <c r="BH11" s="16">
        <f>SUMPRODUCT(($B$5:$F$14=AT11)*($CG$5:$CG$14))+SUMPRODUCT(($I$5:$M$14=AT11)*($CH$5:$CH$14))+'J18'!BH11</f>
        <v>0</v>
      </c>
      <c r="BI11" s="16">
        <f>SUMPRODUCT(($B$5:$F$14=AT11)*($CI$5:$CI$14))+SUMPRODUCT(($I$5:$M$14=AT11)*($CJ$5:$CJ$14))+'J18'!BI11</f>
        <v>0</v>
      </c>
      <c r="BJ11" s="6">
        <f t="shared" si="23"/>
        <v>0</v>
      </c>
      <c r="BK11" s="16">
        <f>SUMPRODUCT(($B$5:$F$14=AT11)*($CK$5:$CK$14))+'J18'!BK11</f>
        <v>0</v>
      </c>
      <c r="BL11" s="16">
        <f>SUMPRODUCT(($B$5:$F$14=AT11)*($CL$5:$CL$14))+'J18'!BL11</f>
        <v>0</v>
      </c>
      <c r="BM11" s="16">
        <f>SUMPRODUCT(($B$5:$F$14=AT11)*($CM$5:$CM$14))+'J18'!BM11</f>
        <v>0</v>
      </c>
      <c r="BN11" s="16">
        <f>SUMPRODUCT(($I$5:$M$14=AT11)*($CN$5:$CN$14))+'J18'!BN11</f>
        <v>0</v>
      </c>
      <c r="BO11" s="16">
        <f>SUMPRODUCT(($I$5:$M$14=AT11)*($CO$5:$CO$14))+'J18'!BO11</f>
        <v>0</v>
      </c>
      <c r="BP11" s="46">
        <f>SUMPRODUCT(($I$5:$M$14=AT11)*($CP$5:$CP$14))+'J18'!BP11</f>
        <v>0</v>
      </c>
      <c r="BQ11" s="44">
        <f t="shared" si="24"/>
        <v>0</v>
      </c>
      <c r="BR11" s="64">
        <f>BQ11+0.0000008</f>
        <v>7.9999999999999996E-7</v>
      </c>
      <c r="BS11" s="44">
        <f t="shared" si="25"/>
        <v>0</v>
      </c>
      <c r="BT11" s="44">
        <f t="shared" si="26"/>
        <v>0</v>
      </c>
      <c r="BU11" s="44">
        <f t="shared" si="27"/>
        <v>0</v>
      </c>
      <c r="BV11" s="44">
        <f t="shared" si="28"/>
        <v>0</v>
      </c>
      <c r="BW11" s="44">
        <f t="shared" si="29"/>
        <v>0</v>
      </c>
      <c r="BX11" s="44">
        <f t="shared" si="30"/>
        <v>0</v>
      </c>
      <c r="BY11" s="44">
        <f t="shared" si="31"/>
        <v>0</v>
      </c>
      <c r="BZ11" s="44">
        <f t="shared" si="32"/>
        <v>0</v>
      </c>
      <c r="CA11" s="44" t="b">
        <f t="shared" si="33"/>
        <v>0</v>
      </c>
      <c r="CB11" s="44" t="b">
        <f t="shared" si="34"/>
        <v>0</v>
      </c>
      <c r="CC11" s="44" t="b">
        <f t="shared" si="35"/>
        <v>0</v>
      </c>
      <c r="CD11" s="44" t="b">
        <f t="shared" si="36"/>
        <v>0</v>
      </c>
      <c r="CE11" s="44" t="b">
        <f t="shared" si="37"/>
        <v>0</v>
      </c>
      <c r="CF11" s="44" t="b">
        <f t="shared" si="38"/>
        <v>0</v>
      </c>
      <c r="CG11" s="44">
        <f t="shared" si="39"/>
        <v>0</v>
      </c>
      <c r="CH11" s="44">
        <f t="shared" si="40"/>
        <v>0</v>
      </c>
      <c r="CI11" s="44">
        <f t="shared" si="41"/>
        <v>0</v>
      </c>
      <c r="CJ11" s="44">
        <f t="shared" si="42"/>
        <v>0</v>
      </c>
      <c r="CK11" s="44" t="b">
        <f t="shared" si="43"/>
        <v>0</v>
      </c>
      <c r="CL11" s="44" t="b">
        <f t="shared" si="44"/>
        <v>0</v>
      </c>
      <c r="CM11" s="44" t="b">
        <f t="shared" si="45"/>
        <v>0</v>
      </c>
      <c r="CN11" s="44" t="b">
        <f t="shared" si="46"/>
        <v>0</v>
      </c>
      <c r="CO11" s="44" t="b">
        <f t="shared" si="47"/>
        <v>0</v>
      </c>
      <c r="CP11" s="45" t="b">
        <f t="shared" si="48"/>
        <v>0</v>
      </c>
      <c r="CQ11" s="44" t="str">
        <f t="shared" si="16"/>
        <v>Equipe 07</v>
      </c>
      <c r="CR11" s="44">
        <f t="shared" si="17"/>
        <v>0</v>
      </c>
      <c r="CS11" s="44">
        <f t="shared" si="18"/>
        <v>1</v>
      </c>
      <c r="CT11" s="44" t="str">
        <f t="shared" si="49"/>
        <v>Equipe 07</v>
      </c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</row>
    <row r="12" spans="1:153" ht="16.5" customHeight="1" thickTop="1" x14ac:dyDescent="0.25">
      <c r="A12" s="38"/>
      <c r="B12" s="101"/>
      <c r="C12" s="101"/>
      <c r="D12" s="101"/>
      <c r="E12" s="101"/>
      <c r="F12" s="101"/>
      <c r="G12" s="39"/>
      <c r="H12" s="39"/>
      <c r="I12" s="101"/>
      <c r="J12" s="101"/>
      <c r="K12" s="101"/>
      <c r="L12" s="101"/>
      <c r="M12" s="101"/>
      <c r="N12" s="38"/>
      <c r="O12" s="24"/>
      <c r="P12" s="24"/>
      <c r="Q12" s="24"/>
      <c r="R12" s="24"/>
      <c r="S12" s="24"/>
      <c r="T12" s="24"/>
      <c r="U12" s="24"/>
      <c r="V12" s="93" t="str">
        <f t="shared" si="0"/>
        <v>Equipe 08</v>
      </c>
      <c r="W12" s="93"/>
      <c r="X12" s="93"/>
      <c r="Y12" s="93"/>
      <c r="Z12" s="94"/>
      <c r="AA12" s="84">
        <f t="shared" si="1"/>
        <v>0</v>
      </c>
      <c r="AB12" s="85" t="str">
        <f t="shared" si="2"/>
        <v>u</v>
      </c>
      <c r="AC12" s="86">
        <f t="shared" si="50"/>
        <v>1</v>
      </c>
      <c r="AD12" s="87">
        <f t="shared" si="3"/>
        <v>0</v>
      </c>
      <c r="AE12" s="88">
        <f t="shared" si="4"/>
        <v>0</v>
      </c>
      <c r="AF12" s="88">
        <f t="shared" si="5"/>
        <v>0</v>
      </c>
      <c r="AG12" s="88">
        <f t="shared" si="6"/>
        <v>0</v>
      </c>
      <c r="AH12" s="88">
        <f t="shared" si="7"/>
        <v>0</v>
      </c>
      <c r="AI12" s="88">
        <f t="shared" si="8"/>
        <v>0</v>
      </c>
      <c r="AJ12" s="88">
        <f t="shared" si="9"/>
        <v>0</v>
      </c>
      <c r="AK12" s="89">
        <f t="shared" si="10"/>
        <v>0</v>
      </c>
      <c r="AL12" s="90">
        <f t="shared" si="11"/>
        <v>0</v>
      </c>
      <c r="AM12" s="88">
        <f t="shared" si="12"/>
        <v>0</v>
      </c>
      <c r="AN12" s="91">
        <f t="shared" si="19"/>
        <v>0</v>
      </c>
      <c r="AO12" s="84">
        <f t="shared" si="13"/>
        <v>0</v>
      </c>
      <c r="AP12" s="88">
        <f t="shared" si="20"/>
        <v>0</v>
      </c>
      <c r="AQ12" s="88">
        <f t="shared" si="14"/>
        <v>0</v>
      </c>
      <c r="AR12" s="48">
        <v>8</v>
      </c>
      <c r="AS12" s="48">
        <f t="shared" si="21"/>
        <v>8</v>
      </c>
      <c r="AT12" s="155" t="str">
        <f>'J01'!AT12:AX12</f>
        <v>Equipe 08</v>
      </c>
      <c r="AU12" s="156"/>
      <c r="AV12" s="156"/>
      <c r="AW12" s="156"/>
      <c r="AX12" s="157"/>
      <c r="AY12" s="4">
        <f t="shared" si="15"/>
        <v>1</v>
      </c>
      <c r="AZ12" s="16">
        <f>'J18'!AY12-AY12</f>
        <v>0</v>
      </c>
      <c r="BA12" s="5" t="str">
        <f>IF(AY12&gt;'J18'!AY12,'J18'!$BA$20,IF(AY12='J18'!AY12,'J18'!$AZ$20,IF(AY12&lt;'J18'!AY12,'J18'!$AY$20)))</f>
        <v>u</v>
      </c>
      <c r="BB12" s="22">
        <f t="shared" si="22"/>
        <v>8</v>
      </c>
      <c r="BC12" s="16">
        <f>SUMPRODUCT(($B$5:$F$14=AT12)*($BW$5:$BW$14))+SUMPRODUCT(($I$5:$M$14=AT12)*($BX$5:$BX$14))+'J18'!BC12</f>
        <v>0</v>
      </c>
      <c r="BD12" s="16">
        <f>SUMPRODUCT(($B$5:$F$14=AT12)*($BY$5:$BY$14))+SUMPRODUCT(($I$5:$M$14=AT12)*($BZ$5:$BZ$14))+'J18'!BD12</f>
        <v>0</v>
      </c>
      <c r="BE12" s="16">
        <f>SUMPRODUCT(($B$5:$F$14=AT12)*($CA$5:$CA$14))+SUMPRODUCT(($I$5:$M$14=AT12)*($CB$5:$CB$14))+'J18'!BE12</f>
        <v>0</v>
      </c>
      <c r="BF12" s="16">
        <f>SUMPRODUCT(($B$5:$F$14=AT12)*($CC$5:$CC$14))+SUMPRODUCT(($I$5:$M$14=AT12)*($CD$5:$CD$14))+'J18'!BF12</f>
        <v>0</v>
      </c>
      <c r="BG12" s="16">
        <f>SUMPRODUCT(($B$5:$F$14=AT12)*($CE$5:$CE$14))+SUMPRODUCT(($I$5:$M$14=AT12)*($CF$5:$CF$14))+'J18'!BG12</f>
        <v>0</v>
      </c>
      <c r="BH12" s="16">
        <f>SUMPRODUCT(($B$5:$F$14=AT12)*($CG$5:$CG$14))+SUMPRODUCT(($I$5:$M$14=AT12)*($CH$5:$CH$14))+'J18'!BH12</f>
        <v>0</v>
      </c>
      <c r="BI12" s="16">
        <f>SUMPRODUCT(($B$5:$F$14=AT12)*($CI$5:$CI$14))+SUMPRODUCT(($I$5:$M$14=AT12)*($CJ$5:$CJ$14))+'J18'!BI12</f>
        <v>0</v>
      </c>
      <c r="BJ12" s="6">
        <f t="shared" si="23"/>
        <v>0</v>
      </c>
      <c r="BK12" s="16">
        <f>SUMPRODUCT(($B$5:$F$14=AT12)*($CK$5:$CK$14))+'J18'!BK12</f>
        <v>0</v>
      </c>
      <c r="BL12" s="16">
        <f>SUMPRODUCT(($B$5:$F$14=AT12)*($CL$5:$CL$14))+'J18'!BL12</f>
        <v>0</v>
      </c>
      <c r="BM12" s="16">
        <f>SUMPRODUCT(($B$5:$F$14=AT12)*($CM$5:$CM$14))+'J18'!BM12</f>
        <v>0</v>
      </c>
      <c r="BN12" s="16">
        <f>SUMPRODUCT(($I$5:$M$14=AT12)*($CN$5:$CN$14))+'J18'!BN12</f>
        <v>0</v>
      </c>
      <c r="BO12" s="16">
        <f>SUMPRODUCT(($I$5:$M$14=AT12)*($CO$5:$CO$14))+'J18'!BO12</f>
        <v>0</v>
      </c>
      <c r="BP12" s="46">
        <f>SUMPRODUCT(($I$5:$M$14=AT12)*($CP$5:$CP$14))+'J18'!BP12</f>
        <v>0</v>
      </c>
      <c r="BQ12" s="44">
        <f t="shared" si="24"/>
        <v>0</v>
      </c>
      <c r="BR12" s="64">
        <f>BQ12+0.0000007</f>
        <v>6.9999999999999997E-7</v>
      </c>
      <c r="BS12" s="44">
        <f t="shared" si="25"/>
        <v>0</v>
      </c>
      <c r="BT12" s="44">
        <f t="shared" si="26"/>
        <v>0</v>
      </c>
      <c r="BU12" s="44">
        <f t="shared" si="27"/>
        <v>0</v>
      </c>
      <c r="BV12" s="44">
        <f t="shared" si="28"/>
        <v>0</v>
      </c>
      <c r="BW12" s="44">
        <f t="shared" si="29"/>
        <v>0</v>
      </c>
      <c r="BX12" s="44">
        <f t="shared" si="30"/>
        <v>0</v>
      </c>
      <c r="BY12" s="44">
        <f t="shared" si="31"/>
        <v>0</v>
      </c>
      <c r="BZ12" s="44">
        <f t="shared" si="32"/>
        <v>0</v>
      </c>
      <c r="CA12" s="44" t="b">
        <f t="shared" si="33"/>
        <v>0</v>
      </c>
      <c r="CB12" s="44" t="b">
        <f t="shared" si="34"/>
        <v>0</v>
      </c>
      <c r="CC12" s="44" t="b">
        <f t="shared" si="35"/>
        <v>0</v>
      </c>
      <c r="CD12" s="44" t="b">
        <f t="shared" si="36"/>
        <v>0</v>
      </c>
      <c r="CE12" s="44" t="b">
        <f t="shared" si="37"/>
        <v>0</v>
      </c>
      <c r="CF12" s="44" t="b">
        <f t="shared" si="38"/>
        <v>0</v>
      </c>
      <c r="CG12" s="44">
        <f t="shared" si="39"/>
        <v>0</v>
      </c>
      <c r="CH12" s="44">
        <f t="shared" si="40"/>
        <v>0</v>
      </c>
      <c r="CI12" s="44">
        <f t="shared" si="41"/>
        <v>0</v>
      </c>
      <c r="CJ12" s="44">
        <f t="shared" si="42"/>
        <v>0</v>
      </c>
      <c r="CK12" s="44" t="b">
        <f t="shared" si="43"/>
        <v>0</v>
      </c>
      <c r="CL12" s="44" t="b">
        <f t="shared" si="44"/>
        <v>0</v>
      </c>
      <c r="CM12" s="44" t="b">
        <f t="shared" si="45"/>
        <v>0</v>
      </c>
      <c r="CN12" s="44" t="b">
        <f t="shared" si="46"/>
        <v>0</v>
      </c>
      <c r="CO12" s="44" t="b">
        <f t="shared" si="47"/>
        <v>0</v>
      </c>
      <c r="CP12" s="45" t="b">
        <f t="shared" si="48"/>
        <v>0</v>
      </c>
      <c r="CQ12" s="44" t="str">
        <f t="shared" si="16"/>
        <v>Equipe 08</v>
      </c>
      <c r="CR12" s="44">
        <f t="shared" si="17"/>
        <v>0</v>
      </c>
      <c r="CS12" s="44">
        <f t="shared" si="18"/>
        <v>1</v>
      </c>
      <c r="CT12" s="44" t="str">
        <f t="shared" si="49"/>
        <v>Equipe 08</v>
      </c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48"/>
      <c r="EW12" s="48"/>
    </row>
    <row r="13" spans="1:153" ht="16.5" customHeight="1" x14ac:dyDescent="0.25">
      <c r="A13" s="38"/>
      <c r="B13" s="101"/>
      <c r="C13" s="101"/>
      <c r="D13" s="101"/>
      <c r="E13" s="101"/>
      <c r="F13" s="101"/>
      <c r="G13" s="39"/>
      <c r="H13" s="39"/>
      <c r="I13" s="101"/>
      <c r="J13" s="101"/>
      <c r="K13" s="101"/>
      <c r="L13" s="101"/>
      <c r="M13" s="101"/>
      <c r="N13" s="38"/>
      <c r="O13" s="24"/>
      <c r="P13" s="24"/>
      <c r="Q13" s="24"/>
      <c r="R13" s="24"/>
      <c r="S13" s="24"/>
      <c r="T13" s="24"/>
      <c r="U13" s="24"/>
      <c r="V13" s="93" t="str">
        <f t="shared" si="0"/>
        <v>Equipe 09</v>
      </c>
      <c r="W13" s="93"/>
      <c r="X13" s="93"/>
      <c r="Y13" s="93"/>
      <c r="Z13" s="94"/>
      <c r="AA13" s="84">
        <f t="shared" si="1"/>
        <v>0</v>
      </c>
      <c r="AB13" s="85" t="str">
        <f t="shared" si="2"/>
        <v>u</v>
      </c>
      <c r="AC13" s="86">
        <f t="shared" si="50"/>
        <v>1</v>
      </c>
      <c r="AD13" s="87">
        <f t="shared" si="3"/>
        <v>0</v>
      </c>
      <c r="AE13" s="88">
        <f t="shared" si="4"/>
        <v>0</v>
      </c>
      <c r="AF13" s="88">
        <f t="shared" si="5"/>
        <v>0</v>
      </c>
      <c r="AG13" s="88">
        <f t="shared" si="6"/>
        <v>0</v>
      </c>
      <c r="AH13" s="88">
        <f t="shared" si="7"/>
        <v>0</v>
      </c>
      <c r="AI13" s="88">
        <f t="shared" si="8"/>
        <v>0</v>
      </c>
      <c r="AJ13" s="88">
        <f t="shared" si="9"/>
        <v>0</v>
      </c>
      <c r="AK13" s="89">
        <f t="shared" si="10"/>
        <v>0</v>
      </c>
      <c r="AL13" s="90">
        <f t="shared" si="11"/>
        <v>0</v>
      </c>
      <c r="AM13" s="88">
        <f t="shared" si="12"/>
        <v>0</v>
      </c>
      <c r="AN13" s="91">
        <f t="shared" si="19"/>
        <v>0</v>
      </c>
      <c r="AO13" s="84">
        <f t="shared" si="13"/>
        <v>0</v>
      </c>
      <c r="AP13" s="88">
        <f t="shared" si="20"/>
        <v>0</v>
      </c>
      <c r="AQ13" s="88">
        <f t="shared" si="14"/>
        <v>0</v>
      </c>
      <c r="AR13" s="48">
        <v>9</v>
      </c>
      <c r="AS13" s="48">
        <f t="shared" si="21"/>
        <v>9</v>
      </c>
      <c r="AT13" s="155" t="str">
        <f>'J01'!AT13:AX13</f>
        <v>Equipe 09</v>
      </c>
      <c r="AU13" s="156"/>
      <c r="AV13" s="156"/>
      <c r="AW13" s="156"/>
      <c r="AX13" s="157"/>
      <c r="AY13" s="4">
        <f t="shared" si="15"/>
        <v>1</v>
      </c>
      <c r="AZ13" s="16">
        <f>'J18'!AY13-AY13</f>
        <v>0</v>
      </c>
      <c r="BA13" s="5" t="str">
        <f>IF(AY13&gt;'J18'!AY13,'J18'!$BA$20,IF(AY13='J18'!AY13,'J18'!$AZ$20,IF(AY13&lt;'J18'!AY13,'J18'!$AY$20)))</f>
        <v>u</v>
      </c>
      <c r="BB13" s="22">
        <f t="shared" si="22"/>
        <v>9</v>
      </c>
      <c r="BC13" s="16">
        <f>SUMPRODUCT(($B$5:$F$14=AT13)*($BW$5:$BW$14))+SUMPRODUCT(($I$5:$M$14=AT13)*($BX$5:$BX$14))+'J18'!BC13</f>
        <v>0</v>
      </c>
      <c r="BD13" s="16">
        <f>SUMPRODUCT(($B$5:$F$14=AT13)*($BY$5:$BY$14))+SUMPRODUCT(($I$5:$M$14=AT13)*($BZ$5:$BZ$14))+'J18'!BD13</f>
        <v>0</v>
      </c>
      <c r="BE13" s="16">
        <f>SUMPRODUCT(($B$5:$F$14=AT13)*($CA$5:$CA$14))+SUMPRODUCT(($I$5:$M$14=AT13)*($CB$5:$CB$14))+'J18'!BE13</f>
        <v>0</v>
      </c>
      <c r="BF13" s="16">
        <f>SUMPRODUCT(($B$5:$F$14=AT13)*($CC$5:$CC$14))+SUMPRODUCT(($I$5:$M$14=AT13)*($CD$5:$CD$14))+'J18'!BF13</f>
        <v>0</v>
      </c>
      <c r="BG13" s="16">
        <f>SUMPRODUCT(($B$5:$F$14=AT13)*($CE$5:$CE$14))+SUMPRODUCT(($I$5:$M$14=AT13)*($CF$5:$CF$14))+'J18'!BG13</f>
        <v>0</v>
      </c>
      <c r="BH13" s="16">
        <f>SUMPRODUCT(($B$5:$F$14=AT13)*($CG$5:$CG$14))+SUMPRODUCT(($I$5:$M$14=AT13)*($CH$5:$CH$14))+'J18'!BH13</f>
        <v>0</v>
      </c>
      <c r="BI13" s="16">
        <f>SUMPRODUCT(($B$5:$F$14=AT13)*($CI$5:$CI$14))+SUMPRODUCT(($I$5:$M$14=AT13)*($CJ$5:$CJ$14))+'J18'!BI13</f>
        <v>0</v>
      </c>
      <c r="BJ13" s="6">
        <f t="shared" si="23"/>
        <v>0</v>
      </c>
      <c r="BK13" s="16">
        <f>SUMPRODUCT(($B$5:$F$14=AT13)*($CK$5:$CK$14))+'J18'!BK13</f>
        <v>0</v>
      </c>
      <c r="BL13" s="16">
        <f>SUMPRODUCT(($B$5:$F$14=AT13)*($CL$5:$CL$14))+'J18'!BL13</f>
        <v>0</v>
      </c>
      <c r="BM13" s="16">
        <f>SUMPRODUCT(($B$5:$F$14=AT13)*($CM$5:$CM$14))+'J18'!BM13</f>
        <v>0</v>
      </c>
      <c r="BN13" s="16">
        <f>SUMPRODUCT(($I$5:$M$14=AT13)*($CN$5:$CN$14))+'J18'!BN13</f>
        <v>0</v>
      </c>
      <c r="BO13" s="16">
        <f>SUMPRODUCT(($I$5:$M$14=AT13)*($CO$5:$CO$14))+'J18'!BO13</f>
        <v>0</v>
      </c>
      <c r="BP13" s="46">
        <f>SUMPRODUCT(($I$5:$M$14=AT13)*($CP$5:$CP$14))+'J18'!BP13</f>
        <v>0</v>
      </c>
      <c r="BQ13" s="44">
        <f t="shared" si="24"/>
        <v>0</v>
      </c>
      <c r="BR13" s="64">
        <f>BQ13+0.0000006</f>
        <v>5.9999999999999997E-7</v>
      </c>
      <c r="BS13" s="44">
        <f t="shared" si="25"/>
        <v>0</v>
      </c>
      <c r="BT13" s="44">
        <f t="shared" si="26"/>
        <v>0</v>
      </c>
      <c r="BU13" s="44">
        <f t="shared" si="27"/>
        <v>0</v>
      </c>
      <c r="BV13" s="44">
        <f t="shared" si="28"/>
        <v>0</v>
      </c>
      <c r="BW13" s="44">
        <f t="shared" si="29"/>
        <v>0</v>
      </c>
      <c r="BX13" s="44">
        <f t="shared" si="30"/>
        <v>0</v>
      </c>
      <c r="BY13" s="44">
        <f t="shared" si="31"/>
        <v>0</v>
      </c>
      <c r="BZ13" s="44">
        <f t="shared" si="32"/>
        <v>0</v>
      </c>
      <c r="CA13" s="44" t="b">
        <f t="shared" si="33"/>
        <v>0</v>
      </c>
      <c r="CB13" s="44" t="b">
        <f t="shared" si="34"/>
        <v>0</v>
      </c>
      <c r="CC13" s="44" t="b">
        <f t="shared" si="35"/>
        <v>0</v>
      </c>
      <c r="CD13" s="44" t="b">
        <f t="shared" si="36"/>
        <v>0</v>
      </c>
      <c r="CE13" s="44" t="b">
        <f t="shared" si="37"/>
        <v>0</v>
      </c>
      <c r="CF13" s="44" t="b">
        <f t="shared" si="38"/>
        <v>0</v>
      </c>
      <c r="CG13" s="44">
        <f t="shared" si="39"/>
        <v>0</v>
      </c>
      <c r="CH13" s="44">
        <f t="shared" si="40"/>
        <v>0</v>
      </c>
      <c r="CI13" s="44">
        <f t="shared" si="41"/>
        <v>0</v>
      </c>
      <c r="CJ13" s="44">
        <f t="shared" si="42"/>
        <v>0</v>
      </c>
      <c r="CK13" s="44" t="b">
        <f t="shared" si="43"/>
        <v>0</v>
      </c>
      <c r="CL13" s="44" t="b">
        <f t="shared" si="44"/>
        <v>0</v>
      </c>
      <c r="CM13" s="44" t="b">
        <f t="shared" si="45"/>
        <v>0</v>
      </c>
      <c r="CN13" s="44" t="b">
        <f t="shared" si="46"/>
        <v>0</v>
      </c>
      <c r="CO13" s="44" t="b">
        <f t="shared" si="47"/>
        <v>0</v>
      </c>
      <c r="CP13" s="45" t="b">
        <f t="shared" si="48"/>
        <v>0</v>
      </c>
      <c r="CQ13" s="44" t="str">
        <f t="shared" si="16"/>
        <v>Equipe 09</v>
      </c>
      <c r="CR13" s="44">
        <f t="shared" si="17"/>
        <v>0</v>
      </c>
      <c r="CS13" s="44">
        <f t="shared" si="18"/>
        <v>1</v>
      </c>
      <c r="CT13" s="44" t="str">
        <f t="shared" si="49"/>
        <v>Equipe 09</v>
      </c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</row>
    <row r="14" spans="1:153" ht="16.5" customHeight="1" x14ac:dyDescent="0.25">
      <c r="A14" s="38"/>
      <c r="B14" s="101"/>
      <c r="C14" s="101"/>
      <c r="D14" s="101"/>
      <c r="E14" s="101"/>
      <c r="F14" s="101"/>
      <c r="G14" s="39"/>
      <c r="H14" s="39"/>
      <c r="I14" s="101"/>
      <c r="J14" s="101"/>
      <c r="K14" s="101"/>
      <c r="L14" s="101"/>
      <c r="M14" s="101"/>
      <c r="N14" s="38"/>
      <c r="O14" s="24"/>
      <c r="P14" s="24"/>
      <c r="Q14" s="24"/>
      <c r="R14" s="24"/>
      <c r="S14" s="24"/>
      <c r="T14" s="24"/>
      <c r="U14" s="24"/>
      <c r="V14" s="93" t="str">
        <f t="shared" si="0"/>
        <v>Equipe 10</v>
      </c>
      <c r="W14" s="93"/>
      <c r="X14" s="93"/>
      <c r="Y14" s="93"/>
      <c r="Z14" s="94"/>
      <c r="AA14" s="84">
        <f t="shared" si="1"/>
        <v>0</v>
      </c>
      <c r="AB14" s="85" t="str">
        <f t="shared" si="2"/>
        <v>u</v>
      </c>
      <c r="AC14" s="86">
        <f t="shared" si="50"/>
        <v>1</v>
      </c>
      <c r="AD14" s="87">
        <f t="shared" si="3"/>
        <v>0</v>
      </c>
      <c r="AE14" s="88">
        <f t="shared" si="4"/>
        <v>0</v>
      </c>
      <c r="AF14" s="88">
        <f t="shared" si="5"/>
        <v>0</v>
      </c>
      <c r="AG14" s="88">
        <f t="shared" si="6"/>
        <v>0</v>
      </c>
      <c r="AH14" s="88">
        <f t="shared" si="7"/>
        <v>0</v>
      </c>
      <c r="AI14" s="88">
        <f t="shared" si="8"/>
        <v>0</v>
      </c>
      <c r="AJ14" s="88">
        <f t="shared" si="9"/>
        <v>0</v>
      </c>
      <c r="AK14" s="89">
        <f t="shared" si="10"/>
        <v>0</v>
      </c>
      <c r="AL14" s="90">
        <f t="shared" si="11"/>
        <v>0</v>
      </c>
      <c r="AM14" s="88">
        <f t="shared" si="12"/>
        <v>0</v>
      </c>
      <c r="AN14" s="91">
        <f t="shared" si="19"/>
        <v>0</v>
      </c>
      <c r="AO14" s="84">
        <f t="shared" si="13"/>
        <v>0</v>
      </c>
      <c r="AP14" s="88">
        <f t="shared" si="20"/>
        <v>0</v>
      </c>
      <c r="AQ14" s="88">
        <f t="shared" si="14"/>
        <v>0</v>
      </c>
      <c r="AR14" s="48">
        <v>10</v>
      </c>
      <c r="AS14" s="48">
        <f t="shared" si="21"/>
        <v>10</v>
      </c>
      <c r="AT14" s="155" t="str">
        <f>'J01'!AT14:AX14</f>
        <v>Equipe 10</v>
      </c>
      <c r="AU14" s="156"/>
      <c r="AV14" s="156"/>
      <c r="AW14" s="156"/>
      <c r="AX14" s="157"/>
      <c r="AY14" s="4">
        <f t="shared" si="15"/>
        <v>1</v>
      </c>
      <c r="AZ14" s="16">
        <f>'J18'!AY14-AY14</f>
        <v>0</v>
      </c>
      <c r="BA14" s="5" t="str">
        <f>IF(AY14&gt;'J18'!AY14,'J18'!$BA$20,IF(AY14='J18'!AY14,'J18'!$AZ$20,IF(AY14&lt;'J18'!AY14,'J18'!$AY$20)))</f>
        <v>u</v>
      </c>
      <c r="BB14" s="22">
        <f t="shared" si="22"/>
        <v>10</v>
      </c>
      <c r="BC14" s="16">
        <f>SUMPRODUCT(($B$5:$F$14=AT14)*($BW$5:$BW$14))+SUMPRODUCT(($I$5:$M$14=AT14)*($BX$5:$BX$14))+'J18'!BC14</f>
        <v>0</v>
      </c>
      <c r="BD14" s="16">
        <f>SUMPRODUCT(($B$5:$F$14=AT14)*($BY$5:$BY$14))+SUMPRODUCT(($I$5:$M$14=AT14)*($BZ$5:$BZ$14))+'J18'!BD14</f>
        <v>0</v>
      </c>
      <c r="BE14" s="16">
        <f>SUMPRODUCT(($B$5:$F$14=AT14)*($CA$5:$CA$14))+SUMPRODUCT(($I$5:$M$14=AT14)*($CB$5:$CB$14))+'J18'!BE14</f>
        <v>0</v>
      </c>
      <c r="BF14" s="16">
        <f>SUMPRODUCT(($B$5:$F$14=AT14)*($CC$5:$CC$14))+SUMPRODUCT(($I$5:$M$14=AT14)*($CD$5:$CD$14))+'J18'!BF14</f>
        <v>0</v>
      </c>
      <c r="BG14" s="16">
        <f>SUMPRODUCT(($B$5:$F$14=AT14)*($CE$5:$CE$14))+SUMPRODUCT(($I$5:$M$14=AT14)*($CF$5:$CF$14))+'J18'!BG14</f>
        <v>0</v>
      </c>
      <c r="BH14" s="16">
        <f>SUMPRODUCT(($B$5:$F$14=AT14)*($CG$5:$CG$14))+SUMPRODUCT(($I$5:$M$14=AT14)*($CH$5:$CH$14))+'J18'!BH14</f>
        <v>0</v>
      </c>
      <c r="BI14" s="16">
        <f>SUMPRODUCT(($B$5:$F$14=AT14)*($CI$5:$CI$14))+SUMPRODUCT(($I$5:$M$14=AT14)*($CJ$5:$CJ$14))+'J18'!BI14</f>
        <v>0</v>
      </c>
      <c r="BJ14" s="6">
        <f t="shared" si="23"/>
        <v>0</v>
      </c>
      <c r="BK14" s="16">
        <f>SUMPRODUCT(($B$5:$F$14=AT14)*($CK$5:$CK$14))+'J18'!BK14</f>
        <v>0</v>
      </c>
      <c r="BL14" s="16">
        <f>SUMPRODUCT(($B$5:$F$14=AT14)*($CL$5:$CL$14))+'J18'!BL14</f>
        <v>0</v>
      </c>
      <c r="BM14" s="16">
        <f>SUMPRODUCT(($B$5:$F$14=AT14)*($CM$5:$CM$14))+'J18'!BM14</f>
        <v>0</v>
      </c>
      <c r="BN14" s="16">
        <f>SUMPRODUCT(($I$5:$M$14=AT14)*($CN$5:$CN$14))+'J18'!BN14</f>
        <v>0</v>
      </c>
      <c r="BO14" s="16">
        <f>SUMPRODUCT(($I$5:$M$14=AT14)*($CO$5:$CO$14))+'J18'!BO14</f>
        <v>0</v>
      </c>
      <c r="BP14" s="46">
        <f>SUMPRODUCT(($I$5:$M$14=AT14)*($CP$5:$CP$14))+'J18'!BP14</f>
        <v>0</v>
      </c>
      <c r="BQ14" s="44">
        <f t="shared" si="24"/>
        <v>0</v>
      </c>
      <c r="BR14" s="64">
        <f>BQ14+0.0000005</f>
        <v>4.9999999999999998E-7</v>
      </c>
      <c r="BS14" s="44">
        <f t="shared" si="25"/>
        <v>0</v>
      </c>
      <c r="BT14" s="44">
        <f t="shared" si="26"/>
        <v>0</v>
      </c>
      <c r="BU14" s="44">
        <f t="shared" si="27"/>
        <v>0</v>
      </c>
      <c r="BV14" s="44">
        <f t="shared" si="28"/>
        <v>0</v>
      </c>
      <c r="BW14" s="44">
        <f t="shared" si="29"/>
        <v>0</v>
      </c>
      <c r="BX14" s="44">
        <f t="shared" si="30"/>
        <v>0</v>
      </c>
      <c r="BY14" s="44">
        <f t="shared" si="31"/>
        <v>0</v>
      </c>
      <c r="BZ14" s="44">
        <f t="shared" si="32"/>
        <v>0</v>
      </c>
      <c r="CA14" s="44" t="b">
        <f t="shared" si="33"/>
        <v>0</v>
      </c>
      <c r="CB14" s="44" t="b">
        <f t="shared" si="34"/>
        <v>0</v>
      </c>
      <c r="CC14" s="44" t="b">
        <f t="shared" si="35"/>
        <v>0</v>
      </c>
      <c r="CD14" s="44" t="b">
        <f t="shared" si="36"/>
        <v>0</v>
      </c>
      <c r="CE14" s="44" t="b">
        <f t="shared" si="37"/>
        <v>0</v>
      </c>
      <c r="CF14" s="44" t="b">
        <f t="shared" si="38"/>
        <v>0</v>
      </c>
      <c r="CG14" s="44">
        <f t="shared" si="39"/>
        <v>0</v>
      </c>
      <c r="CH14" s="44">
        <f t="shared" si="40"/>
        <v>0</v>
      </c>
      <c r="CI14" s="44">
        <f t="shared" si="41"/>
        <v>0</v>
      </c>
      <c r="CJ14" s="44">
        <f t="shared" si="42"/>
        <v>0</v>
      </c>
      <c r="CK14" s="44" t="b">
        <f t="shared" si="43"/>
        <v>0</v>
      </c>
      <c r="CL14" s="44" t="b">
        <f t="shared" si="44"/>
        <v>0</v>
      </c>
      <c r="CM14" s="44" t="b">
        <f t="shared" si="45"/>
        <v>0</v>
      </c>
      <c r="CN14" s="44" t="b">
        <f t="shared" si="46"/>
        <v>0</v>
      </c>
      <c r="CO14" s="44" t="b">
        <f t="shared" si="47"/>
        <v>0</v>
      </c>
      <c r="CP14" s="45" t="b">
        <f t="shared" si="48"/>
        <v>0</v>
      </c>
      <c r="CQ14" s="44" t="str">
        <f t="shared" si="16"/>
        <v>Equipe 10</v>
      </c>
      <c r="CR14" s="44">
        <f t="shared" si="17"/>
        <v>0</v>
      </c>
      <c r="CS14" s="44">
        <f t="shared" si="18"/>
        <v>1</v>
      </c>
      <c r="CT14" s="44" t="str">
        <f t="shared" si="49"/>
        <v>Equipe 10</v>
      </c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</row>
    <row r="15" spans="1:153" ht="16.5" customHeight="1" x14ac:dyDescent="0.25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47"/>
      <c r="Q15" s="47"/>
      <c r="R15" s="47"/>
      <c r="S15" s="47"/>
      <c r="T15" s="47"/>
      <c r="U15" s="47"/>
      <c r="V15" s="93" t="str">
        <f t="shared" si="0"/>
        <v>Equipe 11</v>
      </c>
      <c r="W15" s="93"/>
      <c r="X15" s="93"/>
      <c r="Y15" s="93"/>
      <c r="Z15" s="94"/>
      <c r="AA15" s="84">
        <f t="shared" si="1"/>
        <v>0</v>
      </c>
      <c r="AB15" s="85" t="str">
        <f t="shared" si="2"/>
        <v>u</v>
      </c>
      <c r="AC15" s="86">
        <f t="shared" si="50"/>
        <v>1</v>
      </c>
      <c r="AD15" s="87">
        <f t="shared" si="3"/>
        <v>0</v>
      </c>
      <c r="AE15" s="88">
        <f t="shared" si="4"/>
        <v>0</v>
      </c>
      <c r="AF15" s="88">
        <f t="shared" si="5"/>
        <v>0</v>
      </c>
      <c r="AG15" s="88">
        <f t="shared" si="6"/>
        <v>0</v>
      </c>
      <c r="AH15" s="88">
        <f t="shared" si="7"/>
        <v>0</v>
      </c>
      <c r="AI15" s="88">
        <f t="shared" si="8"/>
        <v>0</v>
      </c>
      <c r="AJ15" s="88">
        <f t="shared" si="9"/>
        <v>0</v>
      </c>
      <c r="AK15" s="89">
        <f t="shared" si="10"/>
        <v>0</v>
      </c>
      <c r="AL15" s="90">
        <f t="shared" si="11"/>
        <v>0</v>
      </c>
      <c r="AM15" s="88">
        <f t="shared" si="12"/>
        <v>0</v>
      </c>
      <c r="AN15" s="91">
        <f t="shared" si="19"/>
        <v>0</v>
      </c>
      <c r="AO15" s="84">
        <f t="shared" si="13"/>
        <v>0</v>
      </c>
      <c r="AP15" s="88">
        <f t="shared" si="20"/>
        <v>0</v>
      </c>
      <c r="AQ15" s="88">
        <f t="shared" si="14"/>
        <v>0</v>
      </c>
      <c r="AR15" s="48">
        <v>11</v>
      </c>
      <c r="AS15" s="48">
        <f t="shared" si="21"/>
        <v>11</v>
      </c>
      <c r="AT15" s="155" t="str">
        <f>'J01'!AT15:AX15</f>
        <v>Equipe 11</v>
      </c>
      <c r="AU15" s="156"/>
      <c r="AV15" s="156"/>
      <c r="AW15" s="156"/>
      <c r="AX15" s="157"/>
      <c r="AY15" s="4">
        <f t="shared" si="15"/>
        <v>1</v>
      </c>
      <c r="AZ15" s="16">
        <f>'J18'!AY15-AY15</f>
        <v>0</v>
      </c>
      <c r="BA15" s="5" t="str">
        <f>IF(AY15&gt;'J18'!AY15,'J18'!$BA$20,IF(AY15='J18'!AY15,'J18'!$AZ$20,IF(AY15&lt;'J18'!AY15,'J18'!$AY$20)))</f>
        <v>u</v>
      </c>
      <c r="BB15" s="22">
        <f t="shared" si="22"/>
        <v>11</v>
      </c>
      <c r="BC15" s="16">
        <f>SUMPRODUCT(($B$5:$F$14=AT15)*($BW$5:$BW$14))+SUMPRODUCT(($I$5:$M$14=AT15)*($BX$5:$BX$14))+'J18'!BC15</f>
        <v>0</v>
      </c>
      <c r="BD15" s="16">
        <f>SUMPRODUCT(($B$5:$F$14=AT15)*($BY$5:$BY$14))+SUMPRODUCT(($I$5:$M$14=AT15)*($BZ$5:$BZ$14))+'J18'!BD15</f>
        <v>0</v>
      </c>
      <c r="BE15" s="16">
        <f>SUMPRODUCT(($B$5:$F$14=AT15)*($CA$5:$CA$14))+SUMPRODUCT(($I$5:$M$14=AT15)*($CB$5:$CB$14))+'J18'!BE15</f>
        <v>0</v>
      </c>
      <c r="BF15" s="16">
        <f>SUMPRODUCT(($B$5:$F$14=AT15)*($CC$5:$CC$14))+SUMPRODUCT(($I$5:$M$14=AT15)*($CD$5:$CD$14))+'J18'!BF15</f>
        <v>0</v>
      </c>
      <c r="BG15" s="16">
        <f>SUMPRODUCT(($B$5:$F$14=AT15)*($CE$5:$CE$14))+SUMPRODUCT(($I$5:$M$14=AT15)*($CF$5:$CF$14))+'J18'!BG15</f>
        <v>0</v>
      </c>
      <c r="BH15" s="16">
        <f>SUMPRODUCT(($B$5:$F$14=AT15)*($CG$5:$CG$14))+SUMPRODUCT(($I$5:$M$14=AT15)*($CH$5:$CH$14))+'J18'!BH15</f>
        <v>0</v>
      </c>
      <c r="BI15" s="16">
        <f>SUMPRODUCT(($B$5:$F$14=AT15)*($CI$5:$CI$14))+SUMPRODUCT(($I$5:$M$14=AT15)*($CJ$5:$CJ$14))+'J18'!BI15</f>
        <v>0</v>
      </c>
      <c r="BJ15" s="6">
        <f t="shared" si="23"/>
        <v>0</v>
      </c>
      <c r="BK15" s="16">
        <f>SUMPRODUCT(($B$5:$F$14=AT15)*($CK$5:$CK$14))+'J18'!BK15</f>
        <v>0</v>
      </c>
      <c r="BL15" s="16">
        <f>SUMPRODUCT(($B$5:$F$14=AT15)*($CL$5:$CL$14))+'J18'!BL15</f>
        <v>0</v>
      </c>
      <c r="BM15" s="16">
        <f>SUMPRODUCT(($B$5:$F$14=AT15)*($CM$5:$CM$14))+'J18'!BM15</f>
        <v>0</v>
      </c>
      <c r="BN15" s="16">
        <f>SUMPRODUCT(($I$5:$M$14=AT15)*($CN$5:$CN$14))+'J18'!BN15</f>
        <v>0</v>
      </c>
      <c r="BO15" s="16">
        <f>SUMPRODUCT(($I$5:$M$14=AT15)*($CO$5:$CO$14))+'J18'!BO15</f>
        <v>0</v>
      </c>
      <c r="BP15" s="46">
        <f>SUMPRODUCT(($I$5:$M$14=AT15)*($CP$5:$CP$14))+'J18'!BP15</f>
        <v>0</v>
      </c>
      <c r="BQ15" s="44">
        <f t="shared" si="24"/>
        <v>0</v>
      </c>
      <c r="BR15" s="64">
        <f>BQ15+0.0000004</f>
        <v>3.9999999999999998E-7</v>
      </c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4" t="str">
        <f t="shared" si="16"/>
        <v>Equipe 11</v>
      </c>
      <c r="CR15" s="44">
        <f t="shared" si="17"/>
        <v>0</v>
      </c>
      <c r="CS15" s="44">
        <f t="shared" si="18"/>
        <v>1</v>
      </c>
      <c r="CT15" s="44" t="str">
        <f t="shared" si="49"/>
        <v>Equipe 11</v>
      </c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</row>
    <row r="16" spans="1:153" ht="16.5" customHeight="1" x14ac:dyDescent="0.25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47"/>
      <c r="Q16" s="47"/>
      <c r="R16" s="47"/>
      <c r="S16" s="47"/>
      <c r="T16" s="47"/>
      <c r="U16" s="47"/>
      <c r="V16" s="93" t="str">
        <f t="shared" si="0"/>
        <v>Equipe 12</v>
      </c>
      <c r="W16" s="93"/>
      <c r="X16" s="93"/>
      <c r="Y16" s="93"/>
      <c r="Z16" s="94"/>
      <c r="AA16" s="84">
        <f t="shared" si="1"/>
        <v>0</v>
      </c>
      <c r="AB16" s="85" t="str">
        <f t="shared" si="2"/>
        <v>u</v>
      </c>
      <c r="AC16" s="86">
        <f t="shared" si="50"/>
        <v>1</v>
      </c>
      <c r="AD16" s="87">
        <f t="shared" si="3"/>
        <v>0</v>
      </c>
      <c r="AE16" s="88">
        <f t="shared" si="4"/>
        <v>0</v>
      </c>
      <c r="AF16" s="88">
        <f t="shared" si="5"/>
        <v>0</v>
      </c>
      <c r="AG16" s="88">
        <f t="shared" si="6"/>
        <v>0</v>
      </c>
      <c r="AH16" s="88">
        <f t="shared" si="7"/>
        <v>0</v>
      </c>
      <c r="AI16" s="88">
        <f t="shared" si="8"/>
        <v>0</v>
      </c>
      <c r="AJ16" s="88">
        <f t="shared" si="9"/>
        <v>0</v>
      </c>
      <c r="AK16" s="89">
        <f t="shared" si="10"/>
        <v>0</v>
      </c>
      <c r="AL16" s="90">
        <f t="shared" si="11"/>
        <v>0</v>
      </c>
      <c r="AM16" s="88">
        <f t="shared" si="12"/>
        <v>0</v>
      </c>
      <c r="AN16" s="91">
        <f t="shared" si="19"/>
        <v>0</v>
      </c>
      <c r="AO16" s="84">
        <f t="shared" si="13"/>
        <v>0</v>
      </c>
      <c r="AP16" s="88">
        <f t="shared" si="20"/>
        <v>0</v>
      </c>
      <c r="AQ16" s="88">
        <f t="shared" si="14"/>
        <v>0</v>
      </c>
      <c r="AR16" s="48">
        <v>12</v>
      </c>
      <c r="AS16" s="48">
        <f t="shared" si="21"/>
        <v>12</v>
      </c>
      <c r="AT16" s="155" t="str">
        <f>'J01'!AT16:AX16</f>
        <v>Equipe 12</v>
      </c>
      <c r="AU16" s="156"/>
      <c r="AV16" s="156"/>
      <c r="AW16" s="156"/>
      <c r="AX16" s="157"/>
      <c r="AY16" s="4">
        <f t="shared" si="15"/>
        <v>1</v>
      </c>
      <c r="AZ16" s="16">
        <f>'J18'!AY16-AY16</f>
        <v>0</v>
      </c>
      <c r="BA16" s="5" t="str">
        <f>IF(AY16&gt;'J18'!AY16,'J18'!$BA$20,IF(AY16='J18'!AY16,'J18'!$AZ$20,IF(AY16&lt;'J18'!AY16,'J18'!$AY$20)))</f>
        <v>u</v>
      </c>
      <c r="BB16" s="22">
        <f t="shared" si="22"/>
        <v>12</v>
      </c>
      <c r="BC16" s="16">
        <f>SUMPRODUCT(($B$5:$F$14=AT16)*($BW$5:$BW$14))+SUMPRODUCT(($I$5:$M$14=AT16)*($BX$5:$BX$14))+'J18'!BC16</f>
        <v>0</v>
      </c>
      <c r="BD16" s="16">
        <f>SUMPRODUCT(($B$5:$F$14=AT16)*($BY$5:$BY$14))+SUMPRODUCT(($I$5:$M$14=AT16)*($BZ$5:$BZ$14))+'J18'!BD16</f>
        <v>0</v>
      </c>
      <c r="BE16" s="16">
        <f>SUMPRODUCT(($B$5:$F$14=AT16)*($CA$5:$CA$14))+SUMPRODUCT(($I$5:$M$14=AT16)*($CB$5:$CB$14))+'J18'!BE16</f>
        <v>0</v>
      </c>
      <c r="BF16" s="16">
        <f>SUMPRODUCT(($B$5:$F$14=AT16)*($CC$5:$CC$14))+SUMPRODUCT(($I$5:$M$14=AT16)*($CD$5:$CD$14))+'J18'!BF16</f>
        <v>0</v>
      </c>
      <c r="BG16" s="16">
        <f>SUMPRODUCT(($B$5:$F$14=AT16)*($CE$5:$CE$14))+SUMPRODUCT(($I$5:$M$14=AT16)*($CF$5:$CF$14))+'J18'!BG16</f>
        <v>0</v>
      </c>
      <c r="BH16" s="16">
        <f>SUMPRODUCT(($B$5:$F$14=AT16)*($CG$5:$CG$14))+SUMPRODUCT(($I$5:$M$14=AT16)*($CH$5:$CH$14))+'J18'!BH16</f>
        <v>0</v>
      </c>
      <c r="BI16" s="16">
        <f>SUMPRODUCT(($B$5:$F$14=AT16)*($CI$5:$CI$14))+SUMPRODUCT(($I$5:$M$14=AT16)*($CJ$5:$CJ$14))+'J18'!BI16</f>
        <v>0</v>
      </c>
      <c r="BJ16" s="6">
        <f t="shared" si="23"/>
        <v>0</v>
      </c>
      <c r="BK16" s="16">
        <f>SUMPRODUCT(($B$5:$F$14=AT16)*($CK$5:$CK$14))+'J18'!BK16</f>
        <v>0</v>
      </c>
      <c r="BL16" s="16">
        <f>SUMPRODUCT(($B$5:$F$14=AT16)*($CL$5:$CL$14))+'J18'!BL16</f>
        <v>0</v>
      </c>
      <c r="BM16" s="16">
        <f>SUMPRODUCT(($B$5:$F$14=AT16)*($CM$5:$CM$14))+'J18'!BM16</f>
        <v>0</v>
      </c>
      <c r="BN16" s="16">
        <f>SUMPRODUCT(($I$5:$M$14=AT16)*($CN$5:$CN$14))+'J18'!BN16</f>
        <v>0</v>
      </c>
      <c r="BO16" s="16">
        <f>SUMPRODUCT(($I$5:$M$14=AT16)*($CO$5:$CO$14))+'J18'!BO16</f>
        <v>0</v>
      </c>
      <c r="BP16" s="46">
        <f>SUMPRODUCT(($I$5:$M$14=AT16)*($CP$5:$CP$14))+'J18'!BP16</f>
        <v>0</v>
      </c>
      <c r="BQ16" s="44">
        <f t="shared" si="24"/>
        <v>0</v>
      </c>
      <c r="BR16" s="64">
        <f>BQ16+0.0000003</f>
        <v>2.9999999999999999E-7</v>
      </c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4" t="str">
        <f t="shared" si="16"/>
        <v>Equipe 12</v>
      </c>
      <c r="CR16" s="44">
        <f t="shared" si="17"/>
        <v>0</v>
      </c>
      <c r="CS16" s="44">
        <f t="shared" si="18"/>
        <v>1</v>
      </c>
      <c r="CT16" s="44" t="str">
        <f t="shared" si="49"/>
        <v>Equipe 12</v>
      </c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</row>
    <row r="17" spans="1:153" ht="16.5" customHeight="1" x14ac:dyDescent="0.25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47"/>
      <c r="Q17" s="47"/>
      <c r="R17" s="47"/>
      <c r="S17" s="47"/>
      <c r="T17" s="47"/>
      <c r="U17" s="47"/>
      <c r="V17" s="93" t="str">
        <f t="shared" si="0"/>
        <v>Equipe 13</v>
      </c>
      <c r="W17" s="93"/>
      <c r="X17" s="93"/>
      <c r="Y17" s="93"/>
      <c r="Z17" s="94"/>
      <c r="AA17" s="84">
        <f t="shared" si="1"/>
        <v>0</v>
      </c>
      <c r="AB17" s="85" t="str">
        <f t="shared" si="2"/>
        <v>u</v>
      </c>
      <c r="AC17" s="86">
        <f t="shared" si="50"/>
        <v>1</v>
      </c>
      <c r="AD17" s="87">
        <f t="shared" si="3"/>
        <v>0</v>
      </c>
      <c r="AE17" s="88">
        <f t="shared" si="4"/>
        <v>0</v>
      </c>
      <c r="AF17" s="88">
        <f t="shared" si="5"/>
        <v>0</v>
      </c>
      <c r="AG17" s="88">
        <f t="shared" si="6"/>
        <v>0</v>
      </c>
      <c r="AH17" s="88">
        <f t="shared" si="7"/>
        <v>0</v>
      </c>
      <c r="AI17" s="88">
        <f t="shared" si="8"/>
        <v>0</v>
      </c>
      <c r="AJ17" s="88">
        <f t="shared" si="9"/>
        <v>0</v>
      </c>
      <c r="AK17" s="89">
        <f t="shared" si="10"/>
        <v>0</v>
      </c>
      <c r="AL17" s="90">
        <f t="shared" si="11"/>
        <v>0</v>
      </c>
      <c r="AM17" s="88">
        <f t="shared" si="12"/>
        <v>0</v>
      </c>
      <c r="AN17" s="91">
        <f t="shared" si="19"/>
        <v>0</v>
      </c>
      <c r="AO17" s="84">
        <f t="shared" si="13"/>
        <v>0</v>
      </c>
      <c r="AP17" s="88">
        <f t="shared" si="20"/>
        <v>0</v>
      </c>
      <c r="AQ17" s="88">
        <f t="shared" si="14"/>
        <v>0</v>
      </c>
      <c r="AR17" s="48">
        <v>13</v>
      </c>
      <c r="AS17" s="48">
        <f t="shared" si="21"/>
        <v>13</v>
      </c>
      <c r="AT17" s="155" t="str">
        <f>'J01'!AT17:AX17</f>
        <v>Equipe 13</v>
      </c>
      <c r="AU17" s="156"/>
      <c r="AV17" s="156"/>
      <c r="AW17" s="156"/>
      <c r="AX17" s="157"/>
      <c r="AY17" s="4">
        <f t="shared" si="15"/>
        <v>1</v>
      </c>
      <c r="AZ17" s="16">
        <f>'J18'!AY17-AY17</f>
        <v>0</v>
      </c>
      <c r="BA17" s="5" t="str">
        <f>IF(AY17&gt;'J18'!AY17,'J18'!$BA$20,IF(AY17='J18'!AY17,'J18'!$AZ$20,IF(AY17&lt;'J18'!AY17,'J18'!$AY$20)))</f>
        <v>u</v>
      </c>
      <c r="BB17" s="22">
        <f t="shared" si="22"/>
        <v>13</v>
      </c>
      <c r="BC17" s="16">
        <f>SUMPRODUCT(($B$5:$F$14=AT17)*($BW$5:$BW$14))+SUMPRODUCT(($I$5:$M$14=AT17)*($BX$5:$BX$14))+'J18'!BC17</f>
        <v>0</v>
      </c>
      <c r="BD17" s="16">
        <f>SUMPRODUCT(($B$5:$F$14=AT17)*($BY$5:$BY$14))+SUMPRODUCT(($I$5:$M$14=AT17)*($BZ$5:$BZ$14))+'J18'!BD17</f>
        <v>0</v>
      </c>
      <c r="BE17" s="16">
        <f>SUMPRODUCT(($B$5:$F$14=AT17)*($CA$5:$CA$14))+SUMPRODUCT(($I$5:$M$14=AT17)*($CB$5:$CB$14))+'J18'!BE17</f>
        <v>0</v>
      </c>
      <c r="BF17" s="16">
        <f>SUMPRODUCT(($B$5:$F$14=AT17)*($CC$5:$CC$14))+SUMPRODUCT(($I$5:$M$14=AT17)*($CD$5:$CD$14))+'J18'!BF17</f>
        <v>0</v>
      </c>
      <c r="BG17" s="16">
        <f>SUMPRODUCT(($B$5:$F$14=AT17)*($CE$5:$CE$14))+SUMPRODUCT(($I$5:$M$14=AT17)*($CF$5:$CF$14))+'J18'!BG17</f>
        <v>0</v>
      </c>
      <c r="BH17" s="16">
        <f>SUMPRODUCT(($B$5:$F$14=AT17)*($CG$5:$CG$14))+SUMPRODUCT(($I$5:$M$14=AT17)*($CH$5:$CH$14))+'J18'!BH17</f>
        <v>0</v>
      </c>
      <c r="BI17" s="16">
        <f>SUMPRODUCT(($B$5:$F$14=AT17)*($CI$5:$CI$14))+SUMPRODUCT(($I$5:$M$14=AT17)*($CJ$5:$CJ$14))+'J18'!BI17</f>
        <v>0</v>
      </c>
      <c r="BJ17" s="6">
        <f t="shared" si="23"/>
        <v>0</v>
      </c>
      <c r="BK17" s="16">
        <f>SUMPRODUCT(($B$5:$F$14=AT17)*($CK$5:$CK$14))+'J18'!BK17</f>
        <v>0</v>
      </c>
      <c r="BL17" s="16">
        <f>SUMPRODUCT(($B$5:$F$14=AT17)*($CL$5:$CL$14))+'J18'!BL17</f>
        <v>0</v>
      </c>
      <c r="BM17" s="16">
        <f>SUMPRODUCT(($B$5:$F$14=AT17)*($CM$5:$CM$14))+'J18'!BM17</f>
        <v>0</v>
      </c>
      <c r="BN17" s="16">
        <f>SUMPRODUCT(($I$5:$M$14=AT17)*($CN$5:$CN$14))+'J18'!BN17</f>
        <v>0</v>
      </c>
      <c r="BO17" s="16">
        <f>SUMPRODUCT(($I$5:$M$14=AT17)*($CO$5:$CO$14))+'J18'!BO17</f>
        <v>0</v>
      </c>
      <c r="BP17" s="46">
        <f>SUMPRODUCT(($I$5:$M$14=AT17)*($CP$5:$CP$14))+'J18'!BP17</f>
        <v>0</v>
      </c>
      <c r="BQ17" s="44">
        <f t="shared" si="24"/>
        <v>0</v>
      </c>
      <c r="BR17" s="64">
        <f>BQ17+0.0000002</f>
        <v>1.9999999999999999E-7</v>
      </c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4" t="str">
        <f t="shared" si="16"/>
        <v>Equipe 13</v>
      </c>
      <c r="CR17" s="44">
        <f t="shared" si="17"/>
        <v>0</v>
      </c>
      <c r="CS17" s="44">
        <f t="shared" si="18"/>
        <v>1</v>
      </c>
      <c r="CT17" s="44" t="str">
        <f t="shared" si="49"/>
        <v>Equipe 13</v>
      </c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</row>
    <row r="18" spans="1:153" ht="16.5" customHeight="1" x14ac:dyDescent="0.25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47"/>
      <c r="Q18" s="47"/>
      <c r="R18" s="47"/>
      <c r="S18" s="47"/>
      <c r="T18" s="47"/>
      <c r="U18" s="47"/>
      <c r="V18" s="93" t="str">
        <f t="shared" si="0"/>
        <v>Equipe 14</v>
      </c>
      <c r="W18" s="93"/>
      <c r="X18" s="93"/>
      <c r="Y18" s="93"/>
      <c r="Z18" s="94"/>
      <c r="AA18" s="84">
        <f t="shared" si="1"/>
        <v>0</v>
      </c>
      <c r="AB18" s="85" t="str">
        <f t="shared" si="2"/>
        <v>u</v>
      </c>
      <c r="AC18" s="86">
        <f t="shared" si="50"/>
        <v>1</v>
      </c>
      <c r="AD18" s="87">
        <f t="shared" si="3"/>
        <v>0</v>
      </c>
      <c r="AE18" s="88">
        <f t="shared" si="4"/>
        <v>0</v>
      </c>
      <c r="AF18" s="88">
        <f t="shared" si="5"/>
        <v>0</v>
      </c>
      <c r="AG18" s="88">
        <f t="shared" si="6"/>
        <v>0</v>
      </c>
      <c r="AH18" s="88">
        <f t="shared" si="7"/>
        <v>0</v>
      </c>
      <c r="AI18" s="88">
        <f t="shared" si="8"/>
        <v>0</v>
      </c>
      <c r="AJ18" s="88">
        <f t="shared" si="9"/>
        <v>0</v>
      </c>
      <c r="AK18" s="89">
        <f t="shared" si="10"/>
        <v>0</v>
      </c>
      <c r="AL18" s="90">
        <f t="shared" si="11"/>
        <v>0</v>
      </c>
      <c r="AM18" s="88">
        <f t="shared" si="12"/>
        <v>0</v>
      </c>
      <c r="AN18" s="91">
        <f t="shared" si="19"/>
        <v>0</v>
      </c>
      <c r="AO18" s="84">
        <f t="shared" si="13"/>
        <v>0</v>
      </c>
      <c r="AP18" s="88">
        <f t="shared" si="20"/>
        <v>0</v>
      </c>
      <c r="AQ18" s="88">
        <f t="shared" si="14"/>
        <v>0</v>
      </c>
      <c r="AR18" s="48">
        <v>14</v>
      </c>
      <c r="AS18" s="48">
        <f t="shared" si="21"/>
        <v>14</v>
      </c>
      <c r="AT18" s="155" t="str">
        <f>'J01'!AT18:AX18</f>
        <v>Equipe 14</v>
      </c>
      <c r="AU18" s="156"/>
      <c r="AV18" s="156"/>
      <c r="AW18" s="156"/>
      <c r="AX18" s="157"/>
      <c r="AY18" s="4">
        <f t="shared" si="15"/>
        <v>1</v>
      </c>
      <c r="AZ18" s="16">
        <f>'J18'!AY18-AY18</f>
        <v>0</v>
      </c>
      <c r="BA18" s="5" t="str">
        <f>IF(AY18&gt;'J18'!AY18,'J18'!$BA$20,IF(AY18='J18'!AY18,'J18'!$AZ$20,IF(AY18&lt;'J18'!AY18,'J18'!$AY$20)))</f>
        <v>u</v>
      </c>
      <c r="BB18" s="22">
        <f t="shared" si="22"/>
        <v>14</v>
      </c>
      <c r="BC18" s="16">
        <f>SUMPRODUCT(($B$5:$F$14=AT18)*($BW$5:$BW$14))+SUMPRODUCT(($I$5:$M$14=AT18)*($BX$5:$BX$14))+'J18'!BC18</f>
        <v>0</v>
      </c>
      <c r="BD18" s="16">
        <f>SUMPRODUCT(($B$5:$F$14=AT18)*($BY$5:$BY$14))+SUMPRODUCT(($I$5:$M$14=AT18)*($BZ$5:$BZ$14))+'J18'!BD18</f>
        <v>0</v>
      </c>
      <c r="BE18" s="16">
        <f>SUMPRODUCT(($B$5:$F$14=AT18)*($CA$5:$CA$14))+SUMPRODUCT(($I$5:$M$14=AT18)*($CB$5:$CB$14))+'J18'!BE18</f>
        <v>0</v>
      </c>
      <c r="BF18" s="16">
        <f>SUMPRODUCT(($B$5:$F$14=AT18)*($CC$5:$CC$14))+SUMPRODUCT(($I$5:$M$14=AT18)*($CD$5:$CD$14))+'J18'!BF18</f>
        <v>0</v>
      </c>
      <c r="BG18" s="16">
        <f>SUMPRODUCT(($B$5:$F$14=AT18)*($CE$5:$CE$14))+SUMPRODUCT(($I$5:$M$14=AT18)*($CF$5:$CF$14))+'J18'!BG18</f>
        <v>0</v>
      </c>
      <c r="BH18" s="16">
        <f>SUMPRODUCT(($B$5:$F$14=AT18)*($CG$5:$CG$14))+SUMPRODUCT(($I$5:$M$14=AT18)*($CH$5:$CH$14))+'J18'!BH18</f>
        <v>0</v>
      </c>
      <c r="BI18" s="16">
        <f>SUMPRODUCT(($B$5:$F$14=AT18)*($CI$5:$CI$14))+SUMPRODUCT(($I$5:$M$14=AT18)*($CJ$5:$CJ$14))+'J18'!BI18</f>
        <v>0</v>
      </c>
      <c r="BJ18" s="6">
        <f t="shared" si="23"/>
        <v>0</v>
      </c>
      <c r="BK18" s="16">
        <f>SUMPRODUCT(($B$5:$F$14=AT18)*($CK$5:$CK$14))+'J18'!BK18</f>
        <v>0</v>
      </c>
      <c r="BL18" s="16">
        <f>SUMPRODUCT(($B$5:$F$14=AT18)*($CL$5:$CL$14))+'J18'!BL18</f>
        <v>0</v>
      </c>
      <c r="BM18" s="16">
        <f>SUMPRODUCT(($B$5:$F$14=AT18)*($CM$5:$CM$14))+'J18'!BM18</f>
        <v>0</v>
      </c>
      <c r="BN18" s="16">
        <f>SUMPRODUCT(($I$5:$M$14=AT18)*($CN$5:$CN$14))+'J18'!BN18</f>
        <v>0</v>
      </c>
      <c r="BO18" s="16">
        <f>SUMPRODUCT(($I$5:$M$14=AT18)*($CO$5:$CO$14))+'J18'!BO18</f>
        <v>0</v>
      </c>
      <c r="BP18" s="46">
        <f>SUMPRODUCT(($I$5:$M$14=AT18)*($CP$5:$CP$14))+'J18'!BP18</f>
        <v>0</v>
      </c>
      <c r="BQ18" s="44">
        <f t="shared" si="24"/>
        <v>0</v>
      </c>
      <c r="BR18" s="64">
        <f>BQ18+0.0000001</f>
        <v>9.9999999999999995E-8</v>
      </c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4" t="str">
        <f t="shared" si="16"/>
        <v>Equipe 14</v>
      </c>
      <c r="CR18" s="44">
        <f t="shared" si="17"/>
        <v>0</v>
      </c>
      <c r="CS18" s="44">
        <f t="shared" si="18"/>
        <v>1</v>
      </c>
      <c r="CT18" s="44" t="str">
        <f t="shared" si="49"/>
        <v>Equipe 14</v>
      </c>
      <c r="CU18" s="58"/>
      <c r="CV18" s="58"/>
      <c r="CW18" s="58"/>
      <c r="CX18" s="58"/>
      <c r="CY18" s="5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</row>
    <row r="19" spans="1:153" ht="16.5" customHeight="1" x14ac:dyDescent="0.25">
      <c r="A19" s="100"/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47"/>
      <c r="Q19" s="47"/>
      <c r="R19" s="47"/>
      <c r="S19" s="47"/>
      <c r="T19" s="47"/>
      <c r="U19" s="47"/>
      <c r="V19" s="49"/>
      <c r="W19" s="49"/>
      <c r="X19" s="49"/>
      <c r="Y19" s="49"/>
      <c r="Z19" s="49"/>
      <c r="AA19" s="50"/>
      <c r="AB19" s="51"/>
      <c r="AC19" s="50"/>
      <c r="AD19" s="52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142" t="s">
        <v>56</v>
      </c>
      <c r="AP19" s="142"/>
      <c r="AQ19" s="142"/>
      <c r="AR19" s="58"/>
      <c r="AS19" s="58"/>
      <c r="AT19" s="21"/>
      <c r="AU19" s="21"/>
      <c r="AV19" s="21"/>
      <c r="AW19" s="21"/>
      <c r="AX19" s="21"/>
      <c r="AY19" s="60" t="s">
        <v>19</v>
      </c>
      <c r="AZ19" s="60" t="s">
        <v>20</v>
      </c>
      <c r="BA19" s="60" t="s">
        <v>21</v>
      </c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5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58"/>
      <c r="CV19" s="58"/>
      <c r="CW19" s="58"/>
      <c r="CX19" s="58"/>
      <c r="CY19" s="5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</row>
    <row r="20" spans="1:153" ht="16.5" customHeight="1" x14ac:dyDescent="0.25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47"/>
      <c r="Q20" s="47"/>
      <c r="R20" s="47"/>
      <c r="S20" s="47"/>
      <c r="T20" s="47"/>
      <c r="U20" s="47"/>
      <c r="V20" s="53"/>
      <c r="W20" s="53"/>
      <c r="X20" s="53"/>
      <c r="Y20" s="53"/>
      <c r="Z20" s="53"/>
      <c r="AA20" s="54"/>
      <c r="AB20" s="55"/>
      <c r="AC20" s="54"/>
      <c r="AD20" s="56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143">
        <f>SUM(G5:H14)</f>
        <v>0</v>
      </c>
      <c r="AP20" s="143"/>
      <c r="AQ20" s="143"/>
      <c r="AR20" s="58"/>
      <c r="AS20" s="58"/>
      <c r="AT20" s="38"/>
      <c r="AU20" s="38"/>
      <c r="AV20" s="38"/>
      <c r="AW20" s="38"/>
      <c r="AX20" s="38"/>
      <c r="AY20" s="48" t="s">
        <v>19</v>
      </c>
      <c r="AZ20" s="48" t="s">
        <v>20</v>
      </c>
      <c r="BA20" s="48" t="s">
        <v>21</v>
      </c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58"/>
      <c r="CV20" s="58"/>
      <c r="CW20" s="58"/>
      <c r="CX20" s="58"/>
      <c r="CY20" s="5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</row>
    <row r="21" spans="1:153" ht="16.5" customHeight="1" x14ac:dyDescent="0.25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47"/>
      <c r="Q21" s="47"/>
      <c r="R21" s="47"/>
      <c r="S21" s="47"/>
      <c r="T21" s="47"/>
      <c r="U21" s="47"/>
      <c r="V21" s="53"/>
      <c r="W21" s="53"/>
      <c r="X21" s="53"/>
      <c r="Y21" s="53"/>
      <c r="Z21" s="53"/>
      <c r="AA21" s="54"/>
      <c r="AB21" s="55"/>
      <c r="AC21" s="54"/>
      <c r="AD21" s="56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143"/>
      <c r="AP21" s="143"/>
      <c r="AQ21" s="143"/>
      <c r="AR21" s="58"/>
      <c r="AS21" s="58"/>
      <c r="AT21" s="38"/>
      <c r="AU21" s="38"/>
      <c r="AV21" s="38"/>
      <c r="AW21" s="38"/>
      <c r="AX21" s="38"/>
      <c r="AY21" s="58"/>
      <c r="AZ21" s="58"/>
      <c r="BA21" s="63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58"/>
      <c r="CV21" s="58"/>
      <c r="CW21" s="58"/>
      <c r="CX21" s="58"/>
      <c r="CY21" s="5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</row>
    <row r="22" spans="1:153" ht="16.5" customHeight="1" x14ac:dyDescent="0.25">
      <c r="A22" s="100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47"/>
      <c r="Q22" s="47"/>
      <c r="R22" s="47"/>
      <c r="S22" s="47"/>
      <c r="T22" s="47"/>
      <c r="U22" s="47"/>
      <c r="V22" s="53"/>
      <c r="W22" s="53"/>
      <c r="X22" s="53"/>
      <c r="Y22" s="53"/>
      <c r="Z22" s="53"/>
      <c r="AA22" s="54"/>
      <c r="AB22" s="55"/>
      <c r="AC22" s="54"/>
      <c r="AD22" s="56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144" t="s">
        <v>57</v>
      </c>
      <c r="AP22" s="144"/>
      <c r="AQ22" s="144"/>
      <c r="AR22" s="58"/>
      <c r="AS22" s="58"/>
      <c r="AT22" s="38"/>
      <c r="AU22" s="38"/>
      <c r="AV22" s="38"/>
      <c r="AW22" s="38"/>
      <c r="AX22" s="38"/>
      <c r="AY22" s="58"/>
      <c r="AZ22" s="58"/>
      <c r="BA22" s="63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58"/>
      <c r="CV22" s="58"/>
      <c r="CW22" s="58"/>
      <c r="CX22" s="58"/>
      <c r="CY22" s="5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</row>
    <row r="23" spans="1:153" ht="16.5" customHeight="1" x14ac:dyDescent="0.25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47"/>
      <c r="Q23" s="47"/>
      <c r="R23" s="47"/>
      <c r="S23" s="47"/>
      <c r="T23" s="47"/>
      <c r="U23" s="47"/>
      <c r="V23" s="53"/>
      <c r="W23" s="53"/>
      <c r="X23" s="53"/>
      <c r="Y23" s="53"/>
      <c r="Z23" s="53"/>
      <c r="AA23" s="54"/>
      <c r="AB23" s="55"/>
      <c r="AC23" s="54"/>
      <c r="AD23" s="56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144"/>
      <c r="AP23" s="144"/>
      <c r="AQ23" s="144"/>
      <c r="AR23" s="58"/>
      <c r="AS23" s="58"/>
      <c r="AT23" s="38"/>
      <c r="AU23" s="38"/>
      <c r="AV23" s="38"/>
      <c r="AW23" s="38"/>
      <c r="AX23" s="38"/>
      <c r="AY23" s="58"/>
      <c r="AZ23" s="58"/>
      <c r="BA23" s="63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58"/>
      <c r="CV23" s="58"/>
      <c r="CW23" s="58"/>
      <c r="CX23" s="58"/>
      <c r="CY23" s="5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</row>
    <row r="24" spans="1:153" ht="16.5" customHeight="1" x14ac:dyDescent="0.25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47"/>
      <c r="Q24" s="47"/>
      <c r="R24" s="47"/>
      <c r="S24" s="47"/>
      <c r="T24" s="47"/>
      <c r="U24" s="47"/>
      <c r="V24" s="53"/>
      <c r="W24" s="53"/>
      <c r="X24" s="53"/>
      <c r="Y24" s="53"/>
      <c r="Z24" s="53"/>
      <c r="AA24" s="54"/>
      <c r="AB24" s="55"/>
      <c r="AC24" s="54"/>
      <c r="AD24" s="56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143">
        <f>AO20+'J18'!AO24:AP25</f>
        <v>0</v>
      </c>
      <c r="AP24" s="143"/>
      <c r="AQ24" s="143"/>
      <c r="AR24" s="58"/>
      <c r="AS24" s="58"/>
      <c r="AT24" s="38"/>
      <c r="AU24" s="38"/>
      <c r="AV24" s="38"/>
      <c r="AW24" s="38"/>
      <c r="AX24" s="38"/>
      <c r="AY24" s="58"/>
      <c r="AZ24" s="58"/>
      <c r="BA24" s="63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</row>
    <row r="25" spans="1:153" ht="16.5" customHeight="1" x14ac:dyDescent="0.25">
      <c r="A25" s="100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47"/>
      <c r="Q25" s="47"/>
      <c r="R25" s="47"/>
      <c r="S25" s="47"/>
      <c r="T25" s="47"/>
      <c r="U25" s="47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143"/>
      <c r="AP25" s="143"/>
      <c r="AQ25" s="143"/>
      <c r="AR25" s="48"/>
      <c r="AS25" s="48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48"/>
      <c r="EW25" s="48"/>
    </row>
    <row r="26" spans="1:153" ht="16.5" customHeight="1" x14ac:dyDescent="0.25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47"/>
      <c r="Q26" s="47"/>
      <c r="R26" s="47"/>
      <c r="S26" s="47"/>
      <c r="T26" s="47"/>
      <c r="U26" s="47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162" t="s">
        <v>58</v>
      </c>
      <c r="AP26" s="162"/>
      <c r="AQ26" s="162"/>
      <c r="AR26" s="48"/>
      <c r="AS26" s="48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  <c r="EU26" s="48"/>
      <c r="EV26" s="48"/>
      <c r="EW26" s="48"/>
    </row>
    <row r="27" spans="1:153" ht="16.5" customHeight="1" x14ac:dyDescent="0.25">
      <c r="A27" s="100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47"/>
      <c r="Q27" s="47"/>
      <c r="R27" s="47"/>
      <c r="S27" s="47"/>
      <c r="T27" s="47"/>
      <c r="U27" s="47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162"/>
      <c r="AP27" s="162"/>
      <c r="AQ27" s="162"/>
      <c r="AR27" s="48"/>
      <c r="AS27" s="48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  <c r="EU27" s="48"/>
      <c r="EV27" s="48"/>
      <c r="EW27" s="48"/>
    </row>
    <row r="28" spans="1:153" ht="16.5" customHeight="1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47"/>
      <c r="Q28" s="47"/>
      <c r="R28" s="47"/>
      <c r="S28" s="47"/>
      <c r="T28" s="47"/>
      <c r="U28" s="47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146" t="str">
        <f>IF(AE5=0,"",SUM(AI5:AI24)/SUM(AE5:AE24)*2)</f>
        <v/>
      </c>
      <c r="AP28" s="146"/>
      <c r="AQ28" s="146"/>
      <c r="AR28" s="48"/>
      <c r="AS28" s="48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  <c r="EU28" s="48"/>
      <c r="EV28" s="48"/>
      <c r="EW28" s="48"/>
    </row>
    <row r="29" spans="1:153" ht="16.5" customHeight="1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47"/>
      <c r="Q29" s="47"/>
      <c r="R29" s="47"/>
      <c r="S29" s="47"/>
      <c r="T29" s="47"/>
      <c r="U29" s="47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146"/>
      <c r="AP29" s="146"/>
      <c r="AQ29" s="146"/>
      <c r="AR29" s="48"/>
      <c r="AS29" s="48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  <c r="EU29" s="48"/>
      <c r="EV29" s="48"/>
      <c r="EW29" s="48"/>
    </row>
    <row r="30" spans="1:153" ht="16.5" customHeight="1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47"/>
      <c r="Q30" s="47"/>
      <c r="R30" s="47"/>
      <c r="S30" s="47"/>
      <c r="T30" s="47"/>
      <c r="U30" s="47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48"/>
      <c r="AS30" s="48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  <c r="EU30" s="48"/>
      <c r="EV30" s="48"/>
      <c r="EW30" s="48"/>
    </row>
    <row r="31" spans="1:153" ht="16.5" customHeigh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48"/>
      <c r="AS31" s="48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/>
      <c r="EU31" s="48"/>
      <c r="EV31" s="48"/>
      <c r="EW31" s="48"/>
    </row>
    <row r="32" spans="1:153" ht="16.5" customHeight="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48"/>
      <c r="AS32" s="48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48"/>
      <c r="EW32" s="48"/>
    </row>
    <row r="33" spans="1:153" ht="16.5" customHeight="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48"/>
      <c r="AS33" s="48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</row>
    <row r="34" spans="1:153" ht="16.5" customHeight="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48"/>
      <c r="AS34" s="48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48"/>
      <c r="EW34" s="48"/>
    </row>
    <row r="35" spans="1:153" ht="16.5" customHeight="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48"/>
      <c r="AS35" s="48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</row>
    <row r="36" spans="1:153" ht="16.5" customHeight="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48"/>
      <c r="AS36" s="48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</row>
  </sheetData>
  <mergeCells count="129">
    <mergeCell ref="O1:T2"/>
    <mergeCell ref="I1:N2"/>
    <mergeCell ref="A1:H2"/>
    <mergeCell ref="AO19:AQ19"/>
    <mergeCell ref="AO20:AQ21"/>
    <mergeCell ref="AO22:AQ23"/>
    <mergeCell ref="AO24:AQ25"/>
    <mergeCell ref="AO26:AQ27"/>
    <mergeCell ref="AO28:AQ29"/>
    <mergeCell ref="AK3:AK4"/>
    <mergeCell ref="AO3:AQ3"/>
    <mergeCell ref="AL3:AN3"/>
    <mergeCell ref="AJ3:AJ4"/>
    <mergeCell ref="AI3:AI4"/>
    <mergeCell ref="O11:R11"/>
    <mergeCell ref="O10:R10"/>
    <mergeCell ref="O9:R9"/>
    <mergeCell ref="O8:R8"/>
    <mergeCell ref="O7:R7"/>
    <mergeCell ref="B5:F5"/>
    <mergeCell ref="I6:M6"/>
    <mergeCell ref="I5:M5"/>
    <mergeCell ref="V5:Z5"/>
    <mergeCell ref="V1:AQ2"/>
    <mergeCell ref="BB3:BB4"/>
    <mergeCell ref="BN3:BP3"/>
    <mergeCell ref="BK3:BM3"/>
    <mergeCell ref="BI3:BI4"/>
    <mergeCell ref="BH3:BH4"/>
    <mergeCell ref="BG3:BG4"/>
    <mergeCell ref="BF3:BF4"/>
    <mergeCell ref="BE3:BE4"/>
    <mergeCell ref="BD3:BD4"/>
    <mergeCell ref="CN3:CP3"/>
    <mergeCell ref="CK3:CM3"/>
    <mergeCell ref="AT12:AX12"/>
    <mergeCell ref="AT11:AX11"/>
    <mergeCell ref="AT10:AX10"/>
    <mergeCell ref="AT9:AX9"/>
    <mergeCell ref="AT8:AX8"/>
    <mergeCell ref="AT7:AX7"/>
    <mergeCell ref="CJ1:CJ3"/>
    <mergeCell ref="CI1:CI3"/>
    <mergeCell ref="CH1:CH3"/>
    <mergeCell ref="CG1:CG3"/>
    <mergeCell ref="CF1:CF3"/>
    <mergeCell ref="CE1:CE3"/>
    <mergeCell ref="AT1:BP2"/>
    <mergeCell ref="AT3:AX4"/>
    <mergeCell ref="AZ3:BA4"/>
    <mergeCell ref="AY3:AY4"/>
    <mergeCell ref="BJ3:BJ4"/>
    <mergeCell ref="CD1:CD3"/>
    <mergeCell ref="CC1:CC3"/>
    <mergeCell ref="CB1:CB3"/>
    <mergeCell ref="AT6:AX6"/>
    <mergeCell ref="AT5:AX5"/>
    <mergeCell ref="A3:A4"/>
    <mergeCell ref="B3:F4"/>
    <mergeCell ref="H3:H4"/>
    <mergeCell ref="G3:G4"/>
    <mergeCell ref="I3:M4"/>
    <mergeCell ref="AC3:AC4"/>
    <mergeCell ref="B6:F6"/>
    <mergeCell ref="B12:F12"/>
    <mergeCell ref="B11:F11"/>
    <mergeCell ref="B10:F10"/>
    <mergeCell ref="B9:F9"/>
    <mergeCell ref="B8:F8"/>
    <mergeCell ref="B7:F7"/>
    <mergeCell ref="I12:M12"/>
    <mergeCell ref="I11:M11"/>
    <mergeCell ref="I10:M10"/>
    <mergeCell ref="I9:M9"/>
    <mergeCell ref="S11:T11"/>
    <mergeCell ref="S10:T10"/>
    <mergeCell ref="S9:T9"/>
    <mergeCell ref="S8:T8"/>
    <mergeCell ref="S7:T7"/>
    <mergeCell ref="S6:T6"/>
    <mergeCell ref="S5:T5"/>
    <mergeCell ref="A15:O30"/>
    <mergeCell ref="B14:F14"/>
    <mergeCell ref="B13:F13"/>
    <mergeCell ref="I14:M14"/>
    <mergeCell ref="I13:M13"/>
    <mergeCell ref="AH3:AH4"/>
    <mergeCell ref="AG3:AG4"/>
    <mergeCell ref="AF3:AF4"/>
    <mergeCell ref="AE3:AE4"/>
    <mergeCell ref="AD3:AD4"/>
    <mergeCell ref="V6:Z6"/>
    <mergeCell ref="N3:N4"/>
    <mergeCell ref="V3:Z4"/>
    <mergeCell ref="AA3:AB4"/>
    <mergeCell ref="S3:T4"/>
    <mergeCell ref="O6:R6"/>
    <mergeCell ref="O5:R5"/>
    <mergeCell ref="O3:R4"/>
    <mergeCell ref="I8:M8"/>
    <mergeCell ref="I7:M7"/>
    <mergeCell ref="V12:Z12"/>
    <mergeCell ref="V11:Z11"/>
    <mergeCell ref="V10:Z10"/>
    <mergeCell ref="V9:Z9"/>
    <mergeCell ref="V18:Z18"/>
    <mergeCell ref="V17:Z17"/>
    <mergeCell ref="V16:Z16"/>
    <mergeCell ref="V15:Z15"/>
    <mergeCell ref="V14:Z14"/>
    <mergeCell ref="V13:Z13"/>
    <mergeCell ref="V8:Z8"/>
    <mergeCell ref="V7:Z7"/>
    <mergeCell ref="CA1:CA3"/>
    <mergeCell ref="BZ1:BZ3"/>
    <mergeCell ref="BY1:BY3"/>
    <mergeCell ref="BX1:BX3"/>
    <mergeCell ref="BW1:BW3"/>
    <mergeCell ref="BV1:BV3"/>
    <mergeCell ref="BU1:BU3"/>
    <mergeCell ref="BT1:BT3"/>
    <mergeCell ref="BS1:BS3"/>
    <mergeCell ref="AT18:AX18"/>
    <mergeCell ref="AT17:AX17"/>
    <mergeCell ref="AT16:AX16"/>
    <mergeCell ref="AT15:AX15"/>
    <mergeCell ref="AT14:AX14"/>
    <mergeCell ref="AT13:AX13"/>
    <mergeCell ref="BC3:BC4"/>
  </mergeCells>
  <conditionalFormatting sqref="AA5:AA24">
    <cfRule type="cellIs" dxfId="32" priority="3" operator="lessThan">
      <formula>0</formula>
    </cfRule>
    <cfRule type="cellIs" dxfId="31" priority="4" operator="greaterThan">
      <formula>0</formula>
    </cfRule>
  </conditionalFormatting>
  <conditionalFormatting sqref="AB5:AB24">
    <cfRule type="cellIs" dxfId="30" priority="1" operator="equal">
      <formula>"q"</formula>
    </cfRule>
    <cfRule type="cellIs" dxfId="29" priority="2" operator="equal">
      <formula>"p"</formula>
    </cfRule>
  </conditionalFormatting>
  <dataValidations count="2">
    <dataValidation type="list" allowBlank="1" showInputMessage="1" showErrorMessage="1" sqref="I12:M14 B12:F14">
      <formula1>Lesclubs</formula1>
    </dataValidation>
    <dataValidation type="list" allowBlank="1" showInputMessage="1" showErrorMessage="1" sqref="B5:F11 I5:M11">
      <formula1>Lesengagés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R36"/>
  <sheetViews>
    <sheetView workbookViewId="0">
      <selection sqref="A1:H2"/>
    </sheetView>
  </sheetViews>
  <sheetFormatPr baseColWidth="10" defaultRowHeight="16.5" customHeight="1" x14ac:dyDescent="0.25"/>
  <cols>
    <col min="1" max="14" width="5.42578125" style="2" customWidth="1"/>
    <col min="15" max="18" width="6.7109375" style="2" customWidth="1"/>
    <col min="19" max="43" width="5.42578125" style="2" customWidth="1"/>
    <col min="44" max="45" width="5.42578125" style="3" hidden="1" customWidth="1"/>
    <col min="46" max="68" width="5.42578125" style="2" hidden="1" customWidth="1"/>
    <col min="69" max="70" width="26.28515625" style="3" hidden="1" customWidth="1"/>
    <col min="71" max="94" width="5.42578125" style="3" hidden="1" customWidth="1"/>
    <col min="95" max="95" width="38.85546875" style="3" hidden="1" customWidth="1"/>
    <col min="96" max="96" width="22.28515625" style="3" hidden="1" customWidth="1"/>
    <col min="97" max="97" width="5.42578125" style="3" hidden="1" customWidth="1"/>
    <col min="98" max="98" width="38.85546875" style="3" hidden="1" customWidth="1"/>
    <col min="99" max="210" width="5.42578125" style="3" customWidth="1"/>
    <col min="211" max="215" width="5.42578125" style="2" customWidth="1"/>
    <col min="216" max="378" width="5.42578125" style="1" customWidth="1"/>
    <col min="379" max="382" width="11" style="1"/>
  </cols>
  <sheetData>
    <row r="1" spans="1:153" ht="16.5" customHeight="1" thickTop="1" x14ac:dyDescent="0.25">
      <c r="A1" s="158" t="str">
        <f>'J01'!A1:C2</f>
        <v>Nom du Championnat</v>
      </c>
      <c r="B1" s="159"/>
      <c r="C1" s="159"/>
      <c r="D1" s="159"/>
      <c r="E1" s="159"/>
      <c r="F1" s="159"/>
      <c r="G1" s="159"/>
      <c r="H1" s="159"/>
      <c r="I1" s="134" t="str">
        <f>'J01'!H1:K2</f>
        <v>2016-2017</v>
      </c>
      <c r="J1" s="135"/>
      <c r="K1" s="135"/>
      <c r="L1" s="135"/>
      <c r="M1" s="135"/>
      <c r="N1" s="136"/>
      <c r="O1" s="130" t="s">
        <v>46</v>
      </c>
      <c r="P1" s="130"/>
      <c r="Q1" s="130"/>
      <c r="R1" s="130"/>
      <c r="S1" s="130"/>
      <c r="T1" s="131"/>
      <c r="U1" s="24"/>
      <c r="V1" s="153" t="s">
        <v>2</v>
      </c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48"/>
      <c r="AS1" s="48"/>
      <c r="AT1" s="129" t="s">
        <v>2</v>
      </c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48"/>
      <c r="BR1" s="48"/>
      <c r="BS1" s="95" t="s">
        <v>13</v>
      </c>
      <c r="BT1" s="95" t="s">
        <v>14</v>
      </c>
      <c r="BU1" s="95" t="s">
        <v>13</v>
      </c>
      <c r="BV1" s="95" t="s">
        <v>14</v>
      </c>
      <c r="BW1" s="95" t="s">
        <v>13</v>
      </c>
      <c r="BX1" s="95" t="s">
        <v>14</v>
      </c>
      <c r="BY1" s="95" t="s">
        <v>13</v>
      </c>
      <c r="BZ1" s="95" t="s">
        <v>14</v>
      </c>
      <c r="CA1" s="95" t="s">
        <v>13</v>
      </c>
      <c r="CB1" s="95" t="s">
        <v>14</v>
      </c>
      <c r="CC1" s="95" t="s">
        <v>13</v>
      </c>
      <c r="CD1" s="95" t="s">
        <v>14</v>
      </c>
      <c r="CE1" s="95" t="s">
        <v>13</v>
      </c>
      <c r="CF1" s="95" t="s">
        <v>14</v>
      </c>
      <c r="CG1" s="95" t="s">
        <v>13</v>
      </c>
      <c r="CH1" s="95" t="s">
        <v>14</v>
      </c>
      <c r="CI1" s="95" t="s">
        <v>13</v>
      </c>
      <c r="CJ1" s="95" t="s">
        <v>14</v>
      </c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  <c r="DO1" s="48"/>
      <c r="DP1" s="48"/>
      <c r="DQ1" s="48"/>
      <c r="DR1" s="48"/>
      <c r="DS1" s="48"/>
      <c r="DT1" s="48"/>
      <c r="DU1" s="48"/>
      <c r="DV1" s="48"/>
      <c r="DW1" s="48"/>
      <c r="DX1" s="48"/>
      <c r="DY1" s="48"/>
      <c r="DZ1" s="48"/>
      <c r="EA1" s="48"/>
      <c r="EB1" s="48"/>
      <c r="EC1" s="48"/>
      <c r="ED1" s="48"/>
      <c r="EE1" s="48"/>
      <c r="EF1" s="48"/>
      <c r="EG1" s="48"/>
      <c r="EH1" s="48"/>
      <c r="EI1" s="48"/>
      <c r="EJ1" s="48"/>
      <c r="EK1" s="48"/>
      <c r="EL1" s="48"/>
      <c r="EM1" s="48"/>
      <c r="EN1" s="48"/>
      <c r="EO1" s="48"/>
      <c r="EP1" s="48"/>
      <c r="EQ1" s="48"/>
      <c r="ER1" s="48"/>
      <c r="ES1" s="48"/>
      <c r="ET1" s="48"/>
      <c r="EU1" s="48"/>
      <c r="EV1" s="48"/>
      <c r="EW1" s="48"/>
    </row>
    <row r="2" spans="1:153" ht="16.5" customHeight="1" thickBot="1" x14ac:dyDescent="0.3">
      <c r="A2" s="160"/>
      <c r="B2" s="161"/>
      <c r="C2" s="161"/>
      <c r="D2" s="161"/>
      <c r="E2" s="161"/>
      <c r="F2" s="161"/>
      <c r="G2" s="161"/>
      <c r="H2" s="161"/>
      <c r="I2" s="137"/>
      <c r="J2" s="138"/>
      <c r="K2" s="138"/>
      <c r="L2" s="138"/>
      <c r="M2" s="138"/>
      <c r="N2" s="139"/>
      <c r="O2" s="132"/>
      <c r="P2" s="132"/>
      <c r="Q2" s="132"/>
      <c r="R2" s="132"/>
      <c r="S2" s="132"/>
      <c r="T2" s="133"/>
      <c r="U2" s="2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48"/>
      <c r="AS2" s="48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48"/>
      <c r="BR2" s="48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  <c r="CH2" s="95"/>
      <c r="CI2" s="95"/>
      <c r="CJ2" s="95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</row>
    <row r="3" spans="1:153" ht="16.5" customHeight="1" thickTop="1" x14ac:dyDescent="0.25">
      <c r="A3" s="119" t="s">
        <v>3</v>
      </c>
      <c r="B3" s="120" t="s">
        <v>4</v>
      </c>
      <c r="C3" s="120"/>
      <c r="D3" s="120"/>
      <c r="E3" s="120"/>
      <c r="F3" s="120"/>
      <c r="G3" s="120" t="s">
        <v>5</v>
      </c>
      <c r="H3" s="120" t="s">
        <v>5</v>
      </c>
      <c r="I3" s="120" t="s">
        <v>4</v>
      </c>
      <c r="J3" s="120"/>
      <c r="K3" s="120"/>
      <c r="L3" s="120"/>
      <c r="M3" s="120"/>
      <c r="N3" s="106" t="s">
        <v>3</v>
      </c>
      <c r="O3" s="116" t="s">
        <v>54</v>
      </c>
      <c r="P3" s="117"/>
      <c r="Q3" s="117"/>
      <c r="R3" s="111"/>
      <c r="S3" s="111" t="s">
        <v>55</v>
      </c>
      <c r="T3" s="112"/>
      <c r="U3" s="24"/>
      <c r="V3" s="102" t="s">
        <v>4</v>
      </c>
      <c r="W3" s="102"/>
      <c r="X3" s="102"/>
      <c r="Y3" s="102"/>
      <c r="Z3" s="107"/>
      <c r="AA3" s="104" t="s">
        <v>6</v>
      </c>
      <c r="AB3" s="109"/>
      <c r="AC3" s="121" t="s">
        <v>32</v>
      </c>
      <c r="AD3" s="104" t="s">
        <v>8</v>
      </c>
      <c r="AE3" s="102" t="s">
        <v>9</v>
      </c>
      <c r="AF3" s="102" t="s">
        <v>10</v>
      </c>
      <c r="AG3" s="102" t="s">
        <v>11</v>
      </c>
      <c r="AH3" s="102" t="s">
        <v>3</v>
      </c>
      <c r="AI3" s="102" t="s">
        <v>15</v>
      </c>
      <c r="AJ3" s="102" t="s">
        <v>16</v>
      </c>
      <c r="AK3" s="109" t="s">
        <v>12</v>
      </c>
      <c r="AL3" s="147" t="s">
        <v>13</v>
      </c>
      <c r="AM3" s="102"/>
      <c r="AN3" s="107"/>
      <c r="AO3" s="104" t="s">
        <v>14</v>
      </c>
      <c r="AP3" s="102"/>
      <c r="AQ3" s="102"/>
      <c r="AR3" s="48"/>
      <c r="AS3" s="48"/>
      <c r="AT3" s="99" t="s">
        <v>4</v>
      </c>
      <c r="AU3" s="99"/>
      <c r="AV3" s="99"/>
      <c r="AW3" s="99"/>
      <c r="AX3" s="99"/>
      <c r="AY3" s="99" t="s">
        <v>7</v>
      </c>
      <c r="AZ3" s="99" t="s">
        <v>6</v>
      </c>
      <c r="BA3" s="99"/>
      <c r="BB3" s="99" t="s">
        <v>7</v>
      </c>
      <c r="BC3" s="99" t="s">
        <v>8</v>
      </c>
      <c r="BD3" s="99" t="s">
        <v>9</v>
      </c>
      <c r="BE3" s="99" t="s">
        <v>10</v>
      </c>
      <c r="BF3" s="99" t="s">
        <v>11</v>
      </c>
      <c r="BG3" s="99" t="s">
        <v>3</v>
      </c>
      <c r="BH3" s="99" t="s">
        <v>15</v>
      </c>
      <c r="BI3" s="99" t="s">
        <v>16</v>
      </c>
      <c r="BJ3" s="99" t="s">
        <v>12</v>
      </c>
      <c r="BK3" s="99" t="s">
        <v>13</v>
      </c>
      <c r="BL3" s="99"/>
      <c r="BM3" s="99"/>
      <c r="BN3" s="99" t="s">
        <v>14</v>
      </c>
      <c r="BO3" s="99"/>
      <c r="BP3" s="99"/>
      <c r="BQ3" s="48"/>
      <c r="BR3" s="48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128" t="s">
        <v>13</v>
      </c>
      <c r="CL3" s="128"/>
      <c r="CM3" s="128"/>
      <c r="CN3" s="128" t="s">
        <v>14</v>
      </c>
      <c r="CO3" s="128"/>
      <c r="CP3" s="12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</row>
    <row r="4" spans="1:153" ht="16.5" customHeight="1" thickBot="1" x14ac:dyDescent="0.3">
      <c r="A4" s="119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06"/>
      <c r="O4" s="116"/>
      <c r="P4" s="117"/>
      <c r="Q4" s="117"/>
      <c r="R4" s="111"/>
      <c r="S4" s="111"/>
      <c r="T4" s="112"/>
      <c r="U4" s="24"/>
      <c r="V4" s="103"/>
      <c r="W4" s="103"/>
      <c r="X4" s="103"/>
      <c r="Y4" s="103"/>
      <c r="Z4" s="108"/>
      <c r="AA4" s="105"/>
      <c r="AB4" s="110"/>
      <c r="AC4" s="122"/>
      <c r="AD4" s="105"/>
      <c r="AE4" s="103"/>
      <c r="AF4" s="103"/>
      <c r="AG4" s="103"/>
      <c r="AH4" s="103"/>
      <c r="AI4" s="103"/>
      <c r="AJ4" s="103"/>
      <c r="AK4" s="110"/>
      <c r="AL4" s="40" t="s">
        <v>10</v>
      </c>
      <c r="AM4" s="41" t="s">
        <v>11</v>
      </c>
      <c r="AN4" s="42" t="s">
        <v>3</v>
      </c>
      <c r="AO4" s="43" t="s">
        <v>10</v>
      </c>
      <c r="AP4" s="41" t="s">
        <v>11</v>
      </c>
      <c r="AQ4" s="41" t="s">
        <v>3</v>
      </c>
      <c r="AR4" s="48"/>
      <c r="AS4" s="48" t="s">
        <v>7</v>
      </c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4" t="s">
        <v>10</v>
      </c>
      <c r="BL4" s="4" t="s">
        <v>11</v>
      </c>
      <c r="BM4" s="4" t="s">
        <v>3</v>
      </c>
      <c r="BN4" s="4" t="s">
        <v>10</v>
      </c>
      <c r="BO4" s="4" t="s">
        <v>11</v>
      </c>
      <c r="BP4" s="46" t="s">
        <v>3</v>
      </c>
      <c r="BQ4" s="44" t="s">
        <v>17</v>
      </c>
      <c r="BR4" s="44" t="s">
        <v>17</v>
      </c>
      <c r="BS4" s="44" t="s">
        <v>3</v>
      </c>
      <c r="BT4" s="44" t="s">
        <v>3</v>
      </c>
      <c r="BU4" s="44" t="s">
        <v>8</v>
      </c>
      <c r="BV4" s="44" t="s">
        <v>8</v>
      </c>
      <c r="BW4" s="44" t="s">
        <v>18</v>
      </c>
      <c r="BX4" s="44" t="s">
        <v>18</v>
      </c>
      <c r="BY4" s="44" t="s">
        <v>9</v>
      </c>
      <c r="BZ4" s="44" t="s">
        <v>9</v>
      </c>
      <c r="CA4" s="44" t="s">
        <v>10</v>
      </c>
      <c r="CB4" s="44" t="s">
        <v>10</v>
      </c>
      <c r="CC4" s="44" t="s">
        <v>11</v>
      </c>
      <c r="CD4" s="44" t="s">
        <v>11</v>
      </c>
      <c r="CE4" s="44" t="s">
        <v>3</v>
      </c>
      <c r="CF4" s="44" t="s">
        <v>3</v>
      </c>
      <c r="CG4" s="44" t="s">
        <v>15</v>
      </c>
      <c r="CH4" s="44" t="s">
        <v>15</v>
      </c>
      <c r="CI4" s="44" t="s">
        <v>16</v>
      </c>
      <c r="CJ4" s="44" t="s">
        <v>16</v>
      </c>
      <c r="CK4" s="44" t="s">
        <v>10</v>
      </c>
      <c r="CL4" s="44" t="s">
        <v>11</v>
      </c>
      <c r="CM4" s="44" t="s">
        <v>3</v>
      </c>
      <c r="CN4" s="44" t="s">
        <v>10</v>
      </c>
      <c r="CO4" s="44" t="s">
        <v>11</v>
      </c>
      <c r="CP4" s="45" t="s">
        <v>3</v>
      </c>
      <c r="CQ4" s="44" t="s">
        <v>4</v>
      </c>
      <c r="CR4" s="44" t="s">
        <v>17</v>
      </c>
      <c r="CS4" s="44" t="s">
        <v>7</v>
      </c>
      <c r="CT4" s="44" t="s">
        <v>4</v>
      </c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</row>
    <row r="5" spans="1:153" ht="16.5" customHeight="1" thickTop="1" x14ac:dyDescent="0.25">
      <c r="A5" s="72"/>
      <c r="B5" s="118"/>
      <c r="C5" s="118"/>
      <c r="D5" s="118"/>
      <c r="E5" s="118"/>
      <c r="F5" s="118"/>
      <c r="G5" s="20"/>
      <c r="H5" s="20"/>
      <c r="I5" s="118"/>
      <c r="J5" s="118"/>
      <c r="K5" s="118"/>
      <c r="L5" s="118"/>
      <c r="M5" s="118"/>
      <c r="N5" s="71"/>
      <c r="O5" s="113"/>
      <c r="P5" s="114"/>
      <c r="Q5" s="114"/>
      <c r="R5" s="115"/>
      <c r="S5" s="126"/>
      <c r="T5" s="127"/>
      <c r="U5" s="24"/>
      <c r="V5" s="151" t="str">
        <f t="shared" ref="V5:V18" si="0">VLOOKUP(AR5,$AS$5:$AX$18,2,0)</f>
        <v>Equipe 01</v>
      </c>
      <c r="W5" s="151"/>
      <c r="X5" s="151"/>
      <c r="Y5" s="151"/>
      <c r="Z5" s="152"/>
      <c r="AA5" s="76">
        <f t="shared" ref="AA5:AA18" si="1">VLOOKUP(V5,$AT$5:$BP$18,7,0)</f>
        <v>0</v>
      </c>
      <c r="AB5" s="77" t="str">
        <f t="shared" ref="AB5:AB18" si="2">VLOOKUP(V5,$AT$5:$BP$18,8,0)</f>
        <v>u</v>
      </c>
      <c r="AC5" s="78">
        <v>1</v>
      </c>
      <c r="AD5" s="79">
        <f t="shared" ref="AD5:AD18" si="3">VLOOKUP(V5,$AT$5:$BP$18,10,0)</f>
        <v>0</v>
      </c>
      <c r="AE5" s="80">
        <f t="shared" ref="AE5:AE18" si="4">VLOOKUP(V5,$AT$5:$BP$18,11,0)</f>
        <v>0</v>
      </c>
      <c r="AF5" s="80">
        <f t="shared" ref="AF5:AF18" si="5">VLOOKUP(V5,$AT$5:$BP$18,12,0)</f>
        <v>0</v>
      </c>
      <c r="AG5" s="80">
        <f t="shared" ref="AG5:AG18" si="6">VLOOKUP(V5,$AT$5:$BP$18,13,0)</f>
        <v>0</v>
      </c>
      <c r="AH5" s="80">
        <f t="shared" ref="AH5:AH18" si="7">VLOOKUP(V5,$AT$5:$BP$18,14,0)</f>
        <v>0</v>
      </c>
      <c r="AI5" s="80">
        <f t="shared" ref="AI5:AI18" si="8">VLOOKUP(V5,$AT$5:$BP$18,15,0)</f>
        <v>0</v>
      </c>
      <c r="AJ5" s="80">
        <f t="shared" ref="AJ5:AJ18" si="9">VLOOKUP(V5,$AT$5:$BP$18,16,0)</f>
        <v>0</v>
      </c>
      <c r="AK5" s="81">
        <f t="shared" ref="AK5:AK18" si="10">VLOOKUP(V5,$AT$5:$BP$18,17,0)</f>
        <v>0</v>
      </c>
      <c r="AL5" s="82">
        <f t="shared" ref="AL5:AL18" si="11">VLOOKUP(V5,$AT$5:$BP$18,18,0)</f>
        <v>0</v>
      </c>
      <c r="AM5" s="80">
        <f t="shared" ref="AM5:AM18" si="12">VLOOKUP(V5,$AT$5:$BP$18,19,0)</f>
        <v>0</v>
      </c>
      <c r="AN5" s="83">
        <f>VLOOKUP(V5,$AT$5:$BP$18,20,0)</f>
        <v>0</v>
      </c>
      <c r="AO5" s="76">
        <f t="shared" ref="AO5:AO18" si="13">VLOOKUP(V5,$AT$5:$BP$18,21,0)</f>
        <v>0</v>
      </c>
      <c r="AP5" s="80">
        <f>VLOOKUP(V5,$AT$5:$BP$18,22,0)</f>
        <v>0</v>
      </c>
      <c r="AQ5" s="80">
        <f t="shared" ref="AQ5:AQ18" si="14">VLOOKUP(V5,$AT$5:$BP$18,23,0)</f>
        <v>0</v>
      </c>
      <c r="AR5" s="48">
        <v>1</v>
      </c>
      <c r="AS5" s="48">
        <f>BB5</f>
        <v>1</v>
      </c>
      <c r="AT5" s="155" t="str">
        <f>'J01'!AT5:AX5</f>
        <v>Equipe 01</v>
      </c>
      <c r="AU5" s="156"/>
      <c r="AV5" s="156"/>
      <c r="AW5" s="156"/>
      <c r="AX5" s="157"/>
      <c r="AY5" s="4">
        <f t="shared" ref="AY5:AY18" si="15">RANK(BQ5,$BQ$5:$BQ$18)</f>
        <v>1</v>
      </c>
      <c r="AZ5" s="4">
        <f>'J19'!AY5-AY5</f>
        <v>0</v>
      </c>
      <c r="BA5" s="5" t="str">
        <f>IF(AY5&gt;'J19'!AY5,'J19'!$BA$20,IF(AY5='J19'!AY5,'J19'!$AZ$20,IF(AY5&lt;'J19'!AY5,'J19'!$AY$20)))</f>
        <v>u</v>
      </c>
      <c r="BB5" s="4">
        <f>RANK(BR5,$BR$5:$BR$18)</f>
        <v>1</v>
      </c>
      <c r="BC5" s="4">
        <f>SUMPRODUCT(($B$5:$F$14=AT5)*($BW$5:$BW$14))+SUMPRODUCT(($I$5:$M$14=AT5)*($BX$5:$BX$14))+'J19'!BC5</f>
        <v>0</v>
      </c>
      <c r="BD5" s="4">
        <f>SUMPRODUCT(($B$5:$F$14=AT5)*($BY$5:$BY$14))+SUMPRODUCT(($I$5:$M$14=AT5)*($BZ$5:$BZ$14))+'J19'!BD5</f>
        <v>0</v>
      </c>
      <c r="BE5" s="4">
        <f>SUMPRODUCT(($B$5:$F$14=AT5)*($CA$5:$CA$14))+SUMPRODUCT(($I$5:$M$14=AT5)*($CB$5:$CB$14))+'J19'!BE5</f>
        <v>0</v>
      </c>
      <c r="BF5" s="4">
        <f>SUMPRODUCT(($B$5:$F$14=AT5)*($CC$5:$CC$14))+SUMPRODUCT(($I$5:$M$14=AT5)*($CD$5:$CD$14))+'J19'!BF5</f>
        <v>0</v>
      </c>
      <c r="BG5" s="4">
        <f>SUMPRODUCT(($B$5:$F$14=AT5)*($CE$5:$CE$14))+SUMPRODUCT(($I$5:$M$14=AT5)*($CF$5:$CF$14))+'J19'!BG5</f>
        <v>0</v>
      </c>
      <c r="BH5" s="4">
        <f>SUMPRODUCT(($B$5:$F$14=AT5)*($CG$5:$CG$14))+SUMPRODUCT(($I$5:$M$14=AT5)*($CH$5:$CH$14))+'J19'!BH5</f>
        <v>0</v>
      </c>
      <c r="BI5" s="4">
        <f>SUMPRODUCT(($B$5:$F$14=AT5)*($CI$5:$CI$14))+SUMPRODUCT(($I$5:$M$14=AT5)*($CJ$5:$CJ$14))+'J19'!BI5</f>
        <v>0</v>
      </c>
      <c r="BJ5" s="4">
        <f>BH5-BI5</f>
        <v>0</v>
      </c>
      <c r="BK5" s="4">
        <f>SUMPRODUCT(($B$5:$F$14=AT5)*($CK$5:$CK$14))+'J19'!BK5</f>
        <v>0</v>
      </c>
      <c r="BL5" s="4">
        <f>SUMPRODUCT(($B$5:$F$14=AT5)*($CL$5:$CL$14))+'J19'!BL5</f>
        <v>0</v>
      </c>
      <c r="BM5" s="4">
        <f>SUMPRODUCT(($B$5:$F$14=AT5)*($CM$5:$CM$14))+'J19'!BM5</f>
        <v>0</v>
      </c>
      <c r="BN5" s="4">
        <f>SUMPRODUCT(($I$5:$M$14=AT5)*($CN$5:$CN$14))+'J19'!BN5</f>
        <v>0</v>
      </c>
      <c r="BO5" s="4">
        <f>SUMPRODUCT(($I$5:$M$14=AT5)*($CO$5:$CO$14))+'J19'!BO5</f>
        <v>0</v>
      </c>
      <c r="BP5" s="46">
        <f>SUMPRODUCT(($I$5:$M$14=AT5)*($CP$5:$CP$14))+'J19'!BP5</f>
        <v>0</v>
      </c>
      <c r="BQ5" s="44">
        <f>SUM(BC5*1000+(BJ5)/100+(BH5)/1000)</f>
        <v>0</v>
      </c>
      <c r="BR5" s="64">
        <f>BQ5+0.0000014</f>
        <v>1.3999999999999999E-6</v>
      </c>
      <c r="BS5" s="44">
        <f>A5</f>
        <v>0</v>
      </c>
      <c r="BT5" s="44">
        <f>N5</f>
        <v>0</v>
      </c>
      <c r="BU5" s="44">
        <f>IF(G5="",0,IF(G5&gt;H5,3,IF(G5=H5,1,IF(G5&lt;H5,0))))</f>
        <v>0</v>
      </c>
      <c r="BV5" s="44">
        <f>IF(H5="",0,IF(H5&gt;G5,3,IF(H5=G5,1,IF(H5&lt;G5,0))))</f>
        <v>0</v>
      </c>
      <c r="BW5" s="44">
        <f>BU5-BS5</f>
        <v>0</v>
      </c>
      <c r="BX5" s="44">
        <f>BV5-BT5</f>
        <v>0</v>
      </c>
      <c r="BY5" s="44">
        <f>IF(G5="",0,1)</f>
        <v>0</v>
      </c>
      <c r="BZ5" s="44">
        <f>IF(H5="",0,1)</f>
        <v>0</v>
      </c>
      <c r="CA5" s="44" t="b">
        <f>IF(G5&lt;&gt;"",IF(G5&gt;H5,1))</f>
        <v>0</v>
      </c>
      <c r="CB5" s="44" t="b">
        <f>IF(H5&lt;&gt;"",IF(H5&gt;G5,1))</f>
        <v>0</v>
      </c>
      <c r="CC5" s="44" t="b">
        <f>IF(G5&lt;&gt;"",IF(G5=H5,1))</f>
        <v>0</v>
      </c>
      <c r="CD5" s="44" t="b">
        <f>IF(H5&lt;&gt;"",IF(H5=G5,1))</f>
        <v>0</v>
      </c>
      <c r="CE5" s="44" t="b">
        <f>IF(G5&lt;&gt;"",IF(G5&lt;H5,1))</f>
        <v>0</v>
      </c>
      <c r="CF5" s="44" t="b">
        <f>IF(H5&lt;&gt;"",IF(H5&lt;G5,1))</f>
        <v>0</v>
      </c>
      <c r="CG5" s="44">
        <f>G5</f>
        <v>0</v>
      </c>
      <c r="CH5" s="44">
        <f>H5</f>
        <v>0</v>
      </c>
      <c r="CI5" s="44">
        <f>H5</f>
        <v>0</v>
      </c>
      <c r="CJ5" s="44">
        <f>G5</f>
        <v>0</v>
      </c>
      <c r="CK5" s="44" t="b">
        <f>IF(G5&lt;&gt;"",IF(G5&gt;H5,1))</f>
        <v>0</v>
      </c>
      <c r="CL5" s="44" t="b">
        <f>IF(G5&lt;&gt;"",IF(G5=H5,1))</f>
        <v>0</v>
      </c>
      <c r="CM5" s="44" t="b">
        <f>IF(G5&lt;&gt;"",IF(G5&lt;H5,1))</f>
        <v>0</v>
      </c>
      <c r="CN5" s="44" t="b">
        <f>IF(H5&lt;&gt;"",IF(H5&gt;G5,1))</f>
        <v>0</v>
      </c>
      <c r="CO5" s="44" t="b">
        <f>IF(H5&lt;&gt;"",IF(H5=G5,1))</f>
        <v>0</v>
      </c>
      <c r="CP5" s="45" t="b">
        <f>IF(H5&lt;&gt;"",IF(H5&lt;G5,1))</f>
        <v>0</v>
      </c>
      <c r="CQ5" s="44" t="str">
        <f t="shared" ref="CQ5:CQ18" si="16">VLOOKUP(AR5,$AS$5:$AX$18,2,0)</f>
        <v>Equipe 01</v>
      </c>
      <c r="CR5" s="44">
        <f t="shared" ref="CR5:CR18" si="17">VLOOKUP(CQ5,$AT$5:$BQ$18,24,0)</f>
        <v>0</v>
      </c>
      <c r="CS5" s="44">
        <f t="shared" ref="CS5:CS18" si="18">RANK(CR5,$CR$5:$CR$18)</f>
        <v>1</v>
      </c>
      <c r="CT5" s="44" t="str">
        <f>AT5</f>
        <v>Equipe 01</v>
      </c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</row>
    <row r="6" spans="1:153" ht="16.5" customHeight="1" x14ac:dyDescent="0.25">
      <c r="A6" s="72"/>
      <c r="B6" s="118"/>
      <c r="C6" s="118"/>
      <c r="D6" s="118"/>
      <c r="E6" s="118"/>
      <c r="F6" s="118"/>
      <c r="G6" s="20"/>
      <c r="H6" s="20"/>
      <c r="I6" s="118"/>
      <c r="J6" s="118"/>
      <c r="K6" s="118"/>
      <c r="L6" s="118"/>
      <c r="M6" s="118"/>
      <c r="N6" s="71"/>
      <c r="O6" s="113"/>
      <c r="P6" s="114"/>
      <c r="Q6" s="114"/>
      <c r="R6" s="115"/>
      <c r="S6" s="126"/>
      <c r="T6" s="127"/>
      <c r="U6" s="24"/>
      <c r="V6" s="93" t="str">
        <f t="shared" si="0"/>
        <v>Equipe 02</v>
      </c>
      <c r="W6" s="93"/>
      <c r="X6" s="93"/>
      <c r="Y6" s="93"/>
      <c r="Z6" s="94"/>
      <c r="AA6" s="84">
        <f t="shared" si="1"/>
        <v>0</v>
      </c>
      <c r="AB6" s="85" t="str">
        <f t="shared" si="2"/>
        <v>u</v>
      </c>
      <c r="AC6" s="86">
        <f>IF(CR6=CR5,CS5,CS6)</f>
        <v>1</v>
      </c>
      <c r="AD6" s="87">
        <f t="shared" si="3"/>
        <v>0</v>
      </c>
      <c r="AE6" s="88">
        <f t="shared" si="4"/>
        <v>0</v>
      </c>
      <c r="AF6" s="88">
        <f t="shared" si="5"/>
        <v>0</v>
      </c>
      <c r="AG6" s="88">
        <f t="shared" si="6"/>
        <v>0</v>
      </c>
      <c r="AH6" s="88">
        <f t="shared" si="7"/>
        <v>0</v>
      </c>
      <c r="AI6" s="88">
        <f t="shared" si="8"/>
        <v>0</v>
      </c>
      <c r="AJ6" s="88">
        <f t="shared" si="9"/>
        <v>0</v>
      </c>
      <c r="AK6" s="89">
        <f t="shared" si="10"/>
        <v>0</v>
      </c>
      <c r="AL6" s="90">
        <f t="shared" si="11"/>
        <v>0</v>
      </c>
      <c r="AM6" s="88">
        <f t="shared" si="12"/>
        <v>0</v>
      </c>
      <c r="AN6" s="91">
        <f t="shared" ref="AN6:AN18" si="19">VLOOKUP(V6,$AT$5:$BP$18,20,0)</f>
        <v>0</v>
      </c>
      <c r="AO6" s="84">
        <f t="shared" si="13"/>
        <v>0</v>
      </c>
      <c r="AP6" s="88">
        <f t="shared" ref="AP6:AP18" si="20">VLOOKUP(V6,$AT$5:$BP$18,22,0)</f>
        <v>0</v>
      </c>
      <c r="AQ6" s="88">
        <f t="shared" si="14"/>
        <v>0</v>
      </c>
      <c r="AR6" s="48">
        <v>2</v>
      </c>
      <c r="AS6" s="48">
        <f t="shared" ref="AS6:AS18" si="21">BB6</f>
        <v>2</v>
      </c>
      <c r="AT6" s="155" t="str">
        <f>'J01'!AT6:AX6</f>
        <v>Equipe 02</v>
      </c>
      <c r="AU6" s="156"/>
      <c r="AV6" s="156"/>
      <c r="AW6" s="156"/>
      <c r="AX6" s="157"/>
      <c r="AY6" s="4">
        <f t="shared" si="15"/>
        <v>1</v>
      </c>
      <c r="AZ6" s="17">
        <f>'J19'!AY6-AY6</f>
        <v>0</v>
      </c>
      <c r="BA6" s="5" t="str">
        <f>IF(AY6&gt;'J19'!AY6,'J19'!$BA$20,IF(AY6='J19'!AY6,'J19'!$AZ$20,IF(AY6&lt;'J19'!AY6,'J19'!$AY$20)))</f>
        <v>u</v>
      </c>
      <c r="BB6" s="22">
        <f t="shared" ref="BB6:BB18" si="22">RANK(BR6,$BR$5:$BR$18)</f>
        <v>2</v>
      </c>
      <c r="BC6" s="18">
        <f>SUMPRODUCT(($B$5:$F$14=AT6)*($BW$5:$BW$14))+SUMPRODUCT(($I$5:$M$14=AT6)*($BX$5:$BX$14))+'J19'!BC6</f>
        <v>0</v>
      </c>
      <c r="BD6" s="18">
        <f>SUMPRODUCT(($B$5:$F$14=AT6)*($BY$5:$BY$14))+SUMPRODUCT(($I$5:$M$14=AT6)*($BZ$5:$BZ$14))+'J19'!BD6</f>
        <v>0</v>
      </c>
      <c r="BE6" s="18">
        <f>SUMPRODUCT(($B$5:$F$14=AT6)*($CA$5:$CA$14))+SUMPRODUCT(($I$5:$M$14=AT6)*($CB$5:$CB$14))+'J19'!BE6</f>
        <v>0</v>
      </c>
      <c r="BF6" s="18">
        <f>SUMPRODUCT(($B$5:$F$14=AT6)*($CC$5:$CC$14))+SUMPRODUCT(($I$5:$M$14=AT6)*($CD$5:$CD$14))+'J19'!BF6</f>
        <v>0</v>
      </c>
      <c r="BG6" s="18">
        <f>SUMPRODUCT(($B$5:$F$14=AT6)*($CE$5:$CE$14))+SUMPRODUCT(($I$5:$M$14=AT6)*($CF$5:$CF$14))+'J19'!BG6</f>
        <v>0</v>
      </c>
      <c r="BH6" s="18">
        <f>SUMPRODUCT(($B$5:$F$14=AT6)*($CG$5:$CG$14))+SUMPRODUCT(($I$5:$M$14=AT6)*($CH$5:$CH$14))+'J19'!BH6</f>
        <v>0</v>
      </c>
      <c r="BI6" s="18">
        <f>SUMPRODUCT(($B$5:$F$14=AT6)*($CI$5:$CI$14))+SUMPRODUCT(($I$5:$M$14=AT6)*($CJ$5:$CJ$14))+'J19'!BI6</f>
        <v>0</v>
      </c>
      <c r="BJ6" s="6">
        <f t="shared" ref="BJ6:BJ18" si="23">BH6-BI6</f>
        <v>0</v>
      </c>
      <c r="BK6" s="18">
        <f>SUMPRODUCT(($B$5:$F$14=AT6)*($CK$5:$CK$14))+'J19'!BK6</f>
        <v>0</v>
      </c>
      <c r="BL6" s="18">
        <f>SUMPRODUCT(($B$5:$F$14=AT6)*($CL$5:$CL$14))+'J19'!BL6</f>
        <v>0</v>
      </c>
      <c r="BM6" s="18">
        <f>SUMPRODUCT(($B$5:$F$14=AT6)*($CM$5:$CM$14))+'J19'!BM6</f>
        <v>0</v>
      </c>
      <c r="BN6" s="18">
        <f>SUMPRODUCT(($I$5:$M$14=AT6)*($CN$5:$CN$14))+'J19'!BN6</f>
        <v>0</v>
      </c>
      <c r="BO6" s="18">
        <f>SUMPRODUCT(($I$5:$M$14=AT6)*($CO$5:$CO$14))+'J19'!BO6</f>
        <v>0</v>
      </c>
      <c r="BP6" s="46">
        <f>SUMPRODUCT(($I$5:$M$14=AT6)*($CP$5:$CP$14))+'J19'!BP6</f>
        <v>0</v>
      </c>
      <c r="BQ6" s="44">
        <f t="shared" ref="BQ6:BQ18" si="24">SUM(BC6*1000+(BJ6)/100+(BH6)/1000)</f>
        <v>0</v>
      </c>
      <c r="BR6" s="64">
        <f>BQ6+0.0000013</f>
        <v>1.3E-6</v>
      </c>
      <c r="BS6" s="44">
        <f t="shared" ref="BS6:BS14" si="25">A6</f>
        <v>0</v>
      </c>
      <c r="BT6" s="44">
        <f t="shared" ref="BT6:BT14" si="26">N6</f>
        <v>0</v>
      </c>
      <c r="BU6" s="44">
        <f t="shared" ref="BU6:BU14" si="27">IF(G6="",0,IF(G6&gt;H6,3,IF(G6=H6,1,IF(G6&lt;H6,0))))</f>
        <v>0</v>
      </c>
      <c r="BV6" s="44">
        <f t="shared" ref="BV6:BV14" si="28">IF(H6="",0,IF(H6&gt;G6,3,IF(H6=G6,1,IF(H6&lt;G6,0))))</f>
        <v>0</v>
      </c>
      <c r="BW6" s="44">
        <f t="shared" ref="BW6:BW14" si="29">BU6-BS6</f>
        <v>0</v>
      </c>
      <c r="BX6" s="44">
        <f t="shared" ref="BX6:BX14" si="30">BV6-BT6</f>
        <v>0</v>
      </c>
      <c r="BY6" s="44">
        <f t="shared" ref="BY6:BY14" si="31">IF(G6="",0,1)</f>
        <v>0</v>
      </c>
      <c r="BZ6" s="44">
        <f t="shared" ref="BZ6:BZ14" si="32">IF(H6="",0,1)</f>
        <v>0</v>
      </c>
      <c r="CA6" s="44" t="b">
        <f t="shared" ref="CA6:CA14" si="33">IF(G6&lt;&gt;"",IF(G6&gt;H6,1))</f>
        <v>0</v>
      </c>
      <c r="CB6" s="44" t="b">
        <f t="shared" ref="CB6:CB14" si="34">IF(H6&lt;&gt;"",IF(H6&gt;G6,1))</f>
        <v>0</v>
      </c>
      <c r="CC6" s="44" t="b">
        <f t="shared" ref="CC6:CC14" si="35">IF(G6&lt;&gt;"",IF(G6=H6,1))</f>
        <v>0</v>
      </c>
      <c r="CD6" s="44" t="b">
        <f t="shared" ref="CD6:CD14" si="36">IF(H6&lt;&gt;"",IF(H6=G6,1))</f>
        <v>0</v>
      </c>
      <c r="CE6" s="44" t="b">
        <f t="shared" ref="CE6:CE14" si="37">IF(G6&lt;&gt;"",IF(G6&lt;H6,1))</f>
        <v>0</v>
      </c>
      <c r="CF6" s="44" t="b">
        <f t="shared" ref="CF6:CF14" si="38">IF(H6&lt;&gt;"",IF(H6&lt;G6,1))</f>
        <v>0</v>
      </c>
      <c r="CG6" s="44">
        <f t="shared" ref="CG6:CG14" si="39">G6</f>
        <v>0</v>
      </c>
      <c r="CH6" s="44">
        <f t="shared" ref="CH6:CH14" si="40">H6</f>
        <v>0</v>
      </c>
      <c r="CI6" s="44">
        <f t="shared" ref="CI6:CI14" si="41">H6</f>
        <v>0</v>
      </c>
      <c r="CJ6" s="44">
        <f t="shared" ref="CJ6:CJ14" si="42">G6</f>
        <v>0</v>
      </c>
      <c r="CK6" s="44" t="b">
        <f t="shared" ref="CK6:CK14" si="43">IF(G6&lt;&gt;"",IF(G6&gt;H6,1))</f>
        <v>0</v>
      </c>
      <c r="CL6" s="44" t="b">
        <f t="shared" ref="CL6:CL14" si="44">IF(G6&lt;&gt;"",IF(G6=H6,1))</f>
        <v>0</v>
      </c>
      <c r="CM6" s="44" t="b">
        <f t="shared" ref="CM6:CM14" si="45">IF(G6&lt;&gt;"",IF(G6&lt;H6,1))</f>
        <v>0</v>
      </c>
      <c r="CN6" s="44" t="b">
        <f t="shared" ref="CN6:CN14" si="46">IF(H6&lt;&gt;"",IF(H6&gt;G6,1))</f>
        <v>0</v>
      </c>
      <c r="CO6" s="44" t="b">
        <f t="shared" ref="CO6:CO14" si="47">IF(H6&lt;&gt;"",IF(H6=G6,1))</f>
        <v>0</v>
      </c>
      <c r="CP6" s="45" t="b">
        <f t="shared" ref="CP6:CP14" si="48">IF(H6&lt;&gt;"",IF(H6&lt;G6,1))</f>
        <v>0</v>
      </c>
      <c r="CQ6" s="44" t="str">
        <f t="shared" si="16"/>
        <v>Equipe 02</v>
      </c>
      <c r="CR6" s="44">
        <f t="shared" si="17"/>
        <v>0</v>
      </c>
      <c r="CS6" s="44">
        <f t="shared" si="18"/>
        <v>1</v>
      </c>
      <c r="CT6" s="44" t="str">
        <f t="shared" ref="CT6:CT18" si="49">AT6</f>
        <v>Equipe 02</v>
      </c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</row>
    <row r="7" spans="1:153" ht="16.5" customHeight="1" x14ac:dyDescent="0.25">
      <c r="A7" s="72"/>
      <c r="B7" s="118"/>
      <c r="C7" s="118"/>
      <c r="D7" s="118"/>
      <c r="E7" s="118"/>
      <c r="F7" s="118"/>
      <c r="G7" s="20"/>
      <c r="H7" s="20"/>
      <c r="I7" s="118"/>
      <c r="J7" s="118"/>
      <c r="K7" s="118"/>
      <c r="L7" s="118"/>
      <c r="M7" s="118"/>
      <c r="N7" s="71"/>
      <c r="O7" s="113"/>
      <c r="P7" s="114"/>
      <c r="Q7" s="114"/>
      <c r="R7" s="115"/>
      <c r="S7" s="126"/>
      <c r="T7" s="127"/>
      <c r="U7" s="24"/>
      <c r="V7" s="93" t="str">
        <f t="shared" si="0"/>
        <v>Equipe 03</v>
      </c>
      <c r="W7" s="93"/>
      <c r="X7" s="93"/>
      <c r="Y7" s="93"/>
      <c r="Z7" s="94"/>
      <c r="AA7" s="84">
        <f t="shared" si="1"/>
        <v>0</v>
      </c>
      <c r="AB7" s="85" t="str">
        <f t="shared" si="2"/>
        <v>u</v>
      </c>
      <c r="AC7" s="86">
        <f t="shared" ref="AC7:AC18" si="50">IF(CR7=CR6,CS6,CS7)</f>
        <v>1</v>
      </c>
      <c r="AD7" s="87">
        <f t="shared" si="3"/>
        <v>0</v>
      </c>
      <c r="AE7" s="88">
        <f t="shared" si="4"/>
        <v>0</v>
      </c>
      <c r="AF7" s="88">
        <f t="shared" si="5"/>
        <v>0</v>
      </c>
      <c r="AG7" s="88">
        <f t="shared" si="6"/>
        <v>0</v>
      </c>
      <c r="AH7" s="88">
        <f t="shared" si="7"/>
        <v>0</v>
      </c>
      <c r="AI7" s="88">
        <f t="shared" si="8"/>
        <v>0</v>
      </c>
      <c r="AJ7" s="88">
        <f t="shared" si="9"/>
        <v>0</v>
      </c>
      <c r="AK7" s="89">
        <f t="shared" si="10"/>
        <v>0</v>
      </c>
      <c r="AL7" s="90">
        <f t="shared" si="11"/>
        <v>0</v>
      </c>
      <c r="AM7" s="88">
        <f t="shared" si="12"/>
        <v>0</v>
      </c>
      <c r="AN7" s="91">
        <f t="shared" si="19"/>
        <v>0</v>
      </c>
      <c r="AO7" s="84">
        <f t="shared" si="13"/>
        <v>0</v>
      </c>
      <c r="AP7" s="88">
        <f t="shared" si="20"/>
        <v>0</v>
      </c>
      <c r="AQ7" s="88">
        <f t="shared" si="14"/>
        <v>0</v>
      </c>
      <c r="AR7" s="48">
        <v>3</v>
      </c>
      <c r="AS7" s="48">
        <f t="shared" si="21"/>
        <v>3</v>
      </c>
      <c r="AT7" s="155" t="str">
        <f>'J01'!AT7:AX7</f>
        <v>Equipe 03</v>
      </c>
      <c r="AU7" s="156"/>
      <c r="AV7" s="156"/>
      <c r="AW7" s="156"/>
      <c r="AX7" s="157"/>
      <c r="AY7" s="4">
        <f t="shared" si="15"/>
        <v>1</v>
      </c>
      <c r="AZ7" s="17">
        <f>'J19'!AY7-AY7</f>
        <v>0</v>
      </c>
      <c r="BA7" s="5" t="str">
        <f>IF(AY7&gt;'J19'!AY7,'J19'!$BA$20,IF(AY7='J19'!AY7,'J19'!$AZ$20,IF(AY7&lt;'J19'!AY7,'J19'!$AY$20)))</f>
        <v>u</v>
      </c>
      <c r="BB7" s="22">
        <f t="shared" si="22"/>
        <v>3</v>
      </c>
      <c r="BC7" s="18">
        <f>SUMPRODUCT(($B$5:$F$14=AT7)*($BW$5:$BW$14))+SUMPRODUCT(($I$5:$M$14=AT7)*($BX$5:$BX$14))+'J19'!BC7</f>
        <v>0</v>
      </c>
      <c r="BD7" s="18">
        <f>SUMPRODUCT(($B$5:$F$14=AT7)*($BY$5:$BY$14))+SUMPRODUCT(($I$5:$M$14=AT7)*($BZ$5:$BZ$14))+'J19'!BD7</f>
        <v>0</v>
      </c>
      <c r="BE7" s="18">
        <f>SUMPRODUCT(($B$5:$F$14=AT7)*($CA$5:$CA$14))+SUMPRODUCT(($I$5:$M$14=AT7)*($CB$5:$CB$14))+'J19'!BE7</f>
        <v>0</v>
      </c>
      <c r="BF7" s="18">
        <f>SUMPRODUCT(($B$5:$F$14=AT7)*($CC$5:$CC$14))+SUMPRODUCT(($I$5:$M$14=AT7)*($CD$5:$CD$14))+'J19'!BF7</f>
        <v>0</v>
      </c>
      <c r="BG7" s="18">
        <f>SUMPRODUCT(($B$5:$F$14=AT7)*($CE$5:$CE$14))+SUMPRODUCT(($I$5:$M$14=AT7)*($CF$5:$CF$14))+'J19'!BG7</f>
        <v>0</v>
      </c>
      <c r="BH7" s="18">
        <f>SUMPRODUCT(($B$5:$F$14=AT7)*($CG$5:$CG$14))+SUMPRODUCT(($I$5:$M$14=AT7)*($CH$5:$CH$14))+'J19'!BH7</f>
        <v>0</v>
      </c>
      <c r="BI7" s="18">
        <f>SUMPRODUCT(($B$5:$F$14=AT7)*($CI$5:$CI$14))+SUMPRODUCT(($I$5:$M$14=AT7)*($CJ$5:$CJ$14))+'J19'!BI7</f>
        <v>0</v>
      </c>
      <c r="BJ7" s="6">
        <f t="shared" si="23"/>
        <v>0</v>
      </c>
      <c r="BK7" s="18">
        <f>SUMPRODUCT(($B$5:$F$14=AT7)*($CK$5:$CK$14))+'J19'!BK7</f>
        <v>0</v>
      </c>
      <c r="BL7" s="18">
        <f>SUMPRODUCT(($B$5:$F$14=AT7)*($CL$5:$CL$14))+'J19'!BL7</f>
        <v>0</v>
      </c>
      <c r="BM7" s="18">
        <f>SUMPRODUCT(($B$5:$F$14=AT7)*($CM$5:$CM$14))+'J19'!BM7</f>
        <v>0</v>
      </c>
      <c r="BN7" s="18">
        <f>SUMPRODUCT(($I$5:$M$14=AT7)*($CN$5:$CN$14))+'J19'!BN7</f>
        <v>0</v>
      </c>
      <c r="BO7" s="18">
        <f>SUMPRODUCT(($I$5:$M$14=AT7)*($CO$5:$CO$14))+'J19'!BO7</f>
        <v>0</v>
      </c>
      <c r="BP7" s="46">
        <f>SUMPRODUCT(($I$5:$M$14=AT7)*($CP$5:$CP$14))+'J19'!BP7</f>
        <v>0</v>
      </c>
      <c r="BQ7" s="44">
        <f t="shared" si="24"/>
        <v>0</v>
      </c>
      <c r="BR7" s="64">
        <f>BQ7+0.0000012</f>
        <v>1.1999999999999999E-6</v>
      </c>
      <c r="BS7" s="44">
        <f t="shared" si="25"/>
        <v>0</v>
      </c>
      <c r="BT7" s="44">
        <f t="shared" si="26"/>
        <v>0</v>
      </c>
      <c r="BU7" s="44">
        <f t="shared" si="27"/>
        <v>0</v>
      </c>
      <c r="BV7" s="44">
        <f t="shared" si="28"/>
        <v>0</v>
      </c>
      <c r="BW7" s="44">
        <f t="shared" si="29"/>
        <v>0</v>
      </c>
      <c r="BX7" s="44">
        <f t="shared" si="30"/>
        <v>0</v>
      </c>
      <c r="BY7" s="44">
        <f t="shared" si="31"/>
        <v>0</v>
      </c>
      <c r="BZ7" s="44">
        <f t="shared" si="32"/>
        <v>0</v>
      </c>
      <c r="CA7" s="44" t="b">
        <f t="shared" si="33"/>
        <v>0</v>
      </c>
      <c r="CB7" s="44" t="b">
        <f t="shared" si="34"/>
        <v>0</v>
      </c>
      <c r="CC7" s="44" t="b">
        <f t="shared" si="35"/>
        <v>0</v>
      </c>
      <c r="CD7" s="44" t="b">
        <f t="shared" si="36"/>
        <v>0</v>
      </c>
      <c r="CE7" s="44" t="b">
        <f t="shared" si="37"/>
        <v>0</v>
      </c>
      <c r="CF7" s="44" t="b">
        <f t="shared" si="38"/>
        <v>0</v>
      </c>
      <c r="CG7" s="44">
        <f t="shared" si="39"/>
        <v>0</v>
      </c>
      <c r="CH7" s="44">
        <f t="shared" si="40"/>
        <v>0</v>
      </c>
      <c r="CI7" s="44">
        <f t="shared" si="41"/>
        <v>0</v>
      </c>
      <c r="CJ7" s="44">
        <f t="shared" si="42"/>
        <v>0</v>
      </c>
      <c r="CK7" s="44" t="b">
        <f t="shared" si="43"/>
        <v>0</v>
      </c>
      <c r="CL7" s="44" t="b">
        <f t="shared" si="44"/>
        <v>0</v>
      </c>
      <c r="CM7" s="44" t="b">
        <f t="shared" si="45"/>
        <v>0</v>
      </c>
      <c r="CN7" s="44" t="b">
        <f t="shared" si="46"/>
        <v>0</v>
      </c>
      <c r="CO7" s="44" t="b">
        <f t="shared" si="47"/>
        <v>0</v>
      </c>
      <c r="CP7" s="45" t="b">
        <f t="shared" si="48"/>
        <v>0</v>
      </c>
      <c r="CQ7" s="44" t="str">
        <f t="shared" si="16"/>
        <v>Equipe 03</v>
      </c>
      <c r="CR7" s="44">
        <f t="shared" si="17"/>
        <v>0</v>
      </c>
      <c r="CS7" s="44">
        <f t="shared" si="18"/>
        <v>1</v>
      </c>
      <c r="CT7" s="44" t="str">
        <f t="shared" si="49"/>
        <v>Equipe 03</v>
      </c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</row>
    <row r="8" spans="1:153" ht="16.5" customHeight="1" x14ac:dyDescent="0.25">
      <c r="A8" s="72"/>
      <c r="B8" s="118"/>
      <c r="C8" s="118"/>
      <c r="D8" s="118"/>
      <c r="E8" s="118"/>
      <c r="F8" s="118"/>
      <c r="G8" s="20"/>
      <c r="H8" s="20"/>
      <c r="I8" s="118"/>
      <c r="J8" s="118"/>
      <c r="K8" s="118"/>
      <c r="L8" s="118"/>
      <c r="M8" s="118"/>
      <c r="N8" s="71"/>
      <c r="O8" s="113"/>
      <c r="P8" s="114"/>
      <c r="Q8" s="114"/>
      <c r="R8" s="115"/>
      <c r="S8" s="126"/>
      <c r="T8" s="127"/>
      <c r="U8" s="24"/>
      <c r="V8" s="93" t="str">
        <f t="shared" si="0"/>
        <v>Equipe 04</v>
      </c>
      <c r="W8" s="93"/>
      <c r="X8" s="93"/>
      <c r="Y8" s="93"/>
      <c r="Z8" s="94"/>
      <c r="AA8" s="84">
        <f t="shared" si="1"/>
        <v>0</v>
      </c>
      <c r="AB8" s="85" t="str">
        <f t="shared" si="2"/>
        <v>u</v>
      </c>
      <c r="AC8" s="86">
        <f t="shared" si="50"/>
        <v>1</v>
      </c>
      <c r="AD8" s="87">
        <f t="shared" si="3"/>
        <v>0</v>
      </c>
      <c r="AE8" s="88">
        <f t="shared" si="4"/>
        <v>0</v>
      </c>
      <c r="AF8" s="88">
        <f t="shared" si="5"/>
        <v>0</v>
      </c>
      <c r="AG8" s="88">
        <f t="shared" si="6"/>
        <v>0</v>
      </c>
      <c r="AH8" s="88">
        <f t="shared" si="7"/>
        <v>0</v>
      </c>
      <c r="AI8" s="88">
        <f t="shared" si="8"/>
        <v>0</v>
      </c>
      <c r="AJ8" s="88">
        <f t="shared" si="9"/>
        <v>0</v>
      </c>
      <c r="AK8" s="89">
        <f t="shared" si="10"/>
        <v>0</v>
      </c>
      <c r="AL8" s="90">
        <f t="shared" si="11"/>
        <v>0</v>
      </c>
      <c r="AM8" s="88">
        <f t="shared" si="12"/>
        <v>0</v>
      </c>
      <c r="AN8" s="91">
        <f t="shared" si="19"/>
        <v>0</v>
      </c>
      <c r="AO8" s="84">
        <f t="shared" si="13"/>
        <v>0</v>
      </c>
      <c r="AP8" s="88">
        <f t="shared" si="20"/>
        <v>0</v>
      </c>
      <c r="AQ8" s="88">
        <f t="shared" si="14"/>
        <v>0</v>
      </c>
      <c r="AR8" s="48">
        <v>4</v>
      </c>
      <c r="AS8" s="48">
        <f t="shared" si="21"/>
        <v>4</v>
      </c>
      <c r="AT8" s="155" t="str">
        <f>'J01'!AT8:AX8</f>
        <v>Equipe 04</v>
      </c>
      <c r="AU8" s="156"/>
      <c r="AV8" s="156"/>
      <c r="AW8" s="156"/>
      <c r="AX8" s="157"/>
      <c r="AY8" s="4">
        <f t="shared" si="15"/>
        <v>1</v>
      </c>
      <c r="AZ8" s="17">
        <f>'J19'!AY8-AY8</f>
        <v>0</v>
      </c>
      <c r="BA8" s="5" t="str">
        <f>IF(AY8&gt;'J19'!AY8,'J19'!$BA$20,IF(AY8='J19'!AY8,'J19'!$AZ$20,IF(AY8&lt;'J19'!AY8,'J19'!$AY$20)))</f>
        <v>u</v>
      </c>
      <c r="BB8" s="22">
        <f t="shared" si="22"/>
        <v>4</v>
      </c>
      <c r="BC8" s="18">
        <f>SUMPRODUCT(($B$5:$F$14=AT8)*($BW$5:$BW$14))+SUMPRODUCT(($I$5:$M$14=AT8)*($BX$5:$BX$14))+'J19'!BC8</f>
        <v>0</v>
      </c>
      <c r="BD8" s="18">
        <f>SUMPRODUCT(($B$5:$F$14=AT8)*($BY$5:$BY$14))+SUMPRODUCT(($I$5:$M$14=AT8)*($BZ$5:$BZ$14))+'J19'!BD8</f>
        <v>0</v>
      </c>
      <c r="BE8" s="18">
        <f>SUMPRODUCT(($B$5:$F$14=AT8)*($CA$5:$CA$14))+SUMPRODUCT(($I$5:$M$14=AT8)*($CB$5:$CB$14))+'J19'!BE8</f>
        <v>0</v>
      </c>
      <c r="BF8" s="18">
        <f>SUMPRODUCT(($B$5:$F$14=AT8)*($CC$5:$CC$14))+SUMPRODUCT(($I$5:$M$14=AT8)*($CD$5:$CD$14))+'J19'!BF8</f>
        <v>0</v>
      </c>
      <c r="BG8" s="18">
        <f>SUMPRODUCT(($B$5:$F$14=AT8)*($CE$5:$CE$14))+SUMPRODUCT(($I$5:$M$14=AT8)*($CF$5:$CF$14))+'J19'!BG8</f>
        <v>0</v>
      </c>
      <c r="BH8" s="18">
        <f>SUMPRODUCT(($B$5:$F$14=AT8)*($CG$5:$CG$14))+SUMPRODUCT(($I$5:$M$14=AT8)*($CH$5:$CH$14))+'J19'!BH8</f>
        <v>0</v>
      </c>
      <c r="BI8" s="18">
        <f>SUMPRODUCT(($B$5:$F$14=AT8)*($CI$5:$CI$14))+SUMPRODUCT(($I$5:$M$14=AT8)*($CJ$5:$CJ$14))+'J19'!BI8</f>
        <v>0</v>
      </c>
      <c r="BJ8" s="6">
        <f t="shared" si="23"/>
        <v>0</v>
      </c>
      <c r="BK8" s="18">
        <f>SUMPRODUCT(($B$5:$F$14=AT8)*($CK$5:$CK$14))+'J19'!BK8</f>
        <v>0</v>
      </c>
      <c r="BL8" s="18">
        <f>SUMPRODUCT(($B$5:$F$14=AT8)*($CL$5:$CL$14))+'J19'!BL8</f>
        <v>0</v>
      </c>
      <c r="BM8" s="18">
        <f>SUMPRODUCT(($B$5:$F$14=AT8)*($CM$5:$CM$14))+'J19'!BM8</f>
        <v>0</v>
      </c>
      <c r="BN8" s="18">
        <f>SUMPRODUCT(($I$5:$M$14=AT8)*($CN$5:$CN$14))+'J19'!BN8</f>
        <v>0</v>
      </c>
      <c r="BO8" s="18">
        <f>SUMPRODUCT(($I$5:$M$14=AT8)*($CO$5:$CO$14))+'J19'!BO8</f>
        <v>0</v>
      </c>
      <c r="BP8" s="46">
        <f>SUMPRODUCT(($I$5:$M$14=AT8)*($CP$5:$CP$14))+'J19'!BP8</f>
        <v>0</v>
      </c>
      <c r="BQ8" s="44">
        <f t="shared" si="24"/>
        <v>0</v>
      </c>
      <c r="BR8" s="64">
        <f>BQ8+0.0000011</f>
        <v>1.1000000000000001E-6</v>
      </c>
      <c r="BS8" s="44">
        <f t="shared" si="25"/>
        <v>0</v>
      </c>
      <c r="BT8" s="44">
        <f t="shared" si="26"/>
        <v>0</v>
      </c>
      <c r="BU8" s="44">
        <f t="shared" si="27"/>
        <v>0</v>
      </c>
      <c r="BV8" s="44">
        <f t="shared" si="28"/>
        <v>0</v>
      </c>
      <c r="BW8" s="44">
        <f t="shared" si="29"/>
        <v>0</v>
      </c>
      <c r="BX8" s="44">
        <f t="shared" si="30"/>
        <v>0</v>
      </c>
      <c r="BY8" s="44">
        <f t="shared" si="31"/>
        <v>0</v>
      </c>
      <c r="BZ8" s="44">
        <f t="shared" si="32"/>
        <v>0</v>
      </c>
      <c r="CA8" s="44" t="b">
        <f t="shared" si="33"/>
        <v>0</v>
      </c>
      <c r="CB8" s="44" t="b">
        <f t="shared" si="34"/>
        <v>0</v>
      </c>
      <c r="CC8" s="44" t="b">
        <f t="shared" si="35"/>
        <v>0</v>
      </c>
      <c r="CD8" s="44" t="b">
        <f t="shared" si="36"/>
        <v>0</v>
      </c>
      <c r="CE8" s="44" t="b">
        <f t="shared" si="37"/>
        <v>0</v>
      </c>
      <c r="CF8" s="44" t="b">
        <f t="shared" si="38"/>
        <v>0</v>
      </c>
      <c r="CG8" s="44">
        <f t="shared" si="39"/>
        <v>0</v>
      </c>
      <c r="CH8" s="44">
        <f t="shared" si="40"/>
        <v>0</v>
      </c>
      <c r="CI8" s="44">
        <f t="shared" si="41"/>
        <v>0</v>
      </c>
      <c r="CJ8" s="44">
        <f t="shared" si="42"/>
        <v>0</v>
      </c>
      <c r="CK8" s="44" t="b">
        <f t="shared" si="43"/>
        <v>0</v>
      </c>
      <c r="CL8" s="44" t="b">
        <f t="shared" si="44"/>
        <v>0</v>
      </c>
      <c r="CM8" s="44" t="b">
        <f t="shared" si="45"/>
        <v>0</v>
      </c>
      <c r="CN8" s="44" t="b">
        <f t="shared" si="46"/>
        <v>0</v>
      </c>
      <c r="CO8" s="44" t="b">
        <f t="shared" si="47"/>
        <v>0</v>
      </c>
      <c r="CP8" s="45" t="b">
        <f t="shared" si="48"/>
        <v>0</v>
      </c>
      <c r="CQ8" s="44" t="str">
        <f t="shared" si="16"/>
        <v>Equipe 04</v>
      </c>
      <c r="CR8" s="44">
        <f t="shared" si="17"/>
        <v>0</v>
      </c>
      <c r="CS8" s="44">
        <f t="shared" si="18"/>
        <v>1</v>
      </c>
      <c r="CT8" s="44" t="str">
        <f t="shared" si="49"/>
        <v>Equipe 04</v>
      </c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</row>
    <row r="9" spans="1:153" ht="16.5" customHeight="1" x14ac:dyDescent="0.25">
      <c r="A9" s="72"/>
      <c r="B9" s="118"/>
      <c r="C9" s="118"/>
      <c r="D9" s="118"/>
      <c r="E9" s="118"/>
      <c r="F9" s="118"/>
      <c r="G9" s="20"/>
      <c r="H9" s="20"/>
      <c r="I9" s="118"/>
      <c r="J9" s="118"/>
      <c r="K9" s="118"/>
      <c r="L9" s="118"/>
      <c r="M9" s="118"/>
      <c r="N9" s="71"/>
      <c r="O9" s="113"/>
      <c r="P9" s="114"/>
      <c r="Q9" s="114"/>
      <c r="R9" s="115"/>
      <c r="S9" s="126"/>
      <c r="T9" s="127"/>
      <c r="U9" s="24"/>
      <c r="V9" s="93" t="str">
        <f t="shared" si="0"/>
        <v>Equipe 05</v>
      </c>
      <c r="W9" s="93"/>
      <c r="X9" s="93"/>
      <c r="Y9" s="93"/>
      <c r="Z9" s="94"/>
      <c r="AA9" s="84">
        <f t="shared" si="1"/>
        <v>0</v>
      </c>
      <c r="AB9" s="85" t="str">
        <f t="shared" si="2"/>
        <v>u</v>
      </c>
      <c r="AC9" s="86">
        <f t="shared" si="50"/>
        <v>1</v>
      </c>
      <c r="AD9" s="87">
        <f t="shared" si="3"/>
        <v>0</v>
      </c>
      <c r="AE9" s="88">
        <f t="shared" si="4"/>
        <v>0</v>
      </c>
      <c r="AF9" s="88">
        <f t="shared" si="5"/>
        <v>0</v>
      </c>
      <c r="AG9" s="88">
        <f t="shared" si="6"/>
        <v>0</v>
      </c>
      <c r="AH9" s="88">
        <f t="shared" si="7"/>
        <v>0</v>
      </c>
      <c r="AI9" s="88">
        <f t="shared" si="8"/>
        <v>0</v>
      </c>
      <c r="AJ9" s="88">
        <f t="shared" si="9"/>
        <v>0</v>
      </c>
      <c r="AK9" s="89">
        <f t="shared" si="10"/>
        <v>0</v>
      </c>
      <c r="AL9" s="90">
        <f t="shared" si="11"/>
        <v>0</v>
      </c>
      <c r="AM9" s="88">
        <f t="shared" si="12"/>
        <v>0</v>
      </c>
      <c r="AN9" s="91">
        <f t="shared" si="19"/>
        <v>0</v>
      </c>
      <c r="AO9" s="84">
        <f t="shared" si="13"/>
        <v>0</v>
      </c>
      <c r="AP9" s="88">
        <f t="shared" si="20"/>
        <v>0</v>
      </c>
      <c r="AQ9" s="88">
        <f t="shared" si="14"/>
        <v>0</v>
      </c>
      <c r="AR9" s="48">
        <v>5</v>
      </c>
      <c r="AS9" s="48">
        <f t="shared" si="21"/>
        <v>5</v>
      </c>
      <c r="AT9" s="155" t="str">
        <f>'J01'!AT9:AX9</f>
        <v>Equipe 05</v>
      </c>
      <c r="AU9" s="156"/>
      <c r="AV9" s="156"/>
      <c r="AW9" s="156"/>
      <c r="AX9" s="157"/>
      <c r="AY9" s="4">
        <f t="shared" si="15"/>
        <v>1</v>
      </c>
      <c r="AZ9" s="17">
        <f>'J19'!AY9-AY9</f>
        <v>0</v>
      </c>
      <c r="BA9" s="5" t="str">
        <f>IF(AY9&gt;'J19'!AY9,'J19'!$BA$20,IF(AY9='J19'!AY9,'J19'!$AZ$20,IF(AY9&lt;'J19'!AY9,'J19'!$AY$20)))</f>
        <v>u</v>
      </c>
      <c r="BB9" s="22">
        <f t="shared" si="22"/>
        <v>5</v>
      </c>
      <c r="BC9" s="18">
        <f>SUMPRODUCT(($B$5:$F$14=AT9)*($BW$5:$BW$14))+SUMPRODUCT(($I$5:$M$14=AT9)*($BX$5:$BX$14))+'J19'!BC9</f>
        <v>0</v>
      </c>
      <c r="BD9" s="18">
        <f>SUMPRODUCT(($B$5:$F$14=AT9)*($BY$5:$BY$14))+SUMPRODUCT(($I$5:$M$14=AT9)*($BZ$5:$BZ$14))+'J19'!BD9</f>
        <v>0</v>
      </c>
      <c r="BE9" s="18">
        <f>SUMPRODUCT(($B$5:$F$14=AT9)*($CA$5:$CA$14))+SUMPRODUCT(($I$5:$M$14=AT9)*($CB$5:$CB$14))+'J19'!BE9</f>
        <v>0</v>
      </c>
      <c r="BF9" s="18">
        <f>SUMPRODUCT(($B$5:$F$14=AT9)*($CC$5:$CC$14))+SUMPRODUCT(($I$5:$M$14=AT9)*($CD$5:$CD$14))+'J19'!BF9</f>
        <v>0</v>
      </c>
      <c r="BG9" s="18">
        <f>SUMPRODUCT(($B$5:$F$14=AT9)*($CE$5:$CE$14))+SUMPRODUCT(($I$5:$M$14=AT9)*($CF$5:$CF$14))+'J19'!BG9</f>
        <v>0</v>
      </c>
      <c r="BH9" s="18">
        <f>SUMPRODUCT(($B$5:$F$14=AT9)*($CG$5:$CG$14))+SUMPRODUCT(($I$5:$M$14=AT9)*($CH$5:$CH$14))+'J19'!BH9</f>
        <v>0</v>
      </c>
      <c r="BI9" s="18">
        <f>SUMPRODUCT(($B$5:$F$14=AT9)*($CI$5:$CI$14))+SUMPRODUCT(($I$5:$M$14=AT9)*($CJ$5:$CJ$14))+'J19'!BI9</f>
        <v>0</v>
      </c>
      <c r="BJ9" s="6">
        <f t="shared" si="23"/>
        <v>0</v>
      </c>
      <c r="BK9" s="18">
        <f>SUMPRODUCT(($B$5:$F$14=AT9)*($CK$5:$CK$14))+'J19'!BK9</f>
        <v>0</v>
      </c>
      <c r="BL9" s="18">
        <f>SUMPRODUCT(($B$5:$F$14=AT9)*($CL$5:$CL$14))+'J19'!BL9</f>
        <v>0</v>
      </c>
      <c r="BM9" s="18">
        <f>SUMPRODUCT(($B$5:$F$14=AT9)*($CM$5:$CM$14))+'J19'!BM9</f>
        <v>0</v>
      </c>
      <c r="BN9" s="18">
        <f>SUMPRODUCT(($I$5:$M$14=AT9)*($CN$5:$CN$14))+'J19'!BN9</f>
        <v>0</v>
      </c>
      <c r="BO9" s="18">
        <f>SUMPRODUCT(($I$5:$M$14=AT9)*($CO$5:$CO$14))+'J19'!BO9</f>
        <v>0</v>
      </c>
      <c r="BP9" s="46">
        <f>SUMPRODUCT(($I$5:$M$14=AT9)*($CP$5:$CP$14))+'J19'!BP9</f>
        <v>0</v>
      </c>
      <c r="BQ9" s="44">
        <f t="shared" si="24"/>
        <v>0</v>
      </c>
      <c r="BR9" s="64">
        <f>BQ9+0.000001</f>
        <v>9.9999999999999995E-7</v>
      </c>
      <c r="BS9" s="44">
        <f t="shared" si="25"/>
        <v>0</v>
      </c>
      <c r="BT9" s="44">
        <f t="shared" si="26"/>
        <v>0</v>
      </c>
      <c r="BU9" s="44">
        <f t="shared" si="27"/>
        <v>0</v>
      </c>
      <c r="BV9" s="44">
        <f t="shared" si="28"/>
        <v>0</v>
      </c>
      <c r="BW9" s="44">
        <f t="shared" si="29"/>
        <v>0</v>
      </c>
      <c r="BX9" s="44">
        <f t="shared" si="30"/>
        <v>0</v>
      </c>
      <c r="BY9" s="44">
        <f t="shared" si="31"/>
        <v>0</v>
      </c>
      <c r="BZ9" s="44">
        <f t="shared" si="32"/>
        <v>0</v>
      </c>
      <c r="CA9" s="44" t="b">
        <f t="shared" si="33"/>
        <v>0</v>
      </c>
      <c r="CB9" s="44" t="b">
        <f t="shared" si="34"/>
        <v>0</v>
      </c>
      <c r="CC9" s="44" t="b">
        <f t="shared" si="35"/>
        <v>0</v>
      </c>
      <c r="CD9" s="44" t="b">
        <f t="shared" si="36"/>
        <v>0</v>
      </c>
      <c r="CE9" s="44" t="b">
        <f t="shared" si="37"/>
        <v>0</v>
      </c>
      <c r="CF9" s="44" t="b">
        <f t="shared" si="38"/>
        <v>0</v>
      </c>
      <c r="CG9" s="44">
        <f t="shared" si="39"/>
        <v>0</v>
      </c>
      <c r="CH9" s="44">
        <f t="shared" si="40"/>
        <v>0</v>
      </c>
      <c r="CI9" s="44">
        <f t="shared" si="41"/>
        <v>0</v>
      </c>
      <c r="CJ9" s="44">
        <f t="shared" si="42"/>
        <v>0</v>
      </c>
      <c r="CK9" s="44" t="b">
        <f t="shared" si="43"/>
        <v>0</v>
      </c>
      <c r="CL9" s="44" t="b">
        <f t="shared" si="44"/>
        <v>0</v>
      </c>
      <c r="CM9" s="44" t="b">
        <f t="shared" si="45"/>
        <v>0</v>
      </c>
      <c r="CN9" s="44" t="b">
        <f t="shared" si="46"/>
        <v>0</v>
      </c>
      <c r="CO9" s="44" t="b">
        <f t="shared" si="47"/>
        <v>0</v>
      </c>
      <c r="CP9" s="45" t="b">
        <f t="shared" si="48"/>
        <v>0</v>
      </c>
      <c r="CQ9" s="44" t="str">
        <f t="shared" si="16"/>
        <v>Equipe 05</v>
      </c>
      <c r="CR9" s="44">
        <f t="shared" si="17"/>
        <v>0</v>
      </c>
      <c r="CS9" s="44">
        <f t="shared" si="18"/>
        <v>1</v>
      </c>
      <c r="CT9" s="44" t="str">
        <f t="shared" si="49"/>
        <v>Equipe 05</v>
      </c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</row>
    <row r="10" spans="1:153" ht="16.5" customHeight="1" x14ac:dyDescent="0.25">
      <c r="A10" s="72"/>
      <c r="B10" s="118"/>
      <c r="C10" s="118"/>
      <c r="D10" s="118"/>
      <c r="E10" s="118"/>
      <c r="F10" s="118"/>
      <c r="G10" s="20"/>
      <c r="H10" s="20"/>
      <c r="I10" s="118"/>
      <c r="J10" s="118"/>
      <c r="K10" s="118"/>
      <c r="L10" s="118"/>
      <c r="M10" s="118"/>
      <c r="N10" s="71"/>
      <c r="O10" s="113"/>
      <c r="P10" s="114"/>
      <c r="Q10" s="114"/>
      <c r="R10" s="115"/>
      <c r="S10" s="126"/>
      <c r="T10" s="127"/>
      <c r="U10" s="24"/>
      <c r="V10" s="93" t="str">
        <f t="shared" si="0"/>
        <v>Equipe 06</v>
      </c>
      <c r="W10" s="93"/>
      <c r="X10" s="93"/>
      <c r="Y10" s="93"/>
      <c r="Z10" s="94"/>
      <c r="AA10" s="84">
        <f t="shared" si="1"/>
        <v>0</v>
      </c>
      <c r="AB10" s="85" t="str">
        <f t="shared" si="2"/>
        <v>u</v>
      </c>
      <c r="AC10" s="86">
        <f t="shared" si="50"/>
        <v>1</v>
      </c>
      <c r="AD10" s="87">
        <f t="shared" si="3"/>
        <v>0</v>
      </c>
      <c r="AE10" s="88">
        <f t="shared" si="4"/>
        <v>0</v>
      </c>
      <c r="AF10" s="88">
        <f t="shared" si="5"/>
        <v>0</v>
      </c>
      <c r="AG10" s="88">
        <f t="shared" si="6"/>
        <v>0</v>
      </c>
      <c r="AH10" s="88">
        <f t="shared" si="7"/>
        <v>0</v>
      </c>
      <c r="AI10" s="88">
        <f t="shared" si="8"/>
        <v>0</v>
      </c>
      <c r="AJ10" s="88">
        <f t="shared" si="9"/>
        <v>0</v>
      </c>
      <c r="AK10" s="89">
        <f t="shared" si="10"/>
        <v>0</v>
      </c>
      <c r="AL10" s="90">
        <f t="shared" si="11"/>
        <v>0</v>
      </c>
      <c r="AM10" s="88">
        <f t="shared" si="12"/>
        <v>0</v>
      </c>
      <c r="AN10" s="91">
        <f t="shared" si="19"/>
        <v>0</v>
      </c>
      <c r="AO10" s="84">
        <f t="shared" si="13"/>
        <v>0</v>
      </c>
      <c r="AP10" s="88">
        <f t="shared" si="20"/>
        <v>0</v>
      </c>
      <c r="AQ10" s="88">
        <f t="shared" si="14"/>
        <v>0</v>
      </c>
      <c r="AR10" s="48">
        <v>6</v>
      </c>
      <c r="AS10" s="48">
        <f t="shared" si="21"/>
        <v>6</v>
      </c>
      <c r="AT10" s="155" t="str">
        <f>'J01'!AT10:AX10</f>
        <v>Equipe 06</v>
      </c>
      <c r="AU10" s="156"/>
      <c r="AV10" s="156"/>
      <c r="AW10" s="156"/>
      <c r="AX10" s="157"/>
      <c r="AY10" s="4">
        <f t="shared" si="15"/>
        <v>1</v>
      </c>
      <c r="AZ10" s="17">
        <f>'J19'!AY10-AY10</f>
        <v>0</v>
      </c>
      <c r="BA10" s="5" t="str">
        <f>IF(AY10&gt;'J19'!AY10,'J19'!$BA$20,IF(AY10='J19'!AY10,'J19'!$AZ$20,IF(AY10&lt;'J19'!AY10,'J19'!$AY$20)))</f>
        <v>u</v>
      </c>
      <c r="BB10" s="22">
        <f t="shared" si="22"/>
        <v>6</v>
      </c>
      <c r="BC10" s="18">
        <f>SUMPRODUCT(($B$5:$F$14=AT10)*($BW$5:$BW$14))+SUMPRODUCT(($I$5:$M$14=AT10)*($BX$5:$BX$14))+'J19'!BC10</f>
        <v>0</v>
      </c>
      <c r="BD10" s="18">
        <f>SUMPRODUCT(($B$5:$F$14=AT10)*($BY$5:$BY$14))+SUMPRODUCT(($I$5:$M$14=AT10)*($BZ$5:$BZ$14))+'J19'!BD10</f>
        <v>0</v>
      </c>
      <c r="BE10" s="18">
        <f>SUMPRODUCT(($B$5:$F$14=AT10)*($CA$5:$CA$14))+SUMPRODUCT(($I$5:$M$14=AT10)*($CB$5:$CB$14))+'J19'!BE10</f>
        <v>0</v>
      </c>
      <c r="BF10" s="18">
        <f>SUMPRODUCT(($B$5:$F$14=AT10)*($CC$5:$CC$14))+SUMPRODUCT(($I$5:$M$14=AT10)*($CD$5:$CD$14))+'J19'!BF10</f>
        <v>0</v>
      </c>
      <c r="BG10" s="18">
        <f>SUMPRODUCT(($B$5:$F$14=AT10)*($CE$5:$CE$14))+SUMPRODUCT(($I$5:$M$14=AT10)*($CF$5:$CF$14))+'J19'!BG10</f>
        <v>0</v>
      </c>
      <c r="BH10" s="18">
        <f>SUMPRODUCT(($B$5:$F$14=AT10)*($CG$5:$CG$14))+SUMPRODUCT(($I$5:$M$14=AT10)*($CH$5:$CH$14))+'J19'!BH10</f>
        <v>0</v>
      </c>
      <c r="BI10" s="18">
        <f>SUMPRODUCT(($B$5:$F$14=AT10)*($CI$5:$CI$14))+SUMPRODUCT(($I$5:$M$14=AT10)*($CJ$5:$CJ$14))+'J19'!BI10</f>
        <v>0</v>
      </c>
      <c r="BJ10" s="6">
        <f t="shared" si="23"/>
        <v>0</v>
      </c>
      <c r="BK10" s="18">
        <f>SUMPRODUCT(($B$5:$F$14=AT10)*($CK$5:$CK$14))+'J19'!BK10</f>
        <v>0</v>
      </c>
      <c r="BL10" s="18">
        <f>SUMPRODUCT(($B$5:$F$14=AT10)*($CL$5:$CL$14))+'J19'!BL10</f>
        <v>0</v>
      </c>
      <c r="BM10" s="18">
        <f>SUMPRODUCT(($B$5:$F$14=AT10)*($CM$5:$CM$14))+'J19'!BM10</f>
        <v>0</v>
      </c>
      <c r="BN10" s="18">
        <f>SUMPRODUCT(($I$5:$M$14=AT10)*($CN$5:$CN$14))+'J19'!BN10</f>
        <v>0</v>
      </c>
      <c r="BO10" s="18">
        <f>SUMPRODUCT(($I$5:$M$14=AT10)*($CO$5:$CO$14))+'J19'!BO10</f>
        <v>0</v>
      </c>
      <c r="BP10" s="46">
        <f>SUMPRODUCT(($I$5:$M$14=AT10)*($CP$5:$CP$14))+'J19'!BP10</f>
        <v>0</v>
      </c>
      <c r="BQ10" s="44">
        <f t="shared" si="24"/>
        <v>0</v>
      </c>
      <c r="BR10" s="64">
        <f>BQ10+0.0000009</f>
        <v>8.9999999999999996E-7</v>
      </c>
      <c r="BS10" s="44">
        <f t="shared" si="25"/>
        <v>0</v>
      </c>
      <c r="BT10" s="44">
        <f t="shared" si="26"/>
        <v>0</v>
      </c>
      <c r="BU10" s="44">
        <f t="shared" si="27"/>
        <v>0</v>
      </c>
      <c r="BV10" s="44">
        <f t="shared" si="28"/>
        <v>0</v>
      </c>
      <c r="BW10" s="44">
        <f t="shared" si="29"/>
        <v>0</v>
      </c>
      <c r="BX10" s="44">
        <f t="shared" si="30"/>
        <v>0</v>
      </c>
      <c r="BY10" s="44">
        <f t="shared" si="31"/>
        <v>0</v>
      </c>
      <c r="BZ10" s="44">
        <f t="shared" si="32"/>
        <v>0</v>
      </c>
      <c r="CA10" s="44" t="b">
        <f t="shared" si="33"/>
        <v>0</v>
      </c>
      <c r="CB10" s="44" t="b">
        <f t="shared" si="34"/>
        <v>0</v>
      </c>
      <c r="CC10" s="44" t="b">
        <f t="shared" si="35"/>
        <v>0</v>
      </c>
      <c r="CD10" s="44" t="b">
        <f t="shared" si="36"/>
        <v>0</v>
      </c>
      <c r="CE10" s="44" t="b">
        <f t="shared" si="37"/>
        <v>0</v>
      </c>
      <c r="CF10" s="44" t="b">
        <f t="shared" si="38"/>
        <v>0</v>
      </c>
      <c r="CG10" s="44">
        <f t="shared" si="39"/>
        <v>0</v>
      </c>
      <c r="CH10" s="44">
        <f t="shared" si="40"/>
        <v>0</v>
      </c>
      <c r="CI10" s="44">
        <f t="shared" si="41"/>
        <v>0</v>
      </c>
      <c r="CJ10" s="44">
        <f t="shared" si="42"/>
        <v>0</v>
      </c>
      <c r="CK10" s="44" t="b">
        <f t="shared" si="43"/>
        <v>0</v>
      </c>
      <c r="CL10" s="44" t="b">
        <f t="shared" si="44"/>
        <v>0</v>
      </c>
      <c r="CM10" s="44" t="b">
        <f t="shared" si="45"/>
        <v>0</v>
      </c>
      <c r="CN10" s="44" t="b">
        <f t="shared" si="46"/>
        <v>0</v>
      </c>
      <c r="CO10" s="44" t="b">
        <f t="shared" si="47"/>
        <v>0</v>
      </c>
      <c r="CP10" s="45" t="b">
        <f t="shared" si="48"/>
        <v>0</v>
      </c>
      <c r="CQ10" s="44" t="str">
        <f t="shared" si="16"/>
        <v>Equipe 06</v>
      </c>
      <c r="CR10" s="44">
        <f t="shared" si="17"/>
        <v>0</v>
      </c>
      <c r="CS10" s="44">
        <f t="shared" si="18"/>
        <v>1</v>
      </c>
      <c r="CT10" s="44" t="str">
        <f t="shared" si="49"/>
        <v>Equipe 06</v>
      </c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</row>
    <row r="11" spans="1:153" ht="16.5" customHeight="1" thickBot="1" x14ac:dyDescent="0.3">
      <c r="A11" s="73"/>
      <c r="B11" s="123"/>
      <c r="C11" s="123"/>
      <c r="D11" s="123"/>
      <c r="E11" s="123"/>
      <c r="F11" s="123"/>
      <c r="G11" s="74"/>
      <c r="H11" s="74"/>
      <c r="I11" s="123"/>
      <c r="J11" s="123"/>
      <c r="K11" s="123"/>
      <c r="L11" s="123"/>
      <c r="M11" s="123"/>
      <c r="N11" s="75"/>
      <c r="O11" s="148"/>
      <c r="P11" s="149"/>
      <c r="Q11" s="149"/>
      <c r="R11" s="150"/>
      <c r="S11" s="124"/>
      <c r="T11" s="125"/>
      <c r="U11" s="24"/>
      <c r="V11" s="93" t="str">
        <f t="shared" si="0"/>
        <v>Equipe 07</v>
      </c>
      <c r="W11" s="93"/>
      <c r="X11" s="93"/>
      <c r="Y11" s="93"/>
      <c r="Z11" s="94"/>
      <c r="AA11" s="84">
        <f t="shared" si="1"/>
        <v>0</v>
      </c>
      <c r="AB11" s="85" t="str">
        <f t="shared" si="2"/>
        <v>u</v>
      </c>
      <c r="AC11" s="86">
        <f t="shared" si="50"/>
        <v>1</v>
      </c>
      <c r="AD11" s="87">
        <f t="shared" si="3"/>
        <v>0</v>
      </c>
      <c r="AE11" s="88">
        <f t="shared" si="4"/>
        <v>0</v>
      </c>
      <c r="AF11" s="88">
        <f t="shared" si="5"/>
        <v>0</v>
      </c>
      <c r="AG11" s="88">
        <f t="shared" si="6"/>
        <v>0</v>
      </c>
      <c r="AH11" s="88">
        <f t="shared" si="7"/>
        <v>0</v>
      </c>
      <c r="AI11" s="88">
        <f t="shared" si="8"/>
        <v>0</v>
      </c>
      <c r="AJ11" s="88">
        <f t="shared" si="9"/>
        <v>0</v>
      </c>
      <c r="AK11" s="89">
        <f t="shared" si="10"/>
        <v>0</v>
      </c>
      <c r="AL11" s="90">
        <f t="shared" si="11"/>
        <v>0</v>
      </c>
      <c r="AM11" s="88">
        <f t="shared" si="12"/>
        <v>0</v>
      </c>
      <c r="AN11" s="91">
        <f t="shared" si="19"/>
        <v>0</v>
      </c>
      <c r="AO11" s="84">
        <f t="shared" si="13"/>
        <v>0</v>
      </c>
      <c r="AP11" s="88">
        <f t="shared" si="20"/>
        <v>0</v>
      </c>
      <c r="AQ11" s="88">
        <f t="shared" si="14"/>
        <v>0</v>
      </c>
      <c r="AR11" s="48">
        <v>7</v>
      </c>
      <c r="AS11" s="48">
        <f t="shared" si="21"/>
        <v>7</v>
      </c>
      <c r="AT11" s="155" t="str">
        <f>'J01'!AT11:AX11</f>
        <v>Equipe 07</v>
      </c>
      <c r="AU11" s="156"/>
      <c r="AV11" s="156"/>
      <c r="AW11" s="156"/>
      <c r="AX11" s="157"/>
      <c r="AY11" s="4">
        <f t="shared" si="15"/>
        <v>1</v>
      </c>
      <c r="AZ11" s="17">
        <f>'J19'!AY11-AY11</f>
        <v>0</v>
      </c>
      <c r="BA11" s="5" t="str">
        <f>IF(AY11&gt;'J19'!AY11,'J19'!$BA$20,IF(AY11='J19'!AY11,'J19'!$AZ$20,IF(AY11&lt;'J19'!AY11,'J19'!$AY$20)))</f>
        <v>u</v>
      </c>
      <c r="BB11" s="22">
        <f t="shared" si="22"/>
        <v>7</v>
      </c>
      <c r="BC11" s="18">
        <f>SUMPRODUCT(($B$5:$F$14=AT11)*($BW$5:$BW$14))+SUMPRODUCT(($I$5:$M$14=AT11)*($BX$5:$BX$14))+'J19'!BC11</f>
        <v>0</v>
      </c>
      <c r="BD11" s="18">
        <f>SUMPRODUCT(($B$5:$F$14=AT11)*($BY$5:$BY$14))+SUMPRODUCT(($I$5:$M$14=AT11)*($BZ$5:$BZ$14))+'J19'!BD11</f>
        <v>0</v>
      </c>
      <c r="BE11" s="18">
        <f>SUMPRODUCT(($B$5:$F$14=AT11)*($CA$5:$CA$14))+SUMPRODUCT(($I$5:$M$14=AT11)*($CB$5:$CB$14))+'J19'!BE11</f>
        <v>0</v>
      </c>
      <c r="BF11" s="18">
        <f>SUMPRODUCT(($B$5:$F$14=AT11)*($CC$5:$CC$14))+SUMPRODUCT(($I$5:$M$14=AT11)*($CD$5:$CD$14))+'J19'!BF11</f>
        <v>0</v>
      </c>
      <c r="BG11" s="18">
        <f>SUMPRODUCT(($B$5:$F$14=AT11)*($CE$5:$CE$14))+SUMPRODUCT(($I$5:$M$14=AT11)*($CF$5:$CF$14))+'J19'!BG11</f>
        <v>0</v>
      </c>
      <c r="BH11" s="18">
        <f>SUMPRODUCT(($B$5:$F$14=AT11)*($CG$5:$CG$14))+SUMPRODUCT(($I$5:$M$14=AT11)*($CH$5:$CH$14))+'J19'!BH11</f>
        <v>0</v>
      </c>
      <c r="BI11" s="18">
        <f>SUMPRODUCT(($B$5:$F$14=AT11)*($CI$5:$CI$14))+SUMPRODUCT(($I$5:$M$14=AT11)*($CJ$5:$CJ$14))+'J19'!BI11</f>
        <v>0</v>
      </c>
      <c r="BJ11" s="6">
        <f t="shared" si="23"/>
        <v>0</v>
      </c>
      <c r="BK11" s="18">
        <f>SUMPRODUCT(($B$5:$F$14=AT11)*($CK$5:$CK$14))+'J19'!BK11</f>
        <v>0</v>
      </c>
      <c r="BL11" s="18">
        <f>SUMPRODUCT(($B$5:$F$14=AT11)*($CL$5:$CL$14))+'J19'!BL11</f>
        <v>0</v>
      </c>
      <c r="BM11" s="18">
        <f>SUMPRODUCT(($B$5:$F$14=AT11)*($CM$5:$CM$14))+'J19'!BM11</f>
        <v>0</v>
      </c>
      <c r="BN11" s="18">
        <f>SUMPRODUCT(($I$5:$M$14=AT11)*($CN$5:$CN$14))+'J19'!BN11</f>
        <v>0</v>
      </c>
      <c r="BO11" s="18">
        <f>SUMPRODUCT(($I$5:$M$14=AT11)*($CO$5:$CO$14))+'J19'!BO11</f>
        <v>0</v>
      </c>
      <c r="BP11" s="46">
        <f>SUMPRODUCT(($I$5:$M$14=AT11)*($CP$5:$CP$14))+'J19'!BP11</f>
        <v>0</v>
      </c>
      <c r="BQ11" s="44">
        <f t="shared" si="24"/>
        <v>0</v>
      </c>
      <c r="BR11" s="64">
        <f>BQ11+0.0000008</f>
        <v>7.9999999999999996E-7</v>
      </c>
      <c r="BS11" s="44">
        <f t="shared" si="25"/>
        <v>0</v>
      </c>
      <c r="BT11" s="44">
        <f t="shared" si="26"/>
        <v>0</v>
      </c>
      <c r="BU11" s="44">
        <f t="shared" si="27"/>
        <v>0</v>
      </c>
      <c r="BV11" s="44">
        <f t="shared" si="28"/>
        <v>0</v>
      </c>
      <c r="BW11" s="44">
        <f t="shared" si="29"/>
        <v>0</v>
      </c>
      <c r="BX11" s="44">
        <f t="shared" si="30"/>
        <v>0</v>
      </c>
      <c r="BY11" s="44">
        <f t="shared" si="31"/>
        <v>0</v>
      </c>
      <c r="BZ11" s="44">
        <f t="shared" si="32"/>
        <v>0</v>
      </c>
      <c r="CA11" s="44" t="b">
        <f t="shared" si="33"/>
        <v>0</v>
      </c>
      <c r="CB11" s="44" t="b">
        <f t="shared" si="34"/>
        <v>0</v>
      </c>
      <c r="CC11" s="44" t="b">
        <f t="shared" si="35"/>
        <v>0</v>
      </c>
      <c r="CD11" s="44" t="b">
        <f t="shared" si="36"/>
        <v>0</v>
      </c>
      <c r="CE11" s="44" t="b">
        <f t="shared" si="37"/>
        <v>0</v>
      </c>
      <c r="CF11" s="44" t="b">
        <f t="shared" si="38"/>
        <v>0</v>
      </c>
      <c r="CG11" s="44">
        <f t="shared" si="39"/>
        <v>0</v>
      </c>
      <c r="CH11" s="44">
        <f t="shared" si="40"/>
        <v>0</v>
      </c>
      <c r="CI11" s="44">
        <f t="shared" si="41"/>
        <v>0</v>
      </c>
      <c r="CJ11" s="44">
        <f t="shared" si="42"/>
        <v>0</v>
      </c>
      <c r="CK11" s="44" t="b">
        <f t="shared" si="43"/>
        <v>0</v>
      </c>
      <c r="CL11" s="44" t="b">
        <f t="shared" si="44"/>
        <v>0</v>
      </c>
      <c r="CM11" s="44" t="b">
        <f t="shared" si="45"/>
        <v>0</v>
      </c>
      <c r="CN11" s="44" t="b">
        <f t="shared" si="46"/>
        <v>0</v>
      </c>
      <c r="CO11" s="44" t="b">
        <f t="shared" si="47"/>
        <v>0</v>
      </c>
      <c r="CP11" s="45" t="b">
        <f t="shared" si="48"/>
        <v>0</v>
      </c>
      <c r="CQ11" s="44" t="str">
        <f t="shared" si="16"/>
        <v>Equipe 07</v>
      </c>
      <c r="CR11" s="44">
        <f t="shared" si="17"/>
        <v>0</v>
      </c>
      <c r="CS11" s="44">
        <f t="shared" si="18"/>
        <v>1</v>
      </c>
      <c r="CT11" s="44" t="str">
        <f t="shared" si="49"/>
        <v>Equipe 07</v>
      </c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</row>
    <row r="12" spans="1:153" ht="16.5" customHeight="1" thickTop="1" x14ac:dyDescent="0.25">
      <c r="A12" s="38"/>
      <c r="B12" s="101"/>
      <c r="C12" s="101"/>
      <c r="D12" s="101"/>
      <c r="E12" s="101"/>
      <c r="F12" s="101"/>
      <c r="G12" s="39"/>
      <c r="H12" s="39"/>
      <c r="I12" s="101"/>
      <c r="J12" s="101"/>
      <c r="K12" s="101"/>
      <c r="L12" s="101"/>
      <c r="M12" s="101"/>
      <c r="N12" s="38"/>
      <c r="O12" s="24"/>
      <c r="P12" s="24"/>
      <c r="Q12" s="24"/>
      <c r="R12" s="24"/>
      <c r="S12" s="24"/>
      <c r="T12" s="24"/>
      <c r="U12" s="24"/>
      <c r="V12" s="93" t="str">
        <f t="shared" si="0"/>
        <v>Equipe 08</v>
      </c>
      <c r="W12" s="93"/>
      <c r="X12" s="93"/>
      <c r="Y12" s="93"/>
      <c r="Z12" s="94"/>
      <c r="AA12" s="84">
        <f t="shared" si="1"/>
        <v>0</v>
      </c>
      <c r="AB12" s="85" t="str">
        <f t="shared" si="2"/>
        <v>u</v>
      </c>
      <c r="AC12" s="86">
        <f t="shared" si="50"/>
        <v>1</v>
      </c>
      <c r="AD12" s="87">
        <f t="shared" si="3"/>
        <v>0</v>
      </c>
      <c r="AE12" s="88">
        <f t="shared" si="4"/>
        <v>0</v>
      </c>
      <c r="AF12" s="88">
        <f t="shared" si="5"/>
        <v>0</v>
      </c>
      <c r="AG12" s="88">
        <f t="shared" si="6"/>
        <v>0</v>
      </c>
      <c r="AH12" s="88">
        <f t="shared" si="7"/>
        <v>0</v>
      </c>
      <c r="AI12" s="88">
        <f t="shared" si="8"/>
        <v>0</v>
      </c>
      <c r="AJ12" s="88">
        <f t="shared" si="9"/>
        <v>0</v>
      </c>
      <c r="AK12" s="89">
        <f t="shared" si="10"/>
        <v>0</v>
      </c>
      <c r="AL12" s="90">
        <f t="shared" si="11"/>
        <v>0</v>
      </c>
      <c r="AM12" s="88">
        <f t="shared" si="12"/>
        <v>0</v>
      </c>
      <c r="AN12" s="91">
        <f t="shared" si="19"/>
        <v>0</v>
      </c>
      <c r="AO12" s="84">
        <f t="shared" si="13"/>
        <v>0</v>
      </c>
      <c r="AP12" s="88">
        <f t="shared" si="20"/>
        <v>0</v>
      </c>
      <c r="AQ12" s="88">
        <f t="shared" si="14"/>
        <v>0</v>
      </c>
      <c r="AR12" s="48">
        <v>8</v>
      </c>
      <c r="AS12" s="48">
        <f t="shared" si="21"/>
        <v>8</v>
      </c>
      <c r="AT12" s="155" t="str">
        <f>'J01'!AT12:AX12</f>
        <v>Equipe 08</v>
      </c>
      <c r="AU12" s="156"/>
      <c r="AV12" s="156"/>
      <c r="AW12" s="156"/>
      <c r="AX12" s="157"/>
      <c r="AY12" s="4">
        <f t="shared" si="15"/>
        <v>1</v>
      </c>
      <c r="AZ12" s="17">
        <f>'J19'!AY12-AY12</f>
        <v>0</v>
      </c>
      <c r="BA12" s="5" t="str">
        <f>IF(AY12&gt;'J19'!AY12,'J19'!$BA$20,IF(AY12='J19'!AY12,'J19'!$AZ$20,IF(AY12&lt;'J19'!AY12,'J19'!$AY$20)))</f>
        <v>u</v>
      </c>
      <c r="BB12" s="22">
        <f t="shared" si="22"/>
        <v>8</v>
      </c>
      <c r="BC12" s="18">
        <f>SUMPRODUCT(($B$5:$F$14=AT12)*($BW$5:$BW$14))+SUMPRODUCT(($I$5:$M$14=AT12)*($BX$5:$BX$14))+'J19'!BC12</f>
        <v>0</v>
      </c>
      <c r="BD12" s="18">
        <f>SUMPRODUCT(($B$5:$F$14=AT12)*($BY$5:$BY$14))+SUMPRODUCT(($I$5:$M$14=AT12)*($BZ$5:$BZ$14))+'J19'!BD12</f>
        <v>0</v>
      </c>
      <c r="BE12" s="18">
        <f>SUMPRODUCT(($B$5:$F$14=AT12)*($CA$5:$CA$14))+SUMPRODUCT(($I$5:$M$14=AT12)*($CB$5:$CB$14))+'J19'!BE12</f>
        <v>0</v>
      </c>
      <c r="BF12" s="18">
        <f>SUMPRODUCT(($B$5:$F$14=AT12)*($CC$5:$CC$14))+SUMPRODUCT(($I$5:$M$14=AT12)*($CD$5:$CD$14))+'J19'!BF12</f>
        <v>0</v>
      </c>
      <c r="BG12" s="18">
        <f>SUMPRODUCT(($B$5:$F$14=AT12)*($CE$5:$CE$14))+SUMPRODUCT(($I$5:$M$14=AT12)*($CF$5:$CF$14))+'J19'!BG12</f>
        <v>0</v>
      </c>
      <c r="BH12" s="18">
        <f>SUMPRODUCT(($B$5:$F$14=AT12)*($CG$5:$CG$14))+SUMPRODUCT(($I$5:$M$14=AT12)*($CH$5:$CH$14))+'J19'!BH12</f>
        <v>0</v>
      </c>
      <c r="BI12" s="18">
        <f>SUMPRODUCT(($B$5:$F$14=AT12)*($CI$5:$CI$14))+SUMPRODUCT(($I$5:$M$14=AT12)*($CJ$5:$CJ$14))+'J19'!BI12</f>
        <v>0</v>
      </c>
      <c r="BJ12" s="6">
        <f t="shared" si="23"/>
        <v>0</v>
      </c>
      <c r="BK12" s="18">
        <f>SUMPRODUCT(($B$5:$F$14=AT12)*($CK$5:$CK$14))+'J19'!BK12</f>
        <v>0</v>
      </c>
      <c r="BL12" s="18">
        <f>SUMPRODUCT(($B$5:$F$14=AT12)*($CL$5:$CL$14))+'J19'!BL12</f>
        <v>0</v>
      </c>
      <c r="BM12" s="18">
        <f>SUMPRODUCT(($B$5:$F$14=AT12)*($CM$5:$CM$14))+'J19'!BM12</f>
        <v>0</v>
      </c>
      <c r="BN12" s="18">
        <f>SUMPRODUCT(($I$5:$M$14=AT12)*($CN$5:$CN$14))+'J19'!BN12</f>
        <v>0</v>
      </c>
      <c r="BO12" s="18">
        <f>SUMPRODUCT(($I$5:$M$14=AT12)*($CO$5:$CO$14))+'J19'!BO12</f>
        <v>0</v>
      </c>
      <c r="BP12" s="46">
        <f>SUMPRODUCT(($I$5:$M$14=AT12)*($CP$5:$CP$14))+'J19'!BP12</f>
        <v>0</v>
      </c>
      <c r="BQ12" s="44">
        <f t="shared" si="24"/>
        <v>0</v>
      </c>
      <c r="BR12" s="64">
        <f>BQ12+0.0000007</f>
        <v>6.9999999999999997E-7</v>
      </c>
      <c r="BS12" s="44">
        <f t="shared" si="25"/>
        <v>0</v>
      </c>
      <c r="BT12" s="44">
        <f t="shared" si="26"/>
        <v>0</v>
      </c>
      <c r="BU12" s="44">
        <f t="shared" si="27"/>
        <v>0</v>
      </c>
      <c r="BV12" s="44">
        <f t="shared" si="28"/>
        <v>0</v>
      </c>
      <c r="BW12" s="44">
        <f t="shared" si="29"/>
        <v>0</v>
      </c>
      <c r="BX12" s="44">
        <f t="shared" si="30"/>
        <v>0</v>
      </c>
      <c r="BY12" s="44">
        <f t="shared" si="31"/>
        <v>0</v>
      </c>
      <c r="BZ12" s="44">
        <f t="shared" si="32"/>
        <v>0</v>
      </c>
      <c r="CA12" s="44" t="b">
        <f t="shared" si="33"/>
        <v>0</v>
      </c>
      <c r="CB12" s="44" t="b">
        <f t="shared" si="34"/>
        <v>0</v>
      </c>
      <c r="CC12" s="44" t="b">
        <f t="shared" si="35"/>
        <v>0</v>
      </c>
      <c r="CD12" s="44" t="b">
        <f t="shared" si="36"/>
        <v>0</v>
      </c>
      <c r="CE12" s="44" t="b">
        <f t="shared" si="37"/>
        <v>0</v>
      </c>
      <c r="CF12" s="44" t="b">
        <f t="shared" si="38"/>
        <v>0</v>
      </c>
      <c r="CG12" s="44">
        <f t="shared" si="39"/>
        <v>0</v>
      </c>
      <c r="CH12" s="44">
        <f t="shared" si="40"/>
        <v>0</v>
      </c>
      <c r="CI12" s="44">
        <f t="shared" si="41"/>
        <v>0</v>
      </c>
      <c r="CJ12" s="44">
        <f t="shared" si="42"/>
        <v>0</v>
      </c>
      <c r="CK12" s="44" t="b">
        <f t="shared" si="43"/>
        <v>0</v>
      </c>
      <c r="CL12" s="44" t="b">
        <f t="shared" si="44"/>
        <v>0</v>
      </c>
      <c r="CM12" s="44" t="b">
        <f t="shared" si="45"/>
        <v>0</v>
      </c>
      <c r="CN12" s="44" t="b">
        <f t="shared" si="46"/>
        <v>0</v>
      </c>
      <c r="CO12" s="44" t="b">
        <f t="shared" si="47"/>
        <v>0</v>
      </c>
      <c r="CP12" s="45" t="b">
        <f t="shared" si="48"/>
        <v>0</v>
      </c>
      <c r="CQ12" s="44" t="str">
        <f t="shared" si="16"/>
        <v>Equipe 08</v>
      </c>
      <c r="CR12" s="44">
        <f t="shared" si="17"/>
        <v>0</v>
      </c>
      <c r="CS12" s="44">
        <f t="shared" si="18"/>
        <v>1</v>
      </c>
      <c r="CT12" s="44" t="str">
        <f t="shared" si="49"/>
        <v>Equipe 08</v>
      </c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48"/>
      <c r="EW12" s="48"/>
    </row>
    <row r="13" spans="1:153" ht="16.5" customHeight="1" x14ac:dyDescent="0.25">
      <c r="A13" s="38"/>
      <c r="B13" s="101"/>
      <c r="C13" s="101"/>
      <c r="D13" s="101"/>
      <c r="E13" s="101"/>
      <c r="F13" s="101"/>
      <c r="G13" s="39"/>
      <c r="H13" s="39"/>
      <c r="I13" s="101"/>
      <c r="J13" s="101"/>
      <c r="K13" s="101"/>
      <c r="L13" s="101"/>
      <c r="M13" s="101"/>
      <c r="N13" s="38"/>
      <c r="O13" s="24"/>
      <c r="P13" s="24"/>
      <c r="Q13" s="24"/>
      <c r="R13" s="24"/>
      <c r="S13" s="24"/>
      <c r="T13" s="24"/>
      <c r="U13" s="24"/>
      <c r="V13" s="93" t="str">
        <f t="shared" si="0"/>
        <v>Equipe 09</v>
      </c>
      <c r="W13" s="93"/>
      <c r="X13" s="93"/>
      <c r="Y13" s="93"/>
      <c r="Z13" s="94"/>
      <c r="AA13" s="84">
        <f t="shared" si="1"/>
        <v>0</v>
      </c>
      <c r="AB13" s="85" t="str">
        <f t="shared" si="2"/>
        <v>u</v>
      </c>
      <c r="AC13" s="86">
        <f t="shared" si="50"/>
        <v>1</v>
      </c>
      <c r="AD13" s="87">
        <f t="shared" si="3"/>
        <v>0</v>
      </c>
      <c r="AE13" s="88">
        <f t="shared" si="4"/>
        <v>0</v>
      </c>
      <c r="AF13" s="88">
        <f t="shared" si="5"/>
        <v>0</v>
      </c>
      <c r="AG13" s="88">
        <f t="shared" si="6"/>
        <v>0</v>
      </c>
      <c r="AH13" s="88">
        <f t="shared" si="7"/>
        <v>0</v>
      </c>
      <c r="AI13" s="88">
        <f t="shared" si="8"/>
        <v>0</v>
      </c>
      <c r="AJ13" s="88">
        <f t="shared" si="9"/>
        <v>0</v>
      </c>
      <c r="AK13" s="89">
        <f t="shared" si="10"/>
        <v>0</v>
      </c>
      <c r="AL13" s="90">
        <f t="shared" si="11"/>
        <v>0</v>
      </c>
      <c r="AM13" s="88">
        <f t="shared" si="12"/>
        <v>0</v>
      </c>
      <c r="AN13" s="91">
        <f t="shared" si="19"/>
        <v>0</v>
      </c>
      <c r="AO13" s="84">
        <f t="shared" si="13"/>
        <v>0</v>
      </c>
      <c r="AP13" s="88">
        <f t="shared" si="20"/>
        <v>0</v>
      </c>
      <c r="AQ13" s="88">
        <f t="shared" si="14"/>
        <v>0</v>
      </c>
      <c r="AR13" s="48">
        <v>9</v>
      </c>
      <c r="AS13" s="48">
        <f t="shared" si="21"/>
        <v>9</v>
      </c>
      <c r="AT13" s="155" t="str">
        <f>'J01'!AT13:AX13</f>
        <v>Equipe 09</v>
      </c>
      <c r="AU13" s="156"/>
      <c r="AV13" s="156"/>
      <c r="AW13" s="156"/>
      <c r="AX13" s="157"/>
      <c r="AY13" s="4">
        <f t="shared" si="15"/>
        <v>1</v>
      </c>
      <c r="AZ13" s="17">
        <f>'J19'!AY13-AY13</f>
        <v>0</v>
      </c>
      <c r="BA13" s="5" t="str">
        <f>IF(AY13&gt;'J19'!AY13,'J19'!$BA$20,IF(AY13='J19'!AY13,'J19'!$AZ$20,IF(AY13&lt;'J19'!AY13,'J19'!$AY$20)))</f>
        <v>u</v>
      </c>
      <c r="BB13" s="22">
        <f t="shared" si="22"/>
        <v>9</v>
      </c>
      <c r="BC13" s="18">
        <f>SUMPRODUCT(($B$5:$F$14=AT13)*($BW$5:$BW$14))+SUMPRODUCT(($I$5:$M$14=AT13)*($BX$5:$BX$14))+'J19'!BC13</f>
        <v>0</v>
      </c>
      <c r="BD13" s="18">
        <f>SUMPRODUCT(($B$5:$F$14=AT13)*($BY$5:$BY$14))+SUMPRODUCT(($I$5:$M$14=AT13)*($BZ$5:$BZ$14))+'J19'!BD13</f>
        <v>0</v>
      </c>
      <c r="BE13" s="18">
        <f>SUMPRODUCT(($B$5:$F$14=AT13)*($CA$5:$CA$14))+SUMPRODUCT(($I$5:$M$14=AT13)*($CB$5:$CB$14))+'J19'!BE13</f>
        <v>0</v>
      </c>
      <c r="BF13" s="18">
        <f>SUMPRODUCT(($B$5:$F$14=AT13)*($CC$5:$CC$14))+SUMPRODUCT(($I$5:$M$14=AT13)*($CD$5:$CD$14))+'J19'!BF13</f>
        <v>0</v>
      </c>
      <c r="BG13" s="18">
        <f>SUMPRODUCT(($B$5:$F$14=AT13)*($CE$5:$CE$14))+SUMPRODUCT(($I$5:$M$14=AT13)*($CF$5:$CF$14))+'J19'!BG13</f>
        <v>0</v>
      </c>
      <c r="BH13" s="18">
        <f>SUMPRODUCT(($B$5:$F$14=AT13)*($CG$5:$CG$14))+SUMPRODUCT(($I$5:$M$14=AT13)*($CH$5:$CH$14))+'J19'!BH13</f>
        <v>0</v>
      </c>
      <c r="BI13" s="18">
        <f>SUMPRODUCT(($B$5:$F$14=AT13)*($CI$5:$CI$14))+SUMPRODUCT(($I$5:$M$14=AT13)*($CJ$5:$CJ$14))+'J19'!BI13</f>
        <v>0</v>
      </c>
      <c r="BJ13" s="6">
        <f t="shared" si="23"/>
        <v>0</v>
      </c>
      <c r="BK13" s="18">
        <f>SUMPRODUCT(($B$5:$F$14=AT13)*($CK$5:$CK$14))+'J19'!BK13</f>
        <v>0</v>
      </c>
      <c r="BL13" s="18">
        <f>SUMPRODUCT(($B$5:$F$14=AT13)*($CL$5:$CL$14))+'J19'!BL13</f>
        <v>0</v>
      </c>
      <c r="BM13" s="18">
        <f>SUMPRODUCT(($B$5:$F$14=AT13)*($CM$5:$CM$14))+'J19'!BM13</f>
        <v>0</v>
      </c>
      <c r="BN13" s="18">
        <f>SUMPRODUCT(($I$5:$M$14=AT13)*($CN$5:$CN$14))+'J19'!BN13</f>
        <v>0</v>
      </c>
      <c r="BO13" s="18">
        <f>SUMPRODUCT(($I$5:$M$14=AT13)*($CO$5:$CO$14))+'J19'!BO13</f>
        <v>0</v>
      </c>
      <c r="BP13" s="46">
        <f>SUMPRODUCT(($I$5:$M$14=AT13)*($CP$5:$CP$14))+'J19'!BP13</f>
        <v>0</v>
      </c>
      <c r="BQ13" s="44">
        <f t="shared" si="24"/>
        <v>0</v>
      </c>
      <c r="BR13" s="64">
        <f>BQ13+0.0000006</f>
        <v>5.9999999999999997E-7</v>
      </c>
      <c r="BS13" s="44">
        <f t="shared" si="25"/>
        <v>0</v>
      </c>
      <c r="BT13" s="44">
        <f t="shared" si="26"/>
        <v>0</v>
      </c>
      <c r="BU13" s="44">
        <f t="shared" si="27"/>
        <v>0</v>
      </c>
      <c r="BV13" s="44">
        <f t="shared" si="28"/>
        <v>0</v>
      </c>
      <c r="BW13" s="44">
        <f t="shared" si="29"/>
        <v>0</v>
      </c>
      <c r="BX13" s="44">
        <f t="shared" si="30"/>
        <v>0</v>
      </c>
      <c r="BY13" s="44">
        <f t="shared" si="31"/>
        <v>0</v>
      </c>
      <c r="BZ13" s="44">
        <f t="shared" si="32"/>
        <v>0</v>
      </c>
      <c r="CA13" s="44" t="b">
        <f t="shared" si="33"/>
        <v>0</v>
      </c>
      <c r="CB13" s="44" t="b">
        <f t="shared" si="34"/>
        <v>0</v>
      </c>
      <c r="CC13" s="44" t="b">
        <f t="shared" si="35"/>
        <v>0</v>
      </c>
      <c r="CD13" s="44" t="b">
        <f t="shared" si="36"/>
        <v>0</v>
      </c>
      <c r="CE13" s="44" t="b">
        <f t="shared" si="37"/>
        <v>0</v>
      </c>
      <c r="CF13" s="44" t="b">
        <f t="shared" si="38"/>
        <v>0</v>
      </c>
      <c r="CG13" s="44">
        <f t="shared" si="39"/>
        <v>0</v>
      </c>
      <c r="CH13" s="44">
        <f t="shared" si="40"/>
        <v>0</v>
      </c>
      <c r="CI13" s="44">
        <f t="shared" si="41"/>
        <v>0</v>
      </c>
      <c r="CJ13" s="44">
        <f t="shared" si="42"/>
        <v>0</v>
      </c>
      <c r="CK13" s="44" t="b">
        <f t="shared" si="43"/>
        <v>0</v>
      </c>
      <c r="CL13" s="44" t="b">
        <f t="shared" si="44"/>
        <v>0</v>
      </c>
      <c r="CM13" s="44" t="b">
        <f t="shared" si="45"/>
        <v>0</v>
      </c>
      <c r="CN13" s="44" t="b">
        <f t="shared" si="46"/>
        <v>0</v>
      </c>
      <c r="CO13" s="44" t="b">
        <f t="shared" si="47"/>
        <v>0</v>
      </c>
      <c r="CP13" s="45" t="b">
        <f t="shared" si="48"/>
        <v>0</v>
      </c>
      <c r="CQ13" s="44" t="str">
        <f t="shared" si="16"/>
        <v>Equipe 09</v>
      </c>
      <c r="CR13" s="44">
        <f t="shared" si="17"/>
        <v>0</v>
      </c>
      <c r="CS13" s="44">
        <f t="shared" si="18"/>
        <v>1</v>
      </c>
      <c r="CT13" s="44" t="str">
        <f t="shared" si="49"/>
        <v>Equipe 09</v>
      </c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</row>
    <row r="14" spans="1:153" ht="16.5" customHeight="1" x14ac:dyDescent="0.25">
      <c r="A14" s="38"/>
      <c r="B14" s="101"/>
      <c r="C14" s="101"/>
      <c r="D14" s="101"/>
      <c r="E14" s="101"/>
      <c r="F14" s="101"/>
      <c r="G14" s="39"/>
      <c r="H14" s="39"/>
      <c r="I14" s="101"/>
      <c r="J14" s="101"/>
      <c r="K14" s="101"/>
      <c r="L14" s="101"/>
      <c r="M14" s="101"/>
      <c r="N14" s="38"/>
      <c r="O14" s="24"/>
      <c r="P14" s="24"/>
      <c r="Q14" s="24"/>
      <c r="R14" s="24"/>
      <c r="S14" s="24"/>
      <c r="T14" s="24"/>
      <c r="U14" s="24"/>
      <c r="V14" s="93" t="str">
        <f t="shared" si="0"/>
        <v>Equipe 10</v>
      </c>
      <c r="W14" s="93"/>
      <c r="X14" s="93"/>
      <c r="Y14" s="93"/>
      <c r="Z14" s="94"/>
      <c r="AA14" s="84">
        <f t="shared" si="1"/>
        <v>0</v>
      </c>
      <c r="AB14" s="85" t="str">
        <f t="shared" si="2"/>
        <v>u</v>
      </c>
      <c r="AC14" s="86">
        <f t="shared" si="50"/>
        <v>1</v>
      </c>
      <c r="AD14" s="87">
        <f t="shared" si="3"/>
        <v>0</v>
      </c>
      <c r="AE14" s="88">
        <f t="shared" si="4"/>
        <v>0</v>
      </c>
      <c r="AF14" s="88">
        <f t="shared" si="5"/>
        <v>0</v>
      </c>
      <c r="AG14" s="88">
        <f t="shared" si="6"/>
        <v>0</v>
      </c>
      <c r="AH14" s="88">
        <f t="shared" si="7"/>
        <v>0</v>
      </c>
      <c r="AI14" s="88">
        <f t="shared" si="8"/>
        <v>0</v>
      </c>
      <c r="AJ14" s="88">
        <f t="shared" si="9"/>
        <v>0</v>
      </c>
      <c r="AK14" s="89">
        <f t="shared" si="10"/>
        <v>0</v>
      </c>
      <c r="AL14" s="90">
        <f t="shared" si="11"/>
        <v>0</v>
      </c>
      <c r="AM14" s="88">
        <f t="shared" si="12"/>
        <v>0</v>
      </c>
      <c r="AN14" s="91">
        <f t="shared" si="19"/>
        <v>0</v>
      </c>
      <c r="AO14" s="84">
        <f t="shared" si="13"/>
        <v>0</v>
      </c>
      <c r="AP14" s="88">
        <f t="shared" si="20"/>
        <v>0</v>
      </c>
      <c r="AQ14" s="88">
        <f t="shared" si="14"/>
        <v>0</v>
      </c>
      <c r="AR14" s="48">
        <v>10</v>
      </c>
      <c r="AS14" s="48">
        <f t="shared" si="21"/>
        <v>10</v>
      </c>
      <c r="AT14" s="155" t="str">
        <f>'J01'!AT14:AX14</f>
        <v>Equipe 10</v>
      </c>
      <c r="AU14" s="156"/>
      <c r="AV14" s="156"/>
      <c r="AW14" s="156"/>
      <c r="AX14" s="157"/>
      <c r="AY14" s="4">
        <f t="shared" si="15"/>
        <v>1</v>
      </c>
      <c r="AZ14" s="17">
        <f>'J19'!AY14-AY14</f>
        <v>0</v>
      </c>
      <c r="BA14" s="5" t="str">
        <f>IF(AY14&gt;'J19'!AY14,'J19'!$BA$20,IF(AY14='J19'!AY14,'J19'!$AZ$20,IF(AY14&lt;'J19'!AY14,'J19'!$AY$20)))</f>
        <v>u</v>
      </c>
      <c r="BB14" s="22">
        <f t="shared" si="22"/>
        <v>10</v>
      </c>
      <c r="BC14" s="18">
        <f>SUMPRODUCT(($B$5:$F$14=AT14)*($BW$5:$BW$14))+SUMPRODUCT(($I$5:$M$14=AT14)*($BX$5:$BX$14))+'J19'!BC14</f>
        <v>0</v>
      </c>
      <c r="BD14" s="18">
        <f>SUMPRODUCT(($B$5:$F$14=AT14)*($BY$5:$BY$14))+SUMPRODUCT(($I$5:$M$14=AT14)*($BZ$5:$BZ$14))+'J19'!BD14</f>
        <v>0</v>
      </c>
      <c r="BE14" s="18">
        <f>SUMPRODUCT(($B$5:$F$14=AT14)*($CA$5:$CA$14))+SUMPRODUCT(($I$5:$M$14=AT14)*($CB$5:$CB$14))+'J19'!BE14</f>
        <v>0</v>
      </c>
      <c r="BF14" s="18">
        <f>SUMPRODUCT(($B$5:$F$14=AT14)*($CC$5:$CC$14))+SUMPRODUCT(($I$5:$M$14=AT14)*($CD$5:$CD$14))+'J19'!BF14</f>
        <v>0</v>
      </c>
      <c r="BG14" s="18">
        <f>SUMPRODUCT(($B$5:$F$14=AT14)*($CE$5:$CE$14))+SUMPRODUCT(($I$5:$M$14=AT14)*($CF$5:$CF$14))+'J19'!BG14</f>
        <v>0</v>
      </c>
      <c r="BH14" s="18">
        <f>SUMPRODUCT(($B$5:$F$14=AT14)*($CG$5:$CG$14))+SUMPRODUCT(($I$5:$M$14=AT14)*($CH$5:$CH$14))+'J19'!BH14</f>
        <v>0</v>
      </c>
      <c r="BI14" s="18">
        <f>SUMPRODUCT(($B$5:$F$14=AT14)*($CI$5:$CI$14))+SUMPRODUCT(($I$5:$M$14=AT14)*($CJ$5:$CJ$14))+'J19'!BI14</f>
        <v>0</v>
      </c>
      <c r="BJ14" s="6">
        <f t="shared" si="23"/>
        <v>0</v>
      </c>
      <c r="BK14" s="18">
        <f>SUMPRODUCT(($B$5:$F$14=AT14)*($CK$5:$CK$14))+'J19'!BK14</f>
        <v>0</v>
      </c>
      <c r="BL14" s="18">
        <f>SUMPRODUCT(($B$5:$F$14=AT14)*($CL$5:$CL$14))+'J19'!BL14</f>
        <v>0</v>
      </c>
      <c r="BM14" s="18">
        <f>SUMPRODUCT(($B$5:$F$14=AT14)*($CM$5:$CM$14))+'J19'!BM14</f>
        <v>0</v>
      </c>
      <c r="BN14" s="18">
        <f>SUMPRODUCT(($I$5:$M$14=AT14)*($CN$5:$CN$14))+'J19'!BN14</f>
        <v>0</v>
      </c>
      <c r="BO14" s="18">
        <f>SUMPRODUCT(($I$5:$M$14=AT14)*($CO$5:$CO$14))+'J19'!BO14</f>
        <v>0</v>
      </c>
      <c r="BP14" s="46">
        <f>SUMPRODUCT(($I$5:$M$14=AT14)*($CP$5:$CP$14))+'J19'!BP14</f>
        <v>0</v>
      </c>
      <c r="BQ14" s="44">
        <f t="shared" si="24"/>
        <v>0</v>
      </c>
      <c r="BR14" s="64">
        <f>BQ14+0.0000005</f>
        <v>4.9999999999999998E-7</v>
      </c>
      <c r="BS14" s="44">
        <f t="shared" si="25"/>
        <v>0</v>
      </c>
      <c r="BT14" s="44">
        <f t="shared" si="26"/>
        <v>0</v>
      </c>
      <c r="BU14" s="44">
        <f t="shared" si="27"/>
        <v>0</v>
      </c>
      <c r="BV14" s="44">
        <f t="shared" si="28"/>
        <v>0</v>
      </c>
      <c r="BW14" s="44">
        <f t="shared" si="29"/>
        <v>0</v>
      </c>
      <c r="BX14" s="44">
        <f t="shared" si="30"/>
        <v>0</v>
      </c>
      <c r="BY14" s="44">
        <f t="shared" si="31"/>
        <v>0</v>
      </c>
      <c r="BZ14" s="44">
        <f t="shared" si="32"/>
        <v>0</v>
      </c>
      <c r="CA14" s="44" t="b">
        <f t="shared" si="33"/>
        <v>0</v>
      </c>
      <c r="CB14" s="44" t="b">
        <f t="shared" si="34"/>
        <v>0</v>
      </c>
      <c r="CC14" s="44" t="b">
        <f t="shared" si="35"/>
        <v>0</v>
      </c>
      <c r="CD14" s="44" t="b">
        <f t="shared" si="36"/>
        <v>0</v>
      </c>
      <c r="CE14" s="44" t="b">
        <f t="shared" si="37"/>
        <v>0</v>
      </c>
      <c r="CF14" s="44" t="b">
        <f t="shared" si="38"/>
        <v>0</v>
      </c>
      <c r="CG14" s="44">
        <f t="shared" si="39"/>
        <v>0</v>
      </c>
      <c r="CH14" s="44">
        <f t="shared" si="40"/>
        <v>0</v>
      </c>
      <c r="CI14" s="44">
        <f t="shared" si="41"/>
        <v>0</v>
      </c>
      <c r="CJ14" s="44">
        <f t="shared" si="42"/>
        <v>0</v>
      </c>
      <c r="CK14" s="44" t="b">
        <f t="shared" si="43"/>
        <v>0</v>
      </c>
      <c r="CL14" s="44" t="b">
        <f t="shared" si="44"/>
        <v>0</v>
      </c>
      <c r="CM14" s="44" t="b">
        <f t="shared" si="45"/>
        <v>0</v>
      </c>
      <c r="CN14" s="44" t="b">
        <f t="shared" si="46"/>
        <v>0</v>
      </c>
      <c r="CO14" s="44" t="b">
        <f t="shared" si="47"/>
        <v>0</v>
      </c>
      <c r="CP14" s="45" t="b">
        <f t="shared" si="48"/>
        <v>0</v>
      </c>
      <c r="CQ14" s="44" t="str">
        <f t="shared" si="16"/>
        <v>Equipe 10</v>
      </c>
      <c r="CR14" s="44">
        <f t="shared" si="17"/>
        <v>0</v>
      </c>
      <c r="CS14" s="44">
        <f t="shared" si="18"/>
        <v>1</v>
      </c>
      <c r="CT14" s="44" t="str">
        <f t="shared" si="49"/>
        <v>Equipe 10</v>
      </c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</row>
    <row r="15" spans="1:153" ht="16.5" customHeight="1" x14ac:dyDescent="0.25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47"/>
      <c r="Q15" s="47"/>
      <c r="R15" s="47"/>
      <c r="S15" s="47"/>
      <c r="T15" s="47"/>
      <c r="U15" s="47"/>
      <c r="V15" s="93" t="str">
        <f t="shared" si="0"/>
        <v>Equipe 11</v>
      </c>
      <c r="W15" s="93"/>
      <c r="X15" s="93"/>
      <c r="Y15" s="93"/>
      <c r="Z15" s="94"/>
      <c r="AA15" s="84">
        <f t="shared" si="1"/>
        <v>0</v>
      </c>
      <c r="AB15" s="85" t="str">
        <f t="shared" si="2"/>
        <v>u</v>
      </c>
      <c r="AC15" s="86">
        <f t="shared" si="50"/>
        <v>1</v>
      </c>
      <c r="AD15" s="87">
        <f t="shared" si="3"/>
        <v>0</v>
      </c>
      <c r="AE15" s="88">
        <f t="shared" si="4"/>
        <v>0</v>
      </c>
      <c r="AF15" s="88">
        <f t="shared" si="5"/>
        <v>0</v>
      </c>
      <c r="AG15" s="88">
        <f t="shared" si="6"/>
        <v>0</v>
      </c>
      <c r="AH15" s="88">
        <f t="shared" si="7"/>
        <v>0</v>
      </c>
      <c r="AI15" s="88">
        <f t="shared" si="8"/>
        <v>0</v>
      </c>
      <c r="AJ15" s="88">
        <f t="shared" si="9"/>
        <v>0</v>
      </c>
      <c r="AK15" s="89">
        <f t="shared" si="10"/>
        <v>0</v>
      </c>
      <c r="AL15" s="90">
        <f t="shared" si="11"/>
        <v>0</v>
      </c>
      <c r="AM15" s="88">
        <f t="shared" si="12"/>
        <v>0</v>
      </c>
      <c r="AN15" s="91">
        <f t="shared" si="19"/>
        <v>0</v>
      </c>
      <c r="AO15" s="84">
        <f t="shared" si="13"/>
        <v>0</v>
      </c>
      <c r="AP15" s="88">
        <f t="shared" si="20"/>
        <v>0</v>
      </c>
      <c r="AQ15" s="88">
        <f t="shared" si="14"/>
        <v>0</v>
      </c>
      <c r="AR15" s="48">
        <v>11</v>
      </c>
      <c r="AS15" s="48">
        <f t="shared" si="21"/>
        <v>11</v>
      </c>
      <c r="AT15" s="155" t="str">
        <f>'J01'!AT15:AX15</f>
        <v>Equipe 11</v>
      </c>
      <c r="AU15" s="156"/>
      <c r="AV15" s="156"/>
      <c r="AW15" s="156"/>
      <c r="AX15" s="157"/>
      <c r="AY15" s="4">
        <f t="shared" si="15"/>
        <v>1</v>
      </c>
      <c r="AZ15" s="17">
        <f>'J19'!AY15-AY15</f>
        <v>0</v>
      </c>
      <c r="BA15" s="5" t="str">
        <f>IF(AY15&gt;'J19'!AY15,'J19'!$BA$20,IF(AY15='J19'!AY15,'J19'!$AZ$20,IF(AY15&lt;'J19'!AY15,'J19'!$AY$20)))</f>
        <v>u</v>
      </c>
      <c r="BB15" s="22">
        <f t="shared" si="22"/>
        <v>11</v>
      </c>
      <c r="BC15" s="18">
        <f>SUMPRODUCT(($B$5:$F$14=AT15)*($BW$5:$BW$14))+SUMPRODUCT(($I$5:$M$14=AT15)*($BX$5:$BX$14))+'J19'!BC15</f>
        <v>0</v>
      </c>
      <c r="BD15" s="18">
        <f>SUMPRODUCT(($B$5:$F$14=AT15)*($BY$5:$BY$14))+SUMPRODUCT(($I$5:$M$14=AT15)*($BZ$5:$BZ$14))+'J19'!BD15</f>
        <v>0</v>
      </c>
      <c r="BE15" s="18">
        <f>SUMPRODUCT(($B$5:$F$14=AT15)*($CA$5:$CA$14))+SUMPRODUCT(($I$5:$M$14=AT15)*($CB$5:$CB$14))+'J19'!BE15</f>
        <v>0</v>
      </c>
      <c r="BF15" s="18">
        <f>SUMPRODUCT(($B$5:$F$14=AT15)*($CC$5:$CC$14))+SUMPRODUCT(($I$5:$M$14=AT15)*($CD$5:$CD$14))+'J19'!BF15</f>
        <v>0</v>
      </c>
      <c r="BG15" s="18">
        <f>SUMPRODUCT(($B$5:$F$14=AT15)*($CE$5:$CE$14))+SUMPRODUCT(($I$5:$M$14=AT15)*($CF$5:$CF$14))+'J19'!BG15</f>
        <v>0</v>
      </c>
      <c r="BH15" s="18">
        <f>SUMPRODUCT(($B$5:$F$14=AT15)*($CG$5:$CG$14))+SUMPRODUCT(($I$5:$M$14=AT15)*($CH$5:$CH$14))+'J19'!BH15</f>
        <v>0</v>
      </c>
      <c r="BI15" s="18">
        <f>SUMPRODUCT(($B$5:$F$14=AT15)*($CI$5:$CI$14))+SUMPRODUCT(($I$5:$M$14=AT15)*($CJ$5:$CJ$14))+'J19'!BI15</f>
        <v>0</v>
      </c>
      <c r="BJ15" s="6">
        <f t="shared" si="23"/>
        <v>0</v>
      </c>
      <c r="BK15" s="18">
        <f>SUMPRODUCT(($B$5:$F$14=AT15)*($CK$5:$CK$14))+'J19'!BK15</f>
        <v>0</v>
      </c>
      <c r="BL15" s="18">
        <f>SUMPRODUCT(($B$5:$F$14=AT15)*($CL$5:$CL$14))+'J19'!BL15</f>
        <v>0</v>
      </c>
      <c r="BM15" s="18">
        <f>SUMPRODUCT(($B$5:$F$14=AT15)*($CM$5:$CM$14))+'J19'!BM15</f>
        <v>0</v>
      </c>
      <c r="BN15" s="18">
        <f>SUMPRODUCT(($I$5:$M$14=AT15)*($CN$5:$CN$14))+'J19'!BN15</f>
        <v>0</v>
      </c>
      <c r="BO15" s="18">
        <f>SUMPRODUCT(($I$5:$M$14=AT15)*($CO$5:$CO$14))+'J19'!BO15</f>
        <v>0</v>
      </c>
      <c r="BP15" s="46">
        <f>SUMPRODUCT(($I$5:$M$14=AT15)*($CP$5:$CP$14))+'J19'!BP15</f>
        <v>0</v>
      </c>
      <c r="BQ15" s="44">
        <f t="shared" si="24"/>
        <v>0</v>
      </c>
      <c r="BR15" s="64">
        <f>BQ15+0.0000004</f>
        <v>3.9999999999999998E-7</v>
      </c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4" t="str">
        <f t="shared" si="16"/>
        <v>Equipe 11</v>
      </c>
      <c r="CR15" s="44">
        <f t="shared" si="17"/>
        <v>0</v>
      </c>
      <c r="CS15" s="44">
        <f t="shared" si="18"/>
        <v>1</v>
      </c>
      <c r="CT15" s="44" t="str">
        <f t="shared" si="49"/>
        <v>Equipe 11</v>
      </c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</row>
    <row r="16" spans="1:153" ht="16.5" customHeight="1" x14ac:dyDescent="0.25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47"/>
      <c r="Q16" s="47"/>
      <c r="R16" s="47"/>
      <c r="S16" s="47"/>
      <c r="T16" s="47"/>
      <c r="U16" s="47"/>
      <c r="V16" s="93" t="str">
        <f t="shared" si="0"/>
        <v>Equipe 12</v>
      </c>
      <c r="W16" s="93"/>
      <c r="X16" s="93"/>
      <c r="Y16" s="93"/>
      <c r="Z16" s="94"/>
      <c r="AA16" s="84">
        <f t="shared" si="1"/>
        <v>0</v>
      </c>
      <c r="AB16" s="85" t="str">
        <f t="shared" si="2"/>
        <v>u</v>
      </c>
      <c r="AC16" s="86">
        <f t="shared" si="50"/>
        <v>1</v>
      </c>
      <c r="AD16" s="87">
        <f t="shared" si="3"/>
        <v>0</v>
      </c>
      <c r="AE16" s="88">
        <f t="shared" si="4"/>
        <v>0</v>
      </c>
      <c r="AF16" s="88">
        <f t="shared" si="5"/>
        <v>0</v>
      </c>
      <c r="AG16" s="88">
        <f t="shared" si="6"/>
        <v>0</v>
      </c>
      <c r="AH16" s="88">
        <f t="shared" si="7"/>
        <v>0</v>
      </c>
      <c r="AI16" s="88">
        <f t="shared" si="8"/>
        <v>0</v>
      </c>
      <c r="AJ16" s="88">
        <f t="shared" si="9"/>
        <v>0</v>
      </c>
      <c r="AK16" s="89">
        <f t="shared" si="10"/>
        <v>0</v>
      </c>
      <c r="AL16" s="90">
        <f t="shared" si="11"/>
        <v>0</v>
      </c>
      <c r="AM16" s="88">
        <f t="shared" si="12"/>
        <v>0</v>
      </c>
      <c r="AN16" s="91">
        <f t="shared" si="19"/>
        <v>0</v>
      </c>
      <c r="AO16" s="84">
        <f t="shared" si="13"/>
        <v>0</v>
      </c>
      <c r="AP16" s="88">
        <f t="shared" si="20"/>
        <v>0</v>
      </c>
      <c r="AQ16" s="88">
        <f t="shared" si="14"/>
        <v>0</v>
      </c>
      <c r="AR16" s="48">
        <v>12</v>
      </c>
      <c r="AS16" s="48">
        <f t="shared" si="21"/>
        <v>12</v>
      </c>
      <c r="AT16" s="155" t="str">
        <f>'J01'!AT16:AX16</f>
        <v>Equipe 12</v>
      </c>
      <c r="AU16" s="156"/>
      <c r="AV16" s="156"/>
      <c r="AW16" s="156"/>
      <c r="AX16" s="157"/>
      <c r="AY16" s="4">
        <f t="shared" si="15"/>
        <v>1</v>
      </c>
      <c r="AZ16" s="17">
        <f>'J19'!AY16-AY16</f>
        <v>0</v>
      </c>
      <c r="BA16" s="5" t="str">
        <f>IF(AY16&gt;'J19'!AY16,'J19'!$BA$20,IF(AY16='J19'!AY16,'J19'!$AZ$20,IF(AY16&lt;'J19'!AY16,'J19'!$AY$20)))</f>
        <v>u</v>
      </c>
      <c r="BB16" s="22">
        <f t="shared" si="22"/>
        <v>12</v>
      </c>
      <c r="BC16" s="18">
        <f>SUMPRODUCT(($B$5:$F$14=AT16)*($BW$5:$BW$14))+SUMPRODUCT(($I$5:$M$14=AT16)*($BX$5:$BX$14))+'J19'!BC16</f>
        <v>0</v>
      </c>
      <c r="BD16" s="18">
        <f>SUMPRODUCT(($B$5:$F$14=AT16)*($BY$5:$BY$14))+SUMPRODUCT(($I$5:$M$14=AT16)*($BZ$5:$BZ$14))+'J19'!BD16</f>
        <v>0</v>
      </c>
      <c r="BE16" s="18">
        <f>SUMPRODUCT(($B$5:$F$14=AT16)*($CA$5:$CA$14))+SUMPRODUCT(($I$5:$M$14=AT16)*($CB$5:$CB$14))+'J19'!BE16</f>
        <v>0</v>
      </c>
      <c r="BF16" s="18">
        <f>SUMPRODUCT(($B$5:$F$14=AT16)*($CC$5:$CC$14))+SUMPRODUCT(($I$5:$M$14=AT16)*($CD$5:$CD$14))+'J19'!BF16</f>
        <v>0</v>
      </c>
      <c r="BG16" s="18">
        <f>SUMPRODUCT(($B$5:$F$14=AT16)*($CE$5:$CE$14))+SUMPRODUCT(($I$5:$M$14=AT16)*($CF$5:$CF$14))+'J19'!BG16</f>
        <v>0</v>
      </c>
      <c r="BH16" s="18">
        <f>SUMPRODUCT(($B$5:$F$14=AT16)*($CG$5:$CG$14))+SUMPRODUCT(($I$5:$M$14=AT16)*($CH$5:$CH$14))+'J19'!BH16</f>
        <v>0</v>
      </c>
      <c r="BI16" s="18">
        <f>SUMPRODUCT(($B$5:$F$14=AT16)*($CI$5:$CI$14))+SUMPRODUCT(($I$5:$M$14=AT16)*($CJ$5:$CJ$14))+'J19'!BI16</f>
        <v>0</v>
      </c>
      <c r="BJ16" s="6">
        <f t="shared" si="23"/>
        <v>0</v>
      </c>
      <c r="BK16" s="18">
        <f>SUMPRODUCT(($B$5:$F$14=AT16)*($CK$5:$CK$14))+'J19'!BK16</f>
        <v>0</v>
      </c>
      <c r="BL16" s="18">
        <f>SUMPRODUCT(($B$5:$F$14=AT16)*($CL$5:$CL$14))+'J19'!BL16</f>
        <v>0</v>
      </c>
      <c r="BM16" s="18">
        <f>SUMPRODUCT(($B$5:$F$14=AT16)*($CM$5:$CM$14))+'J19'!BM16</f>
        <v>0</v>
      </c>
      <c r="BN16" s="18">
        <f>SUMPRODUCT(($I$5:$M$14=AT16)*($CN$5:$CN$14))+'J19'!BN16</f>
        <v>0</v>
      </c>
      <c r="BO16" s="18">
        <f>SUMPRODUCT(($I$5:$M$14=AT16)*($CO$5:$CO$14))+'J19'!BO16</f>
        <v>0</v>
      </c>
      <c r="BP16" s="46">
        <f>SUMPRODUCT(($I$5:$M$14=AT16)*($CP$5:$CP$14))+'J19'!BP16</f>
        <v>0</v>
      </c>
      <c r="BQ16" s="44">
        <f t="shared" si="24"/>
        <v>0</v>
      </c>
      <c r="BR16" s="64">
        <f>BQ16+0.0000003</f>
        <v>2.9999999999999999E-7</v>
      </c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4" t="str">
        <f t="shared" si="16"/>
        <v>Equipe 12</v>
      </c>
      <c r="CR16" s="44">
        <f t="shared" si="17"/>
        <v>0</v>
      </c>
      <c r="CS16" s="44">
        <f t="shared" si="18"/>
        <v>1</v>
      </c>
      <c r="CT16" s="44" t="str">
        <f t="shared" si="49"/>
        <v>Equipe 12</v>
      </c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</row>
    <row r="17" spans="1:153" ht="16.5" customHeight="1" x14ac:dyDescent="0.25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47"/>
      <c r="Q17" s="47"/>
      <c r="R17" s="47"/>
      <c r="S17" s="47"/>
      <c r="T17" s="47"/>
      <c r="U17" s="47"/>
      <c r="V17" s="93" t="str">
        <f t="shared" si="0"/>
        <v>Equipe 13</v>
      </c>
      <c r="W17" s="93"/>
      <c r="X17" s="93"/>
      <c r="Y17" s="93"/>
      <c r="Z17" s="94"/>
      <c r="AA17" s="84">
        <f t="shared" si="1"/>
        <v>0</v>
      </c>
      <c r="AB17" s="85" t="str">
        <f t="shared" si="2"/>
        <v>u</v>
      </c>
      <c r="AC17" s="86">
        <f t="shared" si="50"/>
        <v>1</v>
      </c>
      <c r="AD17" s="87">
        <f t="shared" si="3"/>
        <v>0</v>
      </c>
      <c r="AE17" s="88">
        <f t="shared" si="4"/>
        <v>0</v>
      </c>
      <c r="AF17" s="88">
        <f t="shared" si="5"/>
        <v>0</v>
      </c>
      <c r="AG17" s="88">
        <f t="shared" si="6"/>
        <v>0</v>
      </c>
      <c r="AH17" s="88">
        <f t="shared" si="7"/>
        <v>0</v>
      </c>
      <c r="AI17" s="88">
        <f t="shared" si="8"/>
        <v>0</v>
      </c>
      <c r="AJ17" s="88">
        <f t="shared" si="9"/>
        <v>0</v>
      </c>
      <c r="AK17" s="89">
        <f t="shared" si="10"/>
        <v>0</v>
      </c>
      <c r="AL17" s="90">
        <f t="shared" si="11"/>
        <v>0</v>
      </c>
      <c r="AM17" s="88">
        <f t="shared" si="12"/>
        <v>0</v>
      </c>
      <c r="AN17" s="91">
        <f t="shared" si="19"/>
        <v>0</v>
      </c>
      <c r="AO17" s="84">
        <f t="shared" si="13"/>
        <v>0</v>
      </c>
      <c r="AP17" s="88">
        <f t="shared" si="20"/>
        <v>0</v>
      </c>
      <c r="AQ17" s="88">
        <f t="shared" si="14"/>
        <v>0</v>
      </c>
      <c r="AR17" s="48">
        <v>13</v>
      </c>
      <c r="AS17" s="48">
        <f t="shared" si="21"/>
        <v>13</v>
      </c>
      <c r="AT17" s="155" t="str">
        <f>'J01'!AT17:AX17</f>
        <v>Equipe 13</v>
      </c>
      <c r="AU17" s="156"/>
      <c r="AV17" s="156"/>
      <c r="AW17" s="156"/>
      <c r="AX17" s="157"/>
      <c r="AY17" s="4">
        <f t="shared" si="15"/>
        <v>1</v>
      </c>
      <c r="AZ17" s="17">
        <f>'J19'!AY17-AY17</f>
        <v>0</v>
      </c>
      <c r="BA17" s="5" t="str">
        <f>IF(AY17&gt;'J19'!AY17,'J19'!$BA$20,IF(AY17='J19'!AY17,'J19'!$AZ$20,IF(AY17&lt;'J19'!AY17,'J19'!$AY$20)))</f>
        <v>u</v>
      </c>
      <c r="BB17" s="22">
        <f t="shared" si="22"/>
        <v>13</v>
      </c>
      <c r="BC17" s="18">
        <f>SUMPRODUCT(($B$5:$F$14=AT17)*($BW$5:$BW$14))+SUMPRODUCT(($I$5:$M$14=AT17)*($BX$5:$BX$14))+'J19'!BC17</f>
        <v>0</v>
      </c>
      <c r="BD17" s="18">
        <f>SUMPRODUCT(($B$5:$F$14=AT17)*($BY$5:$BY$14))+SUMPRODUCT(($I$5:$M$14=AT17)*($BZ$5:$BZ$14))+'J19'!BD17</f>
        <v>0</v>
      </c>
      <c r="BE17" s="18">
        <f>SUMPRODUCT(($B$5:$F$14=AT17)*($CA$5:$CA$14))+SUMPRODUCT(($I$5:$M$14=AT17)*($CB$5:$CB$14))+'J19'!BE17</f>
        <v>0</v>
      </c>
      <c r="BF17" s="18">
        <f>SUMPRODUCT(($B$5:$F$14=AT17)*($CC$5:$CC$14))+SUMPRODUCT(($I$5:$M$14=AT17)*($CD$5:$CD$14))+'J19'!BF17</f>
        <v>0</v>
      </c>
      <c r="BG17" s="18">
        <f>SUMPRODUCT(($B$5:$F$14=AT17)*($CE$5:$CE$14))+SUMPRODUCT(($I$5:$M$14=AT17)*($CF$5:$CF$14))+'J19'!BG17</f>
        <v>0</v>
      </c>
      <c r="BH17" s="18">
        <f>SUMPRODUCT(($B$5:$F$14=AT17)*($CG$5:$CG$14))+SUMPRODUCT(($I$5:$M$14=AT17)*($CH$5:$CH$14))+'J19'!BH17</f>
        <v>0</v>
      </c>
      <c r="BI17" s="18">
        <f>SUMPRODUCT(($B$5:$F$14=AT17)*($CI$5:$CI$14))+SUMPRODUCT(($I$5:$M$14=AT17)*($CJ$5:$CJ$14))+'J19'!BI17</f>
        <v>0</v>
      </c>
      <c r="BJ17" s="6">
        <f t="shared" si="23"/>
        <v>0</v>
      </c>
      <c r="BK17" s="18">
        <f>SUMPRODUCT(($B$5:$F$14=AT17)*($CK$5:$CK$14))+'J19'!BK17</f>
        <v>0</v>
      </c>
      <c r="BL17" s="18">
        <f>SUMPRODUCT(($B$5:$F$14=AT17)*($CL$5:$CL$14))+'J19'!BL17</f>
        <v>0</v>
      </c>
      <c r="BM17" s="18">
        <f>SUMPRODUCT(($B$5:$F$14=AT17)*($CM$5:$CM$14))+'J19'!BM17</f>
        <v>0</v>
      </c>
      <c r="BN17" s="18">
        <f>SUMPRODUCT(($I$5:$M$14=AT17)*($CN$5:$CN$14))+'J19'!BN17</f>
        <v>0</v>
      </c>
      <c r="BO17" s="18">
        <f>SUMPRODUCT(($I$5:$M$14=AT17)*($CO$5:$CO$14))+'J19'!BO17</f>
        <v>0</v>
      </c>
      <c r="BP17" s="46">
        <f>SUMPRODUCT(($I$5:$M$14=AT17)*($CP$5:$CP$14))+'J19'!BP17</f>
        <v>0</v>
      </c>
      <c r="BQ17" s="44">
        <f t="shared" si="24"/>
        <v>0</v>
      </c>
      <c r="BR17" s="64">
        <f>BQ17+0.0000002</f>
        <v>1.9999999999999999E-7</v>
      </c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4" t="str">
        <f t="shared" si="16"/>
        <v>Equipe 13</v>
      </c>
      <c r="CR17" s="44">
        <f t="shared" si="17"/>
        <v>0</v>
      </c>
      <c r="CS17" s="44">
        <f t="shared" si="18"/>
        <v>1</v>
      </c>
      <c r="CT17" s="44" t="str">
        <f t="shared" si="49"/>
        <v>Equipe 13</v>
      </c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</row>
    <row r="18" spans="1:153" ht="16.5" customHeight="1" x14ac:dyDescent="0.25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47"/>
      <c r="Q18" s="47"/>
      <c r="R18" s="47"/>
      <c r="S18" s="47"/>
      <c r="T18" s="47"/>
      <c r="U18" s="47"/>
      <c r="V18" s="93" t="str">
        <f t="shared" si="0"/>
        <v>Equipe 14</v>
      </c>
      <c r="W18" s="93"/>
      <c r="X18" s="93"/>
      <c r="Y18" s="93"/>
      <c r="Z18" s="94"/>
      <c r="AA18" s="84">
        <f t="shared" si="1"/>
        <v>0</v>
      </c>
      <c r="AB18" s="85" t="str">
        <f t="shared" si="2"/>
        <v>u</v>
      </c>
      <c r="AC18" s="86">
        <f t="shared" si="50"/>
        <v>1</v>
      </c>
      <c r="AD18" s="87">
        <f t="shared" si="3"/>
        <v>0</v>
      </c>
      <c r="AE18" s="88">
        <f t="shared" si="4"/>
        <v>0</v>
      </c>
      <c r="AF18" s="88">
        <f t="shared" si="5"/>
        <v>0</v>
      </c>
      <c r="AG18" s="88">
        <f t="shared" si="6"/>
        <v>0</v>
      </c>
      <c r="AH18" s="88">
        <f t="shared" si="7"/>
        <v>0</v>
      </c>
      <c r="AI18" s="88">
        <f t="shared" si="8"/>
        <v>0</v>
      </c>
      <c r="AJ18" s="88">
        <f t="shared" si="9"/>
        <v>0</v>
      </c>
      <c r="AK18" s="89">
        <f t="shared" si="10"/>
        <v>0</v>
      </c>
      <c r="AL18" s="90">
        <f t="shared" si="11"/>
        <v>0</v>
      </c>
      <c r="AM18" s="88">
        <f t="shared" si="12"/>
        <v>0</v>
      </c>
      <c r="AN18" s="91">
        <f t="shared" si="19"/>
        <v>0</v>
      </c>
      <c r="AO18" s="84">
        <f t="shared" si="13"/>
        <v>0</v>
      </c>
      <c r="AP18" s="88">
        <f t="shared" si="20"/>
        <v>0</v>
      </c>
      <c r="AQ18" s="88">
        <f t="shared" si="14"/>
        <v>0</v>
      </c>
      <c r="AR18" s="48">
        <v>14</v>
      </c>
      <c r="AS18" s="48">
        <f t="shared" si="21"/>
        <v>14</v>
      </c>
      <c r="AT18" s="155" t="str">
        <f>'J01'!AT18:AX18</f>
        <v>Equipe 14</v>
      </c>
      <c r="AU18" s="156"/>
      <c r="AV18" s="156"/>
      <c r="AW18" s="156"/>
      <c r="AX18" s="157"/>
      <c r="AY18" s="4">
        <f t="shared" si="15"/>
        <v>1</v>
      </c>
      <c r="AZ18" s="17">
        <f>'J19'!AY18-AY18</f>
        <v>0</v>
      </c>
      <c r="BA18" s="5" t="str">
        <f>IF(AY18&gt;'J19'!AY18,'J19'!$BA$20,IF(AY18='J19'!AY18,'J19'!$AZ$20,IF(AY18&lt;'J19'!AY18,'J19'!$AY$20)))</f>
        <v>u</v>
      </c>
      <c r="BB18" s="22">
        <f t="shared" si="22"/>
        <v>14</v>
      </c>
      <c r="BC18" s="18">
        <f>SUMPRODUCT(($B$5:$F$14=AT18)*($BW$5:$BW$14))+SUMPRODUCT(($I$5:$M$14=AT18)*($BX$5:$BX$14))+'J19'!BC18</f>
        <v>0</v>
      </c>
      <c r="BD18" s="18">
        <f>SUMPRODUCT(($B$5:$F$14=AT18)*($BY$5:$BY$14))+SUMPRODUCT(($I$5:$M$14=AT18)*($BZ$5:$BZ$14))+'J19'!BD18</f>
        <v>0</v>
      </c>
      <c r="BE18" s="18">
        <f>SUMPRODUCT(($B$5:$F$14=AT18)*($CA$5:$CA$14))+SUMPRODUCT(($I$5:$M$14=AT18)*($CB$5:$CB$14))+'J19'!BE18</f>
        <v>0</v>
      </c>
      <c r="BF18" s="18">
        <f>SUMPRODUCT(($B$5:$F$14=AT18)*($CC$5:$CC$14))+SUMPRODUCT(($I$5:$M$14=AT18)*($CD$5:$CD$14))+'J19'!BF18</f>
        <v>0</v>
      </c>
      <c r="BG18" s="18">
        <f>SUMPRODUCT(($B$5:$F$14=AT18)*($CE$5:$CE$14))+SUMPRODUCT(($I$5:$M$14=AT18)*($CF$5:$CF$14))+'J19'!BG18</f>
        <v>0</v>
      </c>
      <c r="BH18" s="18">
        <f>SUMPRODUCT(($B$5:$F$14=AT18)*($CG$5:$CG$14))+SUMPRODUCT(($I$5:$M$14=AT18)*($CH$5:$CH$14))+'J19'!BH18</f>
        <v>0</v>
      </c>
      <c r="BI18" s="18">
        <f>SUMPRODUCT(($B$5:$F$14=AT18)*($CI$5:$CI$14))+SUMPRODUCT(($I$5:$M$14=AT18)*($CJ$5:$CJ$14))+'J19'!BI18</f>
        <v>0</v>
      </c>
      <c r="BJ18" s="6">
        <f t="shared" si="23"/>
        <v>0</v>
      </c>
      <c r="BK18" s="18">
        <f>SUMPRODUCT(($B$5:$F$14=AT18)*($CK$5:$CK$14))+'J19'!BK18</f>
        <v>0</v>
      </c>
      <c r="BL18" s="18">
        <f>SUMPRODUCT(($B$5:$F$14=AT18)*($CL$5:$CL$14))+'J19'!BL18</f>
        <v>0</v>
      </c>
      <c r="BM18" s="18">
        <f>SUMPRODUCT(($B$5:$F$14=AT18)*($CM$5:$CM$14))+'J19'!BM18</f>
        <v>0</v>
      </c>
      <c r="BN18" s="18">
        <f>SUMPRODUCT(($I$5:$M$14=AT18)*($CN$5:$CN$14))+'J19'!BN18</f>
        <v>0</v>
      </c>
      <c r="BO18" s="18">
        <f>SUMPRODUCT(($I$5:$M$14=AT18)*($CO$5:$CO$14))+'J19'!BO18</f>
        <v>0</v>
      </c>
      <c r="BP18" s="46">
        <f>SUMPRODUCT(($I$5:$M$14=AT18)*($CP$5:$CP$14))+'J19'!BP18</f>
        <v>0</v>
      </c>
      <c r="BQ18" s="44">
        <f t="shared" si="24"/>
        <v>0</v>
      </c>
      <c r="BR18" s="64">
        <f>BQ18+0.0000001</f>
        <v>9.9999999999999995E-8</v>
      </c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4" t="str">
        <f t="shared" si="16"/>
        <v>Equipe 14</v>
      </c>
      <c r="CR18" s="44">
        <f t="shared" si="17"/>
        <v>0</v>
      </c>
      <c r="CS18" s="44">
        <f t="shared" si="18"/>
        <v>1</v>
      </c>
      <c r="CT18" s="44" t="str">
        <f t="shared" si="49"/>
        <v>Equipe 14</v>
      </c>
      <c r="CU18" s="58"/>
      <c r="CV18" s="58"/>
      <c r="CW18" s="58"/>
      <c r="CX18" s="58"/>
      <c r="CY18" s="5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</row>
    <row r="19" spans="1:153" ht="16.5" customHeight="1" x14ac:dyDescent="0.25">
      <c r="A19" s="100"/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47"/>
      <c r="Q19" s="47"/>
      <c r="R19" s="47"/>
      <c r="S19" s="47"/>
      <c r="T19" s="47"/>
      <c r="U19" s="47"/>
      <c r="V19" s="49"/>
      <c r="W19" s="49"/>
      <c r="X19" s="49"/>
      <c r="Y19" s="49"/>
      <c r="Z19" s="49"/>
      <c r="AA19" s="50"/>
      <c r="AB19" s="51"/>
      <c r="AC19" s="50"/>
      <c r="AD19" s="52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142" t="s">
        <v>56</v>
      </c>
      <c r="AP19" s="142"/>
      <c r="AQ19" s="142"/>
      <c r="AR19" s="58"/>
      <c r="AS19" s="58"/>
      <c r="AT19" s="21"/>
      <c r="AU19" s="21"/>
      <c r="AV19" s="21"/>
      <c r="AW19" s="21"/>
      <c r="AX19" s="21"/>
      <c r="AY19" s="60" t="s">
        <v>19</v>
      </c>
      <c r="AZ19" s="60" t="s">
        <v>20</v>
      </c>
      <c r="BA19" s="60" t="s">
        <v>21</v>
      </c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5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58"/>
      <c r="CV19" s="58"/>
      <c r="CW19" s="58"/>
      <c r="CX19" s="58"/>
      <c r="CY19" s="5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</row>
    <row r="20" spans="1:153" ht="16.5" customHeight="1" x14ac:dyDescent="0.25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47"/>
      <c r="Q20" s="47"/>
      <c r="R20" s="47"/>
      <c r="S20" s="47"/>
      <c r="T20" s="47"/>
      <c r="U20" s="47"/>
      <c r="V20" s="53"/>
      <c r="W20" s="53"/>
      <c r="X20" s="53"/>
      <c r="Y20" s="53"/>
      <c r="Z20" s="53"/>
      <c r="AA20" s="54"/>
      <c r="AB20" s="55"/>
      <c r="AC20" s="54"/>
      <c r="AD20" s="56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143">
        <f>SUM(G5:H14)</f>
        <v>0</v>
      </c>
      <c r="AP20" s="143"/>
      <c r="AQ20" s="143"/>
      <c r="AR20" s="58"/>
      <c r="AS20" s="58"/>
      <c r="AT20" s="38"/>
      <c r="AU20" s="38"/>
      <c r="AV20" s="38"/>
      <c r="AW20" s="38"/>
      <c r="AX20" s="38"/>
      <c r="AY20" s="48" t="s">
        <v>19</v>
      </c>
      <c r="AZ20" s="48" t="s">
        <v>20</v>
      </c>
      <c r="BA20" s="48" t="s">
        <v>21</v>
      </c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58"/>
      <c r="CV20" s="58"/>
      <c r="CW20" s="58"/>
      <c r="CX20" s="58"/>
      <c r="CY20" s="5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</row>
    <row r="21" spans="1:153" ht="16.5" customHeight="1" x14ac:dyDescent="0.25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47"/>
      <c r="Q21" s="47"/>
      <c r="R21" s="47"/>
      <c r="S21" s="47"/>
      <c r="T21" s="47"/>
      <c r="U21" s="47"/>
      <c r="V21" s="53"/>
      <c r="W21" s="53"/>
      <c r="X21" s="53"/>
      <c r="Y21" s="53"/>
      <c r="Z21" s="53"/>
      <c r="AA21" s="54"/>
      <c r="AB21" s="55"/>
      <c r="AC21" s="54"/>
      <c r="AD21" s="56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143"/>
      <c r="AP21" s="143"/>
      <c r="AQ21" s="143"/>
      <c r="AR21" s="58"/>
      <c r="AS21" s="58"/>
      <c r="AT21" s="38"/>
      <c r="AU21" s="38"/>
      <c r="AV21" s="38"/>
      <c r="AW21" s="38"/>
      <c r="AX21" s="38"/>
      <c r="AY21" s="58"/>
      <c r="AZ21" s="58"/>
      <c r="BA21" s="63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58"/>
      <c r="CV21" s="58"/>
      <c r="CW21" s="58"/>
      <c r="CX21" s="58"/>
      <c r="CY21" s="5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</row>
    <row r="22" spans="1:153" ht="16.5" customHeight="1" x14ac:dyDescent="0.25">
      <c r="A22" s="100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47"/>
      <c r="Q22" s="47"/>
      <c r="R22" s="47"/>
      <c r="S22" s="47"/>
      <c r="T22" s="47"/>
      <c r="U22" s="47"/>
      <c r="V22" s="53"/>
      <c r="W22" s="53"/>
      <c r="X22" s="53"/>
      <c r="Y22" s="53"/>
      <c r="Z22" s="53"/>
      <c r="AA22" s="54"/>
      <c r="AB22" s="55"/>
      <c r="AC22" s="54"/>
      <c r="AD22" s="56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144" t="s">
        <v>57</v>
      </c>
      <c r="AP22" s="144"/>
      <c r="AQ22" s="144"/>
      <c r="AR22" s="58"/>
      <c r="AS22" s="58"/>
      <c r="AT22" s="38"/>
      <c r="AU22" s="38"/>
      <c r="AV22" s="38"/>
      <c r="AW22" s="38"/>
      <c r="AX22" s="38"/>
      <c r="AY22" s="58"/>
      <c r="AZ22" s="58"/>
      <c r="BA22" s="63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58"/>
      <c r="CV22" s="58"/>
      <c r="CW22" s="58"/>
      <c r="CX22" s="58"/>
      <c r="CY22" s="5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</row>
    <row r="23" spans="1:153" ht="16.5" customHeight="1" x14ac:dyDescent="0.25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47"/>
      <c r="Q23" s="47"/>
      <c r="R23" s="47"/>
      <c r="S23" s="47"/>
      <c r="T23" s="47"/>
      <c r="U23" s="47"/>
      <c r="V23" s="53"/>
      <c r="W23" s="53"/>
      <c r="X23" s="53"/>
      <c r="Y23" s="53"/>
      <c r="Z23" s="53"/>
      <c r="AA23" s="54"/>
      <c r="AB23" s="55"/>
      <c r="AC23" s="54"/>
      <c r="AD23" s="56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144"/>
      <c r="AP23" s="144"/>
      <c r="AQ23" s="144"/>
      <c r="AR23" s="58"/>
      <c r="AS23" s="58"/>
      <c r="AT23" s="38"/>
      <c r="AU23" s="38"/>
      <c r="AV23" s="38"/>
      <c r="AW23" s="38"/>
      <c r="AX23" s="38"/>
      <c r="AY23" s="58"/>
      <c r="AZ23" s="58"/>
      <c r="BA23" s="63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58"/>
      <c r="CV23" s="58"/>
      <c r="CW23" s="58"/>
      <c r="CX23" s="58"/>
      <c r="CY23" s="5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</row>
    <row r="24" spans="1:153" ht="16.5" customHeight="1" x14ac:dyDescent="0.25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47"/>
      <c r="Q24" s="47"/>
      <c r="R24" s="47"/>
      <c r="S24" s="47"/>
      <c r="T24" s="47"/>
      <c r="U24" s="47"/>
      <c r="V24" s="53"/>
      <c r="W24" s="53"/>
      <c r="X24" s="53"/>
      <c r="Y24" s="53"/>
      <c r="Z24" s="53"/>
      <c r="AA24" s="54"/>
      <c r="AB24" s="55"/>
      <c r="AC24" s="54"/>
      <c r="AD24" s="56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143">
        <f>AO20+'J19'!AO24:AP25</f>
        <v>0</v>
      </c>
      <c r="AP24" s="143"/>
      <c r="AQ24" s="143"/>
      <c r="AR24" s="58"/>
      <c r="AS24" s="58"/>
      <c r="AT24" s="38"/>
      <c r="AU24" s="38"/>
      <c r="AV24" s="38"/>
      <c r="AW24" s="38"/>
      <c r="AX24" s="38"/>
      <c r="AY24" s="58"/>
      <c r="AZ24" s="58"/>
      <c r="BA24" s="63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</row>
    <row r="25" spans="1:153" ht="16.5" customHeight="1" x14ac:dyDescent="0.25">
      <c r="A25" s="100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47"/>
      <c r="Q25" s="47"/>
      <c r="R25" s="47"/>
      <c r="S25" s="47"/>
      <c r="T25" s="47"/>
      <c r="U25" s="47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143"/>
      <c r="AP25" s="143"/>
      <c r="AQ25" s="143"/>
      <c r="AR25" s="48"/>
      <c r="AS25" s="48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48"/>
      <c r="EW25" s="48"/>
    </row>
    <row r="26" spans="1:153" ht="16.5" customHeight="1" x14ac:dyDescent="0.25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47"/>
      <c r="Q26" s="47"/>
      <c r="R26" s="47"/>
      <c r="S26" s="47"/>
      <c r="T26" s="47"/>
      <c r="U26" s="47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162" t="s">
        <v>58</v>
      </c>
      <c r="AP26" s="162"/>
      <c r="AQ26" s="162"/>
      <c r="AR26" s="48"/>
      <c r="AS26" s="48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  <c r="EU26" s="48"/>
      <c r="EV26" s="48"/>
      <c r="EW26" s="48"/>
    </row>
    <row r="27" spans="1:153" ht="16.5" customHeight="1" x14ac:dyDescent="0.25">
      <c r="A27" s="100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47"/>
      <c r="Q27" s="47"/>
      <c r="R27" s="47"/>
      <c r="S27" s="47"/>
      <c r="T27" s="47"/>
      <c r="U27" s="47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162"/>
      <c r="AP27" s="162"/>
      <c r="AQ27" s="162"/>
      <c r="AR27" s="48"/>
      <c r="AS27" s="48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  <c r="EU27" s="48"/>
      <c r="EV27" s="48"/>
      <c r="EW27" s="48"/>
    </row>
    <row r="28" spans="1:153" ht="16.5" customHeight="1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47"/>
      <c r="Q28" s="47"/>
      <c r="R28" s="47"/>
      <c r="S28" s="47"/>
      <c r="T28" s="47"/>
      <c r="U28" s="47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146" t="str">
        <f>IF(AE5=0,"",SUM(AI5:AI24)/SUM(AE5:AE24)*2)</f>
        <v/>
      </c>
      <c r="AP28" s="146"/>
      <c r="AQ28" s="146"/>
      <c r="AR28" s="48"/>
      <c r="AS28" s="48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  <c r="EU28" s="48"/>
      <c r="EV28" s="48"/>
      <c r="EW28" s="48"/>
    </row>
    <row r="29" spans="1:153" ht="16.5" customHeight="1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47"/>
      <c r="Q29" s="47"/>
      <c r="R29" s="47"/>
      <c r="S29" s="47"/>
      <c r="T29" s="47"/>
      <c r="U29" s="47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146"/>
      <c r="AP29" s="146"/>
      <c r="AQ29" s="146"/>
      <c r="AR29" s="48"/>
      <c r="AS29" s="48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  <c r="EU29" s="48"/>
      <c r="EV29" s="48"/>
      <c r="EW29" s="48"/>
    </row>
    <row r="30" spans="1:153" ht="16.5" customHeight="1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47"/>
      <c r="Q30" s="47"/>
      <c r="R30" s="47"/>
      <c r="S30" s="47"/>
      <c r="T30" s="47"/>
      <c r="U30" s="47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48"/>
      <c r="AS30" s="48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  <c r="EU30" s="48"/>
      <c r="EV30" s="48"/>
      <c r="EW30" s="48"/>
    </row>
    <row r="31" spans="1:153" ht="16.5" customHeigh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48"/>
      <c r="AS31" s="48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/>
      <c r="EU31" s="48"/>
      <c r="EV31" s="48"/>
      <c r="EW31" s="48"/>
    </row>
    <row r="32" spans="1:153" ht="16.5" customHeight="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48"/>
      <c r="AS32" s="48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48"/>
      <c r="EW32" s="48"/>
    </row>
    <row r="33" spans="1:153" ht="16.5" customHeight="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48"/>
      <c r="AS33" s="48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</row>
    <row r="34" spans="1:153" ht="16.5" customHeight="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48"/>
      <c r="AS34" s="48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48"/>
      <c r="EW34" s="48"/>
    </row>
    <row r="35" spans="1:153" ht="16.5" customHeight="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48"/>
      <c r="AS35" s="48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</row>
    <row r="36" spans="1:153" ht="16.5" customHeight="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48"/>
      <c r="AS36" s="48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</row>
  </sheetData>
  <mergeCells count="129">
    <mergeCell ref="O1:T2"/>
    <mergeCell ref="I1:N2"/>
    <mergeCell ref="A1:H2"/>
    <mergeCell ref="AO19:AQ19"/>
    <mergeCell ref="AO20:AQ21"/>
    <mergeCell ref="AO22:AQ23"/>
    <mergeCell ref="AO24:AQ25"/>
    <mergeCell ref="AO26:AQ27"/>
    <mergeCell ref="AO28:AQ29"/>
    <mergeCell ref="AK3:AK4"/>
    <mergeCell ref="AO3:AQ3"/>
    <mergeCell ref="AL3:AN3"/>
    <mergeCell ref="AJ3:AJ4"/>
    <mergeCell ref="AI3:AI4"/>
    <mergeCell ref="O11:R11"/>
    <mergeCell ref="O10:R10"/>
    <mergeCell ref="O9:R9"/>
    <mergeCell ref="O8:R8"/>
    <mergeCell ref="O7:R7"/>
    <mergeCell ref="B5:F5"/>
    <mergeCell ref="I6:M6"/>
    <mergeCell ref="I5:M5"/>
    <mergeCell ref="V5:Z5"/>
    <mergeCell ref="V1:AQ2"/>
    <mergeCell ref="BB3:BB4"/>
    <mergeCell ref="BN3:BP3"/>
    <mergeCell ref="BK3:BM3"/>
    <mergeCell ref="BI3:BI4"/>
    <mergeCell ref="BH3:BH4"/>
    <mergeCell ref="BG3:BG4"/>
    <mergeCell ref="BF3:BF4"/>
    <mergeCell ref="BE3:BE4"/>
    <mergeCell ref="BD3:BD4"/>
    <mergeCell ref="CN3:CP3"/>
    <mergeCell ref="CK3:CM3"/>
    <mergeCell ref="AT12:AX12"/>
    <mergeCell ref="AT11:AX11"/>
    <mergeCell ref="AT10:AX10"/>
    <mergeCell ref="AT9:AX9"/>
    <mergeCell ref="AT8:AX8"/>
    <mergeCell ref="AT7:AX7"/>
    <mergeCell ref="CJ1:CJ3"/>
    <mergeCell ref="CI1:CI3"/>
    <mergeCell ref="CH1:CH3"/>
    <mergeCell ref="CG1:CG3"/>
    <mergeCell ref="CF1:CF3"/>
    <mergeCell ref="CE1:CE3"/>
    <mergeCell ref="AT1:BP2"/>
    <mergeCell ref="AT3:AX4"/>
    <mergeCell ref="AZ3:BA4"/>
    <mergeCell ref="AY3:AY4"/>
    <mergeCell ref="BJ3:BJ4"/>
    <mergeCell ref="CD1:CD3"/>
    <mergeCell ref="CC1:CC3"/>
    <mergeCell ref="CB1:CB3"/>
    <mergeCell ref="AT6:AX6"/>
    <mergeCell ref="AT5:AX5"/>
    <mergeCell ref="A3:A4"/>
    <mergeCell ref="B3:F4"/>
    <mergeCell ref="H3:H4"/>
    <mergeCell ref="G3:G4"/>
    <mergeCell ref="I3:M4"/>
    <mergeCell ref="AC3:AC4"/>
    <mergeCell ref="B6:F6"/>
    <mergeCell ref="B12:F12"/>
    <mergeCell ref="B11:F11"/>
    <mergeCell ref="B10:F10"/>
    <mergeCell ref="B9:F9"/>
    <mergeCell ref="B8:F8"/>
    <mergeCell ref="B7:F7"/>
    <mergeCell ref="I12:M12"/>
    <mergeCell ref="I11:M11"/>
    <mergeCell ref="I10:M10"/>
    <mergeCell ref="I9:M9"/>
    <mergeCell ref="S11:T11"/>
    <mergeCell ref="S10:T10"/>
    <mergeCell ref="S9:T9"/>
    <mergeCell ref="S8:T8"/>
    <mergeCell ref="S7:T7"/>
    <mergeCell ref="S6:T6"/>
    <mergeCell ref="S5:T5"/>
    <mergeCell ref="A15:O30"/>
    <mergeCell ref="B14:F14"/>
    <mergeCell ref="B13:F13"/>
    <mergeCell ref="I14:M14"/>
    <mergeCell ref="I13:M13"/>
    <mergeCell ref="AH3:AH4"/>
    <mergeCell ref="AG3:AG4"/>
    <mergeCell ref="AF3:AF4"/>
    <mergeCell ref="AE3:AE4"/>
    <mergeCell ref="AD3:AD4"/>
    <mergeCell ref="V6:Z6"/>
    <mergeCell ref="N3:N4"/>
    <mergeCell ref="V3:Z4"/>
    <mergeCell ref="AA3:AB4"/>
    <mergeCell ref="S3:T4"/>
    <mergeCell ref="O6:R6"/>
    <mergeCell ref="O5:R5"/>
    <mergeCell ref="O3:R4"/>
    <mergeCell ref="I8:M8"/>
    <mergeCell ref="I7:M7"/>
    <mergeCell ref="V12:Z12"/>
    <mergeCell ref="V11:Z11"/>
    <mergeCell ref="V10:Z10"/>
    <mergeCell ref="V9:Z9"/>
    <mergeCell ref="V18:Z18"/>
    <mergeCell ref="V17:Z17"/>
    <mergeCell ref="V16:Z16"/>
    <mergeCell ref="V15:Z15"/>
    <mergeCell ref="V14:Z14"/>
    <mergeCell ref="V13:Z13"/>
    <mergeCell ref="V8:Z8"/>
    <mergeCell ref="V7:Z7"/>
    <mergeCell ref="CA1:CA3"/>
    <mergeCell ref="BZ1:BZ3"/>
    <mergeCell ref="BY1:BY3"/>
    <mergeCell ref="BX1:BX3"/>
    <mergeCell ref="BW1:BW3"/>
    <mergeCell ref="BV1:BV3"/>
    <mergeCell ref="BU1:BU3"/>
    <mergeCell ref="BT1:BT3"/>
    <mergeCell ref="BS1:BS3"/>
    <mergeCell ref="AT18:AX18"/>
    <mergeCell ref="AT17:AX17"/>
    <mergeCell ref="AT16:AX16"/>
    <mergeCell ref="AT15:AX15"/>
    <mergeCell ref="AT14:AX14"/>
    <mergeCell ref="AT13:AX13"/>
    <mergeCell ref="BC3:BC4"/>
  </mergeCells>
  <conditionalFormatting sqref="AA5:AA24">
    <cfRule type="cellIs" dxfId="28" priority="3" operator="lessThan">
      <formula>0</formula>
    </cfRule>
    <cfRule type="cellIs" dxfId="27" priority="4" operator="greaterThan">
      <formula>0</formula>
    </cfRule>
  </conditionalFormatting>
  <conditionalFormatting sqref="AB5:AB24">
    <cfRule type="cellIs" dxfId="26" priority="1" operator="equal">
      <formula>"q"</formula>
    </cfRule>
    <cfRule type="cellIs" dxfId="25" priority="2" operator="equal">
      <formula>"p"</formula>
    </cfRule>
  </conditionalFormatting>
  <dataValidations count="2">
    <dataValidation type="list" allowBlank="1" showInputMessage="1" showErrorMessage="1" sqref="I12:M14 B12:F14">
      <formula1>Lesclubs</formula1>
    </dataValidation>
    <dataValidation type="list" allowBlank="1" showInputMessage="1" showErrorMessage="1" sqref="B5:F11 I5:M11">
      <formula1>Lesengagés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R36"/>
  <sheetViews>
    <sheetView workbookViewId="0">
      <selection sqref="A1:H2"/>
    </sheetView>
  </sheetViews>
  <sheetFormatPr baseColWidth="10" defaultRowHeight="16.5" customHeight="1" x14ac:dyDescent="0.25"/>
  <cols>
    <col min="1" max="14" width="5.42578125" style="2" customWidth="1"/>
    <col min="15" max="18" width="6.7109375" style="2" customWidth="1"/>
    <col min="19" max="43" width="5.42578125" style="2" customWidth="1"/>
    <col min="44" max="45" width="5.42578125" style="3" hidden="1" customWidth="1"/>
    <col min="46" max="68" width="5.42578125" style="2" hidden="1" customWidth="1"/>
    <col min="69" max="70" width="26.28515625" style="3" hidden="1" customWidth="1"/>
    <col min="71" max="94" width="5.42578125" style="3" hidden="1" customWidth="1"/>
    <col min="95" max="95" width="38.85546875" style="3" hidden="1" customWidth="1"/>
    <col min="96" max="96" width="22.28515625" style="3" hidden="1" customWidth="1"/>
    <col min="97" max="97" width="5.42578125" style="3" hidden="1" customWidth="1"/>
    <col min="98" max="98" width="38.85546875" style="3" hidden="1" customWidth="1"/>
    <col min="99" max="210" width="5.42578125" style="3" customWidth="1"/>
    <col min="211" max="215" width="5.42578125" style="2" customWidth="1"/>
    <col min="216" max="378" width="5.42578125" style="1" customWidth="1"/>
    <col min="379" max="382" width="11" style="1"/>
  </cols>
  <sheetData>
    <row r="1" spans="1:153" ht="16.5" customHeight="1" thickTop="1" x14ac:dyDescent="0.25">
      <c r="A1" s="158" t="str">
        <f>'J01'!A1:C2</f>
        <v>Nom du Championnat</v>
      </c>
      <c r="B1" s="159"/>
      <c r="C1" s="159"/>
      <c r="D1" s="159"/>
      <c r="E1" s="159"/>
      <c r="F1" s="159"/>
      <c r="G1" s="159"/>
      <c r="H1" s="159"/>
      <c r="I1" s="134" t="str">
        <f>'J01'!H1:K2</f>
        <v>2016-2017</v>
      </c>
      <c r="J1" s="135"/>
      <c r="K1" s="135"/>
      <c r="L1" s="135"/>
      <c r="M1" s="135"/>
      <c r="N1" s="136"/>
      <c r="O1" s="130" t="s">
        <v>47</v>
      </c>
      <c r="P1" s="130"/>
      <c r="Q1" s="130"/>
      <c r="R1" s="130"/>
      <c r="S1" s="130"/>
      <c r="T1" s="131"/>
      <c r="U1" s="24"/>
      <c r="V1" s="153" t="s">
        <v>2</v>
      </c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48"/>
      <c r="AS1" s="48"/>
      <c r="AT1" s="129" t="s">
        <v>2</v>
      </c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48"/>
      <c r="BR1" s="48"/>
      <c r="BS1" s="95" t="s">
        <v>13</v>
      </c>
      <c r="BT1" s="95" t="s">
        <v>14</v>
      </c>
      <c r="BU1" s="95" t="s">
        <v>13</v>
      </c>
      <c r="BV1" s="95" t="s">
        <v>14</v>
      </c>
      <c r="BW1" s="95" t="s">
        <v>13</v>
      </c>
      <c r="BX1" s="95" t="s">
        <v>14</v>
      </c>
      <c r="BY1" s="95" t="s">
        <v>13</v>
      </c>
      <c r="BZ1" s="95" t="s">
        <v>14</v>
      </c>
      <c r="CA1" s="95" t="s">
        <v>13</v>
      </c>
      <c r="CB1" s="95" t="s">
        <v>14</v>
      </c>
      <c r="CC1" s="95" t="s">
        <v>13</v>
      </c>
      <c r="CD1" s="95" t="s">
        <v>14</v>
      </c>
      <c r="CE1" s="95" t="s">
        <v>13</v>
      </c>
      <c r="CF1" s="95" t="s">
        <v>14</v>
      </c>
      <c r="CG1" s="95" t="s">
        <v>13</v>
      </c>
      <c r="CH1" s="95" t="s">
        <v>14</v>
      </c>
      <c r="CI1" s="95" t="s">
        <v>13</v>
      </c>
      <c r="CJ1" s="95" t="s">
        <v>14</v>
      </c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  <c r="DO1" s="48"/>
      <c r="DP1" s="48"/>
      <c r="DQ1" s="48"/>
      <c r="DR1" s="48"/>
      <c r="DS1" s="48"/>
      <c r="DT1" s="48"/>
      <c r="DU1" s="48"/>
      <c r="DV1" s="48"/>
      <c r="DW1" s="48"/>
      <c r="DX1" s="48"/>
      <c r="DY1" s="48"/>
      <c r="DZ1" s="48"/>
      <c r="EA1" s="48"/>
      <c r="EB1" s="48"/>
      <c r="EC1" s="48"/>
      <c r="ED1" s="48"/>
      <c r="EE1" s="48"/>
      <c r="EF1" s="48"/>
      <c r="EG1" s="48"/>
      <c r="EH1" s="48"/>
      <c r="EI1" s="48"/>
      <c r="EJ1" s="48"/>
      <c r="EK1" s="48"/>
      <c r="EL1" s="48"/>
      <c r="EM1" s="48"/>
      <c r="EN1" s="48"/>
      <c r="EO1" s="48"/>
      <c r="EP1" s="48"/>
      <c r="EQ1" s="48"/>
      <c r="ER1" s="48"/>
      <c r="ES1" s="48"/>
      <c r="ET1" s="48"/>
      <c r="EU1" s="48"/>
      <c r="EV1" s="48"/>
      <c r="EW1" s="48"/>
    </row>
    <row r="2" spans="1:153" ht="16.5" customHeight="1" thickBot="1" x14ac:dyDescent="0.3">
      <c r="A2" s="160"/>
      <c r="B2" s="161"/>
      <c r="C2" s="161"/>
      <c r="D2" s="161"/>
      <c r="E2" s="161"/>
      <c r="F2" s="161"/>
      <c r="G2" s="161"/>
      <c r="H2" s="161"/>
      <c r="I2" s="137"/>
      <c r="J2" s="138"/>
      <c r="K2" s="138"/>
      <c r="L2" s="138"/>
      <c r="M2" s="138"/>
      <c r="N2" s="139"/>
      <c r="O2" s="132"/>
      <c r="P2" s="132"/>
      <c r="Q2" s="132"/>
      <c r="R2" s="132"/>
      <c r="S2" s="132"/>
      <c r="T2" s="133"/>
      <c r="U2" s="2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48"/>
      <c r="AS2" s="48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48"/>
      <c r="BR2" s="48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  <c r="CH2" s="95"/>
      <c r="CI2" s="95"/>
      <c r="CJ2" s="95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</row>
    <row r="3" spans="1:153" ht="16.5" customHeight="1" thickTop="1" x14ac:dyDescent="0.25">
      <c r="A3" s="119" t="s">
        <v>3</v>
      </c>
      <c r="B3" s="120" t="s">
        <v>4</v>
      </c>
      <c r="C3" s="120"/>
      <c r="D3" s="120"/>
      <c r="E3" s="120"/>
      <c r="F3" s="120"/>
      <c r="G3" s="120" t="s">
        <v>5</v>
      </c>
      <c r="H3" s="120" t="s">
        <v>5</v>
      </c>
      <c r="I3" s="120" t="s">
        <v>4</v>
      </c>
      <c r="J3" s="120"/>
      <c r="K3" s="120"/>
      <c r="L3" s="120"/>
      <c r="M3" s="120"/>
      <c r="N3" s="106" t="s">
        <v>3</v>
      </c>
      <c r="O3" s="116" t="s">
        <v>54</v>
      </c>
      <c r="P3" s="117"/>
      <c r="Q3" s="117"/>
      <c r="R3" s="111"/>
      <c r="S3" s="111" t="s">
        <v>55</v>
      </c>
      <c r="T3" s="112"/>
      <c r="U3" s="24"/>
      <c r="V3" s="102" t="s">
        <v>4</v>
      </c>
      <c r="W3" s="102"/>
      <c r="X3" s="102"/>
      <c r="Y3" s="102"/>
      <c r="Z3" s="107"/>
      <c r="AA3" s="104" t="s">
        <v>6</v>
      </c>
      <c r="AB3" s="109"/>
      <c r="AC3" s="121" t="s">
        <v>32</v>
      </c>
      <c r="AD3" s="104" t="s">
        <v>8</v>
      </c>
      <c r="AE3" s="102" t="s">
        <v>9</v>
      </c>
      <c r="AF3" s="102" t="s">
        <v>10</v>
      </c>
      <c r="AG3" s="102" t="s">
        <v>11</v>
      </c>
      <c r="AH3" s="102" t="s">
        <v>3</v>
      </c>
      <c r="AI3" s="102" t="s">
        <v>15</v>
      </c>
      <c r="AJ3" s="102" t="s">
        <v>16</v>
      </c>
      <c r="AK3" s="109" t="s">
        <v>12</v>
      </c>
      <c r="AL3" s="147" t="s">
        <v>13</v>
      </c>
      <c r="AM3" s="102"/>
      <c r="AN3" s="107"/>
      <c r="AO3" s="104" t="s">
        <v>14</v>
      </c>
      <c r="AP3" s="102"/>
      <c r="AQ3" s="102"/>
      <c r="AR3" s="48"/>
      <c r="AS3" s="48"/>
      <c r="AT3" s="99" t="s">
        <v>4</v>
      </c>
      <c r="AU3" s="99"/>
      <c r="AV3" s="99"/>
      <c r="AW3" s="99"/>
      <c r="AX3" s="99"/>
      <c r="AY3" s="99" t="s">
        <v>7</v>
      </c>
      <c r="AZ3" s="99" t="s">
        <v>6</v>
      </c>
      <c r="BA3" s="99"/>
      <c r="BB3" s="99" t="s">
        <v>7</v>
      </c>
      <c r="BC3" s="99" t="s">
        <v>8</v>
      </c>
      <c r="BD3" s="99" t="s">
        <v>9</v>
      </c>
      <c r="BE3" s="99" t="s">
        <v>10</v>
      </c>
      <c r="BF3" s="99" t="s">
        <v>11</v>
      </c>
      <c r="BG3" s="99" t="s">
        <v>3</v>
      </c>
      <c r="BH3" s="99" t="s">
        <v>15</v>
      </c>
      <c r="BI3" s="99" t="s">
        <v>16</v>
      </c>
      <c r="BJ3" s="99" t="s">
        <v>12</v>
      </c>
      <c r="BK3" s="99" t="s">
        <v>13</v>
      </c>
      <c r="BL3" s="99"/>
      <c r="BM3" s="99"/>
      <c r="BN3" s="99" t="s">
        <v>14</v>
      </c>
      <c r="BO3" s="99"/>
      <c r="BP3" s="99"/>
      <c r="BQ3" s="48"/>
      <c r="BR3" s="48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128" t="s">
        <v>13</v>
      </c>
      <c r="CL3" s="128"/>
      <c r="CM3" s="128"/>
      <c r="CN3" s="128" t="s">
        <v>14</v>
      </c>
      <c r="CO3" s="128"/>
      <c r="CP3" s="12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</row>
    <row r="4" spans="1:153" ht="16.5" customHeight="1" thickBot="1" x14ac:dyDescent="0.3">
      <c r="A4" s="119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06"/>
      <c r="O4" s="116"/>
      <c r="P4" s="117"/>
      <c r="Q4" s="117"/>
      <c r="R4" s="111"/>
      <c r="S4" s="111"/>
      <c r="T4" s="112"/>
      <c r="U4" s="24"/>
      <c r="V4" s="103"/>
      <c r="W4" s="103"/>
      <c r="X4" s="103"/>
      <c r="Y4" s="103"/>
      <c r="Z4" s="108"/>
      <c r="AA4" s="105"/>
      <c r="AB4" s="110"/>
      <c r="AC4" s="122"/>
      <c r="AD4" s="105"/>
      <c r="AE4" s="103"/>
      <c r="AF4" s="103"/>
      <c r="AG4" s="103"/>
      <c r="AH4" s="103"/>
      <c r="AI4" s="103"/>
      <c r="AJ4" s="103"/>
      <c r="AK4" s="110"/>
      <c r="AL4" s="40" t="s">
        <v>10</v>
      </c>
      <c r="AM4" s="41" t="s">
        <v>11</v>
      </c>
      <c r="AN4" s="42" t="s">
        <v>3</v>
      </c>
      <c r="AO4" s="43" t="s">
        <v>10</v>
      </c>
      <c r="AP4" s="41" t="s">
        <v>11</v>
      </c>
      <c r="AQ4" s="41" t="s">
        <v>3</v>
      </c>
      <c r="AR4" s="48"/>
      <c r="AS4" s="48" t="s">
        <v>7</v>
      </c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4" t="s">
        <v>10</v>
      </c>
      <c r="BL4" s="4" t="s">
        <v>11</v>
      </c>
      <c r="BM4" s="4" t="s">
        <v>3</v>
      </c>
      <c r="BN4" s="4" t="s">
        <v>10</v>
      </c>
      <c r="BO4" s="4" t="s">
        <v>11</v>
      </c>
      <c r="BP4" s="46" t="s">
        <v>3</v>
      </c>
      <c r="BQ4" s="44" t="s">
        <v>17</v>
      </c>
      <c r="BR4" s="44" t="s">
        <v>17</v>
      </c>
      <c r="BS4" s="44" t="s">
        <v>3</v>
      </c>
      <c r="BT4" s="44" t="s">
        <v>3</v>
      </c>
      <c r="BU4" s="44" t="s">
        <v>8</v>
      </c>
      <c r="BV4" s="44" t="s">
        <v>8</v>
      </c>
      <c r="BW4" s="44" t="s">
        <v>18</v>
      </c>
      <c r="BX4" s="44" t="s">
        <v>18</v>
      </c>
      <c r="BY4" s="44" t="s">
        <v>9</v>
      </c>
      <c r="BZ4" s="44" t="s">
        <v>9</v>
      </c>
      <c r="CA4" s="44" t="s">
        <v>10</v>
      </c>
      <c r="CB4" s="44" t="s">
        <v>10</v>
      </c>
      <c r="CC4" s="44" t="s">
        <v>11</v>
      </c>
      <c r="CD4" s="44" t="s">
        <v>11</v>
      </c>
      <c r="CE4" s="44" t="s">
        <v>3</v>
      </c>
      <c r="CF4" s="44" t="s">
        <v>3</v>
      </c>
      <c r="CG4" s="44" t="s">
        <v>15</v>
      </c>
      <c r="CH4" s="44" t="s">
        <v>15</v>
      </c>
      <c r="CI4" s="44" t="s">
        <v>16</v>
      </c>
      <c r="CJ4" s="44" t="s">
        <v>16</v>
      </c>
      <c r="CK4" s="44" t="s">
        <v>10</v>
      </c>
      <c r="CL4" s="44" t="s">
        <v>11</v>
      </c>
      <c r="CM4" s="44" t="s">
        <v>3</v>
      </c>
      <c r="CN4" s="44" t="s">
        <v>10</v>
      </c>
      <c r="CO4" s="44" t="s">
        <v>11</v>
      </c>
      <c r="CP4" s="45" t="s">
        <v>3</v>
      </c>
      <c r="CQ4" s="44" t="s">
        <v>4</v>
      </c>
      <c r="CR4" s="44" t="s">
        <v>17</v>
      </c>
      <c r="CS4" s="44" t="s">
        <v>7</v>
      </c>
      <c r="CT4" s="44" t="s">
        <v>4</v>
      </c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</row>
    <row r="5" spans="1:153" ht="16.5" customHeight="1" thickTop="1" x14ac:dyDescent="0.25">
      <c r="A5" s="72"/>
      <c r="B5" s="118"/>
      <c r="C5" s="118"/>
      <c r="D5" s="118"/>
      <c r="E5" s="118"/>
      <c r="F5" s="118"/>
      <c r="G5" s="20"/>
      <c r="H5" s="20"/>
      <c r="I5" s="118"/>
      <c r="J5" s="118"/>
      <c r="K5" s="118"/>
      <c r="L5" s="118"/>
      <c r="M5" s="118"/>
      <c r="N5" s="71"/>
      <c r="O5" s="113"/>
      <c r="P5" s="114"/>
      <c r="Q5" s="114"/>
      <c r="R5" s="115"/>
      <c r="S5" s="126"/>
      <c r="T5" s="127"/>
      <c r="U5" s="24"/>
      <c r="V5" s="151" t="str">
        <f t="shared" ref="V5:V18" si="0">VLOOKUP(AR5,$AS$5:$AX$18,2,0)</f>
        <v>Equipe 01</v>
      </c>
      <c r="W5" s="151"/>
      <c r="X5" s="151"/>
      <c r="Y5" s="151"/>
      <c r="Z5" s="152"/>
      <c r="AA5" s="76">
        <f t="shared" ref="AA5:AA18" si="1">VLOOKUP(V5,$AT$5:$BP$18,7,0)</f>
        <v>0</v>
      </c>
      <c r="AB5" s="77" t="str">
        <f t="shared" ref="AB5:AB18" si="2">VLOOKUP(V5,$AT$5:$BP$18,8,0)</f>
        <v>u</v>
      </c>
      <c r="AC5" s="78">
        <v>1</v>
      </c>
      <c r="AD5" s="79">
        <f t="shared" ref="AD5:AD18" si="3">VLOOKUP(V5,$AT$5:$BP$18,10,0)</f>
        <v>0</v>
      </c>
      <c r="AE5" s="80">
        <f t="shared" ref="AE5:AE18" si="4">VLOOKUP(V5,$AT$5:$BP$18,11,0)</f>
        <v>0</v>
      </c>
      <c r="AF5" s="80">
        <f t="shared" ref="AF5:AF18" si="5">VLOOKUP(V5,$AT$5:$BP$18,12,0)</f>
        <v>0</v>
      </c>
      <c r="AG5" s="80">
        <f t="shared" ref="AG5:AG18" si="6">VLOOKUP(V5,$AT$5:$BP$18,13,0)</f>
        <v>0</v>
      </c>
      <c r="AH5" s="80">
        <f t="shared" ref="AH5:AH18" si="7">VLOOKUP(V5,$AT$5:$BP$18,14,0)</f>
        <v>0</v>
      </c>
      <c r="AI5" s="80">
        <f t="shared" ref="AI5:AI18" si="8">VLOOKUP(V5,$AT$5:$BP$18,15,0)</f>
        <v>0</v>
      </c>
      <c r="AJ5" s="80">
        <f t="shared" ref="AJ5:AJ18" si="9">VLOOKUP(V5,$AT$5:$BP$18,16,0)</f>
        <v>0</v>
      </c>
      <c r="AK5" s="81">
        <f t="shared" ref="AK5:AK18" si="10">VLOOKUP(V5,$AT$5:$BP$18,17,0)</f>
        <v>0</v>
      </c>
      <c r="AL5" s="82">
        <f t="shared" ref="AL5:AL18" si="11">VLOOKUP(V5,$AT$5:$BP$18,18,0)</f>
        <v>0</v>
      </c>
      <c r="AM5" s="80">
        <f t="shared" ref="AM5:AM18" si="12">VLOOKUP(V5,$AT$5:$BP$18,19,0)</f>
        <v>0</v>
      </c>
      <c r="AN5" s="83">
        <f>VLOOKUP(V5,$AT$5:$BP$18,20,0)</f>
        <v>0</v>
      </c>
      <c r="AO5" s="76">
        <f t="shared" ref="AO5:AO18" si="13">VLOOKUP(V5,$AT$5:$BP$18,21,0)</f>
        <v>0</v>
      </c>
      <c r="AP5" s="80">
        <f>VLOOKUP(V5,$AT$5:$BP$18,22,0)</f>
        <v>0</v>
      </c>
      <c r="AQ5" s="80">
        <f t="shared" ref="AQ5:AQ18" si="14">VLOOKUP(V5,$AT$5:$BP$18,23,0)</f>
        <v>0</v>
      </c>
      <c r="AR5" s="48">
        <v>1</v>
      </c>
      <c r="AS5" s="48">
        <f>BB5</f>
        <v>1</v>
      </c>
      <c r="AT5" s="155" t="str">
        <f>'J01'!AT5:AX5</f>
        <v>Equipe 01</v>
      </c>
      <c r="AU5" s="156"/>
      <c r="AV5" s="156"/>
      <c r="AW5" s="156"/>
      <c r="AX5" s="157"/>
      <c r="AY5" s="4">
        <f t="shared" ref="AY5:AY18" si="15">RANK(BQ5,$BQ$5:$BQ$18)</f>
        <v>1</v>
      </c>
      <c r="AZ5" s="4">
        <f>'J20'!AY5-AY5</f>
        <v>0</v>
      </c>
      <c r="BA5" s="5" t="str">
        <f>IF(AY5&gt;'J20'!AY5,'J20'!$BA$20,IF(AY5='J20'!AY5,'J20'!$AZ$20,IF(AY5&lt;'J20'!AY5,'J20'!$AY$20)))</f>
        <v>u</v>
      </c>
      <c r="BB5" s="4">
        <f>RANK(BR5,$BR$5:$BR$18)</f>
        <v>1</v>
      </c>
      <c r="BC5" s="4">
        <f>SUMPRODUCT(($B$5:$F$14=AT5)*($BW$5:$BW$14))+SUMPRODUCT(($I$5:$M$14=AT5)*($BX$5:$BX$14))+'J20'!BC5</f>
        <v>0</v>
      </c>
      <c r="BD5" s="4">
        <f>SUMPRODUCT(($B$5:$F$14=AT5)*($BY$5:$BY$14))+SUMPRODUCT(($I$5:$M$14=AT5)*($BZ$5:$BZ$14))+'J20'!BD5</f>
        <v>0</v>
      </c>
      <c r="BE5" s="4">
        <f>SUMPRODUCT(($B$5:$F$14=AT5)*($CA$5:$CA$14))+SUMPRODUCT(($I$5:$M$14=AT5)*($CB$5:$CB$14))+'J20'!BE5</f>
        <v>0</v>
      </c>
      <c r="BF5" s="4">
        <f>SUMPRODUCT(($B$5:$F$14=AT5)*($CC$5:$CC$14))+SUMPRODUCT(($I$5:$M$14=AT5)*($CD$5:$CD$14))+'J20'!BF5</f>
        <v>0</v>
      </c>
      <c r="BG5" s="4">
        <f>SUMPRODUCT(($B$5:$F$14=AT5)*($CE$5:$CE$14))+SUMPRODUCT(($I$5:$M$14=AT5)*($CF$5:$CF$14))+'J20'!BG5</f>
        <v>0</v>
      </c>
      <c r="BH5" s="4">
        <f>SUMPRODUCT(($B$5:$F$14=AT5)*($CG$5:$CG$14))+SUMPRODUCT(($I$5:$M$14=AT5)*($CH$5:$CH$14))+'J20'!BH5</f>
        <v>0</v>
      </c>
      <c r="BI5" s="4">
        <f>SUMPRODUCT(($B$5:$F$14=AT5)*($CI$5:$CI$14))+SUMPRODUCT(($I$5:$M$14=AT5)*($CJ$5:$CJ$14))+'J20'!BI5</f>
        <v>0</v>
      </c>
      <c r="BJ5" s="4">
        <f>BH5-BI5</f>
        <v>0</v>
      </c>
      <c r="BK5" s="4">
        <f>SUMPRODUCT(($B$5:$F$14=AT5)*($CK$5:$CK$14))+'J20'!BK5</f>
        <v>0</v>
      </c>
      <c r="BL5" s="4">
        <f>SUMPRODUCT(($B$5:$F$14=AT5)*($CL$5:$CL$14))+'J20'!BL5</f>
        <v>0</v>
      </c>
      <c r="BM5" s="4">
        <f>SUMPRODUCT(($B$5:$F$14=AT5)*($CM$5:$CM$14))+'J20'!BM5</f>
        <v>0</v>
      </c>
      <c r="BN5" s="4">
        <f>SUMPRODUCT(($I$5:$M$14=AT5)*($CN$5:$CN$14))+'J20'!BN5</f>
        <v>0</v>
      </c>
      <c r="BO5" s="4">
        <f>SUMPRODUCT(($I$5:$M$14=AT5)*($CO$5:$CO$14))+'J20'!BO5</f>
        <v>0</v>
      </c>
      <c r="BP5" s="46">
        <f>SUMPRODUCT(($I$5:$M$14=AT5)*($CP$5:$CP$14))+'J20'!BP5</f>
        <v>0</v>
      </c>
      <c r="BQ5" s="44">
        <f>SUM(BC5*1000+(BJ5)/100+(BH5)/1000)</f>
        <v>0</v>
      </c>
      <c r="BR5" s="64">
        <f>BQ5+0.0000014</f>
        <v>1.3999999999999999E-6</v>
      </c>
      <c r="BS5" s="44">
        <f>A5</f>
        <v>0</v>
      </c>
      <c r="BT5" s="44">
        <f>N5</f>
        <v>0</v>
      </c>
      <c r="BU5" s="44">
        <f>IF(G5="",0,IF(G5&gt;H5,3,IF(G5=H5,1,IF(G5&lt;H5,0))))</f>
        <v>0</v>
      </c>
      <c r="BV5" s="44">
        <f>IF(H5="",0,IF(H5&gt;G5,3,IF(H5=G5,1,IF(H5&lt;G5,0))))</f>
        <v>0</v>
      </c>
      <c r="BW5" s="44">
        <f>BU5-BS5</f>
        <v>0</v>
      </c>
      <c r="BX5" s="44">
        <f>BV5-BT5</f>
        <v>0</v>
      </c>
      <c r="BY5" s="44">
        <f>IF(G5="",0,1)</f>
        <v>0</v>
      </c>
      <c r="BZ5" s="44">
        <f>IF(H5="",0,1)</f>
        <v>0</v>
      </c>
      <c r="CA5" s="44" t="b">
        <f>IF(G5&lt;&gt;"",IF(G5&gt;H5,1))</f>
        <v>0</v>
      </c>
      <c r="CB5" s="44" t="b">
        <f>IF(H5&lt;&gt;"",IF(H5&gt;G5,1))</f>
        <v>0</v>
      </c>
      <c r="CC5" s="44" t="b">
        <f>IF(G5&lt;&gt;"",IF(G5=H5,1))</f>
        <v>0</v>
      </c>
      <c r="CD5" s="44" t="b">
        <f>IF(H5&lt;&gt;"",IF(H5=G5,1))</f>
        <v>0</v>
      </c>
      <c r="CE5" s="44" t="b">
        <f>IF(G5&lt;&gt;"",IF(G5&lt;H5,1))</f>
        <v>0</v>
      </c>
      <c r="CF5" s="44" t="b">
        <f>IF(H5&lt;&gt;"",IF(H5&lt;G5,1))</f>
        <v>0</v>
      </c>
      <c r="CG5" s="44">
        <f>G5</f>
        <v>0</v>
      </c>
      <c r="CH5" s="44">
        <f>H5</f>
        <v>0</v>
      </c>
      <c r="CI5" s="44">
        <f>H5</f>
        <v>0</v>
      </c>
      <c r="CJ5" s="44">
        <f>G5</f>
        <v>0</v>
      </c>
      <c r="CK5" s="44" t="b">
        <f>IF(G5&lt;&gt;"",IF(G5&gt;H5,1))</f>
        <v>0</v>
      </c>
      <c r="CL5" s="44" t="b">
        <f>IF(G5&lt;&gt;"",IF(G5=H5,1))</f>
        <v>0</v>
      </c>
      <c r="CM5" s="44" t="b">
        <f>IF(G5&lt;&gt;"",IF(G5&lt;H5,1))</f>
        <v>0</v>
      </c>
      <c r="CN5" s="44" t="b">
        <f>IF(H5&lt;&gt;"",IF(H5&gt;G5,1))</f>
        <v>0</v>
      </c>
      <c r="CO5" s="44" t="b">
        <f>IF(H5&lt;&gt;"",IF(H5=G5,1))</f>
        <v>0</v>
      </c>
      <c r="CP5" s="45" t="b">
        <f>IF(H5&lt;&gt;"",IF(H5&lt;G5,1))</f>
        <v>0</v>
      </c>
      <c r="CQ5" s="44" t="str">
        <f t="shared" ref="CQ5:CQ18" si="16">VLOOKUP(AR5,$AS$5:$AX$18,2,0)</f>
        <v>Equipe 01</v>
      </c>
      <c r="CR5" s="44">
        <f t="shared" ref="CR5:CR18" si="17">VLOOKUP(CQ5,$AT$5:$BQ$18,24,0)</f>
        <v>0</v>
      </c>
      <c r="CS5" s="44">
        <f t="shared" ref="CS5:CS18" si="18">RANK(CR5,$CR$5:$CR$18)</f>
        <v>1</v>
      </c>
      <c r="CT5" s="44" t="str">
        <f>AT5</f>
        <v>Equipe 01</v>
      </c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</row>
    <row r="6" spans="1:153" ht="16.5" customHeight="1" x14ac:dyDescent="0.25">
      <c r="A6" s="72"/>
      <c r="B6" s="118"/>
      <c r="C6" s="118"/>
      <c r="D6" s="118"/>
      <c r="E6" s="118"/>
      <c r="F6" s="118"/>
      <c r="G6" s="20"/>
      <c r="H6" s="20"/>
      <c r="I6" s="118"/>
      <c r="J6" s="118"/>
      <c r="K6" s="118"/>
      <c r="L6" s="118"/>
      <c r="M6" s="118"/>
      <c r="N6" s="71"/>
      <c r="O6" s="113"/>
      <c r="P6" s="114"/>
      <c r="Q6" s="114"/>
      <c r="R6" s="115"/>
      <c r="S6" s="126"/>
      <c r="T6" s="127"/>
      <c r="U6" s="24"/>
      <c r="V6" s="93" t="str">
        <f t="shared" si="0"/>
        <v>Equipe 02</v>
      </c>
      <c r="W6" s="93"/>
      <c r="X6" s="93"/>
      <c r="Y6" s="93"/>
      <c r="Z6" s="94"/>
      <c r="AA6" s="84">
        <f t="shared" si="1"/>
        <v>0</v>
      </c>
      <c r="AB6" s="85" t="str">
        <f t="shared" si="2"/>
        <v>u</v>
      </c>
      <c r="AC6" s="86">
        <f>IF(CR6=CR5,CS5,CS6)</f>
        <v>1</v>
      </c>
      <c r="AD6" s="87">
        <f t="shared" si="3"/>
        <v>0</v>
      </c>
      <c r="AE6" s="88">
        <f t="shared" si="4"/>
        <v>0</v>
      </c>
      <c r="AF6" s="88">
        <f t="shared" si="5"/>
        <v>0</v>
      </c>
      <c r="AG6" s="88">
        <f t="shared" si="6"/>
        <v>0</v>
      </c>
      <c r="AH6" s="88">
        <f t="shared" si="7"/>
        <v>0</v>
      </c>
      <c r="AI6" s="88">
        <f t="shared" si="8"/>
        <v>0</v>
      </c>
      <c r="AJ6" s="88">
        <f t="shared" si="9"/>
        <v>0</v>
      </c>
      <c r="AK6" s="89">
        <f t="shared" si="10"/>
        <v>0</v>
      </c>
      <c r="AL6" s="90">
        <f t="shared" si="11"/>
        <v>0</v>
      </c>
      <c r="AM6" s="88">
        <f t="shared" si="12"/>
        <v>0</v>
      </c>
      <c r="AN6" s="91">
        <f t="shared" ref="AN6:AN18" si="19">VLOOKUP(V6,$AT$5:$BP$18,20,0)</f>
        <v>0</v>
      </c>
      <c r="AO6" s="84">
        <f t="shared" si="13"/>
        <v>0</v>
      </c>
      <c r="AP6" s="88">
        <f t="shared" ref="AP6:AP18" si="20">VLOOKUP(V6,$AT$5:$BP$18,22,0)</f>
        <v>0</v>
      </c>
      <c r="AQ6" s="88">
        <f t="shared" si="14"/>
        <v>0</v>
      </c>
      <c r="AR6" s="48">
        <v>2</v>
      </c>
      <c r="AS6" s="48">
        <f t="shared" ref="AS6:AS18" si="21">BB6</f>
        <v>2</v>
      </c>
      <c r="AT6" s="155" t="str">
        <f>'J01'!AT6:AX6</f>
        <v>Equipe 02</v>
      </c>
      <c r="AU6" s="156"/>
      <c r="AV6" s="156"/>
      <c r="AW6" s="156"/>
      <c r="AX6" s="157"/>
      <c r="AY6" s="4">
        <f t="shared" si="15"/>
        <v>1</v>
      </c>
      <c r="AZ6" s="18">
        <f>'J20'!AY6-AY6</f>
        <v>0</v>
      </c>
      <c r="BA6" s="5" t="str">
        <f>IF(AY6&gt;'J20'!AY6,'J20'!$BA$20,IF(AY6='J20'!AY6,'J20'!$AZ$20,IF(AY6&lt;'J20'!AY6,'J20'!$AY$20)))</f>
        <v>u</v>
      </c>
      <c r="BB6" s="22">
        <f t="shared" ref="BB6:BB18" si="22">RANK(BR6,$BR$5:$BR$18)</f>
        <v>2</v>
      </c>
      <c r="BC6" s="18">
        <f>SUMPRODUCT(($B$5:$F$14=AT6)*($BW$5:$BW$14))+SUMPRODUCT(($I$5:$M$14=AT6)*($BX$5:$BX$14))+'J20'!BC6</f>
        <v>0</v>
      </c>
      <c r="BD6" s="18">
        <f>SUMPRODUCT(($B$5:$F$14=AT6)*($BY$5:$BY$14))+SUMPRODUCT(($I$5:$M$14=AT6)*($BZ$5:$BZ$14))+'J20'!BD6</f>
        <v>0</v>
      </c>
      <c r="BE6" s="18">
        <f>SUMPRODUCT(($B$5:$F$14=AT6)*($CA$5:$CA$14))+SUMPRODUCT(($I$5:$M$14=AT6)*($CB$5:$CB$14))+'J20'!BE6</f>
        <v>0</v>
      </c>
      <c r="BF6" s="18">
        <f>SUMPRODUCT(($B$5:$F$14=AT6)*($CC$5:$CC$14))+SUMPRODUCT(($I$5:$M$14=AT6)*($CD$5:$CD$14))+'J20'!BF6</f>
        <v>0</v>
      </c>
      <c r="BG6" s="18">
        <f>SUMPRODUCT(($B$5:$F$14=AT6)*($CE$5:$CE$14))+SUMPRODUCT(($I$5:$M$14=AT6)*($CF$5:$CF$14))+'J20'!BG6</f>
        <v>0</v>
      </c>
      <c r="BH6" s="18">
        <f>SUMPRODUCT(($B$5:$F$14=AT6)*($CG$5:$CG$14))+SUMPRODUCT(($I$5:$M$14=AT6)*($CH$5:$CH$14))+'J20'!BH6</f>
        <v>0</v>
      </c>
      <c r="BI6" s="18">
        <f>SUMPRODUCT(($B$5:$F$14=AT6)*($CI$5:$CI$14))+SUMPRODUCT(($I$5:$M$14=AT6)*($CJ$5:$CJ$14))+'J20'!BI6</f>
        <v>0</v>
      </c>
      <c r="BJ6" s="6">
        <f t="shared" ref="BJ6:BJ18" si="23">BH6-BI6</f>
        <v>0</v>
      </c>
      <c r="BK6" s="18">
        <f>SUMPRODUCT(($B$5:$F$14=AT6)*($CK$5:$CK$14))+'J20'!BK6</f>
        <v>0</v>
      </c>
      <c r="BL6" s="18">
        <f>SUMPRODUCT(($B$5:$F$14=AT6)*($CL$5:$CL$14))+'J20'!BL6</f>
        <v>0</v>
      </c>
      <c r="BM6" s="18">
        <f>SUMPRODUCT(($B$5:$F$14=AT6)*($CM$5:$CM$14))+'J20'!BM6</f>
        <v>0</v>
      </c>
      <c r="BN6" s="18">
        <f>SUMPRODUCT(($I$5:$M$14=AT6)*($CN$5:$CN$14))+'J20'!BN6</f>
        <v>0</v>
      </c>
      <c r="BO6" s="18">
        <f>SUMPRODUCT(($I$5:$M$14=AT6)*($CO$5:$CO$14))+'J20'!BO6</f>
        <v>0</v>
      </c>
      <c r="BP6" s="46">
        <f>SUMPRODUCT(($I$5:$M$14=AT6)*($CP$5:$CP$14))+'J20'!BP6</f>
        <v>0</v>
      </c>
      <c r="BQ6" s="44">
        <f t="shared" ref="BQ6:BQ18" si="24">SUM(BC6*1000+(BJ6)/100+(BH6)/1000)</f>
        <v>0</v>
      </c>
      <c r="BR6" s="64">
        <f>BQ6+0.0000013</f>
        <v>1.3E-6</v>
      </c>
      <c r="BS6" s="44">
        <f t="shared" ref="BS6:BS14" si="25">A6</f>
        <v>0</v>
      </c>
      <c r="BT6" s="44">
        <f t="shared" ref="BT6:BT14" si="26">N6</f>
        <v>0</v>
      </c>
      <c r="BU6" s="44">
        <f t="shared" ref="BU6:BU14" si="27">IF(G6="",0,IF(G6&gt;H6,3,IF(G6=H6,1,IF(G6&lt;H6,0))))</f>
        <v>0</v>
      </c>
      <c r="BV6" s="44">
        <f t="shared" ref="BV6:BV14" si="28">IF(H6="",0,IF(H6&gt;G6,3,IF(H6=G6,1,IF(H6&lt;G6,0))))</f>
        <v>0</v>
      </c>
      <c r="BW6" s="44">
        <f t="shared" ref="BW6:BW14" si="29">BU6-BS6</f>
        <v>0</v>
      </c>
      <c r="BX6" s="44">
        <f t="shared" ref="BX6:BX14" si="30">BV6-BT6</f>
        <v>0</v>
      </c>
      <c r="BY6" s="44">
        <f t="shared" ref="BY6:BY14" si="31">IF(G6="",0,1)</f>
        <v>0</v>
      </c>
      <c r="BZ6" s="44">
        <f t="shared" ref="BZ6:BZ14" si="32">IF(H6="",0,1)</f>
        <v>0</v>
      </c>
      <c r="CA6" s="44" t="b">
        <f t="shared" ref="CA6:CA14" si="33">IF(G6&lt;&gt;"",IF(G6&gt;H6,1))</f>
        <v>0</v>
      </c>
      <c r="CB6" s="44" t="b">
        <f t="shared" ref="CB6:CB14" si="34">IF(H6&lt;&gt;"",IF(H6&gt;G6,1))</f>
        <v>0</v>
      </c>
      <c r="CC6" s="44" t="b">
        <f t="shared" ref="CC6:CC14" si="35">IF(G6&lt;&gt;"",IF(G6=H6,1))</f>
        <v>0</v>
      </c>
      <c r="CD6" s="44" t="b">
        <f t="shared" ref="CD6:CD14" si="36">IF(H6&lt;&gt;"",IF(H6=G6,1))</f>
        <v>0</v>
      </c>
      <c r="CE6" s="44" t="b">
        <f t="shared" ref="CE6:CE14" si="37">IF(G6&lt;&gt;"",IF(G6&lt;H6,1))</f>
        <v>0</v>
      </c>
      <c r="CF6" s="44" t="b">
        <f t="shared" ref="CF6:CF14" si="38">IF(H6&lt;&gt;"",IF(H6&lt;G6,1))</f>
        <v>0</v>
      </c>
      <c r="CG6" s="44">
        <f t="shared" ref="CG6:CG14" si="39">G6</f>
        <v>0</v>
      </c>
      <c r="CH6" s="44">
        <f t="shared" ref="CH6:CH14" si="40">H6</f>
        <v>0</v>
      </c>
      <c r="CI6" s="44">
        <f t="shared" ref="CI6:CI14" si="41">H6</f>
        <v>0</v>
      </c>
      <c r="CJ6" s="44">
        <f t="shared" ref="CJ6:CJ14" si="42">G6</f>
        <v>0</v>
      </c>
      <c r="CK6" s="44" t="b">
        <f t="shared" ref="CK6:CK14" si="43">IF(G6&lt;&gt;"",IF(G6&gt;H6,1))</f>
        <v>0</v>
      </c>
      <c r="CL6" s="44" t="b">
        <f t="shared" ref="CL6:CL14" si="44">IF(G6&lt;&gt;"",IF(G6=H6,1))</f>
        <v>0</v>
      </c>
      <c r="CM6" s="44" t="b">
        <f t="shared" ref="CM6:CM14" si="45">IF(G6&lt;&gt;"",IF(G6&lt;H6,1))</f>
        <v>0</v>
      </c>
      <c r="CN6" s="44" t="b">
        <f t="shared" ref="CN6:CN14" si="46">IF(H6&lt;&gt;"",IF(H6&gt;G6,1))</f>
        <v>0</v>
      </c>
      <c r="CO6" s="44" t="b">
        <f t="shared" ref="CO6:CO14" si="47">IF(H6&lt;&gt;"",IF(H6=G6,1))</f>
        <v>0</v>
      </c>
      <c r="CP6" s="45" t="b">
        <f t="shared" ref="CP6:CP14" si="48">IF(H6&lt;&gt;"",IF(H6&lt;G6,1))</f>
        <v>0</v>
      </c>
      <c r="CQ6" s="44" t="str">
        <f t="shared" si="16"/>
        <v>Equipe 02</v>
      </c>
      <c r="CR6" s="44">
        <f t="shared" si="17"/>
        <v>0</v>
      </c>
      <c r="CS6" s="44">
        <f t="shared" si="18"/>
        <v>1</v>
      </c>
      <c r="CT6" s="44" t="str">
        <f t="shared" ref="CT6:CT18" si="49">AT6</f>
        <v>Equipe 02</v>
      </c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</row>
    <row r="7" spans="1:153" ht="16.5" customHeight="1" x14ac:dyDescent="0.25">
      <c r="A7" s="72"/>
      <c r="B7" s="118"/>
      <c r="C7" s="118"/>
      <c r="D7" s="118"/>
      <c r="E7" s="118"/>
      <c r="F7" s="118"/>
      <c r="G7" s="20"/>
      <c r="H7" s="20"/>
      <c r="I7" s="118"/>
      <c r="J7" s="118"/>
      <c r="K7" s="118"/>
      <c r="L7" s="118"/>
      <c r="M7" s="118"/>
      <c r="N7" s="71"/>
      <c r="O7" s="113"/>
      <c r="P7" s="114"/>
      <c r="Q7" s="114"/>
      <c r="R7" s="115"/>
      <c r="S7" s="126"/>
      <c r="T7" s="127"/>
      <c r="U7" s="24"/>
      <c r="V7" s="93" t="str">
        <f t="shared" si="0"/>
        <v>Equipe 03</v>
      </c>
      <c r="W7" s="93"/>
      <c r="X7" s="93"/>
      <c r="Y7" s="93"/>
      <c r="Z7" s="94"/>
      <c r="AA7" s="84">
        <f t="shared" si="1"/>
        <v>0</v>
      </c>
      <c r="AB7" s="85" t="str">
        <f t="shared" si="2"/>
        <v>u</v>
      </c>
      <c r="AC7" s="86">
        <f t="shared" ref="AC7:AC18" si="50">IF(CR7=CR6,CS6,CS7)</f>
        <v>1</v>
      </c>
      <c r="AD7" s="87">
        <f t="shared" si="3"/>
        <v>0</v>
      </c>
      <c r="AE7" s="88">
        <f t="shared" si="4"/>
        <v>0</v>
      </c>
      <c r="AF7" s="88">
        <f t="shared" si="5"/>
        <v>0</v>
      </c>
      <c r="AG7" s="88">
        <f t="shared" si="6"/>
        <v>0</v>
      </c>
      <c r="AH7" s="88">
        <f t="shared" si="7"/>
        <v>0</v>
      </c>
      <c r="AI7" s="88">
        <f t="shared" si="8"/>
        <v>0</v>
      </c>
      <c r="AJ7" s="88">
        <f t="shared" si="9"/>
        <v>0</v>
      </c>
      <c r="AK7" s="89">
        <f t="shared" si="10"/>
        <v>0</v>
      </c>
      <c r="AL7" s="90">
        <f t="shared" si="11"/>
        <v>0</v>
      </c>
      <c r="AM7" s="88">
        <f t="shared" si="12"/>
        <v>0</v>
      </c>
      <c r="AN7" s="91">
        <f t="shared" si="19"/>
        <v>0</v>
      </c>
      <c r="AO7" s="84">
        <f t="shared" si="13"/>
        <v>0</v>
      </c>
      <c r="AP7" s="88">
        <f t="shared" si="20"/>
        <v>0</v>
      </c>
      <c r="AQ7" s="88">
        <f t="shared" si="14"/>
        <v>0</v>
      </c>
      <c r="AR7" s="48">
        <v>3</v>
      </c>
      <c r="AS7" s="48">
        <f t="shared" si="21"/>
        <v>3</v>
      </c>
      <c r="AT7" s="155" t="str">
        <f>'J01'!AT7:AX7</f>
        <v>Equipe 03</v>
      </c>
      <c r="AU7" s="156"/>
      <c r="AV7" s="156"/>
      <c r="AW7" s="156"/>
      <c r="AX7" s="157"/>
      <c r="AY7" s="4">
        <f t="shared" si="15"/>
        <v>1</v>
      </c>
      <c r="AZ7" s="18">
        <f>'J20'!AY7-AY7</f>
        <v>0</v>
      </c>
      <c r="BA7" s="5" t="str">
        <f>IF(AY7&gt;'J20'!AY7,'J20'!$BA$20,IF(AY7='J20'!AY7,'J20'!$AZ$20,IF(AY7&lt;'J20'!AY7,'J20'!$AY$20)))</f>
        <v>u</v>
      </c>
      <c r="BB7" s="22">
        <f t="shared" si="22"/>
        <v>3</v>
      </c>
      <c r="BC7" s="18">
        <f>SUMPRODUCT(($B$5:$F$14=AT7)*($BW$5:$BW$14))+SUMPRODUCT(($I$5:$M$14=AT7)*($BX$5:$BX$14))+'J20'!BC7</f>
        <v>0</v>
      </c>
      <c r="BD7" s="18">
        <f>SUMPRODUCT(($B$5:$F$14=AT7)*($BY$5:$BY$14))+SUMPRODUCT(($I$5:$M$14=AT7)*($BZ$5:$BZ$14))+'J20'!BD7</f>
        <v>0</v>
      </c>
      <c r="BE7" s="18">
        <f>SUMPRODUCT(($B$5:$F$14=AT7)*($CA$5:$CA$14))+SUMPRODUCT(($I$5:$M$14=AT7)*($CB$5:$CB$14))+'J20'!BE7</f>
        <v>0</v>
      </c>
      <c r="BF7" s="18">
        <f>SUMPRODUCT(($B$5:$F$14=AT7)*($CC$5:$CC$14))+SUMPRODUCT(($I$5:$M$14=AT7)*($CD$5:$CD$14))+'J20'!BF7</f>
        <v>0</v>
      </c>
      <c r="BG7" s="18">
        <f>SUMPRODUCT(($B$5:$F$14=AT7)*($CE$5:$CE$14))+SUMPRODUCT(($I$5:$M$14=AT7)*($CF$5:$CF$14))+'J20'!BG7</f>
        <v>0</v>
      </c>
      <c r="BH7" s="18">
        <f>SUMPRODUCT(($B$5:$F$14=AT7)*($CG$5:$CG$14))+SUMPRODUCT(($I$5:$M$14=AT7)*($CH$5:$CH$14))+'J20'!BH7</f>
        <v>0</v>
      </c>
      <c r="BI7" s="18">
        <f>SUMPRODUCT(($B$5:$F$14=AT7)*($CI$5:$CI$14))+SUMPRODUCT(($I$5:$M$14=AT7)*($CJ$5:$CJ$14))+'J20'!BI7</f>
        <v>0</v>
      </c>
      <c r="BJ7" s="6">
        <f t="shared" si="23"/>
        <v>0</v>
      </c>
      <c r="BK7" s="18">
        <f>SUMPRODUCT(($B$5:$F$14=AT7)*($CK$5:$CK$14))+'J20'!BK7</f>
        <v>0</v>
      </c>
      <c r="BL7" s="18">
        <f>SUMPRODUCT(($B$5:$F$14=AT7)*($CL$5:$CL$14))+'J20'!BL7</f>
        <v>0</v>
      </c>
      <c r="BM7" s="18">
        <f>SUMPRODUCT(($B$5:$F$14=AT7)*($CM$5:$CM$14))+'J20'!BM7</f>
        <v>0</v>
      </c>
      <c r="BN7" s="18">
        <f>SUMPRODUCT(($I$5:$M$14=AT7)*($CN$5:$CN$14))+'J20'!BN7</f>
        <v>0</v>
      </c>
      <c r="BO7" s="18">
        <f>SUMPRODUCT(($I$5:$M$14=AT7)*($CO$5:$CO$14))+'J20'!BO7</f>
        <v>0</v>
      </c>
      <c r="BP7" s="46">
        <f>SUMPRODUCT(($I$5:$M$14=AT7)*($CP$5:$CP$14))+'J20'!BP7</f>
        <v>0</v>
      </c>
      <c r="BQ7" s="44">
        <f t="shared" si="24"/>
        <v>0</v>
      </c>
      <c r="BR7" s="64">
        <f>BQ7+0.0000012</f>
        <v>1.1999999999999999E-6</v>
      </c>
      <c r="BS7" s="44">
        <f t="shared" si="25"/>
        <v>0</v>
      </c>
      <c r="BT7" s="44">
        <f t="shared" si="26"/>
        <v>0</v>
      </c>
      <c r="BU7" s="44">
        <f t="shared" si="27"/>
        <v>0</v>
      </c>
      <c r="BV7" s="44">
        <f t="shared" si="28"/>
        <v>0</v>
      </c>
      <c r="BW7" s="44">
        <f t="shared" si="29"/>
        <v>0</v>
      </c>
      <c r="BX7" s="44">
        <f t="shared" si="30"/>
        <v>0</v>
      </c>
      <c r="BY7" s="44">
        <f t="shared" si="31"/>
        <v>0</v>
      </c>
      <c r="BZ7" s="44">
        <f t="shared" si="32"/>
        <v>0</v>
      </c>
      <c r="CA7" s="44" t="b">
        <f t="shared" si="33"/>
        <v>0</v>
      </c>
      <c r="CB7" s="44" t="b">
        <f t="shared" si="34"/>
        <v>0</v>
      </c>
      <c r="CC7" s="44" t="b">
        <f t="shared" si="35"/>
        <v>0</v>
      </c>
      <c r="CD7" s="44" t="b">
        <f t="shared" si="36"/>
        <v>0</v>
      </c>
      <c r="CE7" s="44" t="b">
        <f t="shared" si="37"/>
        <v>0</v>
      </c>
      <c r="CF7" s="44" t="b">
        <f t="shared" si="38"/>
        <v>0</v>
      </c>
      <c r="CG7" s="44">
        <f t="shared" si="39"/>
        <v>0</v>
      </c>
      <c r="CH7" s="44">
        <f t="shared" si="40"/>
        <v>0</v>
      </c>
      <c r="CI7" s="44">
        <f t="shared" si="41"/>
        <v>0</v>
      </c>
      <c r="CJ7" s="44">
        <f t="shared" si="42"/>
        <v>0</v>
      </c>
      <c r="CK7" s="44" t="b">
        <f t="shared" si="43"/>
        <v>0</v>
      </c>
      <c r="CL7" s="44" t="b">
        <f t="shared" si="44"/>
        <v>0</v>
      </c>
      <c r="CM7" s="44" t="b">
        <f t="shared" si="45"/>
        <v>0</v>
      </c>
      <c r="CN7" s="44" t="b">
        <f t="shared" si="46"/>
        <v>0</v>
      </c>
      <c r="CO7" s="44" t="b">
        <f t="shared" si="47"/>
        <v>0</v>
      </c>
      <c r="CP7" s="45" t="b">
        <f t="shared" si="48"/>
        <v>0</v>
      </c>
      <c r="CQ7" s="44" t="str">
        <f t="shared" si="16"/>
        <v>Equipe 03</v>
      </c>
      <c r="CR7" s="44">
        <f t="shared" si="17"/>
        <v>0</v>
      </c>
      <c r="CS7" s="44">
        <f t="shared" si="18"/>
        <v>1</v>
      </c>
      <c r="CT7" s="44" t="str">
        <f t="shared" si="49"/>
        <v>Equipe 03</v>
      </c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</row>
    <row r="8" spans="1:153" ht="16.5" customHeight="1" x14ac:dyDescent="0.25">
      <c r="A8" s="72"/>
      <c r="B8" s="118"/>
      <c r="C8" s="118"/>
      <c r="D8" s="118"/>
      <c r="E8" s="118"/>
      <c r="F8" s="118"/>
      <c r="G8" s="20"/>
      <c r="H8" s="20"/>
      <c r="I8" s="118"/>
      <c r="J8" s="118"/>
      <c r="K8" s="118"/>
      <c r="L8" s="118"/>
      <c r="M8" s="118"/>
      <c r="N8" s="71"/>
      <c r="O8" s="113"/>
      <c r="P8" s="114"/>
      <c r="Q8" s="114"/>
      <c r="R8" s="115"/>
      <c r="S8" s="126"/>
      <c r="T8" s="127"/>
      <c r="U8" s="24"/>
      <c r="V8" s="93" t="str">
        <f t="shared" si="0"/>
        <v>Equipe 04</v>
      </c>
      <c r="W8" s="93"/>
      <c r="X8" s="93"/>
      <c r="Y8" s="93"/>
      <c r="Z8" s="94"/>
      <c r="AA8" s="84">
        <f t="shared" si="1"/>
        <v>0</v>
      </c>
      <c r="AB8" s="85" t="str">
        <f t="shared" si="2"/>
        <v>u</v>
      </c>
      <c r="AC8" s="86">
        <f t="shared" si="50"/>
        <v>1</v>
      </c>
      <c r="AD8" s="87">
        <f t="shared" si="3"/>
        <v>0</v>
      </c>
      <c r="AE8" s="88">
        <f t="shared" si="4"/>
        <v>0</v>
      </c>
      <c r="AF8" s="88">
        <f t="shared" si="5"/>
        <v>0</v>
      </c>
      <c r="AG8" s="88">
        <f t="shared" si="6"/>
        <v>0</v>
      </c>
      <c r="AH8" s="88">
        <f t="shared" si="7"/>
        <v>0</v>
      </c>
      <c r="AI8" s="88">
        <f t="shared" si="8"/>
        <v>0</v>
      </c>
      <c r="AJ8" s="88">
        <f t="shared" si="9"/>
        <v>0</v>
      </c>
      <c r="AK8" s="89">
        <f t="shared" si="10"/>
        <v>0</v>
      </c>
      <c r="AL8" s="90">
        <f t="shared" si="11"/>
        <v>0</v>
      </c>
      <c r="AM8" s="88">
        <f t="shared" si="12"/>
        <v>0</v>
      </c>
      <c r="AN8" s="91">
        <f t="shared" si="19"/>
        <v>0</v>
      </c>
      <c r="AO8" s="84">
        <f t="shared" si="13"/>
        <v>0</v>
      </c>
      <c r="AP8" s="88">
        <f t="shared" si="20"/>
        <v>0</v>
      </c>
      <c r="AQ8" s="88">
        <f t="shared" si="14"/>
        <v>0</v>
      </c>
      <c r="AR8" s="48">
        <v>4</v>
      </c>
      <c r="AS8" s="48">
        <f t="shared" si="21"/>
        <v>4</v>
      </c>
      <c r="AT8" s="155" t="str">
        <f>'J01'!AT8:AX8</f>
        <v>Equipe 04</v>
      </c>
      <c r="AU8" s="156"/>
      <c r="AV8" s="156"/>
      <c r="AW8" s="156"/>
      <c r="AX8" s="157"/>
      <c r="AY8" s="4">
        <f t="shared" si="15"/>
        <v>1</v>
      </c>
      <c r="AZ8" s="18">
        <f>'J20'!AY8-AY8</f>
        <v>0</v>
      </c>
      <c r="BA8" s="5" t="str">
        <f>IF(AY8&gt;'J20'!AY8,'J20'!$BA$20,IF(AY8='J20'!AY8,'J20'!$AZ$20,IF(AY8&lt;'J20'!AY8,'J20'!$AY$20)))</f>
        <v>u</v>
      </c>
      <c r="BB8" s="22">
        <f t="shared" si="22"/>
        <v>4</v>
      </c>
      <c r="BC8" s="18">
        <f>SUMPRODUCT(($B$5:$F$14=AT8)*($BW$5:$BW$14))+SUMPRODUCT(($I$5:$M$14=AT8)*($BX$5:$BX$14))+'J20'!BC8</f>
        <v>0</v>
      </c>
      <c r="BD8" s="18">
        <f>SUMPRODUCT(($B$5:$F$14=AT8)*($BY$5:$BY$14))+SUMPRODUCT(($I$5:$M$14=AT8)*($BZ$5:$BZ$14))+'J20'!BD8</f>
        <v>0</v>
      </c>
      <c r="BE8" s="18">
        <f>SUMPRODUCT(($B$5:$F$14=AT8)*($CA$5:$CA$14))+SUMPRODUCT(($I$5:$M$14=AT8)*($CB$5:$CB$14))+'J20'!BE8</f>
        <v>0</v>
      </c>
      <c r="BF8" s="18">
        <f>SUMPRODUCT(($B$5:$F$14=AT8)*($CC$5:$CC$14))+SUMPRODUCT(($I$5:$M$14=AT8)*($CD$5:$CD$14))+'J20'!BF8</f>
        <v>0</v>
      </c>
      <c r="BG8" s="18">
        <f>SUMPRODUCT(($B$5:$F$14=AT8)*($CE$5:$CE$14))+SUMPRODUCT(($I$5:$M$14=AT8)*($CF$5:$CF$14))+'J20'!BG8</f>
        <v>0</v>
      </c>
      <c r="BH8" s="18">
        <f>SUMPRODUCT(($B$5:$F$14=AT8)*($CG$5:$CG$14))+SUMPRODUCT(($I$5:$M$14=AT8)*($CH$5:$CH$14))+'J20'!BH8</f>
        <v>0</v>
      </c>
      <c r="BI8" s="18">
        <f>SUMPRODUCT(($B$5:$F$14=AT8)*($CI$5:$CI$14))+SUMPRODUCT(($I$5:$M$14=AT8)*($CJ$5:$CJ$14))+'J20'!BI8</f>
        <v>0</v>
      </c>
      <c r="BJ8" s="6">
        <f t="shared" si="23"/>
        <v>0</v>
      </c>
      <c r="BK8" s="18">
        <f>SUMPRODUCT(($B$5:$F$14=AT8)*($CK$5:$CK$14))+'J20'!BK8</f>
        <v>0</v>
      </c>
      <c r="BL8" s="18">
        <f>SUMPRODUCT(($B$5:$F$14=AT8)*($CL$5:$CL$14))+'J20'!BL8</f>
        <v>0</v>
      </c>
      <c r="BM8" s="18">
        <f>SUMPRODUCT(($B$5:$F$14=AT8)*($CM$5:$CM$14))+'J20'!BM8</f>
        <v>0</v>
      </c>
      <c r="BN8" s="18">
        <f>SUMPRODUCT(($I$5:$M$14=AT8)*($CN$5:$CN$14))+'J20'!BN8</f>
        <v>0</v>
      </c>
      <c r="BO8" s="18">
        <f>SUMPRODUCT(($I$5:$M$14=AT8)*($CO$5:$CO$14))+'J20'!BO8</f>
        <v>0</v>
      </c>
      <c r="BP8" s="46">
        <f>SUMPRODUCT(($I$5:$M$14=AT8)*($CP$5:$CP$14))+'J20'!BP8</f>
        <v>0</v>
      </c>
      <c r="BQ8" s="44">
        <f t="shared" si="24"/>
        <v>0</v>
      </c>
      <c r="BR8" s="64">
        <f>BQ8+0.0000011</f>
        <v>1.1000000000000001E-6</v>
      </c>
      <c r="BS8" s="44">
        <f t="shared" si="25"/>
        <v>0</v>
      </c>
      <c r="BT8" s="44">
        <f t="shared" si="26"/>
        <v>0</v>
      </c>
      <c r="BU8" s="44">
        <f t="shared" si="27"/>
        <v>0</v>
      </c>
      <c r="BV8" s="44">
        <f t="shared" si="28"/>
        <v>0</v>
      </c>
      <c r="BW8" s="44">
        <f t="shared" si="29"/>
        <v>0</v>
      </c>
      <c r="BX8" s="44">
        <f t="shared" si="30"/>
        <v>0</v>
      </c>
      <c r="BY8" s="44">
        <f t="shared" si="31"/>
        <v>0</v>
      </c>
      <c r="BZ8" s="44">
        <f t="shared" si="32"/>
        <v>0</v>
      </c>
      <c r="CA8" s="44" t="b">
        <f t="shared" si="33"/>
        <v>0</v>
      </c>
      <c r="CB8" s="44" t="b">
        <f t="shared" si="34"/>
        <v>0</v>
      </c>
      <c r="CC8" s="44" t="b">
        <f t="shared" si="35"/>
        <v>0</v>
      </c>
      <c r="CD8" s="44" t="b">
        <f t="shared" si="36"/>
        <v>0</v>
      </c>
      <c r="CE8" s="44" t="b">
        <f t="shared" si="37"/>
        <v>0</v>
      </c>
      <c r="CF8" s="44" t="b">
        <f t="shared" si="38"/>
        <v>0</v>
      </c>
      <c r="CG8" s="44">
        <f t="shared" si="39"/>
        <v>0</v>
      </c>
      <c r="CH8" s="44">
        <f t="shared" si="40"/>
        <v>0</v>
      </c>
      <c r="CI8" s="44">
        <f t="shared" si="41"/>
        <v>0</v>
      </c>
      <c r="CJ8" s="44">
        <f t="shared" si="42"/>
        <v>0</v>
      </c>
      <c r="CK8" s="44" t="b">
        <f t="shared" si="43"/>
        <v>0</v>
      </c>
      <c r="CL8" s="44" t="b">
        <f t="shared" si="44"/>
        <v>0</v>
      </c>
      <c r="CM8" s="44" t="b">
        <f t="shared" si="45"/>
        <v>0</v>
      </c>
      <c r="CN8" s="44" t="b">
        <f t="shared" si="46"/>
        <v>0</v>
      </c>
      <c r="CO8" s="44" t="b">
        <f t="shared" si="47"/>
        <v>0</v>
      </c>
      <c r="CP8" s="45" t="b">
        <f t="shared" si="48"/>
        <v>0</v>
      </c>
      <c r="CQ8" s="44" t="str">
        <f t="shared" si="16"/>
        <v>Equipe 04</v>
      </c>
      <c r="CR8" s="44">
        <f t="shared" si="17"/>
        <v>0</v>
      </c>
      <c r="CS8" s="44">
        <f t="shared" si="18"/>
        <v>1</v>
      </c>
      <c r="CT8" s="44" t="str">
        <f t="shared" si="49"/>
        <v>Equipe 04</v>
      </c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</row>
    <row r="9" spans="1:153" ht="16.5" customHeight="1" x14ac:dyDescent="0.25">
      <c r="A9" s="72"/>
      <c r="B9" s="118"/>
      <c r="C9" s="118"/>
      <c r="D9" s="118"/>
      <c r="E9" s="118"/>
      <c r="F9" s="118"/>
      <c r="G9" s="20"/>
      <c r="H9" s="20"/>
      <c r="I9" s="118"/>
      <c r="J9" s="118"/>
      <c r="K9" s="118"/>
      <c r="L9" s="118"/>
      <c r="M9" s="118"/>
      <c r="N9" s="71"/>
      <c r="O9" s="113"/>
      <c r="P9" s="114"/>
      <c r="Q9" s="114"/>
      <c r="R9" s="115"/>
      <c r="S9" s="126"/>
      <c r="T9" s="127"/>
      <c r="U9" s="24"/>
      <c r="V9" s="93" t="str">
        <f t="shared" si="0"/>
        <v>Equipe 05</v>
      </c>
      <c r="W9" s="93"/>
      <c r="X9" s="93"/>
      <c r="Y9" s="93"/>
      <c r="Z9" s="94"/>
      <c r="AA9" s="84">
        <f t="shared" si="1"/>
        <v>0</v>
      </c>
      <c r="AB9" s="85" t="str">
        <f t="shared" si="2"/>
        <v>u</v>
      </c>
      <c r="AC9" s="86">
        <f t="shared" si="50"/>
        <v>1</v>
      </c>
      <c r="AD9" s="87">
        <f t="shared" si="3"/>
        <v>0</v>
      </c>
      <c r="AE9" s="88">
        <f t="shared" si="4"/>
        <v>0</v>
      </c>
      <c r="AF9" s="88">
        <f t="shared" si="5"/>
        <v>0</v>
      </c>
      <c r="AG9" s="88">
        <f t="shared" si="6"/>
        <v>0</v>
      </c>
      <c r="AH9" s="88">
        <f t="shared" si="7"/>
        <v>0</v>
      </c>
      <c r="AI9" s="88">
        <f t="shared" si="8"/>
        <v>0</v>
      </c>
      <c r="AJ9" s="88">
        <f t="shared" si="9"/>
        <v>0</v>
      </c>
      <c r="AK9" s="89">
        <f t="shared" si="10"/>
        <v>0</v>
      </c>
      <c r="AL9" s="90">
        <f t="shared" si="11"/>
        <v>0</v>
      </c>
      <c r="AM9" s="88">
        <f t="shared" si="12"/>
        <v>0</v>
      </c>
      <c r="AN9" s="91">
        <f t="shared" si="19"/>
        <v>0</v>
      </c>
      <c r="AO9" s="84">
        <f t="shared" si="13"/>
        <v>0</v>
      </c>
      <c r="AP9" s="88">
        <f t="shared" si="20"/>
        <v>0</v>
      </c>
      <c r="AQ9" s="88">
        <f t="shared" si="14"/>
        <v>0</v>
      </c>
      <c r="AR9" s="48">
        <v>5</v>
      </c>
      <c r="AS9" s="48">
        <f t="shared" si="21"/>
        <v>5</v>
      </c>
      <c r="AT9" s="155" t="str">
        <f>'J01'!AT9:AX9</f>
        <v>Equipe 05</v>
      </c>
      <c r="AU9" s="156"/>
      <c r="AV9" s="156"/>
      <c r="AW9" s="156"/>
      <c r="AX9" s="157"/>
      <c r="AY9" s="4">
        <f t="shared" si="15"/>
        <v>1</v>
      </c>
      <c r="AZ9" s="18">
        <f>'J20'!AY9-AY9</f>
        <v>0</v>
      </c>
      <c r="BA9" s="5" t="str">
        <f>IF(AY9&gt;'J20'!AY9,'J20'!$BA$20,IF(AY9='J20'!AY9,'J20'!$AZ$20,IF(AY9&lt;'J20'!AY9,'J20'!$AY$20)))</f>
        <v>u</v>
      </c>
      <c r="BB9" s="22">
        <f t="shared" si="22"/>
        <v>5</v>
      </c>
      <c r="BC9" s="18">
        <f>SUMPRODUCT(($B$5:$F$14=AT9)*($BW$5:$BW$14))+SUMPRODUCT(($I$5:$M$14=AT9)*($BX$5:$BX$14))+'J20'!BC9</f>
        <v>0</v>
      </c>
      <c r="BD9" s="18">
        <f>SUMPRODUCT(($B$5:$F$14=AT9)*($BY$5:$BY$14))+SUMPRODUCT(($I$5:$M$14=AT9)*($BZ$5:$BZ$14))+'J20'!BD9</f>
        <v>0</v>
      </c>
      <c r="BE9" s="18">
        <f>SUMPRODUCT(($B$5:$F$14=AT9)*($CA$5:$CA$14))+SUMPRODUCT(($I$5:$M$14=AT9)*($CB$5:$CB$14))+'J20'!BE9</f>
        <v>0</v>
      </c>
      <c r="BF9" s="18">
        <f>SUMPRODUCT(($B$5:$F$14=AT9)*($CC$5:$CC$14))+SUMPRODUCT(($I$5:$M$14=AT9)*($CD$5:$CD$14))+'J20'!BF9</f>
        <v>0</v>
      </c>
      <c r="BG9" s="18">
        <f>SUMPRODUCT(($B$5:$F$14=AT9)*($CE$5:$CE$14))+SUMPRODUCT(($I$5:$M$14=AT9)*($CF$5:$CF$14))+'J20'!BG9</f>
        <v>0</v>
      </c>
      <c r="BH9" s="18">
        <f>SUMPRODUCT(($B$5:$F$14=AT9)*($CG$5:$CG$14))+SUMPRODUCT(($I$5:$M$14=AT9)*($CH$5:$CH$14))+'J20'!BH9</f>
        <v>0</v>
      </c>
      <c r="BI9" s="18">
        <f>SUMPRODUCT(($B$5:$F$14=AT9)*($CI$5:$CI$14))+SUMPRODUCT(($I$5:$M$14=AT9)*($CJ$5:$CJ$14))+'J20'!BI9</f>
        <v>0</v>
      </c>
      <c r="BJ9" s="6">
        <f t="shared" si="23"/>
        <v>0</v>
      </c>
      <c r="BK9" s="18">
        <f>SUMPRODUCT(($B$5:$F$14=AT9)*($CK$5:$CK$14))+'J20'!BK9</f>
        <v>0</v>
      </c>
      <c r="BL9" s="18">
        <f>SUMPRODUCT(($B$5:$F$14=AT9)*($CL$5:$CL$14))+'J20'!BL9</f>
        <v>0</v>
      </c>
      <c r="BM9" s="18">
        <f>SUMPRODUCT(($B$5:$F$14=AT9)*($CM$5:$CM$14))+'J20'!BM9</f>
        <v>0</v>
      </c>
      <c r="BN9" s="18">
        <f>SUMPRODUCT(($I$5:$M$14=AT9)*($CN$5:$CN$14))+'J20'!BN9</f>
        <v>0</v>
      </c>
      <c r="BO9" s="18">
        <f>SUMPRODUCT(($I$5:$M$14=AT9)*($CO$5:$CO$14))+'J20'!BO9</f>
        <v>0</v>
      </c>
      <c r="BP9" s="46">
        <f>SUMPRODUCT(($I$5:$M$14=AT9)*($CP$5:$CP$14))+'J20'!BP9</f>
        <v>0</v>
      </c>
      <c r="BQ9" s="44">
        <f t="shared" si="24"/>
        <v>0</v>
      </c>
      <c r="BR9" s="64">
        <f>BQ9+0.000001</f>
        <v>9.9999999999999995E-7</v>
      </c>
      <c r="BS9" s="44">
        <f t="shared" si="25"/>
        <v>0</v>
      </c>
      <c r="BT9" s="44">
        <f t="shared" si="26"/>
        <v>0</v>
      </c>
      <c r="BU9" s="44">
        <f t="shared" si="27"/>
        <v>0</v>
      </c>
      <c r="BV9" s="44">
        <f t="shared" si="28"/>
        <v>0</v>
      </c>
      <c r="BW9" s="44">
        <f t="shared" si="29"/>
        <v>0</v>
      </c>
      <c r="BX9" s="44">
        <f t="shared" si="30"/>
        <v>0</v>
      </c>
      <c r="BY9" s="44">
        <f t="shared" si="31"/>
        <v>0</v>
      </c>
      <c r="BZ9" s="44">
        <f t="shared" si="32"/>
        <v>0</v>
      </c>
      <c r="CA9" s="44" t="b">
        <f t="shared" si="33"/>
        <v>0</v>
      </c>
      <c r="CB9" s="44" t="b">
        <f t="shared" si="34"/>
        <v>0</v>
      </c>
      <c r="CC9" s="44" t="b">
        <f t="shared" si="35"/>
        <v>0</v>
      </c>
      <c r="CD9" s="44" t="b">
        <f t="shared" si="36"/>
        <v>0</v>
      </c>
      <c r="CE9" s="44" t="b">
        <f t="shared" si="37"/>
        <v>0</v>
      </c>
      <c r="CF9" s="44" t="b">
        <f t="shared" si="38"/>
        <v>0</v>
      </c>
      <c r="CG9" s="44">
        <f t="shared" si="39"/>
        <v>0</v>
      </c>
      <c r="CH9" s="44">
        <f t="shared" si="40"/>
        <v>0</v>
      </c>
      <c r="CI9" s="44">
        <f t="shared" si="41"/>
        <v>0</v>
      </c>
      <c r="CJ9" s="44">
        <f t="shared" si="42"/>
        <v>0</v>
      </c>
      <c r="CK9" s="44" t="b">
        <f t="shared" si="43"/>
        <v>0</v>
      </c>
      <c r="CL9" s="44" t="b">
        <f t="shared" si="44"/>
        <v>0</v>
      </c>
      <c r="CM9" s="44" t="b">
        <f t="shared" si="45"/>
        <v>0</v>
      </c>
      <c r="CN9" s="44" t="b">
        <f t="shared" si="46"/>
        <v>0</v>
      </c>
      <c r="CO9" s="44" t="b">
        <f t="shared" si="47"/>
        <v>0</v>
      </c>
      <c r="CP9" s="45" t="b">
        <f t="shared" si="48"/>
        <v>0</v>
      </c>
      <c r="CQ9" s="44" t="str">
        <f t="shared" si="16"/>
        <v>Equipe 05</v>
      </c>
      <c r="CR9" s="44">
        <f t="shared" si="17"/>
        <v>0</v>
      </c>
      <c r="CS9" s="44">
        <f t="shared" si="18"/>
        <v>1</v>
      </c>
      <c r="CT9" s="44" t="str">
        <f t="shared" si="49"/>
        <v>Equipe 05</v>
      </c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</row>
    <row r="10" spans="1:153" ht="16.5" customHeight="1" x14ac:dyDescent="0.25">
      <c r="A10" s="72"/>
      <c r="B10" s="118"/>
      <c r="C10" s="118"/>
      <c r="D10" s="118"/>
      <c r="E10" s="118"/>
      <c r="F10" s="118"/>
      <c r="G10" s="20"/>
      <c r="H10" s="20"/>
      <c r="I10" s="118"/>
      <c r="J10" s="118"/>
      <c r="K10" s="118"/>
      <c r="L10" s="118"/>
      <c r="M10" s="118"/>
      <c r="N10" s="71"/>
      <c r="O10" s="113"/>
      <c r="P10" s="114"/>
      <c r="Q10" s="114"/>
      <c r="R10" s="115"/>
      <c r="S10" s="126"/>
      <c r="T10" s="127"/>
      <c r="U10" s="24"/>
      <c r="V10" s="93" t="str">
        <f t="shared" si="0"/>
        <v>Equipe 06</v>
      </c>
      <c r="W10" s="93"/>
      <c r="X10" s="93"/>
      <c r="Y10" s="93"/>
      <c r="Z10" s="94"/>
      <c r="AA10" s="84">
        <f t="shared" si="1"/>
        <v>0</v>
      </c>
      <c r="AB10" s="85" t="str">
        <f t="shared" si="2"/>
        <v>u</v>
      </c>
      <c r="AC10" s="86">
        <f t="shared" si="50"/>
        <v>1</v>
      </c>
      <c r="AD10" s="87">
        <f t="shared" si="3"/>
        <v>0</v>
      </c>
      <c r="AE10" s="88">
        <f t="shared" si="4"/>
        <v>0</v>
      </c>
      <c r="AF10" s="88">
        <f t="shared" si="5"/>
        <v>0</v>
      </c>
      <c r="AG10" s="88">
        <f t="shared" si="6"/>
        <v>0</v>
      </c>
      <c r="AH10" s="88">
        <f t="shared" si="7"/>
        <v>0</v>
      </c>
      <c r="AI10" s="88">
        <f t="shared" si="8"/>
        <v>0</v>
      </c>
      <c r="AJ10" s="88">
        <f t="shared" si="9"/>
        <v>0</v>
      </c>
      <c r="AK10" s="89">
        <f t="shared" si="10"/>
        <v>0</v>
      </c>
      <c r="AL10" s="90">
        <f t="shared" si="11"/>
        <v>0</v>
      </c>
      <c r="AM10" s="88">
        <f t="shared" si="12"/>
        <v>0</v>
      </c>
      <c r="AN10" s="91">
        <f t="shared" si="19"/>
        <v>0</v>
      </c>
      <c r="AO10" s="84">
        <f t="shared" si="13"/>
        <v>0</v>
      </c>
      <c r="AP10" s="88">
        <f t="shared" si="20"/>
        <v>0</v>
      </c>
      <c r="AQ10" s="88">
        <f t="shared" si="14"/>
        <v>0</v>
      </c>
      <c r="AR10" s="48">
        <v>6</v>
      </c>
      <c r="AS10" s="48">
        <f t="shared" si="21"/>
        <v>6</v>
      </c>
      <c r="AT10" s="155" t="str">
        <f>'J01'!AT10:AX10</f>
        <v>Equipe 06</v>
      </c>
      <c r="AU10" s="156"/>
      <c r="AV10" s="156"/>
      <c r="AW10" s="156"/>
      <c r="AX10" s="157"/>
      <c r="AY10" s="4">
        <f t="shared" si="15"/>
        <v>1</v>
      </c>
      <c r="AZ10" s="18">
        <f>'J20'!AY10-AY10</f>
        <v>0</v>
      </c>
      <c r="BA10" s="5" t="str">
        <f>IF(AY10&gt;'J20'!AY10,'J20'!$BA$20,IF(AY10='J20'!AY10,'J20'!$AZ$20,IF(AY10&lt;'J20'!AY10,'J20'!$AY$20)))</f>
        <v>u</v>
      </c>
      <c r="BB10" s="22">
        <f t="shared" si="22"/>
        <v>6</v>
      </c>
      <c r="BC10" s="18">
        <f>SUMPRODUCT(($B$5:$F$14=AT10)*($BW$5:$BW$14))+SUMPRODUCT(($I$5:$M$14=AT10)*($BX$5:$BX$14))+'J20'!BC10</f>
        <v>0</v>
      </c>
      <c r="BD10" s="18">
        <f>SUMPRODUCT(($B$5:$F$14=AT10)*($BY$5:$BY$14))+SUMPRODUCT(($I$5:$M$14=AT10)*($BZ$5:$BZ$14))+'J20'!BD10</f>
        <v>0</v>
      </c>
      <c r="BE10" s="18">
        <f>SUMPRODUCT(($B$5:$F$14=AT10)*($CA$5:$CA$14))+SUMPRODUCT(($I$5:$M$14=AT10)*($CB$5:$CB$14))+'J20'!BE10</f>
        <v>0</v>
      </c>
      <c r="BF10" s="18">
        <f>SUMPRODUCT(($B$5:$F$14=AT10)*($CC$5:$CC$14))+SUMPRODUCT(($I$5:$M$14=AT10)*($CD$5:$CD$14))+'J20'!BF10</f>
        <v>0</v>
      </c>
      <c r="BG10" s="18">
        <f>SUMPRODUCT(($B$5:$F$14=AT10)*($CE$5:$CE$14))+SUMPRODUCT(($I$5:$M$14=AT10)*($CF$5:$CF$14))+'J20'!BG10</f>
        <v>0</v>
      </c>
      <c r="BH10" s="18">
        <f>SUMPRODUCT(($B$5:$F$14=AT10)*($CG$5:$CG$14))+SUMPRODUCT(($I$5:$M$14=AT10)*($CH$5:$CH$14))+'J20'!BH10</f>
        <v>0</v>
      </c>
      <c r="BI10" s="18">
        <f>SUMPRODUCT(($B$5:$F$14=AT10)*($CI$5:$CI$14))+SUMPRODUCT(($I$5:$M$14=AT10)*($CJ$5:$CJ$14))+'J20'!BI10</f>
        <v>0</v>
      </c>
      <c r="BJ10" s="6">
        <f t="shared" si="23"/>
        <v>0</v>
      </c>
      <c r="BK10" s="18">
        <f>SUMPRODUCT(($B$5:$F$14=AT10)*($CK$5:$CK$14))+'J20'!BK10</f>
        <v>0</v>
      </c>
      <c r="BL10" s="18">
        <f>SUMPRODUCT(($B$5:$F$14=AT10)*($CL$5:$CL$14))+'J20'!BL10</f>
        <v>0</v>
      </c>
      <c r="BM10" s="18">
        <f>SUMPRODUCT(($B$5:$F$14=AT10)*($CM$5:$CM$14))+'J20'!BM10</f>
        <v>0</v>
      </c>
      <c r="BN10" s="18">
        <f>SUMPRODUCT(($I$5:$M$14=AT10)*($CN$5:$CN$14))+'J20'!BN10</f>
        <v>0</v>
      </c>
      <c r="BO10" s="18">
        <f>SUMPRODUCT(($I$5:$M$14=AT10)*($CO$5:$CO$14))+'J20'!BO10</f>
        <v>0</v>
      </c>
      <c r="BP10" s="46">
        <f>SUMPRODUCT(($I$5:$M$14=AT10)*($CP$5:$CP$14))+'J20'!BP10</f>
        <v>0</v>
      </c>
      <c r="BQ10" s="44">
        <f t="shared" si="24"/>
        <v>0</v>
      </c>
      <c r="BR10" s="64">
        <f>BQ10+0.0000009</f>
        <v>8.9999999999999996E-7</v>
      </c>
      <c r="BS10" s="44">
        <f t="shared" si="25"/>
        <v>0</v>
      </c>
      <c r="BT10" s="44">
        <f t="shared" si="26"/>
        <v>0</v>
      </c>
      <c r="BU10" s="44">
        <f t="shared" si="27"/>
        <v>0</v>
      </c>
      <c r="BV10" s="44">
        <f t="shared" si="28"/>
        <v>0</v>
      </c>
      <c r="BW10" s="44">
        <f t="shared" si="29"/>
        <v>0</v>
      </c>
      <c r="BX10" s="44">
        <f t="shared" si="30"/>
        <v>0</v>
      </c>
      <c r="BY10" s="44">
        <f t="shared" si="31"/>
        <v>0</v>
      </c>
      <c r="BZ10" s="44">
        <f t="shared" si="32"/>
        <v>0</v>
      </c>
      <c r="CA10" s="44" t="b">
        <f t="shared" si="33"/>
        <v>0</v>
      </c>
      <c r="CB10" s="44" t="b">
        <f t="shared" si="34"/>
        <v>0</v>
      </c>
      <c r="CC10" s="44" t="b">
        <f t="shared" si="35"/>
        <v>0</v>
      </c>
      <c r="CD10" s="44" t="b">
        <f t="shared" si="36"/>
        <v>0</v>
      </c>
      <c r="CE10" s="44" t="b">
        <f t="shared" si="37"/>
        <v>0</v>
      </c>
      <c r="CF10" s="44" t="b">
        <f t="shared" si="38"/>
        <v>0</v>
      </c>
      <c r="CG10" s="44">
        <f t="shared" si="39"/>
        <v>0</v>
      </c>
      <c r="CH10" s="44">
        <f t="shared" si="40"/>
        <v>0</v>
      </c>
      <c r="CI10" s="44">
        <f t="shared" si="41"/>
        <v>0</v>
      </c>
      <c r="CJ10" s="44">
        <f t="shared" si="42"/>
        <v>0</v>
      </c>
      <c r="CK10" s="44" t="b">
        <f t="shared" si="43"/>
        <v>0</v>
      </c>
      <c r="CL10" s="44" t="b">
        <f t="shared" si="44"/>
        <v>0</v>
      </c>
      <c r="CM10" s="44" t="b">
        <f t="shared" si="45"/>
        <v>0</v>
      </c>
      <c r="CN10" s="44" t="b">
        <f t="shared" si="46"/>
        <v>0</v>
      </c>
      <c r="CO10" s="44" t="b">
        <f t="shared" si="47"/>
        <v>0</v>
      </c>
      <c r="CP10" s="45" t="b">
        <f t="shared" si="48"/>
        <v>0</v>
      </c>
      <c r="CQ10" s="44" t="str">
        <f t="shared" si="16"/>
        <v>Equipe 06</v>
      </c>
      <c r="CR10" s="44">
        <f t="shared" si="17"/>
        <v>0</v>
      </c>
      <c r="CS10" s="44">
        <f t="shared" si="18"/>
        <v>1</v>
      </c>
      <c r="CT10" s="44" t="str">
        <f t="shared" si="49"/>
        <v>Equipe 06</v>
      </c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</row>
    <row r="11" spans="1:153" ht="16.5" customHeight="1" thickBot="1" x14ac:dyDescent="0.3">
      <c r="A11" s="73"/>
      <c r="B11" s="123"/>
      <c r="C11" s="123"/>
      <c r="D11" s="123"/>
      <c r="E11" s="123"/>
      <c r="F11" s="123"/>
      <c r="G11" s="74"/>
      <c r="H11" s="74"/>
      <c r="I11" s="123"/>
      <c r="J11" s="123"/>
      <c r="K11" s="123"/>
      <c r="L11" s="123"/>
      <c r="M11" s="123"/>
      <c r="N11" s="75"/>
      <c r="O11" s="148"/>
      <c r="P11" s="149"/>
      <c r="Q11" s="149"/>
      <c r="R11" s="150"/>
      <c r="S11" s="124"/>
      <c r="T11" s="125"/>
      <c r="U11" s="24"/>
      <c r="V11" s="93" t="str">
        <f t="shared" si="0"/>
        <v>Equipe 07</v>
      </c>
      <c r="W11" s="93"/>
      <c r="X11" s="93"/>
      <c r="Y11" s="93"/>
      <c r="Z11" s="94"/>
      <c r="AA11" s="84">
        <f t="shared" si="1"/>
        <v>0</v>
      </c>
      <c r="AB11" s="85" t="str">
        <f t="shared" si="2"/>
        <v>u</v>
      </c>
      <c r="AC11" s="86">
        <f t="shared" si="50"/>
        <v>1</v>
      </c>
      <c r="AD11" s="87">
        <f t="shared" si="3"/>
        <v>0</v>
      </c>
      <c r="AE11" s="88">
        <f t="shared" si="4"/>
        <v>0</v>
      </c>
      <c r="AF11" s="88">
        <f t="shared" si="5"/>
        <v>0</v>
      </c>
      <c r="AG11" s="88">
        <f t="shared" si="6"/>
        <v>0</v>
      </c>
      <c r="AH11" s="88">
        <f t="shared" si="7"/>
        <v>0</v>
      </c>
      <c r="AI11" s="88">
        <f t="shared" si="8"/>
        <v>0</v>
      </c>
      <c r="AJ11" s="88">
        <f t="shared" si="9"/>
        <v>0</v>
      </c>
      <c r="AK11" s="89">
        <f t="shared" si="10"/>
        <v>0</v>
      </c>
      <c r="AL11" s="90">
        <f t="shared" si="11"/>
        <v>0</v>
      </c>
      <c r="AM11" s="88">
        <f t="shared" si="12"/>
        <v>0</v>
      </c>
      <c r="AN11" s="91">
        <f t="shared" si="19"/>
        <v>0</v>
      </c>
      <c r="AO11" s="84">
        <f t="shared" si="13"/>
        <v>0</v>
      </c>
      <c r="AP11" s="88">
        <f t="shared" si="20"/>
        <v>0</v>
      </c>
      <c r="AQ11" s="88">
        <f t="shared" si="14"/>
        <v>0</v>
      </c>
      <c r="AR11" s="48">
        <v>7</v>
      </c>
      <c r="AS11" s="48">
        <f t="shared" si="21"/>
        <v>7</v>
      </c>
      <c r="AT11" s="155" t="str">
        <f>'J01'!AT11:AX11</f>
        <v>Equipe 07</v>
      </c>
      <c r="AU11" s="156"/>
      <c r="AV11" s="156"/>
      <c r="AW11" s="156"/>
      <c r="AX11" s="157"/>
      <c r="AY11" s="4">
        <f t="shared" si="15"/>
        <v>1</v>
      </c>
      <c r="AZ11" s="18">
        <f>'J20'!AY11-AY11</f>
        <v>0</v>
      </c>
      <c r="BA11" s="5" t="str">
        <f>IF(AY11&gt;'J20'!AY11,'J20'!$BA$20,IF(AY11='J20'!AY11,'J20'!$AZ$20,IF(AY11&lt;'J20'!AY11,'J20'!$AY$20)))</f>
        <v>u</v>
      </c>
      <c r="BB11" s="22">
        <f t="shared" si="22"/>
        <v>7</v>
      </c>
      <c r="BC11" s="18">
        <f>SUMPRODUCT(($B$5:$F$14=AT11)*($BW$5:$BW$14))+SUMPRODUCT(($I$5:$M$14=AT11)*($BX$5:$BX$14))+'J20'!BC11</f>
        <v>0</v>
      </c>
      <c r="BD11" s="18">
        <f>SUMPRODUCT(($B$5:$F$14=AT11)*($BY$5:$BY$14))+SUMPRODUCT(($I$5:$M$14=AT11)*($BZ$5:$BZ$14))+'J20'!BD11</f>
        <v>0</v>
      </c>
      <c r="BE11" s="18">
        <f>SUMPRODUCT(($B$5:$F$14=AT11)*($CA$5:$CA$14))+SUMPRODUCT(($I$5:$M$14=AT11)*($CB$5:$CB$14))+'J20'!BE11</f>
        <v>0</v>
      </c>
      <c r="BF11" s="18">
        <f>SUMPRODUCT(($B$5:$F$14=AT11)*($CC$5:$CC$14))+SUMPRODUCT(($I$5:$M$14=AT11)*($CD$5:$CD$14))+'J20'!BF11</f>
        <v>0</v>
      </c>
      <c r="BG11" s="18">
        <f>SUMPRODUCT(($B$5:$F$14=AT11)*($CE$5:$CE$14))+SUMPRODUCT(($I$5:$M$14=AT11)*($CF$5:$CF$14))+'J20'!BG11</f>
        <v>0</v>
      </c>
      <c r="BH11" s="18">
        <f>SUMPRODUCT(($B$5:$F$14=AT11)*($CG$5:$CG$14))+SUMPRODUCT(($I$5:$M$14=AT11)*($CH$5:$CH$14))+'J20'!BH11</f>
        <v>0</v>
      </c>
      <c r="BI11" s="18">
        <f>SUMPRODUCT(($B$5:$F$14=AT11)*($CI$5:$CI$14))+SUMPRODUCT(($I$5:$M$14=AT11)*($CJ$5:$CJ$14))+'J20'!BI11</f>
        <v>0</v>
      </c>
      <c r="BJ11" s="6">
        <f t="shared" si="23"/>
        <v>0</v>
      </c>
      <c r="BK11" s="18">
        <f>SUMPRODUCT(($B$5:$F$14=AT11)*($CK$5:$CK$14))+'J20'!BK11</f>
        <v>0</v>
      </c>
      <c r="BL11" s="18">
        <f>SUMPRODUCT(($B$5:$F$14=AT11)*($CL$5:$CL$14))+'J20'!BL11</f>
        <v>0</v>
      </c>
      <c r="BM11" s="18">
        <f>SUMPRODUCT(($B$5:$F$14=AT11)*($CM$5:$CM$14))+'J20'!BM11</f>
        <v>0</v>
      </c>
      <c r="BN11" s="18">
        <f>SUMPRODUCT(($I$5:$M$14=AT11)*($CN$5:$CN$14))+'J20'!BN11</f>
        <v>0</v>
      </c>
      <c r="BO11" s="18">
        <f>SUMPRODUCT(($I$5:$M$14=AT11)*($CO$5:$CO$14))+'J20'!BO11</f>
        <v>0</v>
      </c>
      <c r="BP11" s="46">
        <f>SUMPRODUCT(($I$5:$M$14=AT11)*($CP$5:$CP$14))+'J20'!BP11</f>
        <v>0</v>
      </c>
      <c r="BQ11" s="44">
        <f t="shared" si="24"/>
        <v>0</v>
      </c>
      <c r="BR11" s="64">
        <f>BQ11+0.0000008</f>
        <v>7.9999999999999996E-7</v>
      </c>
      <c r="BS11" s="44">
        <f t="shared" si="25"/>
        <v>0</v>
      </c>
      <c r="BT11" s="44">
        <f t="shared" si="26"/>
        <v>0</v>
      </c>
      <c r="BU11" s="44">
        <f t="shared" si="27"/>
        <v>0</v>
      </c>
      <c r="BV11" s="44">
        <f t="shared" si="28"/>
        <v>0</v>
      </c>
      <c r="BW11" s="44">
        <f t="shared" si="29"/>
        <v>0</v>
      </c>
      <c r="BX11" s="44">
        <f t="shared" si="30"/>
        <v>0</v>
      </c>
      <c r="BY11" s="44">
        <f t="shared" si="31"/>
        <v>0</v>
      </c>
      <c r="BZ11" s="44">
        <f t="shared" si="32"/>
        <v>0</v>
      </c>
      <c r="CA11" s="44" t="b">
        <f t="shared" si="33"/>
        <v>0</v>
      </c>
      <c r="CB11" s="44" t="b">
        <f t="shared" si="34"/>
        <v>0</v>
      </c>
      <c r="CC11" s="44" t="b">
        <f t="shared" si="35"/>
        <v>0</v>
      </c>
      <c r="CD11" s="44" t="b">
        <f t="shared" si="36"/>
        <v>0</v>
      </c>
      <c r="CE11" s="44" t="b">
        <f t="shared" si="37"/>
        <v>0</v>
      </c>
      <c r="CF11" s="44" t="b">
        <f t="shared" si="38"/>
        <v>0</v>
      </c>
      <c r="CG11" s="44">
        <f t="shared" si="39"/>
        <v>0</v>
      </c>
      <c r="CH11" s="44">
        <f t="shared" si="40"/>
        <v>0</v>
      </c>
      <c r="CI11" s="44">
        <f t="shared" si="41"/>
        <v>0</v>
      </c>
      <c r="CJ11" s="44">
        <f t="shared" si="42"/>
        <v>0</v>
      </c>
      <c r="CK11" s="44" t="b">
        <f t="shared" si="43"/>
        <v>0</v>
      </c>
      <c r="CL11" s="44" t="b">
        <f t="shared" si="44"/>
        <v>0</v>
      </c>
      <c r="CM11" s="44" t="b">
        <f t="shared" si="45"/>
        <v>0</v>
      </c>
      <c r="CN11" s="44" t="b">
        <f t="shared" si="46"/>
        <v>0</v>
      </c>
      <c r="CO11" s="44" t="b">
        <f t="shared" si="47"/>
        <v>0</v>
      </c>
      <c r="CP11" s="45" t="b">
        <f t="shared" si="48"/>
        <v>0</v>
      </c>
      <c r="CQ11" s="44" t="str">
        <f t="shared" si="16"/>
        <v>Equipe 07</v>
      </c>
      <c r="CR11" s="44">
        <f t="shared" si="17"/>
        <v>0</v>
      </c>
      <c r="CS11" s="44">
        <f t="shared" si="18"/>
        <v>1</v>
      </c>
      <c r="CT11" s="44" t="str">
        <f t="shared" si="49"/>
        <v>Equipe 07</v>
      </c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</row>
    <row r="12" spans="1:153" ht="16.5" customHeight="1" thickTop="1" x14ac:dyDescent="0.25">
      <c r="A12" s="38"/>
      <c r="B12" s="101"/>
      <c r="C12" s="101"/>
      <c r="D12" s="101"/>
      <c r="E12" s="101"/>
      <c r="F12" s="101"/>
      <c r="G12" s="39"/>
      <c r="H12" s="39"/>
      <c r="I12" s="101"/>
      <c r="J12" s="101"/>
      <c r="K12" s="101"/>
      <c r="L12" s="101"/>
      <c r="M12" s="101"/>
      <c r="N12" s="38"/>
      <c r="O12" s="24"/>
      <c r="P12" s="24"/>
      <c r="Q12" s="24"/>
      <c r="R12" s="24"/>
      <c r="S12" s="24"/>
      <c r="T12" s="24"/>
      <c r="U12" s="24"/>
      <c r="V12" s="93" t="str">
        <f t="shared" si="0"/>
        <v>Equipe 08</v>
      </c>
      <c r="W12" s="93"/>
      <c r="X12" s="93"/>
      <c r="Y12" s="93"/>
      <c r="Z12" s="94"/>
      <c r="AA12" s="84">
        <f t="shared" si="1"/>
        <v>0</v>
      </c>
      <c r="AB12" s="85" t="str">
        <f t="shared" si="2"/>
        <v>u</v>
      </c>
      <c r="AC12" s="86">
        <f t="shared" si="50"/>
        <v>1</v>
      </c>
      <c r="AD12" s="87">
        <f t="shared" si="3"/>
        <v>0</v>
      </c>
      <c r="AE12" s="88">
        <f t="shared" si="4"/>
        <v>0</v>
      </c>
      <c r="AF12" s="88">
        <f t="shared" si="5"/>
        <v>0</v>
      </c>
      <c r="AG12" s="88">
        <f t="shared" si="6"/>
        <v>0</v>
      </c>
      <c r="AH12" s="88">
        <f t="shared" si="7"/>
        <v>0</v>
      </c>
      <c r="AI12" s="88">
        <f t="shared" si="8"/>
        <v>0</v>
      </c>
      <c r="AJ12" s="88">
        <f t="shared" si="9"/>
        <v>0</v>
      </c>
      <c r="AK12" s="89">
        <f t="shared" si="10"/>
        <v>0</v>
      </c>
      <c r="AL12" s="90">
        <f t="shared" si="11"/>
        <v>0</v>
      </c>
      <c r="AM12" s="88">
        <f t="shared" si="12"/>
        <v>0</v>
      </c>
      <c r="AN12" s="91">
        <f t="shared" si="19"/>
        <v>0</v>
      </c>
      <c r="AO12" s="84">
        <f t="shared" si="13"/>
        <v>0</v>
      </c>
      <c r="AP12" s="88">
        <f t="shared" si="20"/>
        <v>0</v>
      </c>
      <c r="AQ12" s="88">
        <f t="shared" si="14"/>
        <v>0</v>
      </c>
      <c r="AR12" s="48">
        <v>8</v>
      </c>
      <c r="AS12" s="48">
        <f t="shared" si="21"/>
        <v>8</v>
      </c>
      <c r="AT12" s="155" t="str">
        <f>'J01'!AT12:AX12</f>
        <v>Equipe 08</v>
      </c>
      <c r="AU12" s="156"/>
      <c r="AV12" s="156"/>
      <c r="AW12" s="156"/>
      <c r="AX12" s="157"/>
      <c r="AY12" s="4">
        <f t="shared" si="15"/>
        <v>1</v>
      </c>
      <c r="AZ12" s="18">
        <f>'J20'!AY12-AY12</f>
        <v>0</v>
      </c>
      <c r="BA12" s="5" t="str">
        <f>IF(AY12&gt;'J20'!AY12,'J20'!$BA$20,IF(AY12='J20'!AY12,'J20'!$AZ$20,IF(AY12&lt;'J20'!AY12,'J20'!$AY$20)))</f>
        <v>u</v>
      </c>
      <c r="BB12" s="22">
        <f t="shared" si="22"/>
        <v>8</v>
      </c>
      <c r="BC12" s="18">
        <f>SUMPRODUCT(($B$5:$F$14=AT12)*($BW$5:$BW$14))+SUMPRODUCT(($I$5:$M$14=AT12)*($BX$5:$BX$14))+'J20'!BC12</f>
        <v>0</v>
      </c>
      <c r="BD12" s="18">
        <f>SUMPRODUCT(($B$5:$F$14=AT12)*($BY$5:$BY$14))+SUMPRODUCT(($I$5:$M$14=AT12)*($BZ$5:$BZ$14))+'J20'!BD12</f>
        <v>0</v>
      </c>
      <c r="BE12" s="18">
        <f>SUMPRODUCT(($B$5:$F$14=AT12)*($CA$5:$CA$14))+SUMPRODUCT(($I$5:$M$14=AT12)*($CB$5:$CB$14))+'J20'!BE12</f>
        <v>0</v>
      </c>
      <c r="BF12" s="18">
        <f>SUMPRODUCT(($B$5:$F$14=AT12)*($CC$5:$CC$14))+SUMPRODUCT(($I$5:$M$14=AT12)*($CD$5:$CD$14))+'J20'!BF12</f>
        <v>0</v>
      </c>
      <c r="BG12" s="18">
        <f>SUMPRODUCT(($B$5:$F$14=AT12)*($CE$5:$CE$14))+SUMPRODUCT(($I$5:$M$14=AT12)*($CF$5:$CF$14))+'J20'!BG12</f>
        <v>0</v>
      </c>
      <c r="BH12" s="18">
        <f>SUMPRODUCT(($B$5:$F$14=AT12)*($CG$5:$CG$14))+SUMPRODUCT(($I$5:$M$14=AT12)*($CH$5:$CH$14))+'J20'!BH12</f>
        <v>0</v>
      </c>
      <c r="BI12" s="18">
        <f>SUMPRODUCT(($B$5:$F$14=AT12)*($CI$5:$CI$14))+SUMPRODUCT(($I$5:$M$14=AT12)*($CJ$5:$CJ$14))+'J20'!BI12</f>
        <v>0</v>
      </c>
      <c r="BJ12" s="6">
        <f t="shared" si="23"/>
        <v>0</v>
      </c>
      <c r="BK12" s="18">
        <f>SUMPRODUCT(($B$5:$F$14=AT12)*($CK$5:$CK$14))+'J20'!BK12</f>
        <v>0</v>
      </c>
      <c r="BL12" s="18">
        <f>SUMPRODUCT(($B$5:$F$14=AT12)*($CL$5:$CL$14))+'J20'!BL12</f>
        <v>0</v>
      </c>
      <c r="BM12" s="18">
        <f>SUMPRODUCT(($B$5:$F$14=AT12)*($CM$5:$CM$14))+'J20'!BM12</f>
        <v>0</v>
      </c>
      <c r="BN12" s="18">
        <f>SUMPRODUCT(($I$5:$M$14=AT12)*($CN$5:$CN$14))+'J20'!BN12</f>
        <v>0</v>
      </c>
      <c r="BO12" s="18">
        <f>SUMPRODUCT(($I$5:$M$14=AT12)*($CO$5:$CO$14))+'J20'!BO12</f>
        <v>0</v>
      </c>
      <c r="BP12" s="46">
        <f>SUMPRODUCT(($I$5:$M$14=AT12)*($CP$5:$CP$14))+'J20'!BP12</f>
        <v>0</v>
      </c>
      <c r="BQ12" s="44">
        <f t="shared" si="24"/>
        <v>0</v>
      </c>
      <c r="BR12" s="64">
        <f>BQ12+0.0000007</f>
        <v>6.9999999999999997E-7</v>
      </c>
      <c r="BS12" s="44">
        <f t="shared" si="25"/>
        <v>0</v>
      </c>
      <c r="BT12" s="44">
        <f t="shared" si="26"/>
        <v>0</v>
      </c>
      <c r="BU12" s="44">
        <f t="shared" si="27"/>
        <v>0</v>
      </c>
      <c r="BV12" s="44">
        <f t="shared" si="28"/>
        <v>0</v>
      </c>
      <c r="BW12" s="44">
        <f t="shared" si="29"/>
        <v>0</v>
      </c>
      <c r="BX12" s="44">
        <f t="shared" si="30"/>
        <v>0</v>
      </c>
      <c r="BY12" s="44">
        <f t="shared" si="31"/>
        <v>0</v>
      </c>
      <c r="BZ12" s="44">
        <f t="shared" si="32"/>
        <v>0</v>
      </c>
      <c r="CA12" s="44" t="b">
        <f t="shared" si="33"/>
        <v>0</v>
      </c>
      <c r="CB12" s="44" t="b">
        <f t="shared" si="34"/>
        <v>0</v>
      </c>
      <c r="CC12" s="44" t="b">
        <f t="shared" si="35"/>
        <v>0</v>
      </c>
      <c r="CD12" s="44" t="b">
        <f t="shared" si="36"/>
        <v>0</v>
      </c>
      <c r="CE12" s="44" t="b">
        <f t="shared" si="37"/>
        <v>0</v>
      </c>
      <c r="CF12" s="44" t="b">
        <f t="shared" si="38"/>
        <v>0</v>
      </c>
      <c r="CG12" s="44">
        <f t="shared" si="39"/>
        <v>0</v>
      </c>
      <c r="CH12" s="44">
        <f t="shared" si="40"/>
        <v>0</v>
      </c>
      <c r="CI12" s="44">
        <f t="shared" si="41"/>
        <v>0</v>
      </c>
      <c r="CJ12" s="44">
        <f t="shared" si="42"/>
        <v>0</v>
      </c>
      <c r="CK12" s="44" t="b">
        <f t="shared" si="43"/>
        <v>0</v>
      </c>
      <c r="CL12" s="44" t="b">
        <f t="shared" si="44"/>
        <v>0</v>
      </c>
      <c r="CM12" s="44" t="b">
        <f t="shared" si="45"/>
        <v>0</v>
      </c>
      <c r="CN12" s="44" t="b">
        <f t="shared" si="46"/>
        <v>0</v>
      </c>
      <c r="CO12" s="44" t="b">
        <f t="shared" si="47"/>
        <v>0</v>
      </c>
      <c r="CP12" s="45" t="b">
        <f t="shared" si="48"/>
        <v>0</v>
      </c>
      <c r="CQ12" s="44" t="str">
        <f t="shared" si="16"/>
        <v>Equipe 08</v>
      </c>
      <c r="CR12" s="44">
        <f t="shared" si="17"/>
        <v>0</v>
      </c>
      <c r="CS12" s="44">
        <f t="shared" si="18"/>
        <v>1</v>
      </c>
      <c r="CT12" s="44" t="str">
        <f t="shared" si="49"/>
        <v>Equipe 08</v>
      </c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48"/>
      <c r="EW12" s="48"/>
    </row>
    <row r="13" spans="1:153" ht="16.5" customHeight="1" x14ac:dyDescent="0.25">
      <c r="A13" s="38"/>
      <c r="B13" s="101"/>
      <c r="C13" s="101"/>
      <c r="D13" s="101"/>
      <c r="E13" s="101"/>
      <c r="F13" s="101"/>
      <c r="G13" s="39"/>
      <c r="H13" s="39"/>
      <c r="I13" s="101"/>
      <c r="J13" s="101"/>
      <c r="K13" s="101"/>
      <c r="L13" s="101"/>
      <c r="M13" s="101"/>
      <c r="N13" s="38"/>
      <c r="O13" s="24"/>
      <c r="P13" s="24"/>
      <c r="Q13" s="24"/>
      <c r="R13" s="24"/>
      <c r="S13" s="24"/>
      <c r="T13" s="24"/>
      <c r="U13" s="24"/>
      <c r="V13" s="93" t="str">
        <f t="shared" si="0"/>
        <v>Equipe 09</v>
      </c>
      <c r="W13" s="93"/>
      <c r="X13" s="93"/>
      <c r="Y13" s="93"/>
      <c r="Z13" s="94"/>
      <c r="AA13" s="84">
        <f t="shared" si="1"/>
        <v>0</v>
      </c>
      <c r="AB13" s="85" t="str">
        <f t="shared" si="2"/>
        <v>u</v>
      </c>
      <c r="AC13" s="86">
        <f t="shared" si="50"/>
        <v>1</v>
      </c>
      <c r="AD13" s="87">
        <f t="shared" si="3"/>
        <v>0</v>
      </c>
      <c r="AE13" s="88">
        <f t="shared" si="4"/>
        <v>0</v>
      </c>
      <c r="AF13" s="88">
        <f t="shared" si="5"/>
        <v>0</v>
      </c>
      <c r="AG13" s="88">
        <f t="shared" si="6"/>
        <v>0</v>
      </c>
      <c r="AH13" s="88">
        <f t="shared" si="7"/>
        <v>0</v>
      </c>
      <c r="AI13" s="88">
        <f t="shared" si="8"/>
        <v>0</v>
      </c>
      <c r="AJ13" s="88">
        <f t="shared" si="9"/>
        <v>0</v>
      </c>
      <c r="AK13" s="89">
        <f t="shared" si="10"/>
        <v>0</v>
      </c>
      <c r="AL13" s="90">
        <f t="shared" si="11"/>
        <v>0</v>
      </c>
      <c r="AM13" s="88">
        <f t="shared" si="12"/>
        <v>0</v>
      </c>
      <c r="AN13" s="91">
        <f t="shared" si="19"/>
        <v>0</v>
      </c>
      <c r="AO13" s="84">
        <f t="shared" si="13"/>
        <v>0</v>
      </c>
      <c r="AP13" s="88">
        <f t="shared" si="20"/>
        <v>0</v>
      </c>
      <c r="AQ13" s="88">
        <f t="shared" si="14"/>
        <v>0</v>
      </c>
      <c r="AR13" s="48">
        <v>9</v>
      </c>
      <c r="AS13" s="48">
        <f t="shared" si="21"/>
        <v>9</v>
      </c>
      <c r="AT13" s="155" t="str">
        <f>'J01'!AT13:AX13</f>
        <v>Equipe 09</v>
      </c>
      <c r="AU13" s="156"/>
      <c r="AV13" s="156"/>
      <c r="AW13" s="156"/>
      <c r="AX13" s="157"/>
      <c r="AY13" s="4">
        <f t="shared" si="15"/>
        <v>1</v>
      </c>
      <c r="AZ13" s="18">
        <f>'J20'!AY13-AY13</f>
        <v>0</v>
      </c>
      <c r="BA13" s="5" t="str">
        <f>IF(AY13&gt;'J20'!AY13,'J20'!$BA$20,IF(AY13='J20'!AY13,'J20'!$AZ$20,IF(AY13&lt;'J20'!AY13,'J20'!$AY$20)))</f>
        <v>u</v>
      </c>
      <c r="BB13" s="22">
        <f t="shared" si="22"/>
        <v>9</v>
      </c>
      <c r="BC13" s="18">
        <f>SUMPRODUCT(($B$5:$F$14=AT13)*($BW$5:$BW$14))+SUMPRODUCT(($I$5:$M$14=AT13)*($BX$5:$BX$14))+'J20'!BC13</f>
        <v>0</v>
      </c>
      <c r="BD13" s="18">
        <f>SUMPRODUCT(($B$5:$F$14=AT13)*($BY$5:$BY$14))+SUMPRODUCT(($I$5:$M$14=AT13)*($BZ$5:$BZ$14))+'J20'!BD13</f>
        <v>0</v>
      </c>
      <c r="BE13" s="18">
        <f>SUMPRODUCT(($B$5:$F$14=AT13)*($CA$5:$CA$14))+SUMPRODUCT(($I$5:$M$14=AT13)*($CB$5:$CB$14))+'J20'!BE13</f>
        <v>0</v>
      </c>
      <c r="BF13" s="18">
        <f>SUMPRODUCT(($B$5:$F$14=AT13)*($CC$5:$CC$14))+SUMPRODUCT(($I$5:$M$14=AT13)*($CD$5:$CD$14))+'J20'!BF13</f>
        <v>0</v>
      </c>
      <c r="BG13" s="18">
        <f>SUMPRODUCT(($B$5:$F$14=AT13)*($CE$5:$CE$14))+SUMPRODUCT(($I$5:$M$14=AT13)*($CF$5:$CF$14))+'J20'!BG13</f>
        <v>0</v>
      </c>
      <c r="BH13" s="18">
        <f>SUMPRODUCT(($B$5:$F$14=AT13)*($CG$5:$CG$14))+SUMPRODUCT(($I$5:$M$14=AT13)*($CH$5:$CH$14))+'J20'!BH13</f>
        <v>0</v>
      </c>
      <c r="BI13" s="18">
        <f>SUMPRODUCT(($B$5:$F$14=AT13)*($CI$5:$CI$14))+SUMPRODUCT(($I$5:$M$14=AT13)*($CJ$5:$CJ$14))+'J20'!BI13</f>
        <v>0</v>
      </c>
      <c r="BJ13" s="6">
        <f t="shared" si="23"/>
        <v>0</v>
      </c>
      <c r="BK13" s="18">
        <f>SUMPRODUCT(($B$5:$F$14=AT13)*($CK$5:$CK$14))+'J20'!BK13</f>
        <v>0</v>
      </c>
      <c r="BL13" s="18">
        <f>SUMPRODUCT(($B$5:$F$14=AT13)*($CL$5:$CL$14))+'J20'!BL13</f>
        <v>0</v>
      </c>
      <c r="BM13" s="18">
        <f>SUMPRODUCT(($B$5:$F$14=AT13)*($CM$5:$CM$14))+'J20'!BM13</f>
        <v>0</v>
      </c>
      <c r="BN13" s="18">
        <f>SUMPRODUCT(($I$5:$M$14=AT13)*($CN$5:$CN$14))+'J20'!BN13</f>
        <v>0</v>
      </c>
      <c r="BO13" s="18">
        <f>SUMPRODUCT(($I$5:$M$14=AT13)*($CO$5:$CO$14))+'J20'!BO13</f>
        <v>0</v>
      </c>
      <c r="BP13" s="46">
        <f>SUMPRODUCT(($I$5:$M$14=AT13)*($CP$5:$CP$14))+'J20'!BP13</f>
        <v>0</v>
      </c>
      <c r="BQ13" s="44">
        <f t="shared" si="24"/>
        <v>0</v>
      </c>
      <c r="BR13" s="64">
        <f>BQ13+0.0000006</f>
        <v>5.9999999999999997E-7</v>
      </c>
      <c r="BS13" s="44">
        <f t="shared" si="25"/>
        <v>0</v>
      </c>
      <c r="BT13" s="44">
        <f t="shared" si="26"/>
        <v>0</v>
      </c>
      <c r="BU13" s="44">
        <f t="shared" si="27"/>
        <v>0</v>
      </c>
      <c r="BV13" s="44">
        <f t="shared" si="28"/>
        <v>0</v>
      </c>
      <c r="BW13" s="44">
        <f t="shared" si="29"/>
        <v>0</v>
      </c>
      <c r="BX13" s="44">
        <f t="shared" si="30"/>
        <v>0</v>
      </c>
      <c r="BY13" s="44">
        <f t="shared" si="31"/>
        <v>0</v>
      </c>
      <c r="BZ13" s="44">
        <f t="shared" si="32"/>
        <v>0</v>
      </c>
      <c r="CA13" s="44" t="b">
        <f t="shared" si="33"/>
        <v>0</v>
      </c>
      <c r="CB13" s="44" t="b">
        <f t="shared" si="34"/>
        <v>0</v>
      </c>
      <c r="CC13" s="44" t="b">
        <f t="shared" si="35"/>
        <v>0</v>
      </c>
      <c r="CD13" s="44" t="b">
        <f t="shared" si="36"/>
        <v>0</v>
      </c>
      <c r="CE13" s="44" t="b">
        <f t="shared" si="37"/>
        <v>0</v>
      </c>
      <c r="CF13" s="44" t="b">
        <f t="shared" si="38"/>
        <v>0</v>
      </c>
      <c r="CG13" s="44">
        <f t="shared" si="39"/>
        <v>0</v>
      </c>
      <c r="CH13" s="44">
        <f t="shared" si="40"/>
        <v>0</v>
      </c>
      <c r="CI13" s="44">
        <f t="shared" si="41"/>
        <v>0</v>
      </c>
      <c r="CJ13" s="44">
        <f t="shared" si="42"/>
        <v>0</v>
      </c>
      <c r="CK13" s="44" t="b">
        <f t="shared" si="43"/>
        <v>0</v>
      </c>
      <c r="CL13" s="44" t="b">
        <f t="shared" si="44"/>
        <v>0</v>
      </c>
      <c r="CM13" s="44" t="b">
        <f t="shared" si="45"/>
        <v>0</v>
      </c>
      <c r="CN13" s="44" t="b">
        <f t="shared" si="46"/>
        <v>0</v>
      </c>
      <c r="CO13" s="44" t="b">
        <f t="shared" si="47"/>
        <v>0</v>
      </c>
      <c r="CP13" s="45" t="b">
        <f t="shared" si="48"/>
        <v>0</v>
      </c>
      <c r="CQ13" s="44" t="str">
        <f t="shared" si="16"/>
        <v>Equipe 09</v>
      </c>
      <c r="CR13" s="44">
        <f t="shared" si="17"/>
        <v>0</v>
      </c>
      <c r="CS13" s="44">
        <f t="shared" si="18"/>
        <v>1</v>
      </c>
      <c r="CT13" s="44" t="str">
        <f t="shared" si="49"/>
        <v>Equipe 09</v>
      </c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</row>
    <row r="14" spans="1:153" ht="16.5" customHeight="1" x14ac:dyDescent="0.25">
      <c r="A14" s="38"/>
      <c r="B14" s="101"/>
      <c r="C14" s="101"/>
      <c r="D14" s="101"/>
      <c r="E14" s="101"/>
      <c r="F14" s="101"/>
      <c r="G14" s="39"/>
      <c r="H14" s="39"/>
      <c r="I14" s="101"/>
      <c r="J14" s="101"/>
      <c r="K14" s="101"/>
      <c r="L14" s="101"/>
      <c r="M14" s="101"/>
      <c r="N14" s="38"/>
      <c r="O14" s="24"/>
      <c r="P14" s="24"/>
      <c r="Q14" s="24"/>
      <c r="R14" s="24"/>
      <c r="S14" s="24"/>
      <c r="T14" s="24"/>
      <c r="U14" s="24"/>
      <c r="V14" s="93" t="str">
        <f t="shared" si="0"/>
        <v>Equipe 10</v>
      </c>
      <c r="W14" s="93"/>
      <c r="X14" s="93"/>
      <c r="Y14" s="93"/>
      <c r="Z14" s="94"/>
      <c r="AA14" s="84">
        <f t="shared" si="1"/>
        <v>0</v>
      </c>
      <c r="AB14" s="85" t="str">
        <f t="shared" si="2"/>
        <v>u</v>
      </c>
      <c r="AC14" s="86">
        <f t="shared" si="50"/>
        <v>1</v>
      </c>
      <c r="AD14" s="87">
        <f t="shared" si="3"/>
        <v>0</v>
      </c>
      <c r="AE14" s="88">
        <f t="shared" si="4"/>
        <v>0</v>
      </c>
      <c r="AF14" s="88">
        <f t="shared" si="5"/>
        <v>0</v>
      </c>
      <c r="AG14" s="88">
        <f t="shared" si="6"/>
        <v>0</v>
      </c>
      <c r="AH14" s="88">
        <f t="shared" si="7"/>
        <v>0</v>
      </c>
      <c r="AI14" s="88">
        <f t="shared" si="8"/>
        <v>0</v>
      </c>
      <c r="AJ14" s="88">
        <f t="shared" si="9"/>
        <v>0</v>
      </c>
      <c r="AK14" s="89">
        <f t="shared" si="10"/>
        <v>0</v>
      </c>
      <c r="AL14" s="90">
        <f t="shared" si="11"/>
        <v>0</v>
      </c>
      <c r="AM14" s="88">
        <f t="shared" si="12"/>
        <v>0</v>
      </c>
      <c r="AN14" s="91">
        <f t="shared" si="19"/>
        <v>0</v>
      </c>
      <c r="AO14" s="84">
        <f t="shared" si="13"/>
        <v>0</v>
      </c>
      <c r="AP14" s="88">
        <f t="shared" si="20"/>
        <v>0</v>
      </c>
      <c r="AQ14" s="88">
        <f t="shared" si="14"/>
        <v>0</v>
      </c>
      <c r="AR14" s="48">
        <v>10</v>
      </c>
      <c r="AS14" s="48">
        <f t="shared" si="21"/>
        <v>10</v>
      </c>
      <c r="AT14" s="155" t="str">
        <f>'J01'!AT14:AX14</f>
        <v>Equipe 10</v>
      </c>
      <c r="AU14" s="156"/>
      <c r="AV14" s="156"/>
      <c r="AW14" s="156"/>
      <c r="AX14" s="157"/>
      <c r="AY14" s="4">
        <f t="shared" si="15"/>
        <v>1</v>
      </c>
      <c r="AZ14" s="18">
        <f>'J20'!AY14-AY14</f>
        <v>0</v>
      </c>
      <c r="BA14" s="5" t="str">
        <f>IF(AY14&gt;'J20'!AY14,'J20'!$BA$20,IF(AY14='J20'!AY14,'J20'!$AZ$20,IF(AY14&lt;'J20'!AY14,'J20'!$AY$20)))</f>
        <v>u</v>
      </c>
      <c r="BB14" s="22">
        <f t="shared" si="22"/>
        <v>10</v>
      </c>
      <c r="BC14" s="18">
        <f>SUMPRODUCT(($B$5:$F$14=AT14)*($BW$5:$BW$14))+SUMPRODUCT(($I$5:$M$14=AT14)*($BX$5:$BX$14))+'J20'!BC14</f>
        <v>0</v>
      </c>
      <c r="BD14" s="18">
        <f>SUMPRODUCT(($B$5:$F$14=AT14)*($BY$5:$BY$14))+SUMPRODUCT(($I$5:$M$14=AT14)*($BZ$5:$BZ$14))+'J20'!BD14</f>
        <v>0</v>
      </c>
      <c r="BE14" s="18">
        <f>SUMPRODUCT(($B$5:$F$14=AT14)*($CA$5:$CA$14))+SUMPRODUCT(($I$5:$M$14=AT14)*($CB$5:$CB$14))+'J20'!BE14</f>
        <v>0</v>
      </c>
      <c r="BF14" s="18">
        <f>SUMPRODUCT(($B$5:$F$14=AT14)*($CC$5:$CC$14))+SUMPRODUCT(($I$5:$M$14=AT14)*($CD$5:$CD$14))+'J20'!BF14</f>
        <v>0</v>
      </c>
      <c r="BG14" s="18">
        <f>SUMPRODUCT(($B$5:$F$14=AT14)*($CE$5:$CE$14))+SUMPRODUCT(($I$5:$M$14=AT14)*($CF$5:$CF$14))+'J20'!BG14</f>
        <v>0</v>
      </c>
      <c r="BH14" s="18">
        <f>SUMPRODUCT(($B$5:$F$14=AT14)*($CG$5:$CG$14))+SUMPRODUCT(($I$5:$M$14=AT14)*($CH$5:$CH$14))+'J20'!BH14</f>
        <v>0</v>
      </c>
      <c r="BI14" s="18">
        <f>SUMPRODUCT(($B$5:$F$14=AT14)*($CI$5:$CI$14))+SUMPRODUCT(($I$5:$M$14=AT14)*($CJ$5:$CJ$14))+'J20'!BI14</f>
        <v>0</v>
      </c>
      <c r="BJ14" s="6">
        <f t="shared" si="23"/>
        <v>0</v>
      </c>
      <c r="BK14" s="18">
        <f>SUMPRODUCT(($B$5:$F$14=AT14)*($CK$5:$CK$14))+'J20'!BK14</f>
        <v>0</v>
      </c>
      <c r="BL14" s="18">
        <f>SUMPRODUCT(($B$5:$F$14=AT14)*($CL$5:$CL$14))+'J20'!BL14</f>
        <v>0</v>
      </c>
      <c r="BM14" s="18">
        <f>SUMPRODUCT(($B$5:$F$14=AT14)*($CM$5:$CM$14))+'J20'!BM14</f>
        <v>0</v>
      </c>
      <c r="BN14" s="18">
        <f>SUMPRODUCT(($I$5:$M$14=AT14)*($CN$5:$CN$14))+'J20'!BN14</f>
        <v>0</v>
      </c>
      <c r="BO14" s="18">
        <f>SUMPRODUCT(($I$5:$M$14=AT14)*($CO$5:$CO$14))+'J20'!BO14</f>
        <v>0</v>
      </c>
      <c r="BP14" s="46">
        <f>SUMPRODUCT(($I$5:$M$14=AT14)*($CP$5:$CP$14))+'J20'!BP14</f>
        <v>0</v>
      </c>
      <c r="BQ14" s="44">
        <f t="shared" si="24"/>
        <v>0</v>
      </c>
      <c r="BR14" s="64">
        <f>BQ14+0.0000005</f>
        <v>4.9999999999999998E-7</v>
      </c>
      <c r="BS14" s="44">
        <f t="shared" si="25"/>
        <v>0</v>
      </c>
      <c r="BT14" s="44">
        <f t="shared" si="26"/>
        <v>0</v>
      </c>
      <c r="BU14" s="44">
        <f t="shared" si="27"/>
        <v>0</v>
      </c>
      <c r="BV14" s="44">
        <f t="shared" si="28"/>
        <v>0</v>
      </c>
      <c r="BW14" s="44">
        <f t="shared" si="29"/>
        <v>0</v>
      </c>
      <c r="BX14" s="44">
        <f t="shared" si="30"/>
        <v>0</v>
      </c>
      <c r="BY14" s="44">
        <f t="shared" si="31"/>
        <v>0</v>
      </c>
      <c r="BZ14" s="44">
        <f t="shared" si="32"/>
        <v>0</v>
      </c>
      <c r="CA14" s="44" t="b">
        <f t="shared" si="33"/>
        <v>0</v>
      </c>
      <c r="CB14" s="44" t="b">
        <f t="shared" si="34"/>
        <v>0</v>
      </c>
      <c r="CC14" s="44" t="b">
        <f t="shared" si="35"/>
        <v>0</v>
      </c>
      <c r="CD14" s="44" t="b">
        <f t="shared" si="36"/>
        <v>0</v>
      </c>
      <c r="CE14" s="44" t="b">
        <f t="shared" si="37"/>
        <v>0</v>
      </c>
      <c r="CF14" s="44" t="b">
        <f t="shared" si="38"/>
        <v>0</v>
      </c>
      <c r="CG14" s="44">
        <f t="shared" si="39"/>
        <v>0</v>
      </c>
      <c r="CH14" s="44">
        <f t="shared" si="40"/>
        <v>0</v>
      </c>
      <c r="CI14" s="44">
        <f t="shared" si="41"/>
        <v>0</v>
      </c>
      <c r="CJ14" s="44">
        <f t="shared" si="42"/>
        <v>0</v>
      </c>
      <c r="CK14" s="44" t="b">
        <f t="shared" si="43"/>
        <v>0</v>
      </c>
      <c r="CL14" s="44" t="b">
        <f t="shared" si="44"/>
        <v>0</v>
      </c>
      <c r="CM14" s="44" t="b">
        <f t="shared" si="45"/>
        <v>0</v>
      </c>
      <c r="CN14" s="44" t="b">
        <f t="shared" si="46"/>
        <v>0</v>
      </c>
      <c r="CO14" s="44" t="b">
        <f t="shared" si="47"/>
        <v>0</v>
      </c>
      <c r="CP14" s="45" t="b">
        <f t="shared" si="48"/>
        <v>0</v>
      </c>
      <c r="CQ14" s="44" t="str">
        <f t="shared" si="16"/>
        <v>Equipe 10</v>
      </c>
      <c r="CR14" s="44">
        <f t="shared" si="17"/>
        <v>0</v>
      </c>
      <c r="CS14" s="44">
        <f t="shared" si="18"/>
        <v>1</v>
      </c>
      <c r="CT14" s="44" t="str">
        <f t="shared" si="49"/>
        <v>Equipe 10</v>
      </c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</row>
    <row r="15" spans="1:153" ht="16.5" customHeight="1" x14ac:dyDescent="0.25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47"/>
      <c r="Q15" s="47"/>
      <c r="R15" s="47"/>
      <c r="S15" s="47"/>
      <c r="T15" s="47"/>
      <c r="U15" s="47"/>
      <c r="V15" s="93" t="str">
        <f t="shared" si="0"/>
        <v>Equipe 11</v>
      </c>
      <c r="W15" s="93"/>
      <c r="X15" s="93"/>
      <c r="Y15" s="93"/>
      <c r="Z15" s="94"/>
      <c r="AA15" s="84">
        <f t="shared" si="1"/>
        <v>0</v>
      </c>
      <c r="AB15" s="85" t="str">
        <f t="shared" si="2"/>
        <v>u</v>
      </c>
      <c r="AC15" s="86">
        <f t="shared" si="50"/>
        <v>1</v>
      </c>
      <c r="AD15" s="87">
        <f t="shared" si="3"/>
        <v>0</v>
      </c>
      <c r="AE15" s="88">
        <f t="shared" si="4"/>
        <v>0</v>
      </c>
      <c r="AF15" s="88">
        <f t="shared" si="5"/>
        <v>0</v>
      </c>
      <c r="AG15" s="88">
        <f t="shared" si="6"/>
        <v>0</v>
      </c>
      <c r="AH15" s="88">
        <f t="shared" si="7"/>
        <v>0</v>
      </c>
      <c r="AI15" s="88">
        <f t="shared" si="8"/>
        <v>0</v>
      </c>
      <c r="AJ15" s="88">
        <f t="shared" si="9"/>
        <v>0</v>
      </c>
      <c r="AK15" s="89">
        <f t="shared" si="10"/>
        <v>0</v>
      </c>
      <c r="AL15" s="90">
        <f t="shared" si="11"/>
        <v>0</v>
      </c>
      <c r="AM15" s="88">
        <f t="shared" si="12"/>
        <v>0</v>
      </c>
      <c r="AN15" s="91">
        <f t="shared" si="19"/>
        <v>0</v>
      </c>
      <c r="AO15" s="84">
        <f t="shared" si="13"/>
        <v>0</v>
      </c>
      <c r="AP15" s="88">
        <f t="shared" si="20"/>
        <v>0</v>
      </c>
      <c r="AQ15" s="88">
        <f t="shared" si="14"/>
        <v>0</v>
      </c>
      <c r="AR15" s="48">
        <v>11</v>
      </c>
      <c r="AS15" s="48">
        <f t="shared" si="21"/>
        <v>11</v>
      </c>
      <c r="AT15" s="155" t="str">
        <f>'J01'!AT15:AX15</f>
        <v>Equipe 11</v>
      </c>
      <c r="AU15" s="156"/>
      <c r="AV15" s="156"/>
      <c r="AW15" s="156"/>
      <c r="AX15" s="157"/>
      <c r="AY15" s="4">
        <f t="shared" si="15"/>
        <v>1</v>
      </c>
      <c r="AZ15" s="18">
        <f>'J20'!AY15-AY15</f>
        <v>0</v>
      </c>
      <c r="BA15" s="5" t="str">
        <f>IF(AY15&gt;'J20'!AY15,'J20'!$BA$20,IF(AY15='J20'!AY15,'J20'!$AZ$20,IF(AY15&lt;'J20'!AY15,'J20'!$AY$20)))</f>
        <v>u</v>
      </c>
      <c r="BB15" s="22">
        <f t="shared" si="22"/>
        <v>11</v>
      </c>
      <c r="BC15" s="18">
        <f>SUMPRODUCT(($B$5:$F$14=AT15)*($BW$5:$BW$14))+SUMPRODUCT(($I$5:$M$14=AT15)*($BX$5:$BX$14))+'J20'!BC15</f>
        <v>0</v>
      </c>
      <c r="BD15" s="18">
        <f>SUMPRODUCT(($B$5:$F$14=AT15)*($BY$5:$BY$14))+SUMPRODUCT(($I$5:$M$14=AT15)*($BZ$5:$BZ$14))+'J20'!BD15</f>
        <v>0</v>
      </c>
      <c r="BE15" s="18">
        <f>SUMPRODUCT(($B$5:$F$14=AT15)*($CA$5:$CA$14))+SUMPRODUCT(($I$5:$M$14=AT15)*($CB$5:$CB$14))+'J20'!BE15</f>
        <v>0</v>
      </c>
      <c r="BF15" s="18">
        <f>SUMPRODUCT(($B$5:$F$14=AT15)*($CC$5:$CC$14))+SUMPRODUCT(($I$5:$M$14=AT15)*($CD$5:$CD$14))+'J20'!BF15</f>
        <v>0</v>
      </c>
      <c r="BG15" s="18">
        <f>SUMPRODUCT(($B$5:$F$14=AT15)*($CE$5:$CE$14))+SUMPRODUCT(($I$5:$M$14=AT15)*($CF$5:$CF$14))+'J20'!BG15</f>
        <v>0</v>
      </c>
      <c r="BH15" s="18">
        <f>SUMPRODUCT(($B$5:$F$14=AT15)*($CG$5:$CG$14))+SUMPRODUCT(($I$5:$M$14=AT15)*($CH$5:$CH$14))+'J20'!BH15</f>
        <v>0</v>
      </c>
      <c r="BI15" s="18">
        <f>SUMPRODUCT(($B$5:$F$14=AT15)*($CI$5:$CI$14))+SUMPRODUCT(($I$5:$M$14=AT15)*($CJ$5:$CJ$14))+'J20'!BI15</f>
        <v>0</v>
      </c>
      <c r="BJ15" s="6">
        <f t="shared" si="23"/>
        <v>0</v>
      </c>
      <c r="BK15" s="18">
        <f>SUMPRODUCT(($B$5:$F$14=AT15)*($CK$5:$CK$14))+'J20'!BK15</f>
        <v>0</v>
      </c>
      <c r="BL15" s="18">
        <f>SUMPRODUCT(($B$5:$F$14=AT15)*($CL$5:$CL$14))+'J20'!BL15</f>
        <v>0</v>
      </c>
      <c r="BM15" s="18">
        <f>SUMPRODUCT(($B$5:$F$14=AT15)*($CM$5:$CM$14))+'J20'!BM15</f>
        <v>0</v>
      </c>
      <c r="BN15" s="18">
        <f>SUMPRODUCT(($I$5:$M$14=AT15)*($CN$5:$CN$14))+'J20'!BN15</f>
        <v>0</v>
      </c>
      <c r="BO15" s="18">
        <f>SUMPRODUCT(($I$5:$M$14=AT15)*($CO$5:$CO$14))+'J20'!BO15</f>
        <v>0</v>
      </c>
      <c r="BP15" s="46">
        <f>SUMPRODUCT(($I$5:$M$14=AT15)*($CP$5:$CP$14))+'J20'!BP15</f>
        <v>0</v>
      </c>
      <c r="BQ15" s="44">
        <f t="shared" si="24"/>
        <v>0</v>
      </c>
      <c r="BR15" s="64">
        <f>BQ15+0.0000004</f>
        <v>3.9999999999999998E-7</v>
      </c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4" t="str">
        <f t="shared" si="16"/>
        <v>Equipe 11</v>
      </c>
      <c r="CR15" s="44">
        <f t="shared" si="17"/>
        <v>0</v>
      </c>
      <c r="CS15" s="44">
        <f t="shared" si="18"/>
        <v>1</v>
      </c>
      <c r="CT15" s="44" t="str">
        <f t="shared" si="49"/>
        <v>Equipe 11</v>
      </c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</row>
    <row r="16" spans="1:153" ht="16.5" customHeight="1" x14ac:dyDescent="0.25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47"/>
      <c r="Q16" s="47"/>
      <c r="R16" s="47"/>
      <c r="S16" s="47"/>
      <c r="T16" s="47"/>
      <c r="U16" s="47"/>
      <c r="V16" s="93" t="str">
        <f t="shared" si="0"/>
        <v>Equipe 12</v>
      </c>
      <c r="W16" s="93"/>
      <c r="X16" s="93"/>
      <c r="Y16" s="93"/>
      <c r="Z16" s="94"/>
      <c r="AA16" s="84">
        <f t="shared" si="1"/>
        <v>0</v>
      </c>
      <c r="AB16" s="85" t="str">
        <f t="shared" si="2"/>
        <v>u</v>
      </c>
      <c r="AC16" s="86">
        <f t="shared" si="50"/>
        <v>1</v>
      </c>
      <c r="AD16" s="87">
        <f t="shared" si="3"/>
        <v>0</v>
      </c>
      <c r="AE16" s="88">
        <f t="shared" si="4"/>
        <v>0</v>
      </c>
      <c r="AF16" s="88">
        <f t="shared" si="5"/>
        <v>0</v>
      </c>
      <c r="AG16" s="88">
        <f t="shared" si="6"/>
        <v>0</v>
      </c>
      <c r="AH16" s="88">
        <f t="shared" si="7"/>
        <v>0</v>
      </c>
      <c r="AI16" s="88">
        <f t="shared" si="8"/>
        <v>0</v>
      </c>
      <c r="AJ16" s="88">
        <f t="shared" si="9"/>
        <v>0</v>
      </c>
      <c r="AK16" s="89">
        <f t="shared" si="10"/>
        <v>0</v>
      </c>
      <c r="AL16" s="90">
        <f t="shared" si="11"/>
        <v>0</v>
      </c>
      <c r="AM16" s="88">
        <f t="shared" si="12"/>
        <v>0</v>
      </c>
      <c r="AN16" s="91">
        <f t="shared" si="19"/>
        <v>0</v>
      </c>
      <c r="AO16" s="84">
        <f t="shared" si="13"/>
        <v>0</v>
      </c>
      <c r="AP16" s="88">
        <f t="shared" si="20"/>
        <v>0</v>
      </c>
      <c r="AQ16" s="88">
        <f t="shared" si="14"/>
        <v>0</v>
      </c>
      <c r="AR16" s="48">
        <v>12</v>
      </c>
      <c r="AS16" s="48">
        <f t="shared" si="21"/>
        <v>12</v>
      </c>
      <c r="AT16" s="155" t="str">
        <f>'J01'!AT16:AX16</f>
        <v>Equipe 12</v>
      </c>
      <c r="AU16" s="156"/>
      <c r="AV16" s="156"/>
      <c r="AW16" s="156"/>
      <c r="AX16" s="157"/>
      <c r="AY16" s="4">
        <f t="shared" si="15"/>
        <v>1</v>
      </c>
      <c r="AZ16" s="18">
        <f>'J20'!AY16-AY16</f>
        <v>0</v>
      </c>
      <c r="BA16" s="5" t="str">
        <f>IF(AY16&gt;'J20'!AY16,'J20'!$BA$20,IF(AY16='J20'!AY16,'J20'!$AZ$20,IF(AY16&lt;'J20'!AY16,'J20'!$AY$20)))</f>
        <v>u</v>
      </c>
      <c r="BB16" s="22">
        <f t="shared" si="22"/>
        <v>12</v>
      </c>
      <c r="BC16" s="18">
        <f>SUMPRODUCT(($B$5:$F$14=AT16)*($BW$5:$BW$14))+SUMPRODUCT(($I$5:$M$14=AT16)*($BX$5:$BX$14))+'J20'!BC16</f>
        <v>0</v>
      </c>
      <c r="BD16" s="18">
        <f>SUMPRODUCT(($B$5:$F$14=AT16)*($BY$5:$BY$14))+SUMPRODUCT(($I$5:$M$14=AT16)*($BZ$5:$BZ$14))+'J20'!BD16</f>
        <v>0</v>
      </c>
      <c r="BE16" s="18">
        <f>SUMPRODUCT(($B$5:$F$14=AT16)*($CA$5:$CA$14))+SUMPRODUCT(($I$5:$M$14=AT16)*($CB$5:$CB$14))+'J20'!BE16</f>
        <v>0</v>
      </c>
      <c r="BF16" s="18">
        <f>SUMPRODUCT(($B$5:$F$14=AT16)*($CC$5:$CC$14))+SUMPRODUCT(($I$5:$M$14=AT16)*($CD$5:$CD$14))+'J20'!BF16</f>
        <v>0</v>
      </c>
      <c r="BG16" s="18">
        <f>SUMPRODUCT(($B$5:$F$14=AT16)*($CE$5:$CE$14))+SUMPRODUCT(($I$5:$M$14=AT16)*($CF$5:$CF$14))+'J20'!BG16</f>
        <v>0</v>
      </c>
      <c r="BH16" s="18">
        <f>SUMPRODUCT(($B$5:$F$14=AT16)*($CG$5:$CG$14))+SUMPRODUCT(($I$5:$M$14=AT16)*($CH$5:$CH$14))+'J20'!BH16</f>
        <v>0</v>
      </c>
      <c r="BI16" s="18">
        <f>SUMPRODUCT(($B$5:$F$14=AT16)*($CI$5:$CI$14))+SUMPRODUCT(($I$5:$M$14=AT16)*($CJ$5:$CJ$14))+'J20'!BI16</f>
        <v>0</v>
      </c>
      <c r="BJ16" s="6">
        <f t="shared" si="23"/>
        <v>0</v>
      </c>
      <c r="BK16" s="18">
        <f>SUMPRODUCT(($B$5:$F$14=AT16)*($CK$5:$CK$14))+'J20'!BK16</f>
        <v>0</v>
      </c>
      <c r="BL16" s="18">
        <f>SUMPRODUCT(($B$5:$F$14=AT16)*($CL$5:$CL$14))+'J20'!BL16</f>
        <v>0</v>
      </c>
      <c r="BM16" s="18">
        <f>SUMPRODUCT(($B$5:$F$14=AT16)*($CM$5:$CM$14))+'J20'!BM16</f>
        <v>0</v>
      </c>
      <c r="BN16" s="18">
        <f>SUMPRODUCT(($I$5:$M$14=AT16)*($CN$5:$CN$14))+'J20'!BN16</f>
        <v>0</v>
      </c>
      <c r="BO16" s="18">
        <f>SUMPRODUCT(($I$5:$M$14=AT16)*($CO$5:$CO$14))+'J20'!BO16</f>
        <v>0</v>
      </c>
      <c r="BP16" s="46">
        <f>SUMPRODUCT(($I$5:$M$14=AT16)*($CP$5:$CP$14))+'J20'!BP16</f>
        <v>0</v>
      </c>
      <c r="BQ16" s="44">
        <f t="shared" si="24"/>
        <v>0</v>
      </c>
      <c r="BR16" s="64">
        <f>BQ16+0.0000003</f>
        <v>2.9999999999999999E-7</v>
      </c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4" t="str">
        <f t="shared" si="16"/>
        <v>Equipe 12</v>
      </c>
      <c r="CR16" s="44">
        <f t="shared" si="17"/>
        <v>0</v>
      </c>
      <c r="CS16" s="44">
        <f t="shared" si="18"/>
        <v>1</v>
      </c>
      <c r="CT16" s="44" t="str">
        <f t="shared" si="49"/>
        <v>Equipe 12</v>
      </c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</row>
    <row r="17" spans="1:153" ht="16.5" customHeight="1" x14ac:dyDescent="0.25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47"/>
      <c r="Q17" s="47"/>
      <c r="R17" s="47"/>
      <c r="S17" s="47"/>
      <c r="T17" s="47"/>
      <c r="U17" s="47"/>
      <c r="V17" s="93" t="str">
        <f t="shared" si="0"/>
        <v>Equipe 13</v>
      </c>
      <c r="W17" s="93"/>
      <c r="X17" s="93"/>
      <c r="Y17" s="93"/>
      <c r="Z17" s="94"/>
      <c r="AA17" s="84">
        <f t="shared" si="1"/>
        <v>0</v>
      </c>
      <c r="AB17" s="85" t="str">
        <f t="shared" si="2"/>
        <v>u</v>
      </c>
      <c r="AC17" s="86">
        <f t="shared" si="50"/>
        <v>1</v>
      </c>
      <c r="AD17" s="87">
        <f t="shared" si="3"/>
        <v>0</v>
      </c>
      <c r="AE17" s="88">
        <f t="shared" si="4"/>
        <v>0</v>
      </c>
      <c r="AF17" s="88">
        <f t="shared" si="5"/>
        <v>0</v>
      </c>
      <c r="AG17" s="88">
        <f t="shared" si="6"/>
        <v>0</v>
      </c>
      <c r="AH17" s="88">
        <f t="shared" si="7"/>
        <v>0</v>
      </c>
      <c r="AI17" s="88">
        <f t="shared" si="8"/>
        <v>0</v>
      </c>
      <c r="AJ17" s="88">
        <f t="shared" si="9"/>
        <v>0</v>
      </c>
      <c r="AK17" s="89">
        <f t="shared" si="10"/>
        <v>0</v>
      </c>
      <c r="AL17" s="90">
        <f t="shared" si="11"/>
        <v>0</v>
      </c>
      <c r="AM17" s="88">
        <f t="shared" si="12"/>
        <v>0</v>
      </c>
      <c r="AN17" s="91">
        <f t="shared" si="19"/>
        <v>0</v>
      </c>
      <c r="AO17" s="84">
        <f t="shared" si="13"/>
        <v>0</v>
      </c>
      <c r="AP17" s="88">
        <f t="shared" si="20"/>
        <v>0</v>
      </c>
      <c r="AQ17" s="88">
        <f t="shared" si="14"/>
        <v>0</v>
      </c>
      <c r="AR17" s="48">
        <v>13</v>
      </c>
      <c r="AS17" s="48">
        <f t="shared" si="21"/>
        <v>13</v>
      </c>
      <c r="AT17" s="155" t="str">
        <f>'J01'!AT17:AX17</f>
        <v>Equipe 13</v>
      </c>
      <c r="AU17" s="156"/>
      <c r="AV17" s="156"/>
      <c r="AW17" s="156"/>
      <c r="AX17" s="157"/>
      <c r="AY17" s="4">
        <f t="shared" si="15"/>
        <v>1</v>
      </c>
      <c r="AZ17" s="18">
        <f>'J20'!AY17-AY17</f>
        <v>0</v>
      </c>
      <c r="BA17" s="5" t="str">
        <f>IF(AY17&gt;'J20'!AY17,'J20'!$BA$20,IF(AY17='J20'!AY17,'J20'!$AZ$20,IF(AY17&lt;'J20'!AY17,'J20'!$AY$20)))</f>
        <v>u</v>
      </c>
      <c r="BB17" s="22">
        <f t="shared" si="22"/>
        <v>13</v>
      </c>
      <c r="BC17" s="18">
        <f>SUMPRODUCT(($B$5:$F$14=AT17)*($BW$5:$BW$14))+SUMPRODUCT(($I$5:$M$14=AT17)*($BX$5:$BX$14))+'J20'!BC17</f>
        <v>0</v>
      </c>
      <c r="BD17" s="18">
        <f>SUMPRODUCT(($B$5:$F$14=AT17)*($BY$5:$BY$14))+SUMPRODUCT(($I$5:$M$14=AT17)*($BZ$5:$BZ$14))+'J20'!BD17</f>
        <v>0</v>
      </c>
      <c r="BE17" s="18">
        <f>SUMPRODUCT(($B$5:$F$14=AT17)*($CA$5:$CA$14))+SUMPRODUCT(($I$5:$M$14=AT17)*($CB$5:$CB$14))+'J20'!BE17</f>
        <v>0</v>
      </c>
      <c r="BF17" s="18">
        <f>SUMPRODUCT(($B$5:$F$14=AT17)*($CC$5:$CC$14))+SUMPRODUCT(($I$5:$M$14=AT17)*($CD$5:$CD$14))+'J20'!BF17</f>
        <v>0</v>
      </c>
      <c r="BG17" s="18">
        <f>SUMPRODUCT(($B$5:$F$14=AT17)*($CE$5:$CE$14))+SUMPRODUCT(($I$5:$M$14=AT17)*($CF$5:$CF$14))+'J20'!BG17</f>
        <v>0</v>
      </c>
      <c r="BH17" s="18">
        <f>SUMPRODUCT(($B$5:$F$14=AT17)*($CG$5:$CG$14))+SUMPRODUCT(($I$5:$M$14=AT17)*($CH$5:$CH$14))+'J20'!BH17</f>
        <v>0</v>
      </c>
      <c r="BI17" s="18">
        <f>SUMPRODUCT(($B$5:$F$14=AT17)*($CI$5:$CI$14))+SUMPRODUCT(($I$5:$M$14=AT17)*($CJ$5:$CJ$14))+'J20'!BI17</f>
        <v>0</v>
      </c>
      <c r="BJ17" s="6">
        <f t="shared" si="23"/>
        <v>0</v>
      </c>
      <c r="BK17" s="18">
        <f>SUMPRODUCT(($B$5:$F$14=AT17)*($CK$5:$CK$14))+'J20'!BK17</f>
        <v>0</v>
      </c>
      <c r="BL17" s="18">
        <f>SUMPRODUCT(($B$5:$F$14=AT17)*($CL$5:$CL$14))+'J20'!BL17</f>
        <v>0</v>
      </c>
      <c r="BM17" s="18">
        <f>SUMPRODUCT(($B$5:$F$14=AT17)*($CM$5:$CM$14))+'J20'!BM17</f>
        <v>0</v>
      </c>
      <c r="BN17" s="18">
        <f>SUMPRODUCT(($I$5:$M$14=AT17)*($CN$5:$CN$14))+'J20'!BN17</f>
        <v>0</v>
      </c>
      <c r="BO17" s="18">
        <f>SUMPRODUCT(($I$5:$M$14=AT17)*($CO$5:$CO$14))+'J20'!BO17</f>
        <v>0</v>
      </c>
      <c r="BP17" s="46">
        <f>SUMPRODUCT(($I$5:$M$14=AT17)*($CP$5:$CP$14))+'J20'!BP17</f>
        <v>0</v>
      </c>
      <c r="BQ17" s="44">
        <f t="shared" si="24"/>
        <v>0</v>
      </c>
      <c r="BR17" s="64">
        <f>BQ17+0.0000002</f>
        <v>1.9999999999999999E-7</v>
      </c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4" t="str">
        <f t="shared" si="16"/>
        <v>Equipe 13</v>
      </c>
      <c r="CR17" s="44">
        <f t="shared" si="17"/>
        <v>0</v>
      </c>
      <c r="CS17" s="44">
        <f t="shared" si="18"/>
        <v>1</v>
      </c>
      <c r="CT17" s="44" t="str">
        <f t="shared" si="49"/>
        <v>Equipe 13</v>
      </c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</row>
    <row r="18" spans="1:153" ht="16.5" customHeight="1" x14ac:dyDescent="0.25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47"/>
      <c r="Q18" s="47"/>
      <c r="R18" s="47"/>
      <c r="S18" s="47"/>
      <c r="T18" s="47"/>
      <c r="U18" s="47"/>
      <c r="V18" s="93" t="str">
        <f t="shared" si="0"/>
        <v>Equipe 14</v>
      </c>
      <c r="W18" s="93"/>
      <c r="X18" s="93"/>
      <c r="Y18" s="93"/>
      <c r="Z18" s="94"/>
      <c r="AA18" s="84">
        <f t="shared" si="1"/>
        <v>0</v>
      </c>
      <c r="AB18" s="85" t="str">
        <f t="shared" si="2"/>
        <v>u</v>
      </c>
      <c r="AC18" s="86">
        <f t="shared" si="50"/>
        <v>1</v>
      </c>
      <c r="AD18" s="87">
        <f t="shared" si="3"/>
        <v>0</v>
      </c>
      <c r="AE18" s="88">
        <f t="shared" si="4"/>
        <v>0</v>
      </c>
      <c r="AF18" s="88">
        <f t="shared" si="5"/>
        <v>0</v>
      </c>
      <c r="AG18" s="88">
        <f t="shared" si="6"/>
        <v>0</v>
      </c>
      <c r="AH18" s="88">
        <f t="shared" si="7"/>
        <v>0</v>
      </c>
      <c r="AI18" s="88">
        <f t="shared" si="8"/>
        <v>0</v>
      </c>
      <c r="AJ18" s="88">
        <f t="shared" si="9"/>
        <v>0</v>
      </c>
      <c r="AK18" s="89">
        <f t="shared" si="10"/>
        <v>0</v>
      </c>
      <c r="AL18" s="90">
        <f t="shared" si="11"/>
        <v>0</v>
      </c>
      <c r="AM18" s="88">
        <f t="shared" si="12"/>
        <v>0</v>
      </c>
      <c r="AN18" s="91">
        <f t="shared" si="19"/>
        <v>0</v>
      </c>
      <c r="AO18" s="84">
        <f t="shared" si="13"/>
        <v>0</v>
      </c>
      <c r="AP18" s="88">
        <f t="shared" si="20"/>
        <v>0</v>
      </c>
      <c r="AQ18" s="88">
        <f t="shared" si="14"/>
        <v>0</v>
      </c>
      <c r="AR18" s="48">
        <v>14</v>
      </c>
      <c r="AS18" s="48">
        <f t="shared" si="21"/>
        <v>14</v>
      </c>
      <c r="AT18" s="155" t="str">
        <f>'J01'!AT18:AX18</f>
        <v>Equipe 14</v>
      </c>
      <c r="AU18" s="156"/>
      <c r="AV18" s="156"/>
      <c r="AW18" s="156"/>
      <c r="AX18" s="157"/>
      <c r="AY18" s="4">
        <f t="shared" si="15"/>
        <v>1</v>
      </c>
      <c r="AZ18" s="18">
        <f>'J20'!AY18-AY18</f>
        <v>0</v>
      </c>
      <c r="BA18" s="5" t="str">
        <f>IF(AY18&gt;'J20'!AY18,'J20'!$BA$20,IF(AY18='J20'!AY18,'J20'!$AZ$20,IF(AY18&lt;'J20'!AY18,'J20'!$AY$20)))</f>
        <v>u</v>
      </c>
      <c r="BB18" s="22">
        <f t="shared" si="22"/>
        <v>14</v>
      </c>
      <c r="BC18" s="18">
        <f>SUMPRODUCT(($B$5:$F$14=AT18)*($BW$5:$BW$14))+SUMPRODUCT(($I$5:$M$14=AT18)*($BX$5:$BX$14))+'J20'!BC18</f>
        <v>0</v>
      </c>
      <c r="BD18" s="18">
        <f>SUMPRODUCT(($B$5:$F$14=AT18)*($BY$5:$BY$14))+SUMPRODUCT(($I$5:$M$14=AT18)*($BZ$5:$BZ$14))+'J20'!BD18</f>
        <v>0</v>
      </c>
      <c r="BE18" s="18">
        <f>SUMPRODUCT(($B$5:$F$14=AT18)*($CA$5:$CA$14))+SUMPRODUCT(($I$5:$M$14=AT18)*($CB$5:$CB$14))+'J20'!BE18</f>
        <v>0</v>
      </c>
      <c r="BF18" s="18">
        <f>SUMPRODUCT(($B$5:$F$14=AT18)*($CC$5:$CC$14))+SUMPRODUCT(($I$5:$M$14=AT18)*($CD$5:$CD$14))+'J20'!BF18</f>
        <v>0</v>
      </c>
      <c r="BG18" s="18">
        <f>SUMPRODUCT(($B$5:$F$14=AT18)*($CE$5:$CE$14))+SUMPRODUCT(($I$5:$M$14=AT18)*($CF$5:$CF$14))+'J20'!BG18</f>
        <v>0</v>
      </c>
      <c r="BH18" s="18">
        <f>SUMPRODUCT(($B$5:$F$14=AT18)*($CG$5:$CG$14))+SUMPRODUCT(($I$5:$M$14=AT18)*($CH$5:$CH$14))+'J20'!BH18</f>
        <v>0</v>
      </c>
      <c r="BI18" s="18">
        <f>SUMPRODUCT(($B$5:$F$14=AT18)*($CI$5:$CI$14))+SUMPRODUCT(($I$5:$M$14=AT18)*($CJ$5:$CJ$14))+'J20'!BI18</f>
        <v>0</v>
      </c>
      <c r="BJ18" s="6">
        <f t="shared" si="23"/>
        <v>0</v>
      </c>
      <c r="BK18" s="18">
        <f>SUMPRODUCT(($B$5:$F$14=AT18)*($CK$5:$CK$14))+'J20'!BK18</f>
        <v>0</v>
      </c>
      <c r="BL18" s="18">
        <f>SUMPRODUCT(($B$5:$F$14=AT18)*($CL$5:$CL$14))+'J20'!BL18</f>
        <v>0</v>
      </c>
      <c r="BM18" s="18">
        <f>SUMPRODUCT(($B$5:$F$14=AT18)*($CM$5:$CM$14))+'J20'!BM18</f>
        <v>0</v>
      </c>
      <c r="BN18" s="18">
        <f>SUMPRODUCT(($I$5:$M$14=AT18)*($CN$5:$CN$14))+'J20'!BN18</f>
        <v>0</v>
      </c>
      <c r="BO18" s="18">
        <f>SUMPRODUCT(($I$5:$M$14=AT18)*($CO$5:$CO$14))+'J20'!BO18</f>
        <v>0</v>
      </c>
      <c r="BP18" s="46">
        <f>SUMPRODUCT(($I$5:$M$14=AT18)*($CP$5:$CP$14))+'J20'!BP18</f>
        <v>0</v>
      </c>
      <c r="BQ18" s="44">
        <f t="shared" si="24"/>
        <v>0</v>
      </c>
      <c r="BR18" s="64">
        <f>BQ18+0.0000001</f>
        <v>9.9999999999999995E-8</v>
      </c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4" t="str">
        <f t="shared" si="16"/>
        <v>Equipe 14</v>
      </c>
      <c r="CR18" s="44">
        <f t="shared" si="17"/>
        <v>0</v>
      </c>
      <c r="CS18" s="44">
        <f t="shared" si="18"/>
        <v>1</v>
      </c>
      <c r="CT18" s="44" t="str">
        <f t="shared" si="49"/>
        <v>Equipe 14</v>
      </c>
      <c r="CU18" s="58"/>
      <c r="CV18" s="58"/>
      <c r="CW18" s="58"/>
      <c r="CX18" s="58"/>
      <c r="CY18" s="5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</row>
    <row r="19" spans="1:153" ht="16.5" customHeight="1" x14ac:dyDescent="0.25">
      <c r="A19" s="100"/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47"/>
      <c r="Q19" s="47"/>
      <c r="R19" s="47"/>
      <c r="S19" s="47"/>
      <c r="T19" s="47"/>
      <c r="U19" s="47"/>
      <c r="V19" s="49"/>
      <c r="W19" s="49"/>
      <c r="X19" s="49"/>
      <c r="Y19" s="49"/>
      <c r="Z19" s="49"/>
      <c r="AA19" s="50"/>
      <c r="AB19" s="51"/>
      <c r="AC19" s="50"/>
      <c r="AD19" s="52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142" t="s">
        <v>56</v>
      </c>
      <c r="AP19" s="142"/>
      <c r="AQ19" s="142"/>
      <c r="AR19" s="58"/>
      <c r="AS19" s="58"/>
      <c r="AT19" s="21"/>
      <c r="AU19" s="21"/>
      <c r="AV19" s="21"/>
      <c r="AW19" s="21"/>
      <c r="AX19" s="21"/>
      <c r="AY19" s="60" t="s">
        <v>19</v>
      </c>
      <c r="AZ19" s="60" t="s">
        <v>20</v>
      </c>
      <c r="BA19" s="60" t="s">
        <v>21</v>
      </c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5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58"/>
      <c r="CV19" s="58"/>
      <c r="CW19" s="58"/>
      <c r="CX19" s="58"/>
      <c r="CY19" s="5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</row>
    <row r="20" spans="1:153" ht="16.5" customHeight="1" x14ac:dyDescent="0.25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47"/>
      <c r="Q20" s="47"/>
      <c r="R20" s="47"/>
      <c r="S20" s="47"/>
      <c r="T20" s="47"/>
      <c r="U20" s="47"/>
      <c r="V20" s="53"/>
      <c r="W20" s="53"/>
      <c r="X20" s="53"/>
      <c r="Y20" s="53"/>
      <c r="Z20" s="53"/>
      <c r="AA20" s="54"/>
      <c r="AB20" s="55"/>
      <c r="AC20" s="54"/>
      <c r="AD20" s="56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143">
        <f>SUM(G5:H14)</f>
        <v>0</v>
      </c>
      <c r="AP20" s="143"/>
      <c r="AQ20" s="143"/>
      <c r="AR20" s="58"/>
      <c r="AS20" s="58"/>
      <c r="AT20" s="38"/>
      <c r="AU20" s="38"/>
      <c r="AV20" s="38"/>
      <c r="AW20" s="38"/>
      <c r="AX20" s="38"/>
      <c r="AY20" s="48" t="s">
        <v>19</v>
      </c>
      <c r="AZ20" s="48" t="s">
        <v>20</v>
      </c>
      <c r="BA20" s="48" t="s">
        <v>21</v>
      </c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58"/>
      <c r="CV20" s="58"/>
      <c r="CW20" s="58"/>
      <c r="CX20" s="58"/>
      <c r="CY20" s="5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</row>
    <row r="21" spans="1:153" ht="16.5" customHeight="1" x14ac:dyDescent="0.25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47"/>
      <c r="Q21" s="47"/>
      <c r="R21" s="47"/>
      <c r="S21" s="47"/>
      <c r="T21" s="47"/>
      <c r="U21" s="47"/>
      <c r="V21" s="53"/>
      <c r="W21" s="53"/>
      <c r="X21" s="53"/>
      <c r="Y21" s="53"/>
      <c r="Z21" s="53"/>
      <c r="AA21" s="54"/>
      <c r="AB21" s="55"/>
      <c r="AC21" s="54"/>
      <c r="AD21" s="56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143"/>
      <c r="AP21" s="143"/>
      <c r="AQ21" s="143"/>
      <c r="AR21" s="58"/>
      <c r="AS21" s="58"/>
      <c r="AT21" s="38"/>
      <c r="AU21" s="38"/>
      <c r="AV21" s="38"/>
      <c r="AW21" s="38"/>
      <c r="AX21" s="38"/>
      <c r="AY21" s="58"/>
      <c r="AZ21" s="58"/>
      <c r="BA21" s="63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58"/>
      <c r="CV21" s="58"/>
      <c r="CW21" s="58"/>
      <c r="CX21" s="58"/>
      <c r="CY21" s="5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</row>
    <row r="22" spans="1:153" ht="16.5" customHeight="1" x14ac:dyDescent="0.25">
      <c r="A22" s="100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47"/>
      <c r="Q22" s="47"/>
      <c r="R22" s="47"/>
      <c r="S22" s="47"/>
      <c r="T22" s="47"/>
      <c r="U22" s="47"/>
      <c r="V22" s="53"/>
      <c r="W22" s="53"/>
      <c r="X22" s="53"/>
      <c r="Y22" s="53"/>
      <c r="Z22" s="53"/>
      <c r="AA22" s="54"/>
      <c r="AB22" s="55"/>
      <c r="AC22" s="54"/>
      <c r="AD22" s="56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144" t="s">
        <v>57</v>
      </c>
      <c r="AP22" s="144"/>
      <c r="AQ22" s="144"/>
      <c r="AR22" s="58"/>
      <c r="AS22" s="58"/>
      <c r="AT22" s="38"/>
      <c r="AU22" s="38"/>
      <c r="AV22" s="38"/>
      <c r="AW22" s="38"/>
      <c r="AX22" s="38"/>
      <c r="AY22" s="58"/>
      <c r="AZ22" s="58"/>
      <c r="BA22" s="63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58"/>
      <c r="CV22" s="58"/>
      <c r="CW22" s="58"/>
      <c r="CX22" s="58"/>
      <c r="CY22" s="5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</row>
    <row r="23" spans="1:153" ht="16.5" customHeight="1" x14ac:dyDescent="0.25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47"/>
      <c r="Q23" s="47"/>
      <c r="R23" s="47"/>
      <c r="S23" s="47"/>
      <c r="T23" s="47"/>
      <c r="U23" s="47"/>
      <c r="V23" s="53"/>
      <c r="W23" s="53"/>
      <c r="X23" s="53"/>
      <c r="Y23" s="53"/>
      <c r="Z23" s="53"/>
      <c r="AA23" s="54"/>
      <c r="AB23" s="55"/>
      <c r="AC23" s="54"/>
      <c r="AD23" s="56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144"/>
      <c r="AP23" s="144"/>
      <c r="AQ23" s="144"/>
      <c r="AR23" s="58"/>
      <c r="AS23" s="58"/>
      <c r="AT23" s="38"/>
      <c r="AU23" s="38"/>
      <c r="AV23" s="38"/>
      <c r="AW23" s="38"/>
      <c r="AX23" s="38"/>
      <c r="AY23" s="58"/>
      <c r="AZ23" s="58"/>
      <c r="BA23" s="63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58"/>
      <c r="CV23" s="58"/>
      <c r="CW23" s="58"/>
      <c r="CX23" s="58"/>
      <c r="CY23" s="5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</row>
    <row r="24" spans="1:153" ht="16.5" customHeight="1" x14ac:dyDescent="0.25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47"/>
      <c r="Q24" s="47"/>
      <c r="R24" s="47"/>
      <c r="S24" s="47"/>
      <c r="T24" s="47"/>
      <c r="U24" s="47"/>
      <c r="V24" s="53"/>
      <c r="W24" s="53"/>
      <c r="X24" s="53"/>
      <c r="Y24" s="53"/>
      <c r="Z24" s="53"/>
      <c r="AA24" s="54"/>
      <c r="AB24" s="55"/>
      <c r="AC24" s="54"/>
      <c r="AD24" s="56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143">
        <f>AO20+'J20'!AO24:AP25</f>
        <v>0</v>
      </c>
      <c r="AP24" s="143"/>
      <c r="AQ24" s="143"/>
      <c r="AR24" s="58"/>
      <c r="AS24" s="58"/>
      <c r="AT24" s="38"/>
      <c r="AU24" s="38"/>
      <c r="AV24" s="38"/>
      <c r="AW24" s="38"/>
      <c r="AX24" s="38"/>
      <c r="AY24" s="58"/>
      <c r="AZ24" s="58"/>
      <c r="BA24" s="63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</row>
    <row r="25" spans="1:153" ht="16.5" customHeight="1" x14ac:dyDescent="0.25">
      <c r="A25" s="100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47"/>
      <c r="Q25" s="47"/>
      <c r="R25" s="47"/>
      <c r="S25" s="47"/>
      <c r="T25" s="47"/>
      <c r="U25" s="47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143"/>
      <c r="AP25" s="143"/>
      <c r="AQ25" s="143"/>
      <c r="AR25" s="48"/>
      <c r="AS25" s="48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48"/>
      <c r="EW25" s="48"/>
    </row>
    <row r="26" spans="1:153" ht="16.5" customHeight="1" x14ac:dyDescent="0.25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47"/>
      <c r="Q26" s="47"/>
      <c r="R26" s="47"/>
      <c r="S26" s="47"/>
      <c r="T26" s="47"/>
      <c r="U26" s="47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162" t="s">
        <v>58</v>
      </c>
      <c r="AP26" s="162"/>
      <c r="AQ26" s="162"/>
      <c r="AR26" s="48"/>
      <c r="AS26" s="48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  <c r="EU26" s="48"/>
      <c r="EV26" s="48"/>
      <c r="EW26" s="48"/>
    </row>
    <row r="27" spans="1:153" ht="16.5" customHeight="1" x14ac:dyDescent="0.25">
      <c r="A27" s="100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47"/>
      <c r="Q27" s="47"/>
      <c r="R27" s="47"/>
      <c r="S27" s="47"/>
      <c r="T27" s="47"/>
      <c r="U27" s="47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162"/>
      <c r="AP27" s="162"/>
      <c r="AQ27" s="162"/>
      <c r="AR27" s="48"/>
      <c r="AS27" s="48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  <c r="EU27" s="48"/>
      <c r="EV27" s="48"/>
      <c r="EW27" s="48"/>
    </row>
    <row r="28" spans="1:153" ht="16.5" customHeight="1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47"/>
      <c r="Q28" s="47"/>
      <c r="R28" s="47"/>
      <c r="S28" s="47"/>
      <c r="T28" s="47"/>
      <c r="U28" s="47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146" t="str">
        <f>IF(AE5=0,"",SUM(AI5:AI24)/SUM(AE5:AE24)*2)</f>
        <v/>
      </c>
      <c r="AP28" s="146"/>
      <c r="AQ28" s="146"/>
      <c r="AR28" s="48"/>
      <c r="AS28" s="48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  <c r="EU28" s="48"/>
      <c r="EV28" s="48"/>
      <c r="EW28" s="48"/>
    </row>
    <row r="29" spans="1:153" ht="16.5" customHeight="1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47"/>
      <c r="Q29" s="47"/>
      <c r="R29" s="47"/>
      <c r="S29" s="47"/>
      <c r="T29" s="47"/>
      <c r="U29" s="47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146"/>
      <c r="AP29" s="146"/>
      <c r="AQ29" s="146"/>
      <c r="AR29" s="48"/>
      <c r="AS29" s="48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  <c r="EU29" s="48"/>
      <c r="EV29" s="48"/>
      <c r="EW29" s="48"/>
    </row>
    <row r="30" spans="1:153" ht="16.5" customHeight="1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47"/>
      <c r="Q30" s="47"/>
      <c r="R30" s="47"/>
      <c r="S30" s="47"/>
      <c r="T30" s="47"/>
      <c r="U30" s="47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48"/>
      <c r="AS30" s="48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  <c r="EU30" s="48"/>
      <c r="EV30" s="48"/>
      <c r="EW30" s="48"/>
    </row>
    <row r="31" spans="1:153" ht="16.5" customHeigh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48"/>
      <c r="AS31" s="48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/>
      <c r="EU31" s="48"/>
      <c r="EV31" s="48"/>
      <c r="EW31" s="48"/>
    </row>
    <row r="32" spans="1:153" ht="16.5" customHeight="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48"/>
      <c r="AS32" s="48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48"/>
      <c r="EW32" s="48"/>
    </row>
    <row r="33" spans="1:153" ht="16.5" customHeight="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48"/>
      <c r="AS33" s="48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</row>
    <row r="34" spans="1:153" ht="16.5" customHeight="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48"/>
      <c r="AS34" s="48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48"/>
      <c r="EW34" s="48"/>
    </row>
    <row r="35" spans="1:153" ht="16.5" customHeight="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48"/>
      <c r="AS35" s="48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</row>
    <row r="36" spans="1:153" ht="16.5" customHeight="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48"/>
      <c r="AS36" s="48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</row>
  </sheetData>
  <mergeCells count="129">
    <mergeCell ref="O1:T2"/>
    <mergeCell ref="I1:N2"/>
    <mergeCell ref="A1:H2"/>
    <mergeCell ref="AO19:AQ19"/>
    <mergeCell ref="AO20:AQ21"/>
    <mergeCell ref="AO22:AQ23"/>
    <mergeCell ref="AO24:AQ25"/>
    <mergeCell ref="AO26:AQ27"/>
    <mergeCell ref="AO28:AQ29"/>
    <mergeCell ref="AK3:AK4"/>
    <mergeCell ref="AO3:AQ3"/>
    <mergeCell ref="AL3:AN3"/>
    <mergeCell ref="AJ3:AJ4"/>
    <mergeCell ref="AI3:AI4"/>
    <mergeCell ref="O11:R11"/>
    <mergeCell ref="O10:R10"/>
    <mergeCell ref="O9:R9"/>
    <mergeCell ref="O8:R8"/>
    <mergeCell ref="O7:R7"/>
    <mergeCell ref="B5:F5"/>
    <mergeCell ref="I6:M6"/>
    <mergeCell ref="I5:M5"/>
    <mergeCell ref="V5:Z5"/>
    <mergeCell ref="V1:AQ2"/>
    <mergeCell ref="BB3:BB4"/>
    <mergeCell ref="BN3:BP3"/>
    <mergeCell ref="BK3:BM3"/>
    <mergeCell ref="BI3:BI4"/>
    <mergeCell ref="BH3:BH4"/>
    <mergeCell ref="BG3:BG4"/>
    <mergeCell ref="BF3:BF4"/>
    <mergeCell ref="BE3:BE4"/>
    <mergeCell ref="BD3:BD4"/>
    <mergeCell ref="CN3:CP3"/>
    <mergeCell ref="CK3:CM3"/>
    <mergeCell ref="AT12:AX12"/>
    <mergeCell ref="AT11:AX11"/>
    <mergeCell ref="AT10:AX10"/>
    <mergeCell ref="AT9:AX9"/>
    <mergeCell ref="AT8:AX8"/>
    <mergeCell ref="AT7:AX7"/>
    <mergeCell ref="CJ1:CJ3"/>
    <mergeCell ref="CI1:CI3"/>
    <mergeCell ref="CH1:CH3"/>
    <mergeCell ref="CG1:CG3"/>
    <mergeCell ref="CF1:CF3"/>
    <mergeCell ref="CE1:CE3"/>
    <mergeCell ref="AT1:BP2"/>
    <mergeCell ref="AT3:AX4"/>
    <mergeCell ref="AZ3:BA4"/>
    <mergeCell ref="AY3:AY4"/>
    <mergeCell ref="BJ3:BJ4"/>
    <mergeCell ref="CD1:CD3"/>
    <mergeCell ref="CC1:CC3"/>
    <mergeCell ref="CB1:CB3"/>
    <mergeCell ref="AT6:AX6"/>
    <mergeCell ref="AT5:AX5"/>
    <mergeCell ref="A3:A4"/>
    <mergeCell ref="B3:F4"/>
    <mergeCell ref="H3:H4"/>
    <mergeCell ref="G3:G4"/>
    <mergeCell ref="I3:M4"/>
    <mergeCell ref="AC3:AC4"/>
    <mergeCell ref="B6:F6"/>
    <mergeCell ref="B12:F12"/>
    <mergeCell ref="B11:F11"/>
    <mergeCell ref="B10:F10"/>
    <mergeCell ref="B9:F9"/>
    <mergeCell ref="B8:F8"/>
    <mergeCell ref="B7:F7"/>
    <mergeCell ref="I12:M12"/>
    <mergeCell ref="I11:M11"/>
    <mergeCell ref="I10:M10"/>
    <mergeCell ref="I9:M9"/>
    <mergeCell ref="S11:T11"/>
    <mergeCell ref="S10:T10"/>
    <mergeCell ref="S9:T9"/>
    <mergeCell ref="S8:T8"/>
    <mergeCell ref="S7:T7"/>
    <mergeCell ref="S6:T6"/>
    <mergeCell ref="S5:T5"/>
    <mergeCell ref="A15:O30"/>
    <mergeCell ref="B14:F14"/>
    <mergeCell ref="B13:F13"/>
    <mergeCell ref="I14:M14"/>
    <mergeCell ref="I13:M13"/>
    <mergeCell ref="AH3:AH4"/>
    <mergeCell ref="AG3:AG4"/>
    <mergeCell ref="AF3:AF4"/>
    <mergeCell ref="AE3:AE4"/>
    <mergeCell ref="AD3:AD4"/>
    <mergeCell ref="V6:Z6"/>
    <mergeCell ref="N3:N4"/>
    <mergeCell ref="V3:Z4"/>
    <mergeCell ref="AA3:AB4"/>
    <mergeCell ref="S3:T4"/>
    <mergeCell ref="O6:R6"/>
    <mergeCell ref="O5:R5"/>
    <mergeCell ref="O3:R4"/>
    <mergeCell ref="I8:M8"/>
    <mergeCell ref="I7:M7"/>
    <mergeCell ref="V12:Z12"/>
    <mergeCell ref="V11:Z11"/>
    <mergeCell ref="V10:Z10"/>
    <mergeCell ref="V9:Z9"/>
    <mergeCell ref="V18:Z18"/>
    <mergeCell ref="V17:Z17"/>
    <mergeCell ref="V16:Z16"/>
    <mergeCell ref="V15:Z15"/>
    <mergeCell ref="V14:Z14"/>
    <mergeCell ref="V13:Z13"/>
    <mergeCell ref="V8:Z8"/>
    <mergeCell ref="V7:Z7"/>
    <mergeCell ref="CA1:CA3"/>
    <mergeCell ref="BZ1:BZ3"/>
    <mergeCell ref="BY1:BY3"/>
    <mergeCell ref="BX1:BX3"/>
    <mergeCell ref="BW1:BW3"/>
    <mergeCell ref="BV1:BV3"/>
    <mergeCell ref="BU1:BU3"/>
    <mergeCell ref="BT1:BT3"/>
    <mergeCell ref="BS1:BS3"/>
    <mergeCell ref="AT18:AX18"/>
    <mergeCell ref="AT17:AX17"/>
    <mergeCell ref="AT16:AX16"/>
    <mergeCell ref="AT15:AX15"/>
    <mergeCell ref="AT14:AX14"/>
    <mergeCell ref="AT13:AX13"/>
    <mergeCell ref="BC3:BC4"/>
  </mergeCells>
  <conditionalFormatting sqref="AA5:AA24">
    <cfRule type="cellIs" dxfId="24" priority="3" operator="lessThan">
      <formula>0</formula>
    </cfRule>
    <cfRule type="cellIs" dxfId="23" priority="4" operator="greaterThan">
      <formula>0</formula>
    </cfRule>
  </conditionalFormatting>
  <conditionalFormatting sqref="AB5:AB24">
    <cfRule type="cellIs" dxfId="22" priority="1" operator="equal">
      <formula>"q"</formula>
    </cfRule>
    <cfRule type="cellIs" dxfId="21" priority="2" operator="equal">
      <formula>"p"</formula>
    </cfRule>
  </conditionalFormatting>
  <dataValidations count="2">
    <dataValidation type="list" allowBlank="1" showInputMessage="1" showErrorMessage="1" sqref="I12:M14 B12:F14">
      <formula1>Lesclubs</formula1>
    </dataValidation>
    <dataValidation type="list" allowBlank="1" showInputMessage="1" showErrorMessage="1" sqref="B5:F11 I5:M11">
      <formula1>Lesengagés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R36"/>
  <sheetViews>
    <sheetView workbookViewId="0">
      <selection sqref="A1:H2"/>
    </sheetView>
  </sheetViews>
  <sheetFormatPr baseColWidth="10" defaultRowHeight="16.5" customHeight="1" x14ac:dyDescent="0.25"/>
  <cols>
    <col min="1" max="14" width="5.42578125" style="2" customWidth="1"/>
    <col min="15" max="18" width="6.7109375" style="2" customWidth="1"/>
    <col min="19" max="43" width="5.42578125" style="2" customWidth="1"/>
    <col min="44" max="45" width="5.42578125" style="3" hidden="1" customWidth="1"/>
    <col min="46" max="68" width="5.42578125" style="2" hidden="1" customWidth="1"/>
    <col min="69" max="70" width="26.28515625" style="3" hidden="1" customWidth="1"/>
    <col min="71" max="94" width="5.42578125" style="3" hidden="1" customWidth="1"/>
    <col min="95" max="95" width="38.85546875" style="3" hidden="1" customWidth="1"/>
    <col min="96" max="96" width="22.28515625" style="3" hidden="1" customWidth="1"/>
    <col min="97" max="97" width="5.42578125" style="3" hidden="1" customWidth="1"/>
    <col min="98" max="98" width="38.85546875" style="3" hidden="1" customWidth="1"/>
    <col min="99" max="210" width="5.42578125" style="3" customWidth="1"/>
    <col min="211" max="215" width="5.42578125" style="2" customWidth="1"/>
    <col min="216" max="378" width="5.42578125" style="1" customWidth="1"/>
    <col min="379" max="382" width="11" style="1"/>
  </cols>
  <sheetData>
    <row r="1" spans="1:153" ht="16.5" customHeight="1" thickTop="1" x14ac:dyDescent="0.25">
      <c r="A1" s="158" t="str">
        <f>'J01'!A1:C2</f>
        <v>Nom du Championnat</v>
      </c>
      <c r="B1" s="159"/>
      <c r="C1" s="159"/>
      <c r="D1" s="159"/>
      <c r="E1" s="159"/>
      <c r="F1" s="159"/>
      <c r="G1" s="159"/>
      <c r="H1" s="159"/>
      <c r="I1" s="134" t="str">
        <f>'J01'!H1:K2</f>
        <v>2016-2017</v>
      </c>
      <c r="J1" s="135"/>
      <c r="K1" s="135"/>
      <c r="L1" s="135"/>
      <c r="M1" s="135"/>
      <c r="N1" s="136"/>
      <c r="O1" s="130" t="s">
        <v>48</v>
      </c>
      <c r="P1" s="130"/>
      <c r="Q1" s="130"/>
      <c r="R1" s="130"/>
      <c r="S1" s="130"/>
      <c r="T1" s="131"/>
      <c r="U1" s="24"/>
      <c r="V1" s="153" t="s">
        <v>2</v>
      </c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48"/>
      <c r="AS1" s="48"/>
      <c r="AT1" s="129" t="s">
        <v>2</v>
      </c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48"/>
      <c r="BR1" s="48"/>
      <c r="BS1" s="95" t="s">
        <v>13</v>
      </c>
      <c r="BT1" s="95" t="s">
        <v>14</v>
      </c>
      <c r="BU1" s="95" t="s">
        <v>13</v>
      </c>
      <c r="BV1" s="95" t="s">
        <v>14</v>
      </c>
      <c r="BW1" s="95" t="s">
        <v>13</v>
      </c>
      <c r="BX1" s="95" t="s">
        <v>14</v>
      </c>
      <c r="BY1" s="95" t="s">
        <v>13</v>
      </c>
      <c r="BZ1" s="95" t="s">
        <v>14</v>
      </c>
      <c r="CA1" s="95" t="s">
        <v>13</v>
      </c>
      <c r="CB1" s="95" t="s">
        <v>14</v>
      </c>
      <c r="CC1" s="95" t="s">
        <v>13</v>
      </c>
      <c r="CD1" s="95" t="s">
        <v>14</v>
      </c>
      <c r="CE1" s="95" t="s">
        <v>13</v>
      </c>
      <c r="CF1" s="95" t="s">
        <v>14</v>
      </c>
      <c r="CG1" s="95" t="s">
        <v>13</v>
      </c>
      <c r="CH1" s="95" t="s">
        <v>14</v>
      </c>
      <c r="CI1" s="95" t="s">
        <v>13</v>
      </c>
      <c r="CJ1" s="95" t="s">
        <v>14</v>
      </c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  <c r="DO1" s="48"/>
      <c r="DP1" s="48"/>
      <c r="DQ1" s="48"/>
      <c r="DR1" s="48"/>
      <c r="DS1" s="48"/>
      <c r="DT1" s="48"/>
      <c r="DU1" s="48"/>
      <c r="DV1" s="48"/>
      <c r="DW1" s="48"/>
      <c r="DX1" s="48"/>
      <c r="DY1" s="48"/>
      <c r="DZ1" s="48"/>
      <c r="EA1" s="48"/>
      <c r="EB1" s="48"/>
      <c r="EC1" s="48"/>
      <c r="ED1" s="48"/>
      <c r="EE1" s="48"/>
      <c r="EF1" s="48"/>
      <c r="EG1" s="48"/>
      <c r="EH1" s="48"/>
      <c r="EI1" s="48"/>
      <c r="EJ1" s="48"/>
      <c r="EK1" s="48"/>
      <c r="EL1" s="48"/>
      <c r="EM1" s="48"/>
      <c r="EN1" s="48"/>
      <c r="EO1" s="48"/>
      <c r="EP1" s="48"/>
      <c r="EQ1" s="48"/>
      <c r="ER1" s="48"/>
      <c r="ES1" s="48"/>
      <c r="ET1" s="48"/>
      <c r="EU1" s="48"/>
      <c r="EV1" s="48"/>
      <c r="EW1" s="48"/>
    </row>
    <row r="2" spans="1:153" ht="16.5" customHeight="1" thickBot="1" x14ac:dyDescent="0.3">
      <c r="A2" s="160"/>
      <c r="B2" s="161"/>
      <c r="C2" s="161"/>
      <c r="D2" s="161"/>
      <c r="E2" s="161"/>
      <c r="F2" s="161"/>
      <c r="G2" s="161"/>
      <c r="H2" s="161"/>
      <c r="I2" s="137"/>
      <c r="J2" s="138"/>
      <c r="K2" s="138"/>
      <c r="L2" s="138"/>
      <c r="M2" s="138"/>
      <c r="N2" s="139"/>
      <c r="O2" s="132"/>
      <c r="P2" s="132"/>
      <c r="Q2" s="132"/>
      <c r="R2" s="132"/>
      <c r="S2" s="132"/>
      <c r="T2" s="133"/>
      <c r="U2" s="2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48"/>
      <c r="AS2" s="48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48"/>
      <c r="BR2" s="48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  <c r="CH2" s="95"/>
      <c r="CI2" s="95"/>
      <c r="CJ2" s="95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</row>
    <row r="3" spans="1:153" ht="16.5" customHeight="1" thickTop="1" x14ac:dyDescent="0.25">
      <c r="A3" s="119" t="s">
        <v>3</v>
      </c>
      <c r="B3" s="120" t="s">
        <v>4</v>
      </c>
      <c r="C3" s="120"/>
      <c r="D3" s="120"/>
      <c r="E3" s="120"/>
      <c r="F3" s="120"/>
      <c r="G3" s="120" t="s">
        <v>5</v>
      </c>
      <c r="H3" s="120" t="s">
        <v>5</v>
      </c>
      <c r="I3" s="120" t="s">
        <v>4</v>
      </c>
      <c r="J3" s="120"/>
      <c r="K3" s="120"/>
      <c r="L3" s="120"/>
      <c r="M3" s="120"/>
      <c r="N3" s="106" t="s">
        <v>3</v>
      </c>
      <c r="O3" s="116" t="s">
        <v>54</v>
      </c>
      <c r="P3" s="117"/>
      <c r="Q3" s="117"/>
      <c r="R3" s="111"/>
      <c r="S3" s="111" t="s">
        <v>55</v>
      </c>
      <c r="T3" s="112"/>
      <c r="U3" s="24"/>
      <c r="V3" s="102" t="s">
        <v>4</v>
      </c>
      <c r="W3" s="102"/>
      <c r="X3" s="102"/>
      <c r="Y3" s="102"/>
      <c r="Z3" s="107"/>
      <c r="AA3" s="104" t="s">
        <v>6</v>
      </c>
      <c r="AB3" s="109"/>
      <c r="AC3" s="121" t="s">
        <v>32</v>
      </c>
      <c r="AD3" s="104" t="s">
        <v>8</v>
      </c>
      <c r="AE3" s="102" t="s">
        <v>9</v>
      </c>
      <c r="AF3" s="102" t="s">
        <v>10</v>
      </c>
      <c r="AG3" s="102" t="s">
        <v>11</v>
      </c>
      <c r="AH3" s="102" t="s">
        <v>3</v>
      </c>
      <c r="AI3" s="102" t="s">
        <v>15</v>
      </c>
      <c r="AJ3" s="102" t="s">
        <v>16</v>
      </c>
      <c r="AK3" s="109" t="s">
        <v>12</v>
      </c>
      <c r="AL3" s="147" t="s">
        <v>13</v>
      </c>
      <c r="AM3" s="102"/>
      <c r="AN3" s="107"/>
      <c r="AO3" s="104" t="s">
        <v>14</v>
      </c>
      <c r="AP3" s="102"/>
      <c r="AQ3" s="102"/>
      <c r="AR3" s="48"/>
      <c r="AS3" s="48"/>
      <c r="AT3" s="99" t="s">
        <v>4</v>
      </c>
      <c r="AU3" s="99"/>
      <c r="AV3" s="99"/>
      <c r="AW3" s="99"/>
      <c r="AX3" s="99"/>
      <c r="AY3" s="99" t="s">
        <v>7</v>
      </c>
      <c r="AZ3" s="99" t="s">
        <v>6</v>
      </c>
      <c r="BA3" s="99"/>
      <c r="BB3" s="99" t="s">
        <v>7</v>
      </c>
      <c r="BC3" s="99" t="s">
        <v>8</v>
      </c>
      <c r="BD3" s="99" t="s">
        <v>9</v>
      </c>
      <c r="BE3" s="99" t="s">
        <v>10</v>
      </c>
      <c r="BF3" s="99" t="s">
        <v>11</v>
      </c>
      <c r="BG3" s="99" t="s">
        <v>3</v>
      </c>
      <c r="BH3" s="99" t="s">
        <v>15</v>
      </c>
      <c r="BI3" s="99" t="s">
        <v>16</v>
      </c>
      <c r="BJ3" s="99" t="s">
        <v>12</v>
      </c>
      <c r="BK3" s="99" t="s">
        <v>13</v>
      </c>
      <c r="BL3" s="99"/>
      <c r="BM3" s="99"/>
      <c r="BN3" s="99" t="s">
        <v>14</v>
      </c>
      <c r="BO3" s="99"/>
      <c r="BP3" s="99"/>
      <c r="BQ3" s="48"/>
      <c r="BR3" s="48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128" t="s">
        <v>13</v>
      </c>
      <c r="CL3" s="128"/>
      <c r="CM3" s="128"/>
      <c r="CN3" s="128" t="s">
        <v>14</v>
      </c>
      <c r="CO3" s="128"/>
      <c r="CP3" s="12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</row>
    <row r="4" spans="1:153" ht="16.5" customHeight="1" thickBot="1" x14ac:dyDescent="0.3">
      <c r="A4" s="119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06"/>
      <c r="O4" s="116"/>
      <c r="P4" s="117"/>
      <c r="Q4" s="117"/>
      <c r="R4" s="111"/>
      <c r="S4" s="111"/>
      <c r="T4" s="112"/>
      <c r="U4" s="24"/>
      <c r="V4" s="103"/>
      <c r="W4" s="103"/>
      <c r="X4" s="103"/>
      <c r="Y4" s="103"/>
      <c r="Z4" s="108"/>
      <c r="AA4" s="105"/>
      <c r="AB4" s="110"/>
      <c r="AC4" s="122"/>
      <c r="AD4" s="105"/>
      <c r="AE4" s="103"/>
      <c r="AF4" s="103"/>
      <c r="AG4" s="103"/>
      <c r="AH4" s="103"/>
      <c r="AI4" s="103"/>
      <c r="AJ4" s="103"/>
      <c r="AK4" s="110"/>
      <c r="AL4" s="40" t="s">
        <v>10</v>
      </c>
      <c r="AM4" s="41" t="s">
        <v>11</v>
      </c>
      <c r="AN4" s="42" t="s">
        <v>3</v>
      </c>
      <c r="AO4" s="43" t="s">
        <v>10</v>
      </c>
      <c r="AP4" s="41" t="s">
        <v>11</v>
      </c>
      <c r="AQ4" s="41" t="s">
        <v>3</v>
      </c>
      <c r="AR4" s="48"/>
      <c r="AS4" s="48" t="s">
        <v>7</v>
      </c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4" t="s">
        <v>10</v>
      </c>
      <c r="BL4" s="4" t="s">
        <v>11</v>
      </c>
      <c r="BM4" s="4" t="s">
        <v>3</v>
      </c>
      <c r="BN4" s="4" t="s">
        <v>10</v>
      </c>
      <c r="BO4" s="4" t="s">
        <v>11</v>
      </c>
      <c r="BP4" s="46" t="s">
        <v>3</v>
      </c>
      <c r="BQ4" s="44" t="s">
        <v>17</v>
      </c>
      <c r="BR4" s="44" t="s">
        <v>17</v>
      </c>
      <c r="BS4" s="44" t="s">
        <v>3</v>
      </c>
      <c r="BT4" s="44" t="s">
        <v>3</v>
      </c>
      <c r="BU4" s="44" t="s">
        <v>8</v>
      </c>
      <c r="BV4" s="44" t="s">
        <v>8</v>
      </c>
      <c r="BW4" s="44" t="s">
        <v>18</v>
      </c>
      <c r="BX4" s="44" t="s">
        <v>18</v>
      </c>
      <c r="BY4" s="44" t="s">
        <v>9</v>
      </c>
      <c r="BZ4" s="44" t="s">
        <v>9</v>
      </c>
      <c r="CA4" s="44" t="s">
        <v>10</v>
      </c>
      <c r="CB4" s="44" t="s">
        <v>10</v>
      </c>
      <c r="CC4" s="44" t="s">
        <v>11</v>
      </c>
      <c r="CD4" s="44" t="s">
        <v>11</v>
      </c>
      <c r="CE4" s="44" t="s">
        <v>3</v>
      </c>
      <c r="CF4" s="44" t="s">
        <v>3</v>
      </c>
      <c r="CG4" s="44" t="s">
        <v>15</v>
      </c>
      <c r="CH4" s="44" t="s">
        <v>15</v>
      </c>
      <c r="CI4" s="44" t="s">
        <v>16</v>
      </c>
      <c r="CJ4" s="44" t="s">
        <v>16</v>
      </c>
      <c r="CK4" s="44" t="s">
        <v>10</v>
      </c>
      <c r="CL4" s="44" t="s">
        <v>11</v>
      </c>
      <c r="CM4" s="44" t="s">
        <v>3</v>
      </c>
      <c r="CN4" s="44" t="s">
        <v>10</v>
      </c>
      <c r="CO4" s="44" t="s">
        <v>11</v>
      </c>
      <c r="CP4" s="45" t="s">
        <v>3</v>
      </c>
      <c r="CQ4" s="44" t="s">
        <v>4</v>
      </c>
      <c r="CR4" s="44" t="s">
        <v>17</v>
      </c>
      <c r="CS4" s="44" t="s">
        <v>7</v>
      </c>
      <c r="CT4" s="44" t="s">
        <v>4</v>
      </c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</row>
    <row r="5" spans="1:153" ht="16.5" customHeight="1" thickTop="1" x14ac:dyDescent="0.25">
      <c r="A5" s="72"/>
      <c r="B5" s="118"/>
      <c r="C5" s="118"/>
      <c r="D5" s="118"/>
      <c r="E5" s="118"/>
      <c r="F5" s="118"/>
      <c r="G5" s="20"/>
      <c r="H5" s="20"/>
      <c r="I5" s="118"/>
      <c r="J5" s="118"/>
      <c r="K5" s="118"/>
      <c r="L5" s="118"/>
      <c r="M5" s="118"/>
      <c r="N5" s="71"/>
      <c r="O5" s="113"/>
      <c r="P5" s="114"/>
      <c r="Q5" s="114"/>
      <c r="R5" s="115"/>
      <c r="S5" s="126"/>
      <c r="T5" s="127"/>
      <c r="U5" s="24"/>
      <c r="V5" s="151" t="str">
        <f t="shared" ref="V5:V18" si="0">VLOOKUP(AR5,$AS$5:$AX$18,2,0)</f>
        <v>Equipe 01</v>
      </c>
      <c r="W5" s="151"/>
      <c r="X5" s="151"/>
      <c r="Y5" s="151"/>
      <c r="Z5" s="152"/>
      <c r="AA5" s="76">
        <f t="shared" ref="AA5:AA18" si="1">VLOOKUP(V5,$AT$5:$BP$18,7,0)</f>
        <v>0</v>
      </c>
      <c r="AB5" s="77" t="str">
        <f t="shared" ref="AB5:AB18" si="2">VLOOKUP(V5,$AT$5:$BP$18,8,0)</f>
        <v>u</v>
      </c>
      <c r="AC5" s="78">
        <v>1</v>
      </c>
      <c r="AD5" s="79">
        <f t="shared" ref="AD5:AD18" si="3">VLOOKUP(V5,$AT$5:$BP$18,10,0)</f>
        <v>0</v>
      </c>
      <c r="AE5" s="80">
        <f t="shared" ref="AE5:AE18" si="4">VLOOKUP(V5,$AT$5:$BP$18,11,0)</f>
        <v>0</v>
      </c>
      <c r="AF5" s="80">
        <f t="shared" ref="AF5:AF18" si="5">VLOOKUP(V5,$AT$5:$BP$18,12,0)</f>
        <v>0</v>
      </c>
      <c r="AG5" s="80">
        <f t="shared" ref="AG5:AG18" si="6">VLOOKUP(V5,$AT$5:$BP$18,13,0)</f>
        <v>0</v>
      </c>
      <c r="AH5" s="80">
        <f t="shared" ref="AH5:AH18" si="7">VLOOKUP(V5,$AT$5:$BP$18,14,0)</f>
        <v>0</v>
      </c>
      <c r="AI5" s="80">
        <f t="shared" ref="AI5:AI18" si="8">VLOOKUP(V5,$AT$5:$BP$18,15,0)</f>
        <v>0</v>
      </c>
      <c r="AJ5" s="80">
        <f t="shared" ref="AJ5:AJ18" si="9">VLOOKUP(V5,$AT$5:$BP$18,16,0)</f>
        <v>0</v>
      </c>
      <c r="AK5" s="81">
        <f t="shared" ref="AK5:AK18" si="10">VLOOKUP(V5,$AT$5:$BP$18,17,0)</f>
        <v>0</v>
      </c>
      <c r="AL5" s="82">
        <f t="shared" ref="AL5:AL18" si="11">VLOOKUP(V5,$AT$5:$BP$18,18,0)</f>
        <v>0</v>
      </c>
      <c r="AM5" s="80">
        <f t="shared" ref="AM5:AM18" si="12">VLOOKUP(V5,$AT$5:$BP$18,19,0)</f>
        <v>0</v>
      </c>
      <c r="AN5" s="83">
        <f>VLOOKUP(V5,$AT$5:$BP$18,20,0)</f>
        <v>0</v>
      </c>
      <c r="AO5" s="76">
        <f t="shared" ref="AO5:AO18" si="13">VLOOKUP(V5,$AT$5:$BP$18,21,0)</f>
        <v>0</v>
      </c>
      <c r="AP5" s="80">
        <f>VLOOKUP(V5,$AT$5:$BP$18,22,0)</f>
        <v>0</v>
      </c>
      <c r="AQ5" s="80">
        <f t="shared" ref="AQ5:AQ18" si="14">VLOOKUP(V5,$AT$5:$BP$18,23,0)</f>
        <v>0</v>
      </c>
      <c r="AR5" s="48">
        <v>1</v>
      </c>
      <c r="AS5" s="48">
        <f>BB5</f>
        <v>1</v>
      </c>
      <c r="AT5" s="155" t="str">
        <f>'J01'!AT5:AX5</f>
        <v>Equipe 01</v>
      </c>
      <c r="AU5" s="156"/>
      <c r="AV5" s="156"/>
      <c r="AW5" s="156"/>
      <c r="AX5" s="157"/>
      <c r="AY5" s="4">
        <f t="shared" ref="AY5:AY18" si="15">RANK(BQ5,$BQ$5:$BQ$18)</f>
        <v>1</v>
      </c>
      <c r="AZ5" s="4">
        <f>'J21'!AY5-AY5</f>
        <v>0</v>
      </c>
      <c r="BA5" s="5" t="str">
        <f>IF(AY5&gt;'J21'!AY5,'J21'!$BA$20,IF(AY5='J21'!AY5,'J21'!$AZ$20,IF(AY5&lt;'J21'!AY5,'J21'!$AY$20)))</f>
        <v>u</v>
      </c>
      <c r="BB5" s="4">
        <f>RANK(BR5,$BR$5:$BR$18)</f>
        <v>1</v>
      </c>
      <c r="BC5" s="4">
        <f>SUMPRODUCT(($B$5:$F$14=AT5)*($BW$5:$BW$14))+SUMPRODUCT(($I$5:$M$14=AT5)*($BX$5:$BX$14))+'J21'!BC5</f>
        <v>0</v>
      </c>
      <c r="BD5" s="4">
        <f>SUMPRODUCT(($B$5:$F$14=AT5)*($BY$5:$BY$14))+SUMPRODUCT(($I$5:$M$14=AT5)*($BZ$5:$BZ$14))+'J21'!BD5</f>
        <v>0</v>
      </c>
      <c r="BE5" s="4">
        <f>SUMPRODUCT(($B$5:$F$14=AT5)*($CA$5:$CA$14))+SUMPRODUCT(($I$5:$M$14=AT5)*($CB$5:$CB$14))+'J21'!BE5</f>
        <v>0</v>
      </c>
      <c r="BF5" s="4">
        <f>SUMPRODUCT(($B$5:$F$14=AT5)*($CC$5:$CC$14))+SUMPRODUCT(($I$5:$M$14=AT5)*($CD$5:$CD$14))+'J21'!BF5</f>
        <v>0</v>
      </c>
      <c r="BG5" s="4">
        <f>SUMPRODUCT(($B$5:$F$14=AT5)*($CE$5:$CE$14))+SUMPRODUCT(($I$5:$M$14=AT5)*($CF$5:$CF$14))+'J21'!BG5</f>
        <v>0</v>
      </c>
      <c r="BH5" s="4">
        <f>SUMPRODUCT(($B$5:$F$14=AT5)*($CG$5:$CG$14))+SUMPRODUCT(($I$5:$M$14=AT5)*($CH$5:$CH$14))+'J21'!BH5</f>
        <v>0</v>
      </c>
      <c r="BI5" s="4">
        <f>SUMPRODUCT(($B$5:$F$14=AT5)*($CI$5:$CI$14))+SUMPRODUCT(($I$5:$M$14=AT5)*($CJ$5:$CJ$14))+'J21'!BI5</f>
        <v>0</v>
      </c>
      <c r="BJ5" s="4">
        <f>BH5-BI5</f>
        <v>0</v>
      </c>
      <c r="BK5" s="4">
        <f>SUMPRODUCT(($B$5:$F$14=AT5)*($CK$5:$CK$14))+'J21'!BK5</f>
        <v>0</v>
      </c>
      <c r="BL5" s="4">
        <f>SUMPRODUCT(($B$5:$F$14=AT5)*($CL$5:$CL$14))+'J21'!BL5</f>
        <v>0</v>
      </c>
      <c r="BM5" s="4">
        <f>SUMPRODUCT(($B$5:$F$14=AT5)*($CM$5:$CM$14))+'J21'!BM5</f>
        <v>0</v>
      </c>
      <c r="BN5" s="4">
        <f>SUMPRODUCT(($I$5:$M$14=AT5)*($CN$5:$CN$14))+'J21'!BN5</f>
        <v>0</v>
      </c>
      <c r="BO5" s="4">
        <f>SUMPRODUCT(($I$5:$M$14=AT5)*($CO$5:$CO$14))+'J21'!BO5</f>
        <v>0</v>
      </c>
      <c r="BP5" s="46">
        <f>SUMPRODUCT(($I$5:$M$14=AT5)*($CP$5:$CP$14))+'J21'!BP5</f>
        <v>0</v>
      </c>
      <c r="BQ5" s="44">
        <f>SUM(BC5*1000+(BJ5)/100+(BH5)/1000)</f>
        <v>0</v>
      </c>
      <c r="BR5" s="64">
        <f>BQ5+0.0000014</f>
        <v>1.3999999999999999E-6</v>
      </c>
      <c r="BS5" s="44">
        <f>A5</f>
        <v>0</v>
      </c>
      <c r="BT5" s="44">
        <f>N5</f>
        <v>0</v>
      </c>
      <c r="BU5" s="44">
        <f>IF(G5="",0,IF(G5&gt;H5,3,IF(G5=H5,1,IF(G5&lt;H5,0))))</f>
        <v>0</v>
      </c>
      <c r="BV5" s="44">
        <f>IF(H5="",0,IF(H5&gt;G5,3,IF(H5=G5,1,IF(H5&lt;G5,0))))</f>
        <v>0</v>
      </c>
      <c r="BW5" s="44">
        <f>BU5-BS5</f>
        <v>0</v>
      </c>
      <c r="BX5" s="44">
        <f>BV5-BT5</f>
        <v>0</v>
      </c>
      <c r="BY5" s="44">
        <f>IF(G5="",0,1)</f>
        <v>0</v>
      </c>
      <c r="BZ5" s="44">
        <f>IF(H5="",0,1)</f>
        <v>0</v>
      </c>
      <c r="CA5" s="44" t="b">
        <f>IF(G5&lt;&gt;"",IF(G5&gt;H5,1))</f>
        <v>0</v>
      </c>
      <c r="CB5" s="44" t="b">
        <f>IF(H5&lt;&gt;"",IF(H5&gt;G5,1))</f>
        <v>0</v>
      </c>
      <c r="CC5" s="44" t="b">
        <f>IF(G5&lt;&gt;"",IF(G5=H5,1))</f>
        <v>0</v>
      </c>
      <c r="CD5" s="44" t="b">
        <f>IF(H5&lt;&gt;"",IF(H5=G5,1))</f>
        <v>0</v>
      </c>
      <c r="CE5" s="44" t="b">
        <f>IF(G5&lt;&gt;"",IF(G5&lt;H5,1))</f>
        <v>0</v>
      </c>
      <c r="CF5" s="44" t="b">
        <f>IF(H5&lt;&gt;"",IF(H5&lt;G5,1))</f>
        <v>0</v>
      </c>
      <c r="CG5" s="44">
        <f>G5</f>
        <v>0</v>
      </c>
      <c r="CH5" s="44">
        <f>H5</f>
        <v>0</v>
      </c>
      <c r="CI5" s="44">
        <f>H5</f>
        <v>0</v>
      </c>
      <c r="CJ5" s="44">
        <f>G5</f>
        <v>0</v>
      </c>
      <c r="CK5" s="44" t="b">
        <f>IF(G5&lt;&gt;"",IF(G5&gt;H5,1))</f>
        <v>0</v>
      </c>
      <c r="CL5" s="44" t="b">
        <f>IF(G5&lt;&gt;"",IF(G5=H5,1))</f>
        <v>0</v>
      </c>
      <c r="CM5" s="44" t="b">
        <f>IF(G5&lt;&gt;"",IF(G5&lt;H5,1))</f>
        <v>0</v>
      </c>
      <c r="CN5" s="44" t="b">
        <f>IF(H5&lt;&gt;"",IF(H5&gt;G5,1))</f>
        <v>0</v>
      </c>
      <c r="CO5" s="44" t="b">
        <f>IF(H5&lt;&gt;"",IF(H5=G5,1))</f>
        <v>0</v>
      </c>
      <c r="CP5" s="45" t="b">
        <f>IF(H5&lt;&gt;"",IF(H5&lt;G5,1))</f>
        <v>0</v>
      </c>
      <c r="CQ5" s="44" t="str">
        <f t="shared" ref="CQ5:CQ18" si="16">VLOOKUP(AR5,$AS$5:$AX$18,2,0)</f>
        <v>Equipe 01</v>
      </c>
      <c r="CR5" s="44">
        <f t="shared" ref="CR5:CR18" si="17">VLOOKUP(CQ5,$AT$5:$BQ$18,24,0)</f>
        <v>0</v>
      </c>
      <c r="CS5" s="44">
        <f t="shared" ref="CS5:CS18" si="18">RANK(CR5,$CR$5:$CR$18)</f>
        <v>1</v>
      </c>
      <c r="CT5" s="44" t="str">
        <f>AT5</f>
        <v>Equipe 01</v>
      </c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</row>
    <row r="6" spans="1:153" ht="16.5" customHeight="1" x14ac:dyDescent="0.25">
      <c r="A6" s="72"/>
      <c r="B6" s="118"/>
      <c r="C6" s="118"/>
      <c r="D6" s="118"/>
      <c r="E6" s="118"/>
      <c r="F6" s="118"/>
      <c r="G6" s="20"/>
      <c r="H6" s="20"/>
      <c r="I6" s="118"/>
      <c r="J6" s="118"/>
      <c r="K6" s="118"/>
      <c r="L6" s="118"/>
      <c r="M6" s="118"/>
      <c r="N6" s="71"/>
      <c r="O6" s="113"/>
      <c r="P6" s="114"/>
      <c r="Q6" s="114"/>
      <c r="R6" s="115"/>
      <c r="S6" s="126"/>
      <c r="T6" s="127"/>
      <c r="U6" s="24"/>
      <c r="V6" s="93" t="str">
        <f t="shared" si="0"/>
        <v>Equipe 02</v>
      </c>
      <c r="W6" s="93"/>
      <c r="X6" s="93"/>
      <c r="Y6" s="93"/>
      <c r="Z6" s="94"/>
      <c r="AA6" s="84">
        <f t="shared" si="1"/>
        <v>0</v>
      </c>
      <c r="AB6" s="85" t="str">
        <f t="shared" si="2"/>
        <v>u</v>
      </c>
      <c r="AC6" s="86">
        <f>IF(CR6=CR5,CS5,CS6)</f>
        <v>1</v>
      </c>
      <c r="AD6" s="87">
        <f t="shared" si="3"/>
        <v>0</v>
      </c>
      <c r="AE6" s="88">
        <f t="shared" si="4"/>
        <v>0</v>
      </c>
      <c r="AF6" s="88">
        <f t="shared" si="5"/>
        <v>0</v>
      </c>
      <c r="AG6" s="88">
        <f t="shared" si="6"/>
        <v>0</v>
      </c>
      <c r="AH6" s="88">
        <f t="shared" si="7"/>
        <v>0</v>
      </c>
      <c r="AI6" s="88">
        <f t="shared" si="8"/>
        <v>0</v>
      </c>
      <c r="AJ6" s="88">
        <f t="shared" si="9"/>
        <v>0</v>
      </c>
      <c r="AK6" s="89">
        <f t="shared" si="10"/>
        <v>0</v>
      </c>
      <c r="AL6" s="90">
        <f t="shared" si="11"/>
        <v>0</v>
      </c>
      <c r="AM6" s="88">
        <f t="shared" si="12"/>
        <v>0</v>
      </c>
      <c r="AN6" s="91">
        <f t="shared" ref="AN6:AN18" si="19">VLOOKUP(V6,$AT$5:$BP$18,20,0)</f>
        <v>0</v>
      </c>
      <c r="AO6" s="84">
        <f t="shared" si="13"/>
        <v>0</v>
      </c>
      <c r="AP6" s="88">
        <f t="shared" ref="AP6:AP18" si="20">VLOOKUP(V6,$AT$5:$BP$18,22,0)</f>
        <v>0</v>
      </c>
      <c r="AQ6" s="88">
        <f t="shared" si="14"/>
        <v>0</v>
      </c>
      <c r="AR6" s="48">
        <v>2</v>
      </c>
      <c r="AS6" s="48">
        <f t="shared" ref="AS6:AS18" si="21">BB6</f>
        <v>2</v>
      </c>
      <c r="AT6" s="155" t="str">
        <f>'J01'!AT6:AX6</f>
        <v>Equipe 02</v>
      </c>
      <c r="AU6" s="156"/>
      <c r="AV6" s="156"/>
      <c r="AW6" s="156"/>
      <c r="AX6" s="157"/>
      <c r="AY6" s="4">
        <f t="shared" si="15"/>
        <v>1</v>
      </c>
      <c r="AZ6" s="19">
        <f>'J21'!AY6-AY6</f>
        <v>0</v>
      </c>
      <c r="BA6" s="5" t="str">
        <f>IF(AY6&gt;'J21'!AY6,'J21'!$BA$20,IF(AY6='J21'!AY6,'J21'!$AZ$20,IF(AY6&lt;'J21'!AY6,'J21'!$AY$20)))</f>
        <v>u</v>
      </c>
      <c r="BB6" s="22">
        <f t="shared" ref="BB6:BB18" si="22">RANK(BR6,$BR$5:$BR$18)</f>
        <v>2</v>
      </c>
      <c r="BC6" s="19">
        <f>SUMPRODUCT(($B$5:$F$14=AT6)*($BW$5:$BW$14))+SUMPRODUCT(($I$5:$M$14=AT6)*($BX$5:$BX$14))+'J21'!BC6</f>
        <v>0</v>
      </c>
      <c r="BD6" s="19">
        <f>SUMPRODUCT(($B$5:$F$14=AT6)*($BY$5:$BY$14))+SUMPRODUCT(($I$5:$M$14=AT6)*($BZ$5:$BZ$14))+'J21'!BD6</f>
        <v>0</v>
      </c>
      <c r="BE6" s="19">
        <f>SUMPRODUCT(($B$5:$F$14=AT6)*($CA$5:$CA$14))+SUMPRODUCT(($I$5:$M$14=AT6)*($CB$5:$CB$14))+'J21'!BE6</f>
        <v>0</v>
      </c>
      <c r="BF6" s="19">
        <f>SUMPRODUCT(($B$5:$F$14=AT6)*($CC$5:$CC$14))+SUMPRODUCT(($I$5:$M$14=AT6)*($CD$5:$CD$14))+'J21'!BF6</f>
        <v>0</v>
      </c>
      <c r="BG6" s="19">
        <f>SUMPRODUCT(($B$5:$F$14=AT6)*($CE$5:$CE$14))+SUMPRODUCT(($I$5:$M$14=AT6)*($CF$5:$CF$14))+'J21'!BG6</f>
        <v>0</v>
      </c>
      <c r="BH6" s="19">
        <f>SUMPRODUCT(($B$5:$F$14=AT6)*($CG$5:$CG$14))+SUMPRODUCT(($I$5:$M$14=AT6)*($CH$5:$CH$14))+'J21'!BH6</f>
        <v>0</v>
      </c>
      <c r="BI6" s="19">
        <f>SUMPRODUCT(($B$5:$F$14=AT6)*($CI$5:$CI$14))+SUMPRODUCT(($I$5:$M$14=AT6)*($CJ$5:$CJ$14))+'J21'!BI6</f>
        <v>0</v>
      </c>
      <c r="BJ6" s="6">
        <f t="shared" ref="BJ6:BJ18" si="23">BH6-BI6</f>
        <v>0</v>
      </c>
      <c r="BK6" s="19">
        <f>SUMPRODUCT(($B$5:$F$14=AT6)*($CK$5:$CK$14))+'J21'!BK6</f>
        <v>0</v>
      </c>
      <c r="BL6" s="19">
        <f>SUMPRODUCT(($B$5:$F$14=AT6)*($CL$5:$CL$14))+'J21'!BL6</f>
        <v>0</v>
      </c>
      <c r="BM6" s="19">
        <f>SUMPRODUCT(($B$5:$F$14=AT6)*($CM$5:$CM$14))+'J21'!BM6</f>
        <v>0</v>
      </c>
      <c r="BN6" s="19">
        <f>SUMPRODUCT(($I$5:$M$14=AT6)*($CN$5:$CN$14))+'J21'!BN6</f>
        <v>0</v>
      </c>
      <c r="BO6" s="19">
        <f>SUMPRODUCT(($I$5:$M$14=AT6)*($CO$5:$CO$14))+'J21'!BO6</f>
        <v>0</v>
      </c>
      <c r="BP6" s="46">
        <f>SUMPRODUCT(($I$5:$M$14=AT6)*($CP$5:$CP$14))+'J21'!BP6</f>
        <v>0</v>
      </c>
      <c r="BQ6" s="44">
        <f t="shared" ref="BQ6:BQ18" si="24">SUM(BC6*1000+(BJ6)/100+(BH6)/1000)</f>
        <v>0</v>
      </c>
      <c r="BR6" s="64">
        <f>BQ6+0.0000013</f>
        <v>1.3E-6</v>
      </c>
      <c r="BS6" s="44">
        <f t="shared" ref="BS6:BS14" si="25">A6</f>
        <v>0</v>
      </c>
      <c r="BT6" s="44">
        <f t="shared" ref="BT6:BT14" si="26">N6</f>
        <v>0</v>
      </c>
      <c r="BU6" s="44">
        <f t="shared" ref="BU6:BU14" si="27">IF(G6="",0,IF(G6&gt;H6,3,IF(G6=H6,1,IF(G6&lt;H6,0))))</f>
        <v>0</v>
      </c>
      <c r="BV6" s="44">
        <f t="shared" ref="BV6:BV14" si="28">IF(H6="",0,IF(H6&gt;G6,3,IF(H6=G6,1,IF(H6&lt;G6,0))))</f>
        <v>0</v>
      </c>
      <c r="BW6" s="44">
        <f t="shared" ref="BW6:BW14" si="29">BU6-BS6</f>
        <v>0</v>
      </c>
      <c r="BX6" s="44">
        <f t="shared" ref="BX6:BX14" si="30">BV6-BT6</f>
        <v>0</v>
      </c>
      <c r="BY6" s="44">
        <f t="shared" ref="BY6:BY14" si="31">IF(G6="",0,1)</f>
        <v>0</v>
      </c>
      <c r="BZ6" s="44">
        <f t="shared" ref="BZ6:BZ14" si="32">IF(H6="",0,1)</f>
        <v>0</v>
      </c>
      <c r="CA6" s="44" t="b">
        <f t="shared" ref="CA6:CA14" si="33">IF(G6&lt;&gt;"",IF(G6&gt;H6,1))</f>
        <v>0</v>
      </c>
      <c r="CB6" s="44" t="b">
        <f t="shared" ref="CB6:CB14" si="34">IF(H6&lt;&gt;"",IF(H6&gt;G6,1))</f>
        <v>0</v>
      </c>
      <c r="CC6" s="44" t="b">
        <f t="shared" ref="CC6:CC14" si="35">IF(G6&lt;&gt;"",IF(G6=H6,1))</f>
        <v>0</v>
      </c>
      <c r="CD6" s="44" t="b">
        <f t="shared" ref="CD6:CD14" si="36">IF(H6&lt;&gt;"",IF(H6=G6,1))</f>
        <v>0</v>
      </c>
      <c r="CE6" s="44" t="b">
        <f t="shared" ref="CE6:CE14" si="37">IF(G6&lt;&gt;"",IF(G6&lt;H6,1))</f>
        <v>0</v>
      </c>
      <c r="CF6" s="44" t="b">
        <f t="shared" ref="CF6:CF14" si="38">IF(H6&lt;&gt;"",IF(H6&lt;G6,1))</f>
        <v>0</v>
      </c>
      <c r="CG6" s="44">
        <f t="shared" ref="CG6:CG14" si="39">G6</f>
        <v>0</v>
      </c>
      <c r="CH6" s="44">
        <f t="shared" ref="CH6:CH14" si="40">H6</f>
        <v>0</v>
      </c>
      <c r="CI6" s="44">
        <f t="shared" ref="CI6:CI14" si="41">H6</f>
        <v>0</v>
      </c>
      <c r="CJ6" s="44">
        <f t="shared" ref="CJ6:CJ14" si="42">G6</f>
        <v>0</v>
      </c>
      <c r="CK6" s="44" t="b">
        <f t="shared" ref="CK6:CK14" si="43">IF(G6&lt;&gt;"",IF(G6&gt;H6,1))</f>
        <v>0</v>
      </c>
      <c r="CL6" s="44" t="b">
        <f t="shared" ref="CL6:CL14" si="44">IF(G6&lt;&gt;"",IF(G6=H6,1))</f>
        <v>0</v>
      </c>
      <c r="CM6" s="44" t="b">
        <f t="shared" ref="CM6:CM14" si="45">IF(G6&lt;&gt;"",IF(G6&lt;H6,1))</f>
        <v>0</v>
      </c>
      <c r="CN6" s="44" t="b">
        <f t="shared" ref="CN6:CN14" si="46">IF(H6&lt;&gt;"",IF(H6&gt;G6,1))</f>
        <v>0</v>
      </c>
      <c r="CO6" s="44" t="b">
        <f t="shared" ref="CO6:CO14" si="47">IF(H6&lt;&gt;"",IF(H6=G6,1))</f>
        <v>0</v>
      </c>
      <c r="CP6" s="45" t="b">
        <f t="shared" ref="CP6:CP14" si="48">IF(H6&lt;&gt;"",IF(H6&lt;G6,1))</f>
        <v>0</v>
      </c>
      <c r="CQ6" s="44" t="str">
        <f t="shared" si="16"/>
        <v>Equipe 02</v>
      </c>
      <c r="CR6" s="44">
        <f t="shared" si="17"/>
        <v>0</v>
      </c>
      <c r="CS6" s="44">
        <f t="shared" si="18"/>
        <v>1</v>
      </c>
      <c r="CT6" s="44" t="str">
        <f t="shared" ref="CT6:CT18" si="49">AT6</f>
        <v>Equipe 02</v>
      </c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</row>
    <row r="7" spans="1:153" ht="16.5" customHeight="1" x14ac:dyDescent="0.25">
      <c r="A7" s="72"/>
      <c r="B7" s="118"/>
      <c r="C7" s="118"/>
      <c r="D7" s="118"/>
      <c r="E7" s="118"/>
      <c r="F7" s="118"/>
      <c r="G7" s="20"/>
      <c r="H7" s="20"/>
      <c r="I7" s="118"/>
      <c r="J7" s="118"/>
      <c r="K7" s="118"/>
      <c r="L7" s="118"/>
      <c r="M7" s="118"/>
      <c r="N7" s="71"/>
      <c r="O7" s="113"/>
      <c r="P7" s="114"/>
      <c r="Q7" s="114"/>
      <c r="R7" s="115"/>
      <c r="S7" s="126"/>
      <c r="T7" s="127"/>
      <c r="U7" s="24"/>
      <c r="V7" s="93" t="str">
        <f t="shared" si="0"/>
        <v>Equipe 03</v>
      </c>
      <c r="W7" s="93"/>
      <c r="X7" s="93"/>
      <c r="Y7" s="93"/>
      <c r="Z7" s="94"/>
      <c r="AA7" s="84">
        <f t="shared" si="1"/>
        <v>0</v>
      </c>
      <c r="AB7" s="85" t="str">
        <f t="shared" si="2"/>
        <v>u</v>
      </c>
      <c r="AC7" s="86">
        <f t="shared" ref="AC7:AC18" si="50">IF(CR7=CR6,CS6,CS7)</f>
        <v>1</v>
      </c>
      <c r="AD7" s="87">
        <f t="shared" si="3"/>
        <v>0</v>
      </c>
      <c r="AE7" s="88">
        <f t="shared" si="4"/>
        <v>0</v>
      </c>
      <c r="AF7" s="88">
        <f t="shared" si="5"/>
        <v>0</v>
      </c>
      <c r="AG7" s="88">
        <f t="shared" si="6"/>
        <v>0</v>
      </c>
      <c r="AH7" s="88">
        <f t="shared" si="7"/>
        <v>0</v>
      </c>
      <c r="AI7" s="88">
        <f t="shared" si="8"/>
        <v>0</v>
      </c>
      <c r="AJ7" s="88">
        <f t="shared" si="9"/>
        <v>0</v>
      </c>
      <c r="AK7" s="89">
        <f t="shared" si="10"/>
        <v>0</v>
      </c>
      <c r="AL7" s="90">
        <f t="shared" si="11"/>
        <v>0</v>
      </c>
      <c r="AM7" s="88">
        <f t="shared" si="12"/>
        <v>0</v>
      </c>
      <c r="AN7" s="91">
        <f t="shared" si="19"/>
        <v>0</v>
      </c>
      <c r="AO7" s="84">
        <f t="shared" si="13"/>
        <v>0</v>
      </c>
      <c r="AP7" s="88">
        <f t="shared" si="20"/>
        <v>0</v>
      </c>
      <c r="AQ7" s="88">
        <f t="shared" si="14"/>
        <v>0</v>
      </c>
      <c r="AR7" s="48">
        <v>3</v>
      </c>
      <c r="AS7" s="48">
        <f t="shared" si="21"/>
        <v>3</v>
      </c>
      <c r="AT7" s="155" t="str">
        <f>'J01'!AT7:AX7</f>
        <v>Equipe 03</v>
      </c>
      <c r="AU7" s="156"/>
      <c r="AV7" s="156"/>
      <c r="AW7" s="156"/>
      <c r="AX7" s="157"/>
      <c r="AY7" s="4">
        <f t="shared" si="15"/>
        <v>1</v>
      </c>
      <c r="AZ7" s="19">
        <f>'J21'!AY7-AY7</f>
        <v>0</v>
      </c>
      <c r="BA7" s="5" t="str">
        <f>IF(AY7&gt;'J21'!AY7,'J21'!$BA$20,IF(AY7='J21'!AY7,'J21'!$AZ$20,IF(AY7&lt;'J21'!AY7,'J21'!$AY$20)))</f>
        <v>u</v>
      </c>
      <c r="BB7" s="22">
        <f t="shared" si="22"/>
        <v>3</v>
      </c>
      <c r="BC7" s="19">
        <f>SUMPRODUCT(($B$5:$F$14=AT7)*($BW$5:$BW$14))+SUMPRODUCT(($I$5:$M$14=AT7)*($BX$5:$BX$14))+'J21'!BC7</f>
        <v>0</v>
      </c>
      <c r="BD7" s="19">
        <f>SUMPRODUCT(($B$5:$F$14=AT7)*($BY$5:$BY$14))+SUMPRODUCT(($I$5:$M$14=AT7)*($BZ$5:$BZ$14))+'J21'!BD7</f>
        <v>0</v>
      </c>
      <c r="BE7" s="19">
        <f>SUMPRODUCT(($B$5:$F$14=AT7)*($CA$5:$CA$14))+SUMPRODUCT(($I$5:$M$14=AT7)*($CB$5:$CB$14))+'J21'!BE7</f>
        <v>0</v>
      </c>
      <c r="BF7" s="19">
        <f>SUMPRODUCT(($B$5:$F$14=AT7)*($CC$5:$CC$14))+SUMPRODUCT(($I$5:$M$14=AT7)*($CD$5:$CD$14))+'J21'!BF7</f>
        <v>0</v>
      </c>
      <c r="BG7" s="19">
        <f>SUMPRODUCT(($B$5:$F$14=AT7)*($CE$5:$CE$14))+SUMPRODUCT(($I$5:$M$14=AT7)*($CF$5:$CF$14))+'J21'!BG7</f>
        <v>0</v>
      </c>
      <c r="BH7" s="19">
        <f>SUMPRODUCT(($B$5:$F$14=AT7)*($CG$5:$CG$14))+SUMPRODUCT(($I$5:$M$14=AT7)*($CH$5:$CH$14))+'J21'!BH7</f>
        <v>0</v>
      </c>
      <c r="BI7" s="19">
        <f>SUMPRODUCT(($B$5:$F$14=AT7)*($CI$5:$CI$14))+SUMPRODUCT(($I$5:$M$14=AT7)*($CJ$5:$CJ$14))+'J21'!BI7</f>
        <v>0</v>
      </c>
      <c r="BJ7" s="6">
        <f t="shared" si="23"/>
        <v>0</v>
      </c>
      <c r="BK7" s="19">
        <f>SUMPRODUCT(($B$5:$F$14=AT7)*($CK$5:$CK$14))+'J21'!BK7</f>
        <v>0</v>
      </c>
      <c r="BL7" s="19">
        <f>SUMPRODUCT(($B$5:$F$14=AT7)*($CL$5:$CL$14))+'J21'!BL7</f>
        <v>0</v>
      </c>
      <c r="BM7" s="19">
        <f>SUMPRODUCT(($B$5:$F$14=AT7)*($CM$5:$CM$14))+'J21'!BM7</f>
        <v>0</v>
      </c>
      <c r="BN7" s="19">
        <f>SUMPRODUCT(($I$5:$M$14=AT7)*($CN$5:$CN$14))+'J21'!BN7</f>
        <v>0</v>
      </c>
      <c r="BO7" s="19">
        <f>SUMPRODUCT(($I$5:$M$14=AT7)*($CO$5:$CO$14))+'J21'!BO7</f>
        <v>0</v>
      </c>
      <c r="BP7" s="46">
        <f>SUMPRODUCT(($I$5:$M$14=AT7)*($CP$5:$CP$14))+'J21'!BP7</f>
        <v>0</v>
      </c>
      <c r="BQ7" s="44">
        <f t="shared" si="24"/>
        <v>0</v>
      </c>
      <c r="BR7" s="64">
        <f>BQ7+0.0000012</f>
        <v>1.1999999999999999E-6</v>
      </c>
      <c r="BS7" s="44">
        <f t="shared" si="25"/>
        <v>0</v>
      </c>
      <c r="BT7" s="44">
        <f t="shared" si="26"/>
        <v>0</v>
      </c>
      <c r="BU7" s="44">
        <f t="shared" si="27"/>
        <v>0</v>
      </c>
      <c r="BV7" s="44">
        <f t="shared" si="28"/>
        <v>0</v>
      </c>
      <c r="BW7" s="44">
        <f t="shared" si="29"/>
        <v>0</v>
      </c>
      <c r="BX7" s="44">
        <f t="shared" si="30"/>
        <v>0</v>
      </c>
      <c r="BY7" s="44">
        <f t="shared" si="31"/>
        <v>0</v>
      </c>
      <c r="BZ7" s="44">
        <f t="shared" si="32"/>
        <v>0</v>
      </c>
      <c r="CA7" s="44" t="b">
        <f t="shared" si="33"/>
        <v>0</v>
      </c>
      <c r="CB7" s="44" t="b">
        <f t="shared" si="34"/>
        <v>0</v>
      </c>
      <c r="CC7" s="44" t="b">
        <f t="shared" si="35"/>
        <v>0</v>
      </c>
      <c r="CD7" s="44" t="b">
        <f t="shared" si="36"/>
        <v>0</v>
      </c>
      <c r="CE7" s="44" t="b">
        <f t="shared" si="37"/>
        <v>0</v>
      </c>
      <c r="CF7" s="44" t="b">
        <f t="shared" si="38"/>
        <v>0</v>
      </c>
      <c r="CG7" s="44">
        <f t="shared" si="39"/>
        <v>0</v>
      </c>
      <c r="CH7" s="44">
        <f t="shared" si="40"/>
        <v>0</v>
      </c>
      <c r="CI7" s="44">
        <f t="shared" si="41"/>
        <v>0</v>
      </c>
      <c r="CJ7" s="44">
        <f t="shared" si="42"/>
        <v>0</v>
      </c>
      <c r="CK7" s="44" t="b">
        <f t="shared" si="43"/>
        <v>0</v>
      </c>
      <c r="CL7" s="44" t="b">
        <f t="shared" si="44"/>
        <v>0</v>
      </c>
      <c r="CM7" s="44" t="b">
        <f t="shared" si="45"/>
        <v>0</v>
      </c>
      <c r="CN7" s="44" t="b">
        <f t="shared" si="46"/>
        <v>0</v>
      </c>
      <c r="CO7" s="44" t="b">
        <f t="shared" si="47"/>
        <v>0</v>
      </c>
      <c r="CP7" s="45" t="b">
        <f t="shared" si="48"/>
        <v>0</v>
      </c>
      <c r="CQ7" s="44" t="str">
        <f t="shared" si="16"/>
        <v>Equipe 03</v>
      </c>
      <c r="CR7" s="44">
        <f t="shared" si="17"/>
        <v>0</v>
      </c>
      <c r="CS7" s="44">
        <f t="shared" si="18"/>
        <v>1</v>
      </c>
      <c r="CT7" s="44" t="str">
        <f t="shared" si="49"/>
        <v>Equipe 03</v>
      </c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</row>
    <row r="8" spans="1:153" ht="16.5" customHeight="1" x14ac:dyDescent="0.25">
      <c r="A8" s="72"/>
      <c r="B8" s="118"/>
      <c r="C8" s="118"/>
      <c r="D8" s="118"/>
      <c r="E8" s="118"/>
      <c r="F8" s="118"/>
      <c r="G8" s="20"/>
      <c r="H8" s="20"/>
      <c r="I8" s="118"/>
      <c r="J8" s="118"/>
      <c r="K8" s="118"/>
      <c r="L8" s="118"/>
      <c r="M8" s="118"/>
      <c r="N8" s="71"/>
      <c r="O8" s="113"/>
      <c r="P8" s="114"/>
      <c r="Q8" s="114"/>
      <c r="R8" s="115"/>
      <c r="S8" s="126"/>
      <c r="T8" s="127"/>
      <c r="U8" s="24"/>
      <c r="V8" s="93" t="str">
        <f t="shared" si="0"/>
        <v>Equipe 04</v>
      </c>
      <c r="W8" s="93"/>
      <c r="X8" s="93"/>
      <c r="Y8" s="93"/>
      <c r="Z8" s="94"/>
      <c r="AA8" s="84">
        <f t="shared" si="1"/>
        <v>0</v>
      </c>
      <c r="AB8" s="85" t="str">
        <f t="shared" si="2"/>
        <v>u</v>
      </c>
      <c r="AC8" s="86">
        <f t="shared" si="50"/>
        <v>1</v>
      </c>
      <c r="AD8" s="87">
        <f t="shared" si="3"/>
        <v>0</v>
      </c>
      <c r="AE8" s="88">
        <f t="shared" si="4"/>
        <v>0</v>
      </c>
      <c r="AF8" s="88">
        <f t="shared" si="5"/>
        <v>0</v>
      </c>
      <c r="AG8" s="88">
        <f t="shared" si="6"/>
        <v>0</v>
      </c>
      <c r="AH8" s="88">
        <f t="shared" si="7"/>
        <v>0</v>
      </c>
      <c r="AI8" s="88">
        <f t="shared" si="8"/>
        <v>0</v>
      </c>
      <c r="AJ8" s="88">
        <f t="shared" si="9"/>
        <v>0</v>
      </c>
      <c r="AK8" s="89">
        <f t="shared" si="10"/>
        <v>0</v>
      </c>
      <c r="AL8" s="90">
        <f t="shared" si="11"/>
        <v>0</v>
      </c>
      <c r="AM8" s="88">
        <f t="shared" si="12"/>
        <v>0</v>
      </c>
      <c r="AN8" s="91">
        <f t="shared" si="19"/>
        <v>0</v>
      </c>
      <c r="AO8" s="84">
        <f t="shared" si="13"/>
        <v>0</v>
      </c>
      <c r="AP8" s="88">
        <f t="shared" si="20"/>
        <v>0</v>
      </c>
      <c r="AQ8" s="88">
        <f t="shared" si="14"/>
        <v>0</v>
      </c>
      <c r="AR8" s="48">
        <v>4</v>
      </c>
      <c r="AS8" s="48">
        <f t="shared" si="21"/>
        <v>4</v>
      </c>
      <c r="AT8" s="155" t="str">
        <f>'J01'!AT8:AX8</f>
        <v>Equipe 04</v>
      </c>
      <c r="AU8" s="156"/>
      <c r="AV8" s="156"/>
      <c r="AW8" s="156"/>
      <c r="AX8" s="157"/>
      <c r="AY8" s="4">
        <f t="shared" si="15"/>
        <v>1</v>
      </c>
      <c r="AZ8" s="19">
        <f>'J21'!AY8-AY8</f>
        <v>0</v>
      </c>
      <c r="BA8" s="5" t="str">
        <f>IF(AY8&gt;'J21'!AY8,'J21'!$BA$20,IF(AY8='J21'!AY8,'J21'!$AZ$20,IF(AY8&lt;'J21'!AY8,'J21'!$AY$20)))</f>
        <v>u</v>
      </c>
      <c r="BB8" s="22">
        <f t="shared" si="22"/>
        <v>4</v>
      </c>
      <c r="BC8" s="19">
        <f>SUMPRODUCT(($B$5:$F$14=AT8)*($BW$5:$BW$14))+SUMPRODUCT(($I$5:$M$14=AT8)*($BX$5:$BX$14))+'J21'!BC8</f>
        <v>0</v>
      </c>
      <c r="BD8" s="19">
        <f>SUMPRODUCT(($B$5:$F$14=AT8)*($BY$5:$BY$14))+SUMPRODUCT(($I$5:$M$14=AT8)*($BZ$5:$BZ$14))+'J21'!BD8</f>
        <v>0</v>
      </c>
      <c r="BE8" s="19">
        <f>SUMPRODUCT(($B$5:$F$14=AT8)*($CA$5:$CA$14))+SUMPRODUCT(($I$5:$M$14=AT8)*($CB$5:$CB$14))+'J21'!BE8</f>
        <v>0</v>
      </c>
      <c r="BF8" s="19">
        <f>SUMPRODUCT(($B$5:$F$14=AT8)*($CC$5:$CC$14))+SUMPRODUCT(($I$5:$M$14=AT8)*($CD$5:$CD$14))+'J21'!BF8</f>
        <v>0</v>
      </c>
      <c r="BG8" s="19">
        <f>SUMPRODUCT(($B$5:$F$14=AT8)*($CE$5:$CE$14))+SUMPRODUCT(($I$5:$M$14=AT8)*($CF$5:$CF$14))+'J21'!BG8</f>
        <v>0</v>
      </c>
      <c r="BH8" s="19">
        <f>SUMPRODUCT(($B$5:$F$14=AT8)*($CG$5:$CG$14))+SUMPRODUCT(($I$5:$M$14=AT8)*($CH$5:$CH$14))+'J21'!BH8</f>
        <v>0</v>
      </c>
      <c r="BI8" s="19">
        <f>SUMPRODUCT(($B$5:$F$14=AT8)*($CI$5:$CI$14))+SUMPRODUCT(($I$5:$M$14=AT8)*($CJ$5:$CJ$14))+'J21'!BI8</f>
        <v>0</v>
      </c>
      <c r="BJ8" s="6">
        <f t="shared" si="23"/>
        <v>0</v>
      </c>
      <c r="BK8" s="19">
        <f>SUMPRODUCT(($B$5:$F$14=AT8)*($CK$5:$CK$14))+'J21'!BK8</f>
        <v>0</v>
      </c>
      <c r="BL8" s="19">
        <f>SUMPRODUCT(($B$5:$F$14=AT8)*($CL$5:$CL$14))+'J21'!BL8</f>
        <v>0</v>
      </c>
      <c r="BM8" s="19">
        <f>SUMPRODUCT(($B$5:$F$14=AT8)*($CM$5:$CM$14))+'J21'!BM8</f>
        <v>0</v>
      </c>
      <c r="BN8" s="19">
        <f>SUMPRODUCT(($I$5:$M$14=AT8)*($CN$5:$CN$14))+'J21'!BN8</f>
        <v>0</v>
      </c>
      <c r="BO8" s="19">
        <f>SUMPRODUCT(($I$5:$M$14=AT8)*($CO$5:$CO$14))+'J21'!BO8</f>
        <v>0</v>
      </c>
      <c r="BP8" s="46">
        <f>SUMPRODUCT(($I$5:$M$14=AT8)*($CP$5:$CP$14))+'J21'!BP8</f>
        <v>0</v>
      </c>
      <c r="BQ8" s="44">
        <f t="shared" si="24"/>
        <v>0</v>
      </c>
      <c r="BR8" s="64">
        <f>BQ8+0.0000011</f>
        <v>1.1000000000000001E-6</v>
      </c>
      <c r="BS8" s="44">
        <f t="shared" si="25"/>
        <v>0</v>
      </c>
      <c r="BT8" s="44">
        <f t="shared" si="26"/>
        <v>0</v>
      </c>
      <c r="BU8" s="44">
        <f t="shared" si="27"/>
        <v>0</v>
      </c>
      <c r="BV8" s="44">
        <f t="shared" si="28"/>
        <v>0</v>
      </c>
      <c r="BW8" s="44">
        <f t="shared" si="29"/>
        <v>0</v>
      </c>
      <c r="BX8" s="44">
        <f t="shared" si="30"/>
        <v>0</v>
      </c>
      <c r="BY8" s="44">
        <f t="shared" si="31"/>
        <v>0</v>
      </c>
      <c r="BZ8" s="44">
        <f t="shared" si="32"/>
        <v>0</v>
      </c>
      <c r="CA8" s="44" t="b">
        <f t="shared" si="33"/>
        <v>0</v>
      </c>
      <c r="CB8" s="44" t="b">
        <f t="shared" si="34"/>
        <v>0</v>
      </c>
      <c r="CC8" s="44" t="b">
        <f t="shared" si="35"/>
        <v>0</v>
      </c>
      <c r="CD8" s="44" t="b">
        <f t="shared" si="36"/>
        <v>0</v>
      </c>
      <c r="CE8" s="44" t="b">
        <f t="shared" si="37"/>
        <v>0</v>
      </c>
      <c r="CF8" s="44" t="b">
        <f t="shared" si="38"/>
        <v>0</v>
      </c>
      <c r="CG8" s="44">
        <f t="shared" si="39"/>
        <v>0</v>
      </c>
      <c r="CH8" s="44">
        <f t="shared" si="40"/>
        <v>0</v>
      </c>
      <c r="CI8" s="44">
        <f t="shared" si="41"/>
        <v>0</v>
      </c>
      <c r="CJ8" s="44">
        <f t="shared" si="42"/>
        <v>0</v>
      </c>
      <c r="CK8" s="44" t="b">
        <f t="shared" si="43"/>
        <v>0</v>
      </c>
      <c r="CL8" s="44" t="b">
        <f t="shared" si="44"/>
        <v>0</v>
      </c>
      <c r="CM8" s="44" t="b">
        <f t="shared" si="45"/>
        <v>0</v>
      </c>
      <c r="CN8" s="44" t="b">
        <f t="shared" si="46"/>
        <v>0</v>
      </c>
      <c r="CO8" s="44" t="b">
        <f t="shared" si="47"/>
        <v>0</v>
      </c>
      <c r="CP8" s="45" t="b">
        <f t="shared" si="48"/>
        <v>0</v>
      </c>
      <c r="CQ8" s="44" t="str">
        <f t="shared" si="16"/>
        <v>Equipe 04</v>
      </c>
      <c r="CR8" s="44">
        <f t="shared" si="17"/>
        <v>0</v>
      </c>
      <c r="CS8" s="44">
        <f t="shared" si="18"/>
        <v>1</v>
      </c>
      <c r="CT8" s="44" t="str">
        <f t="shared" si="49"/>
        <v>Equipe 04</v>
      </c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</row>
    <row r="9" spans="1:153" ht="16.5" customHeight="1" x14ac:dyDescent="0.25">
      <c r="A9" s="72"/>
      <c r="B9" s="118"/>
      <c r="C9" s="118"/>
      <c r="D9" s="118"/>
      <c r="E9" s="118"/>
      <c r="F9" s="118"/>
      <c r="G9" s="20"/>
      <c r="H9" s="20"/>
      <c r="I9" s="118"/>
      <c r="J9" s="118"/>
      <c r="K9" s="118"/>
      <c r="L9" s="118"/>
      <c r="M9" s="118"/>
      <c r="N9" s="71"/>
      <c r="O9" s="113"/>
      <c r="P9" s="114"/>
      <c r="Q9" s="114"/>
      <c r="R9" s="115"/>
      <c r="S9" s="126"/>
      <c r="T9" s="127"/>
      <c r="U9" s="24"/>
      <c r="V9" s="93" t="str">
        <f t="shared" si="0"/>
        <v>Equipe 05</v>
      </c>
      <c r="W9" s="93"/>
      <c r="X9" s="93"/>
      <c r="Y9" s="93"/>
      <c r="Z9" s="94"/>
      <c r="AA9" s="84">
        <f t="shared" si="1"/>
        <v>0</v>
      </c>
      <c r="AB9" s="85" t="str">
        <f t="shared" si="2"/>
        <v>u</v>
      </c>
      <c r="AC9" s="86">
        <f t="shared" si="50"/>
        <v>1</v>
      </c>
      <c r="AD9" s="87">
        <f t="shared" si="3"/>
        <v>0</v>
      </c>
      <c r="AE9" s="88">
        <f t="shared" si="4"/>
        <v>0</v>
      </c>
      <c r="AF9" s="88">
        <f t="shared" si="5"/>
        <v>0</v>
      </c>
      <c r="AG9" s="88">
        <f t="shared" si="6"/>
        <v>0</v>
      </c>
      <c r="AH9" s="88">
        <f t="shared" si="7"/>
        <v>0</v>
      </c>
      <c r="AI9" s="88">
        <f t="shared" si="8"/>
        <v>0</v>
      </c>
      <c r="AJ9" s="88">
        <f t="shared" si="9"/>
        <v>0</v>
      </c>
      <c r="AK9" s="89">
        <f t="shared" si="10"/>
        <v>0</v>
      </c>
      <c r="AL9" s="90">
        <f t="shared" si="11"/>
        <v>0</v>
      </c>
      <c r="AM9" s="88">
        <f t="shared" si="12"/>
        <v>0</v>
      </c>
      <c r="AN9" s="91">
        <f t="shared" si="19"/>
        <v>0</v>
      </c>
      <c r="AO9" s="84">
        <f t="shared" si="13"/>
        <v>0</v>
      </c>
      <c r="AP9" s="88">
        <f t="shared" si="20"/>
        <v>0</v>
      </c>
      <c r="AQ9" s="88">
        <f t="shared" si="14"/>
        <v>0</v>
      </c>
      <c r="AR9" s="48">
        <v>5</v>
      </c>
      <c r="AS9" s="48">
        <f t="shared" si="21"/>
        <v>5</v>
      </c>
      <c r="AT9" s="155" t="str">
        <f>'J01'!AT9:AX9</f>
        <v>Equipe 05</v>
      </c>
      <c r="AU9" s="156"/>
      <c r="AV9" s="156"/>
      <c r="AW9" s="156"/>
      <c r="AX9" s="157"/>
      <c r="AY9" s="4">
        <f t="shared" si="15"/>
        <v>1</v>
      </c>
      <c r="AZ9" s="19">
        <f>'J21'!AY9-AY9</f>
        <v>0</v>
      </c>
      <c r="BA9" s="5" t="str">
        <f>IF(AY9&gt;'J21'!AY9,'J21'!$BA$20,IF(AY9='J21'!AY9,'J21'!$AZ$20,IF(AY9&lt;'J21'!AY9,'J21'!$AY$20)))</f>
        <v>u</v>
      </c>
      <c r="BB9" s="22">
        <f t="shared" si="22"/>
        <v>5</v>
      </c>
      <c r="BC9" s="19">
        <f>SUMPRODUCT(($B$5:$F$14=AT9)*($BW$5:$BW$14))+SUMPRODUCT(($I$5:$M$14=AT9)*($BX$5:$BX$14))+'J21'!BC9</f>
        <v>0</v>
      </c>
      <c r="BD9" s="19">
        <f>SUMPRODUCT(($B$5:$F$14=AT9)*($BY$5:$BY$14))+SUMPRODUCT(($I$5:$M$14=AT9)*($BZ$5:$BZ$14))+'J21'!BD9</f>
        <v>0</v>
      </c>
      <c r="BE9" s="19">
        <f>SUMPRODUCT(($B$5:$F$14=AT9)*($CA$5:$CA$14))+SUMPRODUCT(($I$5:$M$14=AT9)*($CB$5:$CB$14))+'J21'!BE9</f>
        <v>0</v>
      </c>
      <c r="BF9" s="19">
        <f>SUMPRODUCT(($B$5:$F$14=AT9)*($CC$5:$CC$14))+SUMPRODUCT(($I$5:$M$14=AT9)*($CD$5:$CD$14))+'J21'!BF9</f>
        <v>0</v>
      </c>
      <c r="BG9" s="19">
        <f>SUMPRODUCT(($B$5:$F$14=AT9)*($CE$5:$CE$14))+SUMPRODUCT(($I$5:$M$14=AT9)*($CF$5:$CF$14))+'J21'!BG9</f>
        <v>0</v>
      </c>
      <c r="BH9" s="19">
        <f>SUMPRODUCT(($B$5:$F$14=AT9)*($CG$5:$CG$14))+SUMPRODUCT(($I$5:$M$14=AT9)*($CH$5:$CH$14))+'J21'!BH9</f>
        <v>0</v>
      </c>
      <c r="BI9" s="19">
        <f>SUMPRODUCT(($B$5:$F$14=AT9)*($CI$5:$CI$14))+SUMPRODUCT(($I$5:$M$14=AT9)*($CJ$5:$CJ$14))+'J21'!BI9</f>
        <v>0</v>
      </c>
      <c r="BJ9" s="6">
        <f t="shared" si="23"/>
        <v>0</v>
      </c>
      <c r="BK9" s="19">
        <f>SUMPRODUCT(($B$5:$F$14=AT9)*($CK$5:$CK$14))+'J21'!BK9</f>
        <v>0</v>
      </c>
      <c r="BL9" s="19">
        <f>SUMPRODUCT(($B$5:$F$14=AT9)*($CL$5:$CL$14))+'J21'!BL9</f>
        <v>0</v>
      </c>
      <c r="BM9" s="19">
        <f>SUMPRODUCT(($B$5:$F$14=AT9)*($CM$5:$CM$14))+'J21'!BM9</f>
        <v>0</v>
      </c>
      <c r="BN9" s="19">
        <f>SUMPRODUCT(($I$5:$M$14=AT9)*($CN$5:$CN$14))+'J21'!BN9</f>
        <v>0</v>
      </c>
      <c r="BO9" s="19">
        <f>SUMPRODUCT(($I$5:$M$14=AT9)*($CO$5:$CO$14))+'J21'!BO9</f>
        <v>0</v>
      </c>
      <c r="BP9" s="46">
        <f>SUMPRODUCT(($I$5:$M$14=AT9)*($CP$5:$CP$14))+'J21'!BP9</f>
        <v>0</v>
      </c>
      <c r="BQ9" s="44">
        <f t="shared" si="24"/>
        <v>0</v>
      </c>
      <c r="BR9" s="64">
        <f>BQ9+0.000001</f>
        <v>9.9999999999999995E-7</v>
      </c>
      <c r="BS9" s="44">
        <f t="shared" si="25"/>
        <v>0</v>
      </c>
      <c r="BT9" s="44">
        <f t="shared" si="26"/>
        <v>0</v>
      </c>
      <c r="BU9" s="44">
        <f t="shared" si="27"/>
        <v>0</v>
      </c>
      <c r="BV9" s="44">
        <f t="shared" si="28"/>
        <v>0</v>
      </c>
      <c r="BW9" s="44">
        <f t="shared" si="29"/>
        <v>0</v>
      </c>
      <c r="BX9" s="44">
        <f t="shared" si="30"/>
        <v>0</v>
      </c>
      <c r="BY9" s="44">
        <f t="shared" si="31"/>
        <v>0</v>
      </c>
      <c r="BZ9" s="44">
        <f t="shared" si="32"/>
        <v>0</v>
      </c>
      <c r="CA9" s="44" t="b">
        <f t="shared" si="33"/>
        <v>0</v>
      </c>
      <c r="CB9" s="44" t="b">
        <f t="shared" si="34"/>
        <v>0</v>
      </c>
      <c r="CC9" s="44" t="b">
        <f t="shared" si="35"/>
        <v>0</v>
      </c>
      <c r="CD9" s="44" t="b">
        <f t="shared" si="36"/>
        <v>0</v>
      </c>
      <c r="CE9" s="44" t="b">
        <f t="shared" si="37"/>
        <v>0</v>
      </c>
      <c r="CF9" s="44" t="b">
        <f t="shared" si="38"/>
        <v>0</v>
      </c>
      <c r="CG9" s="44">
        <f t="shared" si="39"/>
        <v>0</v>
      </c>
      <c r="CH9" s="44">
        <f t="shared" si="40"/>
        <v>0</v>
      </c>
      <c r="CI9" s="44">
        <f t="shared" si="41"/>
        <v>0</v>
      </c>
      <c r="CJ9" s="44">
        <f t="shared" si="42"/>
        <v>0</v>
      </c>
      <c r="CK9" s="44" t="b">
        <f t="shared" si="43"/>
        <v>0</v>
      </c>
      <c r="CL9" s="44" t="b">
        <f t="shared" si="44"/>
        <v>0</v>
      </c>
      <c r="CM9" s="44" t="b">
        <f t="shared" si="45"/>
        <v>0</v>
      </c>
      <c r="CN9" s="44" t="b">
        <f t="shared" si="46"/>
        <v>0</v>
      </c>
      <c r="CO9" s="44" t="b">
        <f t="shared" si="47"/>
        <v>0</v>
      </c>
      <c r="CP9" s="45" t="b">
        <f t="shared" si="48"/>
        <v>0</v>
      </c>
      <c r="CQ9" s="44" t="str">
        <f t="shared" si="16"/>
        <v>Equipe 05</v>
      </c>
      <c r="CR9" s="44">
        <f t="shared" si="17"/>
        <v>0</v>
      </c>
      <c r="CS9" s="44">
        <f t="shared" si="18"/>
        <v>1</v>
      </c>
      <c r="CT9" s="44" t="str">
        <f t="shared" si="49"/>
        <v>Equipe 05</v>
      </c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</row>
    <row r="10" spans="1:153" ht="16.5" customHeight="1" x14ac:dyDescent="0.25">
      <c r="A10" s="72"/>
      <c r="B10" s="118"/>
      <c r="C10" s="118"/>
      <c r="D10" s="118"/>
      <c r="E10" s="118"/>
      <c r="F10" s="118"/>
      <c r="G10" s="20"/>
      <c r="H10" s="20"/>
      <c r="I10" s="118"/>
      <c r="J10" s="118"/>
      <c r="K10" s="118"/>
      <c r="L10" s="118"/>
      <c r="M10" s="118"/>
      <c r="N10" s="71"/>
      <c r="O10" s="113"/>
      <c r="P10" s="114"/>
      <c r="Q10" s="114"/>
      <c r="R10" s="115"/>
      <c r="S10" s="126"/>
      <c r="T10" s="127"/>
      <c r="U10" s="24"/>
      <c r="V10" s="93" t="str">
        <f t="shared" si="0"/>
        <v>Equipe 06</v>
      </c>
      <c r="W10" s="93"/>
      <c r="X10" s="93"/>
      <c r="Y10" s="93"/>
      <c r="Z10" s="94"/>
      <c r="AA10" s="84">
        <f t="shared" si="1"/>
        <v>0</v>
      </c>
      <c r="AB10" s="85" t="str">
        <f t="shared" si="2"/>
        <v>u</v>
      </c>
      <c r="AC10" s="86">
        <f t="shared" si="50"/>
        <v>1</v>
      </c>
      <c r="AD10" s="87">
        <f t="shared" si="3"/>
        <v>0</v>
      </c>
      <c r="AE10" s="88">
        <f t="shared" si="4"/>
        <v>0</v>
      </c>
      <c r="AF10" s="88">
        <f t="shared" si="5"/>
        <v>0</v>
      </c>
      <c r="AG10" s="88">
        <f t="shared" si="6"/>
        <v>0</v>
      </c>
      <c r="AH10" s="88">
        <f t="shared" si="7"/>
        <v>0</v>
      </c>
      <c r="AI10" s="88">
        <f t="shared" si="8"/>
        <v>0</v>
      </c>
      <c r="AJ10" s="88">
        <f t="shared" si="9"/>
        <v>0</v>
      </c>
      <c r="AK10" s="89">
        <f t="shared" si="10"/>
        <v>0</v>
      </c>
      <c r="AL10" s="90">
        <f t="shared" si="11"/>
        <v>0</v>
      </c>
      <c r="AM10" s="88">
        <f t="shared" si="12"/>
        <v>0</v>
      </c>
      <c r="AN10" s="91">
        <f t="shared" si="19"/>
        <v>0</v>
      </c>
      <c r="AO10" s="84">
        <f t="shared" si="13"/>
        <v>0</v>
      </c>
      <c r="AP10" s="88">
        <f t="shared" si="20"/>
        <v>0</v>
      </c>
      <c r="AQ10" s="88">
        <f t="shared" si="14"/>
        <v>0</v>
      </c>
      <c r="AR10" s="48">
        <v>6</v>
      </c>
      <c r="AS10" s="48">
        <f t="shared" si="21"/>
        <v>6</v>
      </c>
      <c r="AT10" s="155" t="str">
        <f>'J01'!AT10:AX10</f>
        <v>Equipe 06</v>
      </c>
      <c r="AU10" s="156"/>
      <c r="AV10" s="156"/>
      <c r="AW10" s="156"/>
      <c r="AX10" s="157"/>
      <c r="AY10" s="4">
        <f t="shared" si="15"/>
        <v>1</v>
      </c>
      <c r="AZ10" s="19">
        <f>'J21'!AY10-AY10</f>
        <v>0</v>
      </c>
      <c r="BA10" s="5" t="str">
        <f>IF(AY10&gt;'J21'!AY10,'J21'!$BA$20,IF(AY10='J21'!AY10,'J21'!$AZ$20,IF(AY10&lt;'J21'!AY10,'J21'!$AY$20)))</f>
        <v>u</v>
      </c>
      <c r="BB10" s="22">
        <f t="shared" si="22"/>
        <v>6</v>
      </c>
      <c r="BC10" s="19">
        <f>SUMPRODUCT(($B$5:$F$14=AT10)*($BW$5:$BW$14))+SUMPRODUCT(($I$5:$M$14=AT10)*($BX$5:$BX$14))+'J21'!BC10</f>
        <v>0</v>
      </c>
      <c r="BD10" s="19">
        <f>SUMPRODUCT(($B$5:$F$14=AT10)*($BY$5:$BY$14))+SUMPRODUCT(($I$5:$M$14=AT10)*($BZ$5:$BZ$14))+'J21'!BD10</f>
        <v>0</v>
      </c>
      <c r="BE10" s="19">
        <f>SUMPRODUCT(($B$5:$F$14=AT10)*($CA$5:$CA$14))+SUMPRODUCT(($I$5:$M$14=AT10)*($CB$5:$CB$14))+'J21'!BE10</f>
        <v>0</v>
      </c>
      <c r="BF10" s="19">
        <f>SUMPRODUCT(($B$5:$F$14=AT10)*($CC$5:$CC$14))+SUMPRODUCT(($I$5:$M$14=AT10)*($CD$5:$CD$14))+'J21'!BF10</f>
        <v>0</v>
      </c>
      <c r="BG10" s="19">
        <f>SUMPRODUCT(($B$5:$F$14=AT10)*($CE$5:$CE$14))+SUMPRODUCT(($I$5:$M$14=AT10)*($CF$5:$CF$14))+'J21'!BG10</f>
        <v>0</v>
      </c>
      <c r="BH10" s="19">
        <f>SUMPRODUCT(($B$5:$F$14=AT10)*($CG$5:$CG$14))+SUMPRODUCT(($I$5:$M$14=AT10)*($CH$5:$CH$14))+'J21'!BH10</f>
        <v>0</v>
      </c>
      <c r="BI10" s="19">
        <f>SUMPRODUCT(($B$5:$F$14=AT10)*($CI$5:$CI$14))+SUMPRODUCT(($I$5:$M$14=AT10)*($CJ$5:$CJ$14))+'J21'!BI10</f>
        <v>0</v>
      </c>
      <c r="BJ10" s="6">
        <f t="shared" si="23"/>
        <v>0</v>
      </c>
      <c r="BK10" s="19">
        <f>SUMPRODUCT(($B$5:$F$14=AT10)*($CK$5:$CK$14))+'J21'!BK10</f>
        <v>0</v>
      </c>
      <c r="BL10" s="19">
        <f>SUMPRODUCT(($B$5:$F$14=AT10)*($CL$5:$CL$14))+'J21'!BL10</f>
        <v>0</v>
      </c>
      <c r="BM10" s="19">
        <f>SUMPRODUCT(($B$5:$F$14=AT10)*($CM$5:$CM$14))+'J21'!BM10</f>
        <v>0</v>
      </c>
      <c r="BN10" s="19">
        <f>SUMPRODUCT(($I$5:$M$14=AT10)*($CN$5:$CN$14))+'J21'!BN10</f>
        <v>0</v>
      </c>
      <c r="BO10" s="19">
        <f>SUMPRODUCT(($I$5:$M$14=AT10)*($CO$5:$CO$14))+'J21'!BO10</f>
        <v>0</v>
      </c>
      <c r="BP10" s="46">
        <f>SUMPRODUCT(($I$5:$M$14=AT10)*($CP$5:$CP$14))+'J21'!BP10</f>
        <v>0</v>
      </c>
      <c r="BQ10" s="44">
        <f t="shared" si="24"/>
        <v>0</v>
      </c>
      <c r="BR10" s="64">
        <f>BQ10+0.0000009</f>
        <v>8.9999999999999996E-7</v>
      </c>
      <c r="BS10" s="44">
        <f t="shared" si="25"/>
        <v>0</v>
      </c>
      <c r="BT10" s="44">
        <f t="shared" si="26"/>
        <v>0</v>
      </c>
      <c r="BU10" s="44">
        <f t="shared" si="27"/>
        <v>0</v>
      </c>
      <c r="BV10" s="44">
        <f t="shared" si="28"/>
        <v>0</v>
      </c>
      <c r="BW10" s="44">
        <f t="shared" si="29"/>
        <v>0</v>
      </c>
      <c r="BX10" s="44">
        <f t="shared" si="30"/>
        <v>0</v>
      </c>
      <c r="BY10" s="44">
        <f t="shared" si="31"/>
        <v>0</v>
      </c>
      <c r="BZ10" s="44">
        <f t="shared" si="32"/>
        <v>0</v>
      </c>
      <c r="CA10" s="44" t="b">
        <f t="shared" si="33"/>
        <v>0</v>
      </c>
      <c r="CB10" s="44" t="b">
        <f t="shared" si="34"/>
        <v>0</v>
      </c>
      <c r="CC10" s="44" t="b">
        <f t="shared" si="35"/>
        <v>0</v>
      </c>
      <c r="CD10" s="44" t="b">
        <f t="shared" si="36"/>
        <v>0</v>
      </c>
      <c r="CE10" s="44" t="b">
        <f t="shared" si="37"/>
        <v>0</v>
      </c>
      <c r="CF10" s="44" t="b">
        <f t="shared" si="38"/>
        <v>0</v>
      </c>
      <c r="CG10" s="44">
        <f t="shared" si="39"/>
        <v>0</v>
      </c>
      <c r="CH10" s="44">
        <f t="shared" si="40"/>
        <v>0</v>
      </c>
      <c r="CI10" s="44">
        <f t="shared" si="41"/>
        <v>0</v>
      </c>
      <c r="CJ10" s="44">
        <f t="shared" si="42"/>
        <v>0</v>
      </c>
      <c r="CK10" s="44" t="b">
        <f t="shared" si="43"/>
        <v>0</v>
      </c>
      <c r="CL10" s="44" t="b">
        <f t="shared" si="44"/>
        <v>0</v>
      </c>
      <c r="CM10" s="44" t="b">
        <f t="shared" si="45"/>
        <v>0</v>
      </c>
      <c r="CN10" s="44" t="b">
        <f t="shared" si="46"/>
        <v>0</v>
      </c>
      <c r="CO10" s="44" t="b">
        <f t="shared" si="47"/>
        <v>0</v>
      </c>
      <c r="CP10" s="45" t="b">
        <f t="shared" si="48"/>
        <v>0</v>
      </c>
      <c r="CQ10" s="44" t="str">
        <f t="shared" si="16"/>
        <v>Equipe 06</v>
      </c>
      <c r="CR10" s="44">
        <f t="shared" si="17"/>
        <v>0</v>
      </c>
      <c r="CS10" s="44">
        <f t="shared" si="18"/>
        <v>1</v>
      </c>
      <c r="CT10" s="44" t="str">
        <f t="shared" si="49"/>
        <v>Equipe 06</v>
      </c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</row>
    <row r="11" spans="1:153" ht="16.5" customHeight="1" thickBot="1" x14ac:dyDescent="0.3">
      <c r="A11" s="73"/>
      <c r="B11" s="123"/>
      <c r="C11" s="123"/>
      <c r="D11" s="123"/>
      <c r="E11" s="123"/>
      <c r="F11" s="123"/>
      <c r="G11" s="74"/>
      <c r="H11" s="74"/>
      <c r="I11" s="123"/>
      <c r="J11" s="123"/>
      <c r="K11" s="123"/>
      <c r="L11" s="123"/>
      <c r="M11" s="123"/>
      <c r="N11" s="75"/>
      <c r="O11" s="148"/>
      <c r="P11" s="149"/>
      <c r="Q11" s="149"/>
      <c r="R11" s="150"/>
      <c r="S11" s="124"/>
      <c r="T11" s="125"/>
      <c r="U11" s="24"/>
      <c r="V11" s="93" t="str">
        <f t="shared" si="0"/>
        <v>Equipe 07</v>
      </c>
      <c r="W11" s="93"/>
      <c r="X11" s="93"/>
      <c r="Y11" s="93"/>
      <c r="Z11" s="94"/>
      <c r="AA11" s="84">
        <f t="shared" si="1"/>
        <v>0</v>
      </c>
      <c r="AB11" s="85" t="str">
        <f t="shared" si="2"/>
        <v>u</v>
      </c>
      <c r="AC11" s="86">
        <f t="shared" si="50"/>
        <v>1</v>
      </c>
      <c r="AD11" s="87">
        <f t="shared" si="3"/>
        <v>0</v>
      </c>
      <c r="AE11" s="88">
        <f t="shared" si="4"/>
        <v>0</v>
      </c>
      <c r="AF11" s="88">
        <f t="shared" si="5"/>
        <v>0</v>
      </c>
      <c r="AG11" s="88">
        <f t="shared" si="6"/>
        <v>0</v>
      </c>
      <c r="AH11" s="88">
        <f t="shared" si="7"/>
        <v>0</v>
      </c>
      <c r="AI11" s="88">
        <f t="shared" si="8"/>
        <v>0</v>
      </c>
      <c r="AJ11" s="88">
        <f t="shared" si="9"/>
        <v>0</v>
      </c>
      <c r="AK11" s="89">
        <f t="shared" si="10"/>
        <v>0</v>
      </c>
      <c r="AL11" s="90">
        <f t="shared" si="11"/>
        <v>0</v>
      </c>
      <c r="AM11" s="88">
        <f t="shared" si="12"/>
        <v>0</v>
      </c>
      <c r="AN11" s="91">
        <f t="shared" si="19"/>
        <v>0</v>
      </c>
      <c r="AO11" s="84">
        <f t="shared" si="13"/>
        <v>0</v>
      </c>
      <c r="AP11" s="88">
        <f t="shared" si="20"/>
        <v>0</v>
      </c>
      <c r="AQ11" s="88">
        <f t="shared" si="14"/>
        <v>0</v>
      </c>
      <c r="AR11" s="48">
        <v>7</v>
      </c>
      <c r="AS11" s="48">
        <f t="shared" si="21"/>
        <v>7</v>
      </c>
      <c r="AT11" s="155" t="str">
        <f>'J01'!AT11:AX11</f>
        <v>Equipe 07</v>
      </c>
      <c r="AU11" s="156"/>
      <c r="AV11" s="156"/>
      <c r="AW11" s="156"/>
      <c r="AX11" s="157"/>
      <c r="AY11" s="4">
        <f t="shared" si="15"/>
        <v>1</v>
      </c>
      <c r="AZ11" s="19">
        <f>'J21'!AY11-AY11</f>
        <v>0</v>
      </c>
      <c r="BA11" s="5" t="str">
        <f>IF(AY11&gt;'J21'!AY11,'J21'!$BA$20,IF(AY11='J21'!AY11,'J21'!$AZ$20,IF(AY11&lt;'J21'!AY11,'J21'!$AY$20)))</f>
        <v>u</v>
      </c>
      <c r="BB11" s="22">
        <f t="shared" si="22"/>
        <v>7</v>
      </c>
      <c r="BC11" s="19">
        <f>SUMPRODUCT(($B$5:$F$14=AT11)*($BW$5:$BW$14))+SUMPRODUCT(($I$5:$M$14=AT11)*($BX$5:$BX$14))+'J21'!BC11</f>
        <v>0</v>
      </c>
      <c r="BD11" s="19">
        <f>SUMPRODUCT(($B$5:$F$14=AT11)*($BY$5:$BY$14))+SUMPRODUCT(($I$5:$M$14=AT11)*($BZ$5:$BZ$14))+'J21'!BD11</f>
        <v>0</v>
      </c>
      <c r="BE11" s="19">
        <f>SUMPRODUCT(($B$5:$F$14=AT11)*($CA$5:$CA$14))+SUMPRODUCT(($I$5:$M$14=AT11)*($CB$5:$CB$14))+'J21'!BE11</f>
        <v>0</v>
      </c>
      <c r="BF11" s="19">
        <f>SUMPRODUCT(($B$5:$F$14=AT11)*($CC$5:$CC$14))+SUMPRODUCT(($I$5:$M$14=AT11)*($CD$5:$CD$14))+'J21'!BF11</f>
        <v>0</v>
      </c>
      <c r="BG11" s="19">
        <f>SUMPRODUCT(($B$5:$F$14=AT11)*($CE$5:$CE$14))+SUMPRODUCT(($I$5:$M$14=AT11)*($CF$5:$CF$14))+'J21'!BG11</f>
        <v>0</v>
      </c>
      <c r="BH11" s="19">
        <f>SUMPRODUCT(($B$5:$F$14=AT11)*($CG$5:$CG$14))+SUMPRODUCT(($I$5:$M$14=AT11)*($CH$5:$CH$14))+'J21'!BH11</f>
        <v>0</v>
      </c>
      <c r="BI11" s="19">
        <f>SUMPRODUCT(($B$5:$F$14=AT11)*($CI$5:$CI$14))+SUMPRODUCT(($I$5:$M$14=AT11)*($CJ$5:$CJ$14))+'J21'!BI11</f>
        <v>0</v>
      </c>
      <c r="BJ11" s="6">
        <f t="shared" si="23"/>
        <v>0</v>
      </c>
      <c r="BK11" s="19">
        <f>SUMPRODUCT(($B$5:$F$14=AT11)*($CK$5:$CK$14))+'J21'!BK11</f>
        <v>0</v>
      </c>
      <c r="BL11" s="19">
        <f>SUMPRODUCT(($B$5:$F$14=AT11)*($CL$5:$CL$14))+'J21'!BL11</f>
        <v>0</v>
      </c>
      <c r="BM11" s="19">
        <f>SUMPRODUCT(($B$5:$F$14=AT11)*($CM$5:$CM$14))+'J21'!BM11</f>
        <v>0</v>
      </c>
      <c r="BN11" s="19">
        <f>SUMPRODUCT(($I$5:$M$14=AT11)*($CN$5:$CN$14))+'J21'!BN11</f>
        <v>0</v>
      </c>
      <c r="BO11" s="19">
        <f>SUMPRODUCT(($I$5:$M$14=AT11)*($CO$5:$CO$14))+'J21'!BO11</f>
        <v>0</v>
      </c>
      <c r="BP11" s="46">
        <f>SUMPRODUCT(($I$5:$M$14=AT11)*($CP$5:$CP$14))+'J21'!BP11</f>
        <v>0</v>
      </c>
      <c r="BQ11" s="44">
        <f t="shared" si="24"/>
        <v>0</v>
      </c>
      <c r="BR11" s="64">
        <f>BQ11+0.0000008</f>
        <v>7.9999999999999996E-7</v>
      </c>
      <c r="BS11" s="44">
        <f t="shared" si="25"/>
        <v>0</v>
      </c>
      <c r="BT11" s="44">
        <f t="shared" si="26"/>
        <v>0</v>
      </c>
      <c r="BU11" s="44">
        <f t="shared" si="27"/>
        <v>0</v>
      </c>
      <c r="BV11" s="44">
        <f t="shared" si="28"/>
        <v>0</v>
      </c>
      <c r="BW11" s="44">
        <f t="shared" si="29"/>
        <v>0</v>
      </c>
      <c r="BX11" s="44">
        <f t="shared" si="30"/>
        <v>0</v>
      </c>
      <c r="BY11" s="44">
        <f t="shared" si="31"/>
        <v>0</v>
      </c>
      <c r="BZ11" s="44">
        <f t="shared" si="32"/>
        <v>0</v>
      </c>
      <c r="CA11" s="44" t="b">
        <f t="shared" si="33"/>
        <v>0</v>
      </c>
      <c r="CB11" s="44" t="b">
        <f t="shared" si="34"/>
        <v>0</v>
      </c>
      <c r="CC11" s="44" t="b">
        <f t="shared" si="35"/>
        <v>0</v>
      </c>
      <c r="CD11" s="44" t="b">
        <f t="shared" si="36"/>
        <v>0</v>
      </c>
      <c r="CE11" s="44" t="b">
        <f t="shared" si="37"/>
        <v>0</v>
      </c>
      <c r="CF11" s="44" t="b">
        <f t="shared" si="38"/>
        <v>0</v>
      </c>
      <c r="CG11" s="44">
        <f t="shared" si="39"/>
        <v>0</v>
      </c>
      <c r="CH11" s="44">
        <f t="shared" si="40"/>
        <v>0</v>
      </c>
      <c r="CI11" s="44">
        <f t="shared" si="41"/>
        <v>0</v>
      </c>
      <c r="CJ11" s="44">
        <f t="shared" si="42"/>
        <v>0</v>
      </c>
      <c r="CK11" s="44" t="b">
        <f t="shared" si="43"/>
        <v>0</v>
      </c>
      <c r="CL11" s="44" t="b">
        <f t="shared" si="44"/>
        <v>0</v>
      </c>
      <c r="CM11" s="44" t="b">
        <f t="shared" si="45"/>
        <v>0</v>
      </c>
      <c r="CN11" s="44" t="b">
        <f t="shared" si="46"/>
        <v>0</v>
      </c>
      <c r="CO11" s="44" t="b">
        <f t="shared" si="47"/>
        <v>0</v>
      </c>
      <c r="CP11" s="45" t="b">
        <f t="shared" si="48"/>
        <v>0</v>
      </c>
      <c r="CQ11" s="44" t="str">
        <f t="shared" si="16"/>
        <v>Equipe 07</v>
      </c>
      <c r="CR11" s="44">
        <f t="shared" si="17"/>
        <v>0</v>
      </c>
      <c r="CS11" s="44">
        <f t="shared" si="18"/>
        <v>1</v>
      </c>
      <c r="CT11" s="44" t="str">
        <f t="shared" si="49"/>
        <v>Equipe 07</v>
      </c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</row>
    <row r="12" spans="1:153" ht="16.5" customHeight="1" thickTop="1" x14ac:dyDescent="0.25">
      <c r="A12" s="38"/>
      <c r="B12" s="101"/>
      <c r="C12" s="101"/>
      <c r="D12" s="101"/>
      <c r="E12" s="101"/>
      <c r="F12" s="101"/>
      <c r="G12" s="39"/>
      <c r="H12" s="39"/>
      <c r="I12" s="101"/>
      <c r="J12" s="101"/>
      <c r="K12" s="101"/>
      <c r="L12" s="101"/>
      <c r="M12" s="101"/>
      <c r="N12" s="38"/>
      <c r="O12" s="24"/>
      <c r="P12" s="24"/>
      <c r="Q12" s="24"/>
      <c r="R12" s="24"/>
      <c r="S12" s="24"/>
      <c r="T12" s="24"/>
      <c r="U12" s="24"/>
      <c r="V12" s="93" t="str">
        <f t="shared" si="0"/>
        <v>Equipe 08</v>
      </c>
      <c r="W12" s="93"/>
      <c r="X12" s="93"/>
      <c r="Y12" s="93"/>
      <c r="Z12" s="94"/>
      <c r="AA12" s="84">
        <f t="shared" si="1"/>
        <v>0</v>
      </c>
      <c r="AB12" s="85" t="str">
        <f t="shared" si="2"/>
        <v>u</v>
      </c>
      <c r="AC12" s="86">
        <f t="shared" si="50"/>
        <v>1</v>
      </c>
      <c r="AD12" s="87">
        <f t="shared" si="3"/>
        <v>0</v>
      </c>
      <c r="AE12" s="88">
        <f t="shared" si="4"/>
        <v>0</v>
      </c>
      <c r="AF12" s="88">
        <f t="shared" si="5"/>
        <v>0</v>
      </c>
      <c r="AG12" s="88">
        <f t="shared" si="6"/>
        <v>0</v>
      </c>
      <c r="AH12" s="88">
        <f t="shared" si="7"/>
        <v>0</v>
      </c>
      <c r="AI12" s="88">
        <f t="shared" si="8"/>
        <v>0</v>
      </c>
      <c r="AJ12" s="88">
        <f t="shared" si="9"/>
        <v>0</v>
      </c>
      <c r="AK12" s="89">
        <f t="shared" si="10"/>
        <v>0</v>
      </c>
      <c r="AL12" s="90">
        <f t="shared" si="11"/>
        <v>0</v>
      </c>
      <c r="AM12" s="88">
        <f t="shared" si="12"/>
        <v>0</v>
      </c>
      <c r="AN12" s="91">
        <f t="shared" si="19"/>
        <v>0</v>
      </c>
      <c r="AO12" s="84">
        <f t="shared" si="13"/>
        <v>0</v>
      </c>
      <c r="AP12" s="88">
        <f t="shared" si="20"/>
        <v>0</v>
      </c>
      <c r="AQ12" s="88">
        <f t="shared" si="14"/>
        <v>0</v>
      </c>
      <c r="AR12" s="48">
        <v>8</v>
      </c>
      <c r="AS12" s="48">
        <f t="shared" si="21"/>
        <v>8</v>
      </c>
      <c r="AT12" s="155" t="str">
        <f>'J01'!AT12:AX12</f>
        <v>Equipe 08</v>
      </c>
      <c r="AU12" s="156"/>
      <c r="AV12" s="156"/>
      <c r="AW12" s="156"/>
      <c r="AX12" s="157"/>
      <c r="AY12" s="4">
        <f t="shared" si="15"/>
        <v>1</v>
      </c>
      <c r="AZ12" s="19">
        <f>'J21'!AY12-AY12</f>
        <v>0</v>
      </c>
      <c r="BA12" s="5" t="str">
        <f>IF(AY12&gt;'J21'!AY12,'J21'!$BA$20,IF(AY12='J21'!AY12,'J21'!$AZ$20,IF(AY12&lt;'J21'!AY12,'J21'!$AY$20)))</f>
        <v>u</v>
      </c>
      <c r="BB12" s="22">
        <f t="shared" si="22"/>
        <v>8</v>
      </c>
      <c r="BC12" s="19">
        <f>SUMPRODUCT(($B$5:$F$14=AT12)*($BW$5:$BW$14))+SUMPRODUCT(($I$5:$M$14=AT12)*($BX$5:$BX$14))+'J21'!BC12</f>
        <v>0</v>
      </c>
      <c r="BD12" s="19">
        <f>SUMPRODUCT(($B$5:$F$14=AT12)*($BY$5:$BY$14))+SUMPRODUCT(($I$5:$M$14=AT12)*($BZ$5:$BZ$14))+'J21'!BD12</f>
        <v>0</v>
      </c>
      <c r="BE12" s="19">
        <f>SUMPRODUCT(($B$5:$F$14=AT12)*($CA$5:$CA$14))+SUMPRODUCT(($I$5:$M$14=AT12)*($CB$5:$CB$14))+'J21'!BE12</f>
        <v>0</v>
      </c>
      <c r="BF12" s="19">
        <f>SUMPRODUCT(($B$5:$F$14=AT12)*($CC$5:$CC$14))+SUMPRODUCT(($I$5:$M$14=AT12)*($CD$5:$CD$14))+'J21'!BF12</f>
        <v>0</v>
      </c>
      <c r="BG12" s="19">
        <f>SUMPRODUCT(($B$5:$F$14=AT12)*($CE$5:$CE$14))+SUMPRODUCT(($I$5:$M$14=AT12)*($CF$5:$CF$14))+'J21'!BG12</f>
        <v>0</v>
      </c>
      <c r="BH12" s="19">
        <f>SUMPRODUCT(($B$5:$F$14=AT12)*($CG$5:$CG$14))+SUMPRODUCT(($I$5:$M$14=AT12)*($CH$5:$CH$14))+'J21'!BH12</f>
        <v>0</v>
      </c>
      <c r="BI12" s="19">
        <f>SUMPRODUCT(($B$5:$F$14=AT12)*($CI$5:$CI$14))+SUMPRODUCT(($I$5:$M$14=AT12)*($CJ$5:$CJ$14))+'J21'!BI12</f>
        <v>0</v>
      </c>
      <c r="BJ12" s="6">
        <f t="shared" si="23"/>
        <v>0</v>
      </c>
      <c r="BK12" s="19">
        <f>SUMPRODUCT(($B$5:$F$14=AT12)*($CK$5:$CK$14))+'J21'!BK12</f>
        <v>0</v>
      </c>
      <c r="BL12" s="19">
        <f>SUMPRODUCT(($B$5:$F$14=AT12)*($CL$5:$CL$14))+'J21'!BL12</f>
        <v>0</v>
      </c>
      <c r="BM12" s="19">
        <f>SUMPRODUCT(($B$5:$F$14=AT12)*($CM$5:$CM$14))+'J21'!BM12</f>
        <v>0</v>
      </c>
      <c r="BN12" s="19">
        <f>SUMPRODUCT(($I$5:$M$14=AT12)*($CN$5:$CN$14))+'J21'!BN12</f>
        <v>0</v>
      </c>
      <c r="BO12" s="19">
        <f>SUMPRODUCT(($I$5:$M$14=AT12)*($CO$5:$CO$14))+'J21'!BO12</f>
        <v>0</v>
      </c>
      <c r="BP12" s="46">
        <f>SUMPRODUCT(($I$5:$M$14=AT12)*($CP$5:$CP$14))+'J21'!BP12</f>
        <v>0</v>
      </c>
      <c r="BQ12" s="44">
        <f t="shared" si="24"/>
        <v>0</v>
      </c>
      <c r="BR12" s="64">
        <f>BQ12+0.0000007</f>
        <v>6.9999999999999997E-7</v>
      </c>
      <c r="BS12" s="44">
        <f t="shared" si="25"/>
        <v>0</v>
      </c>
      <c r="BT12" s="44">
        <f t="shared" si="26"/>
        <v>0</v>
      </c>
      <c r="BU12" s="44">
        <f t="shared" si="27"/>
        <v>0</v>
      </c>
      <c r="BV12" s="44">
        <f t="shared" si="28"/>
        <v>0</v>
      </c>
      <c r="BW12" s="44">
        <f t="shared" si="29"/>
        <v>0</v>
      </c>
      <c r="BX12" s="44">
        <f t="shared" si="30"/>
        <v>0</v>
      </c>
      <c r="BY12" s="44">
        <f t="shared" si="31"/>
        <v>0</v>
      </c>
      <c r="BZ12" s="44">
        <f t="shared" si="32"/>
        <v>0</v>
      </c>
      <c r="CA12" s="44" t="b">
        <f t="shared" si="33"/>
        <v>0</v>
      </c>
      <c r="CB12" s="44" t="b">
        <f t="shared" si="34"/>
        <v>0</v>
      </c>
      <c r="CC12" s="44" t="b">
        <f t="shared" si="35"/>
        <v>0</v>
      </c>
      <c r="CD12" s="44" t="b">
        <f t="shared" si="36"/>
        <v>0</v>
      </c>
      <c r="CE12" s="44" t="b">
        <f t="shared" si="37"/>
        <v>0</v>
      </c>
      <c r="CF12" s="44" t="b">
        <f t="shared" si="38"/>
        <v>0</v>
      </c>
      <c r="CG12" s="44">
        <f t="shared" si="39"/>
        <v>0</v>
      </c>
      <c r="CH12" s="44">
        <f t="shared" si="40"/>
        <v>0</v>
      </c>
      <c r="CI12" s="44">
        <f t="shared" si="41"/>
        <v>0</v>
      </c>
      <c r="CJ12" s="44">
        <f t="shared" si="42"/>
        <v>0</v>
      </c>
      <c r="CK12" s="44" t="b">
        <f t="shared" si="43"/>
        <v>0</v>
      </c>
      <c r="CL12" s="44" t="b">
        <f t="shared" si="44"/>
        <v>0</v>
      </c>
      <c r="CM12" s="44" t="b">
        <f t="shared" si="45"/>
        <v>0</v>
      </c>
      <c r="CN12" s="44" t="b">
        <f t="shared" si="46"/>
        <v>0</v>
      </c>
      <c r="CO12" s="44" t="b">
        <f t="shared" si="47"/>
        <v>0</v>
      </c>
      <c r="CP12" s="45" t="b">
        <f t="shared" si="48"/>
        <v>0</v>
      </c>
      <c r="CQ12" s="44" t="str">
        <f t="shared" si="16"/>
        <v>Equipe 08</v>
      </c>
      <c r="CR12" s="44">
        <f t="shared" si="17"/>
        <v>0</v>
      </c>
      <c r="CS12" s="44">
        <f t="shared" si="18"/>
        <v>1</v>
      </c>
      <c r="CT12" s="44" t="str">
        <f t="shared" si="49"/>
        <v>Equipe 08</v>
      </c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48"/>
      <c r="EW12" s="48"/>
    </row>
    <row r="13" spans="1:153" ht="16.5" customHeight="1" x14ac:dyDescent="0.25">
      <c r="A13" s="38"/>
      <c r="B13" s="101"/>
      <c r="C13" s="101"/>
      <c r="D13" s="101"/>
      <c r="E13" s="101"/>
      <c r="F13" s="101"/>
      <c r="G13" s="39"/>
      <c r="H13" s="39"/>
      <c r="I13" s="101"/>
      <c r="J13" s="101"/>
      <c r="K13" s="101"/>
      <c r="L13" s="101"/>
      <c r="M13" s="101"/>
      <c r="N13" s="38"/>
      <c r="O13" s="24"/>
      <c r="P13" s="24"/>
      <c r="Q13" s="24"/>
      <c r="R13" s="24"/>
      <c r="S13" s="24"/>
      <c r="T13" s="24"/>
      <c r="U13" s="24"/>
      <c r="V13" s="93" t="str">
        <f t="shared" si="0"/>
        <v>Equipe 09</v>
      </c>
      <c r="W13" s="93"/>
      <c r="X13" s="93"/>
      <c r="Y13" s="93"/>
      <c r="Z13" s="94"/>
      <c r="AA13" s="84">
        <f t="shared" si="1"/>
        <v>0</v>
      </c>
      <c r="AB13" s="85" t="str">
        <f t="shared" si="2"/>
        <v>u</v>
      </c>
      <c r="AC13" s="86">
        <f t="shared" si="50"/>
        <v>1</v>
      </c>
      <c r="AD13" s="87">
        <f t="shared" si="3"/>
        <v>0</v>
      </c>
      <c r="AE13" s="88">
        <f t="shared" si="4"/>
        <v>0</v>
      </c>
      <c r="AF13" s="88">
        <f t="shared" si="5"/>
        <v>0</v>
      </c>
      <c r="AG13" s="88">
        <f t="shared" si="6"/>
        <v>0</v>
      </c>
      <c r="AH13" s="88">
        <f t="shared" si="7"/>
        <v>0</v>
      </c>
      <c r="AI13" s="88">
        <f t="shared" si="8"/>
        <v>0</v>
      </c>
      <c r="AJ13" s="88">
        <f t="shared" si="9"/>
        <v>0</v>
      </c>
      <c r="AK13" s="89">
        <f t="shared" si="10"/>
        <v>0</v>
      </c>
      <c r="AL13" s="90">
        <f t="shared" si="11"/>
        <v>0</v>
      </c>
      <c r="AM13" s="88">
        <f t="shared" si="12"/>
        <v>0</v>
      </c>
      <c r="AN13" s="91">
        <f t="shared" si="19"/>
        <v>0</v>
      </c>
      <c r="AO13" s="84">
        <f t="shared" si="13"/>
        <v>0</v>
      </c>
      <c r="AP13" s="88">
        <f t="shared" si="20"/>
        <v>0</v>
      </c>
      <c r="AQ13" s="88">
        <f t="shared" si="14"/>
        <v>0</v>
      </c>
      <c r="AR13" s="48">
        <v>9</v>
      </c>
      <c r="AS13" s="48">
        <f t="shared" si="21"/>
        <v>9</v>
      </c>
      <c r="AT13" s="155" t="str">
        <f>'J01'!AT13:AX13</f>
        <v>Equipe 09</v>
      </c>
      <c r="AU13" s="156"/>
      <c r="AV13" s="156"/>
      <c r="AW13" s="156"/>
      <c r="AX13" s="157"/>
      <c r="AY13" s="4">
        <f t="shared" si="15"/>
        <v>1</v>
      </c>
      <c r="AZ13" s="19">
        <f>'J21'!AY13-AY13</f>
        <v>0</v>
      </c>
      <c r="BA13" s="5" t="str">
        <f>IF(AY13&gt;'J21'!AY13,'J21'!$BA$20,IF(AY13='J21'!AY13,'J21'!$AZ$20,IF(AY13&lt;'J21'!AY13,'J21'!$AY$20)))</f>
        <v>u</v>
      </c>
      <c r="BB13" s="22">
        <f t="shared" si="22"/>
        <v>9</v>
      </c>
      <c r="BC13" s="19">
        <f>SUMPRODUCT(($B$5:$F$14=AT13)*($BW$5:$BW$14))+SUMPRODUCT(($I$5:$M$14=AT13)*($BX$5:$BX$14))+'J21'!BC13</f>
        <v>0</v>
      </c>
      <c r="BD13" s="19">
        <f>SUMPRODUCT(($B$5:$F$14=AT13)*($BY$5:$BY$14))+SUMPRODUCT(($I$5:$M$14=AT13)*($BZ$5:$BZ$14))+'J21'!BD13</f>
        <v>0</v>
      </c>
      <c r="BE13" s="19">
        <f>SUMPRODUCT(($B$5:$F$14=AT13)*($CA$5:$CA$14))+SUMPRODUCT(($I$5:$M$14=AT13)*($CB$5:$CB$14))+'J21'!BE13</f>
        <v>0</v>
      </c>
      <c r="BF13" s="19">
        <f>SUMPRODUCT(($B$5:$F$14=AT13)*($CC$5:$CC$14))+SUMPRODUCT(($I$5:$M$14=AT13)*($CD$5:$CD$14))+'J21'!BF13</f>
        <v>0</v>
      </c>
      <c r="BG13" s="19">
        <f>SUMPRODUCT(($B$5:$F$14=AT13)*($CE$5:$CE$14))+SUMPRODUCT(($I$5:$M$14=AT13)*($CF$5:$CF$14))+'J21'!BG13</f>
        <v>0</v>
      </c>
      <c r="BH13" s="19">
        <f>SUMPRODUCT(($B$5:$F$14=AT13)*($CG$5:$CG$14))+SUMPRODUCT(($I$5:$M$14=AT13)*($CH$5:$CH$14))+'J21'!BH13</f>
        <v>0</v>
      </c>
      <c r="BI13" s="19">
        <f>SUMPRODUCT(($B$5:$F$14=AT13)*($CI$5:$CI$14))+SUMPRODUCT(($I$5:$M$14=AT13)*($CJ$5:$CJ$14))+'J21'!BI13</f>
        <v>0</v>
      </c>
      <c r="BJ13" s="6">
        <f t="shared" si="23"/>
        <v>0</v>
      </c>
      <c r="BK13" s="19">
        <f>SUMPRODUCT(($B$5:$F$14=AT13)*($CK$5:$CK$14))+'J21'!BK13</f>
        <v>0</v>
      </c>
      <c r="BL13" s="19">
        <f>SUMPRODUCT(($B$5:$F$14=AT13)*($CL$5:$CL$14))+'J21'!BL13</f>
        <v>0</v>
      </c>
      <c r="BM13" s="19">
        <f>SUMPRODUCT(($B$5:$F$14=AT13)*($CM$5:$CM$14))+'J21'!BM13</f>
        <v>0</v>
      </c>
      <c r="BN13" s="19">
        <f>SUMPRODUCT(($I$5:$M$14=AT13)*($CN$5:$CN$14))+'J21'!BN13</f>
        <v>0</v>
      </c>
      <c r="BO13" s="19">
        <f>SUMPRODUCT(($I$5:$M$14=AT13)*($CO$5:$CO$14))+'J21'!BO13</f>
        <v>0</v>
      </c>
      <c r="BP13" s="46">
        <f>SUMPRODUCT(($I$5:$M$14=AT13)*($CP$5:$CP$14))+'J21'!BP13</f>
        <v>0</v>
      </c>
      <c r="BQ13" s="44">
        <f t="shared" si="24"/>
        <v>0</v>
      </c>
      <c r="BR13" s="64">
        <f>BQ13+0.0000006</f>
        <v>5.9999999999999997E-7</v>
      </c>
      <c r="BS13" s="44">
        <f t="shared" si="25"/>
        <v>0</v>
      </c>
      <c r="BT13" s="44">
        <f t="shared" si="26"/>
        <v>0</v>
      </c>
      <c r="BU13" s="44">
        <f t="shared" si="27"/>
        <v>0</v>
      </c>
      <c r="BV13" s="44">
        <f t="shared" si="28"/>
        <v>0</v>
      </c>
      <c r="BW13" s="44">
        <f t="shared" si="29"/>
        <v>0</v>
      </c>
      <c r="BX13" s="44">
        <f t="shared" si="30"/>
        <v>0</v>
      </c>
      <c r="BY13" s="44">
        <f t="shared" si="31"/>
        <v>0</v>
      </c>
      <c r="BZ13" s="44">
        <f t="shared" si="32"/>
        <v>0</v>
      </c>
      <c r="CA13" s="44" t="b">
        <f t="shared" si="33"/>
        <v>0</v>
      </c>
      <c r="CB13" s="44" t="b">
        <f t="shared" si="34"/>
        <v>0</v>
      </c>
      <c r="CC13" s="44" t="b">
        <f t="shared" si="35"/>
        <v>0</v>
      </c>
      <c r="CD13" s="44" t="b">
        <f t="shared" si="36"/>
        <v>0</v>
      </c>
      <c r="CE13" s="44" t="b">
        <f t="shared" si="37"/>
        <v>0</v>
      </c>
      <c r="CF13" s="44" t="b">
        <f t="shared" si="38"/>
        <v>0</v>
      </c>
      <c r="CG13" s="44">
        <f t="shared" si="39"/>
        <v>0</v>
      </c>
      <c r="CH13" s="44">
        <f t="shared" si="40"/>
        <v>0</v>
      </c>
      <c r="CI13" s="44">
        <f t="shared" si="41"/>
        <v>0</v>
      </c>
      <c r="CJ13" s="44">
        <f t="shared" si="42"/>
        <v>0</v>
      </c>
      <c r="CK13" s="44" t="b">
        <f t="shared" si="43"/>
        <v>0</v>
      </c>
      <c r="CL13" s="44" t="b">
        <f t="shared" si="44"/>
        <v>0</v>
      </c>
      <c r="CM13" s="44" t="b">
        <f t="shared" si="45"/>
        <v>0</v>
      </c>
      <c r="CN13" s="44" t="b">
        <f t="shared" si="46"/>
        <v>0</v>
      </c>
      <c r="CO13" s="44" t="b">
        <f t="shared" si="47"/>
        <v>0</v>
      </c>
      <c r="CP13" s="45" t="b">
        <f t="shared" si="48"/>
        <v>0</v>
      </c>
      <c r="CQ13" s="44" t="str">
        <f t="shared" si="16"/>
        <v>Equipe 09</v>
      </c>
      <c r="CR13" s="44">
        <f t="shared" si="17"/>
        <v>0</v>
      </c>
      <c r="CS13" s="44">
        <f t="shared" si="18"/>
        <v>1</v>
      </c>
      <c r="CT13" s="44" t="str">
        <f t="shared" si="49"/>
        <v>Equipe 09</v>
      </c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</row>
    <row r="14" spans="1:153" ht="16.5" customHeight="1" x14ac:dyDescent="0.25">
      <c r="A14" s="38"/>
      <c r="B14" s="101"/>
      <c r="C14" s="101"/>
      <c r="D14" s="101"/>
      <c r="E14" s="101"/>
      <c r="F14" s="101"/>
      <c r="G14" s="39"/>
      <c r="H14" s="39"/>
      <c r="I14" s="101"/>
      <c r="J14" s="101"/>
      <c r="K14" s="101"/>
      <c r="L14" s="101"/>
      <c r="M14" s="101"/>
      <c r="N14" s="38"/>
      <c r="O14" s="24"/>
      <c r="P14" s="24"/>
      <c r="Q14" s="24"/>
      <c r="R14" s="24"/>
      <c r="S14" s="24"/>
      <c r="T14" s="24"/>
      <c r="U14" s="24"/>
      <c r="V14" s="93" t="str">
        <f t="shared" si="0"/>
        <v>Equipe 10</v>
      </c>
      <c r="W14" s="93"/>
      <c r="X14" s="93"/>
      <c r="Y14" s="93"/>
      <c r="Z14" s="94"/>
      <c r="AA14" s="84">
        <f t="shared" si="1"/>
        <v>0</v>
      </c>
      <c r="AB14" s="85" t="str">
        <f t="shared" si="2"/>
        <v>u</v>
      </c>
      <c r="AC14" s="86">
        <f t="shared" si="50"/>
        <v>1</v>
      </c>
      <c r="AD14" s="87">
        <f t="shared" si="3"/>
        <v>0</v>
      </c>
      <c r="AE14" s="88">
        <f t="shared" si="4"/>
        <v>0</v>
      </c>
      <c r="AF14" s="88">
        <f t="shared" si="5"/>
        <v>0</v>
      </c>
      <c r="AG14" s="88">
        <f t="shared" si="6"/>
        <v>0</v>
      </c>
      <c r="AH14" s="88">
        <f t="shared" si="7"/>
        <v>0</v>
      </c>
      <c r="AI14" s="88">
        <f t="shared" si="8"/>
        <v>0</v>
      </c>
      <c r="AJ14" s="88">
        <f t="shared" si="9"/>
        <v>0</v>
      </c>
      <c r="AK14" s="89">
        <f t="shared" si="10"/>
        <v>0</v>
      </c>
      <c r="AL14" s="90">
        <f t="shared" si="11"/>
        <v>0</v>
      </c>
      <c r="AM14" s="88">
        <f t="shared" si="12"/>
        <v>0</v>
      </c>
      <c r="AN14" s="91">
        <f t="shared" si="19"/>
        <v>0</v>
      </c>
      <c r="AO14" s="84">
        <f t="shared" si="13"/>
        <v>0</v>
      </c>
      <c r="AP14" s="88">
        <f t="shared" si="20"/>
        <v>0</v>
      </c>
      <c r="AQ14" s="88">
        <f t="shared" si="14"/>
        <v>0</v>
      </c>
      <c r="AR14" s="48">
        <v>10</v>
      </c>
      <c r="AS14" s="48">
        <f t="shared" si="21"/>
        <v>10</v>
      </c>
      <c r="AT14" s="155" t="str">
        <f>'J01'!AT14:AX14</f>
        <v>Equipe 10</v>
      </c>
      <c r="AU14" s="156"/>
      <c r="AV14" s="156"/>
      <c r="AW14" s="156"/>
      <c r="AX14" s="157"/>
      <c r="AY14" s="4">
        <f t="shared" si="15"/>
        <v>1</v>
      </c>
      <c r="AZ14" s="19">
        <f>'J21'!AY14-AY14</f>
        <v>0</v>
      </c>
      <c r="BA14" s="5" t="str">
        <f>IF(AY14&gt;'J21'!AY14,'J21'!$BA$20,IF(AY14='J21'!AY14,'J21'!$AZ$20,IF(AY14&lt;'J21'!AY14,'J21'!$AY$20)))</f>
        <v>u</v>
      </c>
      <c r="BB14" s="22">
        <f t="shared" si="22"/>
        <v>10</v>
      </c>
      <c r="BC14" s="19">
        <f>SUMPRODUCT(($B$5:$F$14=AT14)*($BW$5:$BW$14))+SUMPRODUCT(($I$5:$M$14=AT14)*($BX$5:$BX$14))+'J21'!BC14</f>
        <v>0</v>
      </c>
      <c r="BD14" s="19">
        <f>SUMPRODUCT(($B$5:$F$14=AT14)*($BY$5:$BY$14))+SUMPRODUCT(($I$5:$M$14=AT14)*($BZ$5:$BZ$14))+'J21'!BD14</f>
        <v>0</v>
      </c>
      <c r="BE14" s="19">
        <f>SUMPRODUCT(($B$5:$F$14=AT14)*($CA$5:$CA$14))+SUMPRODUCT(($I$5:$M$14=AT14)*($CB$5:$CB$14))+'J21'!BE14</f>
        <v>0</v>
      </c>
      <c r="BF14" s="19">
        <f>SUMPRODUCT(($B$5:$F$14=AT14)*($CC$5:$CC$14))+SUMPRODUCT(($I$5:$M$14=AT14)*($CD$5:$CD$14))+'J21'!BF14</f>
        <v>0</v>
      </c>
      <c r="BG14" s="19">
        <f>SUMPRODUCT(($B$5:$F$14=AT14)*($CE$5:$CE$14))+SUMPRODUCT(($I$5:$M$14=AT14)*($CF$5:$CF$14))+'J21'!BG14</f>
        <v>0</v>
      </c>
      <c r="BH14" s="19">
        <f>SUMPRODUCT(($B$5:$F$14=AT14)*($CG$5:$CG$14))+SUMPRODUCT(($I$5:$M$14=AT14)*($CH$5:$CH$14))+'J21'!BH14</f>
        <v>0</v>
      </c>
      <c r="BI14" s="19">
        <f>SUMPRODUCT(($B$5:$F$14=AT14)*($CI$5:$CI$14))+SUMPRODUCT(($I$5:$M$14=AT14)*($CJ$5:$CJ$14))+'J21'!BI14</f>
        <v>0</v>
      </c>
      <c r="BJ14" s="6">
        <f t="shared" si="23"/>
        <v>0</v>
      </c>
      <c r="BK14" s="19">
        <f>SUMPRODUCT(($B$5:$F$14=AT14)*($CK$5:$CK$14))+'J21'!BK14</f>
        <v>0</v>
      </c>
      <c r="BL14" s="19">
        <f>SUMPRODUCT(($B$5:$F$14=AT14)*($CL$5:$CL$14))+'J21'!BL14</f>
        <v>0</v>
      </c>
      <c r="BM14" s="19">
        <f>SUMPRODUCT(($B$5:$F$14=AT14)*($CM$5:$CM$14))+'J21'!BM14</f>
        <v>0</v>
      </c>
      <c r="BN14" s="19">
        <f>SUMPRODUCT(($I$5:$M$14=AT14)*($CN$5:$CN$14))+'J21'!BN14</f>
        <v>0</v>
      </c>
      <c r="BO14" s="19">
        <f>SUMPRODUCT(($I$5:$M$14=AT14)*($CO$5:$CO$14))+'J21'!BO14</f>
        <v>0</v>
      </c>
      <c r="BP14" s="46">
        <f>SUMPRODUCT(($I$5:$M$14=AT14)*($CP$5:$CP$14))+'J21'!BP14</f>
        <v>0</v>
      </c>
      <c r="BQ14" s="44">
        <f t="shared" si="24"/>
        <v>0</v>
      </c>
      <c r="BR14" s="64">
        <f>BQ14+0.0000005</f>
        <v>4.9999999999999998E-7</v>
      </c>
      <c r="BS14" s="44">
        <f t="shared" si="25"/>
        <v>0</v>
      </c>
      <c r="BT14" s="44">
        <f t="shared" si="26"/>
        <v>0</v>
      </c>
      <c r="BU14" s="44">
        <f t="shared" si="27"/>
        <v>0</v>
      </c>
      <c r="BV14" s="44">
        <f t="shared" si="28"/>
        <v>0</v>
      </c>
      <c r="BW14" s="44">
        <f t="shared" si="29"/>
        <v>0</v>
      </c>
      <c r="BX14" s="44">
        <f t="shared" si="30"/>
        <v>0</v>
      </c>
      <c r="BY14" s="44">
        <f t="shared" si="31"/>
        <v>0</v>
      </c>
      <c r="BZ14" s="44">
        <f t="shared" si="32"/>
        <v>0</v>
      </c>
      <c r="CA14" s="44" t="b">
        <f t="shared" si="33"/>
        <v>0</v>
      </c>
      <c r="CB14" s="44" t="b">
        <f t="shared" si="34"/>
        <v>0</v>
      </c>
      <c r="CC14" s="44" t="b">
        <f t="shared" si="35"/>
        <v>0</v>
      </c>
      <c r="CD14" s="44" t="b">
        <f t="shared" si="36"/>
        <v>0</v>
      </c>
      <c r="CE14" s="44" t="b">
        <f t="shared" si="37"/>
        <v>0</v>
      </c>
      <c r="CF14" s="44" t="b">
        <f t="shared" si="38"/>
        <v>0</v>
      </c>
      <c r="CG14" s="44">
        <f t="shared" si="39"/>
        <v>0</v>
      </c>
      <c r="CH14" s="44">
        <f t="shared" si="40"/>
        <v>0</v>
      </c>
      <c r="CI14" s="44">
        <f t="shared" si="41"/>
        <v>0</v>
      </c>
      <c r="CJ14" s="44">
        <f t="shared" si="42"/>
        <v>0</v>
      </c>
      <c r="CK14" s="44" t="b">
        <f t="shared" si="43"/>
        <v>0</v>
      </c>
      <c r="CL14" s="44" t="b">
        <f t="shared" si="44"/>
        <v>0</v>
      </c>
      <c r="CM14" s="44" t="b">
        <f t="shared" si="45"/>
        <v>0</v>
      </c>
      <c r="CN14" s="44" t="b">
        <f t="shared" si="46"/>
        <v>0</v>
      </c>
      <c r="CO14" s="44" t="b">
        <f t="shared" si="47"/>
        <v>0</v>
      </c>
      <c r="CP14" s="45" t="b">
        <f t="shared" si="48"/>
        <v>0</v>
      </c>
      <c r="CQ14" s="44" t="str">
        <f t="shared" si="16"/>
        <v>Equipe 10</v>
      </c>
      <c r="CR14" s="44">
        <f t="shared" si="17"/>
        <v>0</v>
      </c>
      <c r="CS14" s="44">
        <f t="shared" si="18"/>
        <v>1</v>
      </c>
      <c r="CT14" s="44" t="str">
        <f t="shared" si="49"/>
        <v>Equipe 10</v>
      </c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</row>
    <row r="15" spans="1:153" ht="16.5" customHeight="1" x14ac:dyDescent="0.25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47"/>
      <c r="Q15" s="47"/>
      <c r="R15" s="47"/>
      <c r="S15" s="47"/>
      <c r="T15" s="47"/>
      <c r="U15" s="47"/>
      <c r="V15" s="93" t="str">
        <f t="shared" si="0"/>
        <v>Equipe 11</v>
      </c>
      <c r="W15" s="93"/>
      <c r="X15" s="93"/>
      <c r="Y15" s="93"/>
      <c r="Z15" s="94"/>
      <c r="AA15" s="84">
        <f t="shared" si="1"/>
        <v>0</v>
      </c>
      <c r="AB15" s="85" t="str">
        <f t="shared" si="2"/>
        <v>u</v>
      </c>
      <c r="AC15" s="86">
        <f t="shared" si="50"/>
        <v>1</v>
      </c>
      <c r="AD15" s="87">
        <f t="shared" si="3"/>
        <v>0</v>
      </c>
      <c r="AE15" s="88">
        <f t="shared" si="4"/>
        <v>0</v>
      </c>
      <c r="AF15" s="88">
        <f t="shared" si="5"/>
        <v>0</v>
      </c>
      <c r="AG15" s="88">
        <f t="shared" si="6"/>
        <v>0</v>
      </c>
      <c r="AH15" s="88">
        <f t="shared" si="7"/>
        <v>0</v>
      </c>
      <c r="AI15" s="88">
        <f t="shared" si="8"/>
        <v>0</v>
      </c>
      <c r="AJ15" s="88">
        <f t="shared" si="9"/>
        <v>0</v>
      </c>
      <c r="AK15" s="89">
        <f t="shared" si="10"/>
        <v>0</v>
      </c>
      <c r="AL15" s="90">
        <f t="shared" si="11"/>
        <v>0</v>
      </c>
      <c r="AM15" s="88">
        <f t="shared" si="12"/>
        <v>0</v>
      </c>
      <c r="AN15" s="91">
        <f t="shared" si="19"/>
        <v>0</v>
      </c>
      <c r="AO15" s="84">
        <f t="shared" si="13"/>
        <v>0</v>
      </c>
      <c r="AP15" s="88">
        <f t="shared" si="20"/>
        <v>0</v>
      </c>
      <c r="AQ15" s="88">
        <f t="shared" si="14"/>
        <v>0</v>
      </c>
      <c r="AR15" s="48">
        <v>11</v>
      </c>
      <c r="AS15" s="48">
        <f t="shared" si="21"/>
        <v>11</v>
      </c>
      <c r="AT15" s="155" t="str">
        <f>'J01'!AT15:AX15</f>
        <v>Equipe 11</v>
      </c>
      <c r="AU15" s="156"/>
      <c r="AV15" s="156"/>
      <c r="AW15" s="156"/>
      <c r="AX15" s="157"/>
      <c r="AY15" s="4">
        <f t="shared" si="15"/>
        <v>1</v>
      </c>
      <c r="AZ15" s="19">
        <f>'J21'!AY15-AY15</f>
        <v>0</v>
      </c>
      <c r="BA15" s="5" t="str">
        <f>IF(AY15&gt;'J21'!AY15,'J21'!$BA$20,IF(AY15='J21'!AY15,'J21'!$AZ$20,IF(AY15&lt;'J21'!AY15,'J21'!$AY$20)))</f>
        <v>u</v>
      </c>
      <c r="BB15" s="22">
        <f t="shared" si="22"/>
        <v>11</v>
      </c>
      <c r="BC15" s="19">
        <f>SUMPRODUCT(($B$5:$F$14=AT15)*($BW$5:$BW$14))+SUMPRODUCT(($I$5:$M$14=AT15)*($BX$5:$BX$14))+'J21'!BC15</f>
        <v>0</v>
      </c>
      <c r="BD15" s="19">
        <f>SUMPRODUCT(($B$5:$F$14=AT15)*($BY$5:$BY$14))+SUMPRODUCT(($I$5:$M$14=AT15)*($BZ$5:$BZ$14))+'J21'!BD15</f>
        <v>0</v>
      </c>
      <c r="BE15" s="19">
        <f>SUMPRODUCT(($B$5:$F$14=AT15)*($CA$5:$CA$14))+SUMPRODUCT(($I$5:$M$14=AT15)*($CB$5:$CB$14))+'J21'!BE15</f>
        <v>0</v>
      </c>
      <c r="BF15" s="19">
        <f>SUMPRODUCT(($B$5:$F$14=AT15)*($CC$5:$CC$14))+SUMPRODUCT(($I$5:$M$14=AT15)*($CD$5:$CD$14))+'J21'!BF15</f>
        <v>0</v>
      </c>
      <c r="BG15" s="19">
        <f>SUMPRODUCT(($B$5:$F$14=AT15)*($CE$5:$CE$14))+SUMPRODUCT(($I$5:$M$14=AT15)*($CF$5:$CF$14))+'J21'!BG15</f>
        <v>0</v>
      </c>
      <c r="BH15" s="19">
        <f>SUMPRODUCT(($B$5:$F$14=AT15)*($CG$5:$CG$14))+SUMPRODUCT(($I$5:$M$14=AT15)*($CH$5:$CH$14))+'J21'!BH15</f>
        <v>0</v>
      </c>
      <c r="BI15" s="19">
        <f>SUMPRODUCT(($B$5:$F$14=AT15)*($CI$5:$CI$14))+SUMPRODUCT(($I$5:$M$14=AT15)*($CJ$5:$CJ$14))+'J21'!BI15</f>
        <v>0</v>
      </c>
      <c r="BJ15" s="6">
        <f t="shared" si="23"/>
        <v>0</v>
      </c>
      <c r="BK15" s="19">
        <f>SUMPRODUCT(($B$5:$F$14=AT15)*($CK$5:$CK$14))+'J21'!BK15</f>
        <v>0</v>
      </c>
      <c r="BL15" s="19">
        <f>SUMPRODUCT(($B$5:$F$14=AT15)*($CL$5:$CL$14))+'J21'!BL15</f>
        <v>0</v>
      </c>
      <c r="BM15" s="19">
        <f>SUMPRODUCT(($B$5:$F$14=AT15)*($CM$5:$CM$14))+'J21'!BM15</f>
        <v>0</v>
      </c>
      <c r="BN15" s="19">
        <f>SUMPRODUCT(($I$5:$M$14=AT15)*($CN$5:$CN$14))+'J21'!BN15</f>
        <v>0</v>
      </c>
      <c r="BO15" s="19">
        <f>SUMPRODUCT(($I$5:$M$14=AT15)*($CO$5:$CO$14))+'J21'!BO15</f>
        <v>0</v>
      </c>
      <c r="BP15" s="46">
        <f>SUMPRODUCT(($I$5:$M$14=AT15)*($CP$5:$CP$14))+'J21'!BP15</f>
        <v>0</v>
      </c>
      <c r="BQ15" s="44">
        <f t="shared" si="24"/>
        <v>0</v>
      </c>
      <c r="BR15" s="64">
        <f>BQ15+0.0000004</f>
        <v>3.9999999999999998E-7</v>
      </c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4" t="str">
        <f t="shared" si="16"/>
        <v>Equipe 11</v>
      </c>
      <c r="CR15" s="44">
        <f t="shared" si="17"/>
        <v>0</v>
      </c>
      <c r="CS15" s="44">
        <f t="shared" si="18"/>
        <v>1</v>
      </c>
      <c r="CT15" s="44" t="str">
        <f t="shared" si="49"/>
        <v>Equipe 11</v>
      </c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</row>
    <row r="16" spans="1:153" ht="16.5" customHeight="1" x14ac:dyDescent="0.25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47"/>
      <c r="Q16" s="47"/>
      <c r="R16" s="47"/>
      <c r="S16" s="47"/>
      <c r="T16" s="47"/>
      <c r="U16" s="47"/>
      <c r="V16" s="93" t="str">
        <f t="shared" si="0"/>
        <v>Equipe 12</v>
      </c>
      <c r="W16" s="93"/>
      <c r="X16" s="93"/>
      <c r="Y16" s="93"/>
      <c r="Z16" s="94"/>
      <c r="AA16" s="84">
        <f t="shared" si="1"/>
        <v>0</v>
      </c>
      <c r="AB16" s="85" t="str">
        <f t="shared" si="2"/>
        <v>u</v>
      </c>
      <c r="AC16" s="86">
        <f t="shared" si="50"/>
        <v>1</v>
      </c>
      <c r="AD16" s="87">
        <f t="shared" si="3"/>
        <v>0</v>
      </c>
      <c r="AE16" s="88">
        <f t="shared" si="4"/>
        <v>0</v>
      </c>
      <c r="AF16" s="88">
        <f t="shared" si="5"/>
        <v>0</v>
      </c>
      <c r="AG16" s="88">
        <f t="shared" si="6"/>
        <v>0</v>
      </c>
      <c r="AH16" s="88">
        <f t="shared" si="7"/>
        <v>0</v>
      </c>
      <c r="AI16" s="88">
        <f t="shared" si="8"/>
        <v>0</v>
      </c>
      <c r="AJ16" s="88">
        <f t="shared" si="9"/>
        <v>0</v>
      </c>
      <c r="AK16" s="89">
        <f t="shared" si="10"/>
        <v>0</v>
      </c>
      <c r="AL16" s="90">
        <f t="shared" si="11"/>
        <v>0</v>
      </c>
      <c r="AM16" s="88">
        <f t="shared" si="12"/>
        <v>0</v>
      </c>
      <c r="AN16" s="91">
        <f t="shared" si="19"/>
        <v>0</v>
      </c>
      <c r="AO16" s="84">
        <f t="shared" si="13"/>
        <v>0</v>
      </c>
      <c r="AP16" s="88">
        <f t="shared" si="20"/>
        <v>0</v>
      </c>
      <c r="AQ16" s="88">
        <f t="shared" si="14"/>
        <v>0</v>
      </c>
      <c r="AR16" s="48">
        <v>12</v>
      </c>
      <c r="AS16" s="48">
        <f t="shared" si="21"/>
        <v>12</v>
      </c>
      <c r="AT16" s="155" t="str">
        <f>'J01'!AT16:AX16</f>
        <v>Equipe 12</v>
      </c>
      <c r="AU16" s="156"/>
      <c r="AV16" s="156"/>
      <c r="AW16" s="156"/>
      <c r="AX16" s="157"/>
      <c r="AY16" s="4">
        <f t="shared" si="15"/>
        <v>1</v>
      </c>
      <c r="AZ16" s="19">
        <f>'J21'!AY16-AY16</f>
        <v>0</v>
      </c>
      <c r="BA16" s="5" t="str">
        <f>IF(AY16&gt;'J21'!AY16,'J21'!$BA$20,IF(AY16='J21'!AY16,'J21'!$AZ$20,IF(AY16&lt;'J21'!AY16,'J21'!$AY$20)))</f>
        <v>u</v>
      </c>
      <c r="BB16" s="22">
        <f t="shared" si="22"/>
        <v>12</v>
      </c>
      <c r="BC16" s="19">
        <f>SUMPRODUCT(($B$5:$F$14=AT16)*($BW$5:$BW$14))+SUMPRODUCT(($I$5:$M$14=AT16)*($BX$5:$BX$14))+'J21'!BC16</f>
        <v>0</v>
      </c>
      <c r="BD16" s="19">
        <f>SUMPRODUCT(($B$5:$F$14=AT16)*($BY$5:$BY$14))+SUMPRODUCT(($I$5:$M$14=AT16)*($BZ$5:$BZ$14))+'J21'!BD16</f>
        <v>0</v>
      </c>
      <c r="BE16" s="19">
        <f>SUMPRODUCT(($B$5:$F$14=AT16)*($CA$5:$CA$14))+SUMPRODUCT(($I$5:$M$14=AT16)*($CB$5:$CB$14))+'J21'!BE16</f>
        <v>0</v>
      </c>
      <c r="BF16" s="19">
        <f>SUMPRODUCT(($B$5:$F$14=AT16)*($CC$5:$CC$14))+SUMPRODUCT(($I$5:$M$14=AT16)*($CD$5:$CD$14))+'J21'!BF16</f>
        <v>0</v>
      </c>
      <c r="BG16" s="19">
        <f>SUMPRODUCT(($B$5:$F$14=AT16)*($CE$5:$CE$14))+SUMPRODUCT(($I$5:$M$14=AT16)*($CF$5:$CF$14))+'J21'!BG16</f>
        <v>0</v>
      </c>
      <c r="BH16" s="19">
        <f>SUMPRODUCT(($B$5:$F$14=AT16)*($CG$5:$CG$14))+SUMPRODUCT(($I$5:$M$14=AT16)*($CH$5:$CH$14))+'J21'!BH16</f>
        <v>0</v>
      </c>
      <c r="BI16" s="19">
        <f>SUMPRODUCT(($B$5:$F$14=AT16)*($CI$5:$CI$14))+SUMPRODUCT(($I$5:$M$14=AT16)*($CJ$5:$CJ$14))+'J21'!BI16</f>
        <v>0</v>
      </c>
      <c r="BJ16" s="6">
        <f t="shared" si="23"/>
        <v>0</v>
      </c>
      <c r="BK16" s="19">
        <f>SUMPRODUCT(($B$5:$F$14=AT16)*($CK$5:$CK$14))+'J21'!BK16</f>
        <v>0</v>
      </c>
      <c r="BL16" s="19">
        <f>SUMPRODUCT(($B$5:$F$14=AT16)*($CL$5:$CL$14))+'J21'!BL16</f>
        <v>0</v>
      </c>
      <c r="BM16" s="19">
        <f>SUMPRODUCT(($B$5:$F$14=AT16)*($CM$5:$CM$14))+'J21'!BM16</f>
        <v>0</v>
      </c>
      <c r="BN16" s="19">
        <f>SUMPRODUCT(($I$5:$M$14=AT16)*($CN$5:$CN$14))+'J21'!BN16</f>
        <v>0</v>
      </c>
      <c r="BO16" s="19">
        <f>SUMPRODUCT(($I$5:$M$14=AT16)*($CO$5:$CO$14))+'J21'!BO16</f>
        <v>0</v>
      </c>
      <c r="BP16" s="46">
        <f>SUMPRODUCT(($I$5:$M$14=AT16)*($CP$5:$CP$14))+'J21'!BP16</f>
        <v>0</v>
      </c>
      <c r="BQ16" s="44">
        <f t="shared" si="24"/>
        <v>0</v>
      </c>
      <c r="BR16" s="64">
        <f>BQ16+0.0000003</f>
        <v>2.9999999999999999E-7</v>
      </c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4" t="str">
        <f t="shared" si="16"/>
        <v>Equipe 12</v>
      </c>
      <c r="CR16" s="44">
        <f t="shared" si="17"/>
        <v>0</v>
      </c>
      <c r="CS16" s="44">
        <f t="shared" si="18"/>
        <v>1</v>
      </c>
      <c r="CT16" s="44" t="str">
        <f t="shared" si="49"/>
        <v>Equipe 12</v>
      </c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</row>
    <row r="17" spans="1:153" ht="16.5" customHeight="1" x14ac:dyDescent="0.25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47"/>
      <c r="Q17" s="47"/>
      <c r="R17" s="47"/>
      <c r="S17" s="47"/>
      <c r="T17" s="47"/>
      <c r="U17" s="47"/>
      <c r="V17" s="93" t="str">
        <f t="shared" si="0"/>
        <v>Equipe 13</v>
      </c>
      <c r="W17" s="93"/>
      <c r="X17" s="93"/>
      <c r="Y17" s="93"/>
      <c r="Z17" s="94"/>
      <c r="AA17" s="84">
        <f t="shared" si="1"/>
        <v>0</v>
      </c>
      <c r="AB17" s="85" t="str">
        <f t="shared" si="2"/>
        <v>u</v>
      </c>
      <c r="AC17" s="86">
        <f t="shared" si="50"/>
        <v>1</v>
      </c>
      <c r="AD17" s="87">
        <f t="shared" si="3"/>
        <v>0</v>
      </c>
      <c r="AE17" s="88">
        <f t="shared" si="4"/>
        <v>0</v>
      </c>
      <c r="AF17" s="88">
        <f t="shared" si="5"/>
        <v>0</v>
      </c>
      <c r="AG17" s="88">
        <f t="shared" si="6"/>
        <v>0</v>
      </c>
      <c r="AH17" s="88">
        <f t="shared" si="7"/>
        <v>0</v>
      </c>
      <c r="AI17" s="88">
        <f t="shared" si="8"/>
        <v>0</v>
      </c>
      <c r="AJ17" s="88">
        <f t="shared" si="9"/>
        <v>0</v>
      </c>
      <c r="AK17" s="89">
        <f t="shared" si="10"/>
        <v>0</v>
      </c>
      <c r="AL17" s="90">
        <f t="shared" si="11"/>
        <v>0</v>
      </c>
      <c r="AM17" s="88">
        <f t="shared" si="12"/>
        <v>0</v>
      </c>
      <c r="AN17" s="91">
        <f t="shared" si="19"/>
        <v>0</v>
      </c>
      <c r="AO17" s="84">
        <f t="shared" si="13"/>
        <v>0</v>
      </c>
      <c r="AP17" s="88">
        <f t="shared" si="20"/>
        <v>0</v>
      </c>
      <c r="AQ17" s="88">
        <f t="shared" si="14"/>
        <v>0</v>
      </c>
      <c r="AR17" s="48">
        <v>13</v>
      </c>
      <c r="AS17" s="48">
        <f t="shared" si="21"/>
        <v>13</v>
      </c>
      <c r="AT17" s="155" t="str">
        <f>'J01'!AT17:AX17</f>
        <v>Equipe 13</v>
      </c>
      <c r="AU17" s="156"/>
      <c r="AV17" s="156"/>
      <c r="AW17" s="156"/>
      <c r="AX17" s="157"/>
      <c r="AY17" s="4">
        <f t="shared" si="15"/>
        <v>1</v>
      </c>
      <c r="AZ17" s="19">
        <f>'J21'!AY17-AY17</f>
        <v>0</v>
      </c>
      <c r="BA17" s="5" t="str">
        <f>IF(AY17&gt;'J21'!AY17,'J21'!$BA$20,IF(AY17='J21'!AY17,'J21'!$AZ$20,IF(AY17&lt;'J21'!AY17,'J21'!$AY$20)))</f>
        <v>u</v>
      </c>
      <c r="BB17" s="22">
        <f t="shared" si="22"/>
        <v>13</v>
      </c>
      <c r="BC17" s="19">
        <f>SUMPRODUCT(($B$5:$F$14=AT17)*($BW$5:$BW$14))+SUMPRODUCT(($I$5:$M$14=AT17)*($BX$5:$BX$14))+'J21'!BC17</f>
        <v>0</v>
      </c>
      <c r="BD17" s="19">
        <f>SUMPRODUCT(($B$5:$F$14=AT17)*($BY$5:$BY$14))+SUMPRODUCT(($I$5:$M$14=AT17)*($BZ$5:$BZ$14))+'J21'!BD17</f>
        <v>0</v>
      </c>
      <c r="BE17" s="19">
        <f>SUMPRODUCT(($B$5:$F$14=AT17)*($CA$5:$CA$14))+SUMPRODUCT(($I$5:$M$14=AT17)*($CB$5:$CB$14))+'J21'!BE17</f>
        <v>0</v>
      </c>
      <c r="BF17" s="19">
        <f>SUMPRODUCT(($B$5:$F$14=AT17)*($CC$5:$CC$14))+SUMPRODUCT(($I$5:$M$14=AT17)*($CD$5:$CD$14))+'J21'!BF17</f>
        <v>0</v>
      </c>
      <c r="BG17" s="19">
        <f>SUMPRODUCT(($B$5:$F$14=AT17)*($CE$5:$CE$14))+SUMPRODUCT(($I$5:$M$14=AT17)*($CF$5:$CF$14))+'J21'!BG17</f>
        <v>0</v>
      </c>
      <c r="BH17" s="19">
        <f>SUMPRODUCT(($B$5:$F$14=AT17)*($CG$5:$CG$14))+SUMPRODUCT(($I$5:$M$14=AT17)*($CH$5:$CH$14))+'J21'!BH17</f>
        <v>0</v>
      </c>
      <c r="BI17" s="19">
        <f>SUMPRODUCT(($B$5:$F$14=AT17)*($CI$5:$CI$14))+SUMPRODUCT(($I$5:$M$14=AT17)*($CJ$5:$CJ$14))+'J21'!BI17</f>
        <v>0</v>
      </c>
      <c r="BJ17" s="6">
        <f t="shared" si="23"/>
        <v>0</v>
      </c>
      <c r="BK17" s="19">
        <f>SUMPRODUCT(($B$5:$F$14=AT17)*($CK$5:$CK$14))+'J21'!BK17</f>
        <v>0</v>
      </c>
      <c r="BL17" s="19">
        <f>SUMPRODUCT(($B$5:$F$14=AT17)*($CL$5:$CL$14))+'J21'!BL17</f>
        <v>0</v>
      </c>
      <c r="BM17" s="19">
        <f>SUMPRODUCT(($B$5:$F$14=AT17)*($CM$5:$CM$14))+'J21'!BM17</f>
        <v>0</v>
      </c>
      <c r="BN17" s="19">
        <f>SUMPRODUCT(($I$5:$M$14=AT17)*($CN$5:$CN$14))+'J21'!BN17</f>
        <v>0</v>
      </c>
      <c r="BO17" s="19">
        <f>SUMPRODUCT(($I$5:$M$14=AT17)*($CO$5:$CO$14))+'J21'!BO17</f>
        <v>0</v>
      </c>
      <c r="BP17" s="46">
        <f>SUMPRODUCT(($I$5:$M$14=AT17)*($CP$5:$CP$14))+'J21'!BP17</f>
        <v>0</v>
      </c>
      <c r="BQ17" s="44">
        <f t="shared" si="24"/>
        <v>0</v>
      </c>
      <c r="BR17" s="64">
        <f>BQ17+0.0000002</f>
        <v>1.9999999999999999E-7</v>
      </c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4" t="str">
        <f t="shared" si="16"/>
        <v>Equipe 13</v>
      </c>
      <c r="CR17" s="44">
        <f t="shared" si="17"/>
        <v>0</v>
      </c>
      <c r="CS17" s="44">
        <f t="shared" si="18"/>
        <v>1</v>
      </c>
      <c r="CT17" s="44" t="str">
        <f t="shared" si="49"/>
        <v>Equipe 13</v>
      </c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</row>
    <row r="18" spans="1:153" ht="16.5" customHeight="1" x14ac:dyDescent="0.25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47"/>
      <c r="Q18" s="47"/>
      <c r="R18" s="47"/>
      <c r="S18" s="47"/>
      <c r="T18" s="47"/>
      <c r="U18" s="47"/>
      <c r="V18" s="93" t="str">
        <f t="shared" si="0"/>
        <v>Equipe 14</v>
      </c>
      <c r="W18" s="93"/>
      <c r="X18" s="93"/>
      <c r="Y18" s="93"/>
      <c r="Z18" s="94"/>
      <c r="AA18" s="84">
        <f t="shared" si="1"/>
        <v>0</v>
      </c>
      <c r="AB18" s="85" t="str">
        <f t="shared" si="2"/>
        <v>u</v>
      </c>
      <c r="AC18" s="86">
        <f t="shared" si="50"/>
        <v>1</v>
      </c>
      <c r="AD18" s="87">
        <f t="shared" si="3"/>
        <v>0</v>
      </c>
      <c r="AE18" s="88">
        <f t="shared" si="4"/>
        <v>0</v>
      </c>
      <c r="AF18" s="88">
        <f t="shared" si="5"/>
        <v>0</v>
      </c>
      <c r="AG18" s="88">
        <f t="shared" si="6"/>
        <v>0</v>
      </c>
      <c r="AH18" s="88">
        <f t="shared" si="7"/>
        <v>0</v>
      </c>
      <c r="AI18" s="88">
        <f t="shared" si="8"/>
        <v>0</v>
      </c>
      <c r="AJ18" s="88">
        <f t="shared" si="9"/>
        <v>0</v>
      </c>
      <c r="AK18" s="89">
        <f t="shared" si="10"/>
        <v>0</v>
      </c>
      <c r="AL18" s="90">
        <f t="shared" si="11"/>
        <v>0</v>
      </c>
      <c r="AM18" s="88">
        <f t="shared" si="12"/>
        <v>0</v>
      </c>
      <c r="AN18" s="91">
        <f t="shared" si="19"/>
        <v>0</v>
      </c>
      <c r="AO18" s="84">
        <f t="shared" si="13"/>
        <v>0</v>
      </c>
      <c r="AP18" s="88">
        <f t="shared" si="20"/>
        <v>0</v>
      </c>
      <c r="AQ18" s="88">
        <f t="shared" si="14"/>
        <v>0</v>
      </c>
      <c r="AR18" s="48">
        <v>14</v>
      </c>
      <c r="AS18" s="48">
        <f t="shared" si="21"/>
        <v>14</v>
      </c>
      <c r="AT18" s="155" t="str">
        <f>'J01'!AT18:AX18</f>
        <v>Equipe 14</v>
      </c>
      <c r="AU18" s="156"/>
      <c r="AV18" s="156"/>
      <c r="AW18" s="156"/>
      <c r="AX18" s="157"/>
      <c r="AY18" s="4">
        <f t="shared" si="15"/>
        <v>1</v>
      </c>
      <c r="AZ18" s="19">
        <f>'J21'!AY18-AY18</f>
        <v>0</v>
      </c>
      <c r="BA18" s="5" t="str">
        <f>IF(AY18&gt;'J21'!AY18,'J21'!$BA$20,IF(AY18='J21'!AY18,'J21'!$AZ$20,IF(AY18&lt;'J21'!AY18,'J21'!$AY$20)))</f>
        <v>u</v>
      </c>
      <c r="BB18" s="22">
        <f t="shared" si="22"/>
        <v>14</v>
      </c>
      <c r="BC18" s="19">
        <f>SUMPRODUCT(($B$5:$F$14=AT18)*($BW$5:$BW$14))+SUMPRODUCT(($I$5:$M$14=AT18)*($BX$5:$BX$14))+'J21'!BC18</f>
        <v>0</v>
      </c>
      <c r="BD18" s="19">
        <f>SUMPRODUCT(($B$5:$F$14=AT18)*($BY$5:$BY$14))+SUMPRODUCT(($I$5:$M$14=AT18)*($BZ$5:$BZ$14))+'J21'!BD18</f>
        <v>0</v>
      </c>
      <c r="BE18" s="19">
        <f>SUMPRODUCT(($B$5:$F$14=AT18)*($CA$5:$CA$14))+SUMPRODUCT(($I$5:$M$14=AT18)*($CB$5:$CB$14))+'J21'!BE18</f>
        <v>0</v>
      </c>
      <c r="BF18" s="19">
        <f>SUMPRODUCT(($B$5:$F$14=AT18)*($CC$5:$CC$14))+SUMPRODUCT(($I$5:$M$14=AT18)*($CD$5:$CD$14))+'J21'!BF18</f>
        <v>0</v>
      </c>
      <c r="BG18" s="19">
        <f>SUMPRODUCT(($B$5:$F$14=AT18)*($CE$5:$CE$14))+SUMPRODUCT(($I$5:$M$14=AT18)*($CF$5:$CF$14))+'J21'!BG18</f>
        <v>0</v>
      </c>
      <c r="BH18" s="19">
        <f>SUMPRODUCT(($B$5:$F$14=AT18)*($CG$5:$CG$14))+SUMPRODUCT(($I$5:$M$14=AT18)*($CH$5:$CH$14))+'J21'!BH18</f>
        <v>0</v>
      </c>
      <c r="BI18" s="19">
        <f>SUMPRODUCT(($B$5:$F$14=AT18)*($CI$5:$CI$14))+SUMPRODUCT(($I$5:$M$14=AT18)*($CJ$5:$CJ$14))+'J21'!BI18</f>
        <v>0</v>
      </c>
      <c r="BJ18" s="6">
        <f t="shared" si="23"/>
        <v>0</v>
      </c>
      <c r="BK18" s="19">
        <f>SUMPRODUCT(($B$5:$F$14=AT18)*($CK$5:$CK$14))+'J21'!BK18</f>
        <v>0</v>
      </c>
      <c r="BL18" s="19">
        <f>SUMPRODUCT(($B$5:$F$14=AT18)*($CL$5:$CL$14))+'J21'!BL18</f>
        <v>0</v>
      </c>
      <c r="BM18" s="19">
        <f>SUMPRODUCT(($B$5:$F$14=AT18)*($CM$5:$CM$14))+'J21'!BM18</f>
        <v>0</v>
      </c>
      <c r="BN18" s="19">
        <f>SUMPRODUCT(($I$5:$M$14=AT18)*($CN$5:$CN$14))+'J21'!BN18</f>
        <v>0</v>
      </c>
      <c r="BO18" s="19">
        <f>SUMPRODUCT(($I$5:$M$14=AT18)*($CO$5:$CO$14))+'J21'!BO18</f>
        <v>0</v>
      </c>
      <c r="BP18" s="46">
        <f>SUMPRODUCT(($I$5:$M$14=AT18)*($CP$5:$CP$14))+'J21'!BP18</f>
        <v>0</v>
      </c>
      <c r="BQ18" s="44">
        <f t="shared" si="24"/>
        <v>0</v>
      </c>
      <c r="BR18" s="64">
        <f>BQ18+0.0000001</f>
        <v>9.9999999999999995E-8</v>
      </c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4" t="str">
        <f t="shared" si="16"/>
        <v>Equipe 14</v>
      </c>
      <c r="CR18" s="44">
        <f t="shared" si="17"/>
        <v>0</v>
      </c>
      <c r="CS18" s="44">
        <f t="shared" si="18"/>
        <v>1</v>
      </c>
      <c r="CT18" s="44" t="str">
        <f t="shared" si="49"/>
        <v>Equipe 14</v>
      </c>
      <c r="CU18" s="58"/>
      <c r="CV18" s="58"/>
      <c r="CW18" s="58"/>
      <c r="CX18" s="58"/>
      <c r="CY18" s="5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</row>
    <row r="19" spans="1:153" ht="16.5" customHeight="1" x14ac:dyDescent="0.25">
      <c r="A19" s="100"/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47"/>
      <c r="Q19" s="47"/>
      <c r="R19" s="47"/>
      <c r="S19" s="47"/>
      <c r="T19" s="47"/>
      <c r="U19" s="47"/>
      <c r="V19" s="49"/>
      <c r="W19" s="49"/>
      <c r="X19" s="49"/>
      <c r="Y19" s="49"/>
      <c r="Z19" s="49"/>
      <c r="AA19" s="50"/>
      <c r="AB19" s="51"/>
      <c r="AC19" s="50"/>
      <c r="AD19" s="52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142" t="s">
        <v>56</v>
      </c>
      <c r="AP19" s="142"/>
      <c r="AQ19" s="142"/>
      <c r="AR19" s="58"/>
      <c r="AS19" s="58"/>
      <c r="AT19" s="21"/>
      <c r="AU19" s="21"/>
      <c r="AV19" s="21"/>
      <c r="AW19" s="21"/>
      <c r="AX19" s="21"/>
      <c r="AY19" s="60" t="s">
        <v>19</v>
      </c>
      <c r="AZ19" s="60" t="s">
        <v>20</v>
      </c>
      <c r="BA19" s="60" t="s">
        <v>21</v>
      </c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5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58"/>
      <c r="CV19" s="58"/>
      <c r="CW19" s="58"/>
      <c r="CX19" s="58"/>
      <c r="CY19" s="5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</row>
    <row r="20" spans="1:153" ht="16.5" customHeight="1" x14ac:dyDescent="0.25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47"/>
      <c r="Q20" s="47"/>
      <c r="R20" s="47"/>
      <c r="S20" s="47"/>
      <c r="T20" s="47"/>
      <c r="U20" s="47"/>
      <c r="V20" s="53"/>
      <c r="W20" s="53"/>
      <c r="X20" s="53"/>
      <c r="Y20" s="53"/>
      <c r="Z20" s="53"/>
      <c r="AA20" s="54"/>
      <c r="AB20" s="55"/>
      <c r="AC20" s="54"/>
      <c r="AD20" s="56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143">
        <f>SUM(G5:H14)</f>
        <v>0</v>
      </c>
      <c r="AP20" s="143"/>
      <c r="AQ20" s="143"/>
      <c r="AR20" s="58"/>
      <c r="AS20" s="58"/>
      <c r="AT20" s="38"/>
      <c r="AU20" s="38"/>
      <c r="AV20" s="38"/>
      <c r="AW20" s="38"/>
      <c r="AX20" s="38"/>
      <c r="AY20" s="48" t="s">
        <v>19</v>
      </c>
      <c r="AZ20" s="48" t="s">
        <v>20</v>
      </c>
      <c r="BA20" s="48" t="s">
        <v>21</v>
      </c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58"/>
      <c r="CV20" s="58"/>
      <c r="CW20" s="58"/>
      <c r="CX20" s="58"/>
      <c r="CY20" s="5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</row>
    <row r="21" spans="1:153" ht="16.5" customHeight="1" x14ac:dyDescent="0.25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47"/>
      <c r="Q21" s="47"/>
      <c r="R21" s="47"/>
      <c r="S21" s="47"/>
      <c r="T21" s="47"/>
      <c r="U21" s="47"/>
      <c r="V21" s="53"/>
      <c r="W21" s="53"/>
      <c r="X21" s="53"/>
      <c r="Y21" s="53"/>
      <c r="Z21" s="53"/>
      <c r="AA21" s="54"/>
      <c r="AB21" s="55"/>
      <c r="AC21" s="54"/>
      <c r="AD21" s="56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143"/>
      <c r="AP21" s="143"/>
      <c r="AQ21" s="143"/>
      <c r="AR21" s="58"/>
      <c r="AS21" s="58"/>
      <c r="AT21" s="38"/>
      <c r="AU21" s="38"/>
      <c r="AV21" s="38"/>
      <c r="AW21" s="38"/>
      <c r="AX21" s="38"/>
      <c r="AY21" s="58"/>
      <c r="AZ21" s="58"/>
      <c r="BA21" s="63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58"/>
      <c r="CV21" s="58"/>
      <c r="CW21" s="58"/>
      <c r="CX21" s="58"/>
      <c r="CY21" s="5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</row>
    <row r="22" spans="1:153" ht="16.5" customHeight="1" x14ac:dyDescent="0.25">
      <c r="A22" s="100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47"/>
      <c r="Q22" s="47"/>
      <c r="R22" s="47"/>
      <c r="S22" s="47"/>
      <c r="T22" s="47"/>
      <c r="U22" s="47"/>
      <c r="V22" s="53"/>
      <c r="W22" s="53"/>
      <c r="X22" s="53"/>
      <c r="Y22" s="53"/>
      <c r="Z22" s="53"/>
      <c r="AA22" s="54"/>
      <c r="AB22" s="55"/>
      <c r="AC22" s="54"/>
      <c r="AD22" s="56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144" t="s">
        <v>57</v>
      </c>
      <c r="AP22" s="144"/>
      <c r="AQ22" s="144"/>
      <c r="AR22" s="58"/>
      <c r="AS22" s="58"/>
      <c r="AT22" s="38"/>
      <c r="AU22" s="38"/>
      <c r="AV22" s="38"/>
      <c r="AW22" s="38"/>
      <c r="AX22" s="38"/>
      <c r="AY22" s="58"/>
      <c r="AZ22" s="58"/>
      <c r="BA22" s="63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58"/>
      <c r="CV22" s="58"/>
      <c r="CW22" s="58"/>
      <c r="CX22" s="58"/>
      <c r="CY22" s="5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</row>
    <row r="23" spans="1:153" ht="16.5" customHeight="1" x14ac:dyDescent="0.25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47"/>
      <c r="Q23" s="47"/>
      <c r="R23" s="47"/>
      <c r="S23" s="47"/>
      <c r="T23" s="47"/>
      <c r="U23" s="47"/>
      <c r="V23" s="53"/>
      <c r="W23" s="53"/>
      <c r="X23" s="53"/>
      <c r="Y23" s="53"/>
      <c r="Z23" s="53"/>
      <c r="AA23" s="54"/>
      <c r="AB23" s="55"/>
      <c r="AC23" s="54"/>
      <c r="AD23" s="56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144"/>
      <c r="AP23" s="144"/>
      <c r="AQ23" s="144"/>
      <c r="AR23" s="58"/>
      <c r="AS23" s="58"/>
      <c r="AT23" s="38"/>
      <c r="AU23" s="38"/>
      <c r="AV23" s="38"/>
      <c r="AW23" s="38"/>
      <c r="AX23" s="38"/>
      <c r="AY23" s="58"/>
      <c r="AZ23" s="58"/>
      <c r="BA23" s="63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58"/>
      <c r="CV23" s="58"/>
      <c r="CW23" s="58"/>
      <c r="CX23" s="58"/>
      <c r="CY23" s="5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</row>
    <row r="24" spans="1:153" ht="16.5" customHeight="1" x14ac:dyDescent="0.25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47"/>
      <c r="Q24" s="47"/>
      <c r="R24" s="47"/>
      <c r="S24" s="47"/>
      <c r="T24" s="47"/>
      <c r="U24" s="47"/>
      <c r="V24" s="53"/>
      <c r="W24" s="53"/>
      <c r="X24" s="53"/>
      <c r="Y24" s="53"/>
      <c r="Z24" s="53"/>
      <c r="AA24" s="54"/>
      <c r="AB24" s="55"/>
      <c r="AC24" s="54"/>
      <c r="AD24" s="56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143">
        <f>AO20+'J21'!AO24:AP25</f>
        <v>0</v>
      </c>
      <c r="AP24" s="143"/>
      <c r="AQ24" s="143"/>
      <c r="AR24" s="58"/>
      <c r="AS24" s="58"/>
      <c r="AT24" s="38"/>
      <c r="AU24" s="38"/>
      <c r="AV24" s="38"/>
      <c r="AW24" s="38"/>
      <c r="AX24" s="38"/>
      <c r="AY24" s="58"/>
      <c r="AZ24" s="58"/>
      <c r="BA24" s="63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</row>
    <row r="25" spans="1:153" ht="16.5" customHeight="1" x14ac:dyDescent="0.25">
      <c r="A25" s="100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47"/>
      <c r="Q25" s="47"/>
      <c r="R25" s="47"/>
      <c r="S25" s="47"/>
      <c r="T25" s="47"/>
      <c r="U25" s="47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143"/>
      <c r="AP25" s="143"/>
      <c r="AQ25" s="143"/>
      <c r="AR25" s="48"/>
      <c r="AS25" s="48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48"/>
      <c r="EW25" s="48"/>
    </row>
    <row r="26" spans="1:153" ht="16.5" customHeight="1" x14ac:dyDescent="0.25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47"/>
      <c r="Q26" s="47"/>
      <c r="R26" s="47"/>
      <c r="S26" s="47"/>
      <c r="T26" s="47"/>
      <c r="U26" s="47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162" t="s">
        <v>58</v>
      </c>
      <c r="AP26" s="162"/>
      <c r="AQ26" s="162"/>
      <c r="AR26" s="48"/>
      <c r="AS26" s="48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  <c r="EU26" s="48"/>
      <c r="EV26" s="48"/>
      <c r="EW26" s="48"/>
    </row>
    <row r="27" spans="1:153" ht="16.5" customHeight="1" x14ac:dyDescent="0.25">
      <c r="A27" s="100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47"/>
      <c r="Q27" s="47"/>
      <c r="R27" s="47"/>
      <c r="S27" s="47"/>
      <c r="T27" s="47"/>
      <c r="U27" s="47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162"/>
      <c r="AP27" s="162"/>
      <c r="AQ27" s="162"/>
      <c r="AR27" s="48"/>
      <c r="AS27" s="48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  <c r="EU27" s="48"/>
      <c r="EV27" s="48"/>
      <c r="EW27" s="48"/>
    </row>
    <row r="28" spans="1:153" ht="16.5" customHeight="1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47"/>
      <c r="Q28" s="47"/>
      <c r="R28" s="47"/>
      <c r="S28" s="47"/>
      <c r="T28" s="47"/>
      <c r="U28" s="47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146" t="str">
        <f>IF(AE5=0,"",SUM(AI5:AI24)/SUM(AE5:AE24)*2)</f>
        <v/>
      </c>
      <c r="AP28" s="146"/>
      <c r="AQ28" s="146"/>
      <c r="AR28" s="48"/>
      <c r="AS28" s="48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  <c r="EU28" s="48"/>
      <c r="EV28" s="48"/>
      <c r="EW28" s="48"/>
    </row>
    <row r="29" spans="1:153" ht="16.5" customHeight="1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47"/>
      <c r="Q29" s="47"/>
      <c r="R29" s="47"/>
      <c r="S29" s="47"/>
      <c r="T29" s="47"/>
      <c r="U29" s="47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146"/>
      <c r="AP29" s="146"/>
      <c r="AQ29" s="146"/>
      <c r="AR29" s="48"/>
      <c r="AS29" s="48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  <c r="EU29" s="48"/>
      <c r="EV29" s="48"/>
      <c r="EW29" s="48"/>
    </row>
    <row r="30" spans="1:153" ht="16.5" customHeight="1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47"/>
      <c r="Q30" s="47"/>
      <c r="R30" s="47"/>
      <c r="S30" s="47"/>
      <c r="T30" s="47"/>
      <c r="U30" s="47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48"/>
      <c r="AS30" s="48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  <c r="EU30" s="48"/>
      <c r="EV30" s="48"/>
      <c r="EW30" s="48"/>
    </row>
    <row r="31" spans="1:153" ht="16.5" customHeigh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48"/>
      <c r="AS31" s="48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/>
      <c r="EU31" s="48"/>
      <c r="EV31" s="48"/>
      <c r="EW31" s="48"/>
    </row>
    <row r="32" spans="1:153" ht="16.5" customHeight="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48"/>
      <c r="AS32" s="48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48"/>
      <c r="EW32" s="48"/>
    </row>
    <row r="33" spans="1:153" ht="16.5" customHeight="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48"/>
      <c r="AS33" s="48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</row>
    <row r="34" spans="1:153" ht="16.5" customHeight="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48"/>
      <c r="AS34" s="48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48"/>
      <c r="EW34" s="48"/>
    </row>
    <row r="35" spans="1:153" ht="16.5" customHeight="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48"/>
      <c r="AS35" s="48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</row>
    <row r="36" spans="1:153" ht="16.5" customHeight="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48"/>
      <c r="AS36" s="48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</row>
  </sheetData>
  <mergeCells count="129">
    <mergeCell ref="O1:T2"/>
    <mergeCell ref="I1:N2"/>
    <mergeCell ref="A1:H2"/>
    <mergeCell ref="AO19:AQ19"/>
    <mergeCell ref="AO20:AQ21"/>
    <mergeCell ref="AO22:AQ23"/>
    <mergeCell ref="AO24:AQ25"/>
    <mergeCell ref="AO26:AQ27"/>
    <mergeCell ref="AO28:AQ29"/>
    <mergeCell ref="AK3:AK4"/>
    <mergeCell ref="AO3:AQ3"/>
    <mergeCell ref="AL3:AN3"/>
    <mergeCell ref="AJ3:AJ4"/>
    <mergeCell ref="AI3:AI4"/>
    <mergeCell ref="O11:R11"/>
    <mergeCell ref="O10:R10"/>
    <mergeCell ref="O9:R9"/>
    <mergeCell ref="O8:R8"/>
    <mergeCell ref="O7:R7"/>
    <mergeCell ref="B5:F5"/>
    <mergeCell ref="I6:M6"/>
    <mergeCell ref="I5:M5"/>
    <mergeCell ref="V5:Z5"/>
    <mergeCell ref="V1:AQ2"/>
    <mergeCell ref="BB3:BB4"/>
    <mergeCell ref="BN3:BP3"/>
    <mergeCell ref="BK3:BM3"/>
    <mergeCell ref="BI3:BI4"/>
    <mergeCell ref="BH3:BH4"/>
    <mergeCell ref="BG3:BG4"/>
    <mergeCell ref="BF3:BF4"/>
    <mergeCell ref="BE3:BE4"/>
    <mergeCell ref="BD3:BD4"/>
    <mergeCell ref="CN3:CP3"/>
    <mergeCell ref="CK3:CM3"/>
    <mergeCell ref="AT12:AX12"/>
    <mergeCell ref="AT11:AX11"/>
    <mergeCell ref="AT10:AX10"/>
    <mergeCell ref="AT9:AX9"/>
    <mergeCell ref="AT8:AX8"/>
    <mergeCell ref="AT7:AX7"/>
    <mergeCell ref="CJ1:CJ3"/>
    <mergeCell ref="CI1:CI3"/>
    <mergeCell ref="CH1:CH3"/>
    <mergeCell ref="CG1:CG3"/>
    <mergeCell ref="CF1:CF3"/>
    <mergeCell ref="CE1:CE3"/>
    <mergeCell ref="AT1:BP2"/>
    <mergeCell ref="AT3:AX4"/>
    <mergeCell ref="AZ3:BA4"/>
    <mergeCell ref="AY3:AY4"/>
    <mergeCell ref="BJ3:BJ4"/>
    <mergeCell ref="CD1:CD3"/>
    <mergeCell ref="CC1:CC3"/>
    <mergeCell ref="CB1:CB3"/>
    <mergeCell ref="AT6:AX6"/>
    <mergeCell ref="AT5:AX5"/>
    <mergeCell ref="A3:A4"/>
    <mergeCell ref="B3:F4"/>
    <mergeCell ref="H3:H4"/>
    <mergeCell ref="G3:G4"/>
    <mergeCell ref="I3:M4"/>
    <mergeCell ref="AC3:AC4"/>
    <mergeCell ref="B6:F6"/>
    <mergeCell ref="B12:F12"/>
    <mergeCell ref="B11:F11"/>
    <mergeCell ref="B10:F10"/>
    <mergeCell ref="B9:F9"/>
    <mergeCell ref="B8:F8"/>
    <mergeCell ref="B7:F7"/>
    <mergeCell ref="I12:M12"/>
    <mergeCell ref="I11:M11"/>
    <mergeCell ref="I10:M10"/>
    <mergeCell ref="I9:M9"/>
    <mergeCell ref="S11:T11"/>
    <mergeCell ref="S10:T10"/>
    <mergeCell ref="S9:T9"/>
    <mergeCell ref="S8:T8"/>
    <mergeCell ref="S7:T7"/>
    <mergeCell ref="S6:T6"/>
    <mergeCell ref="S5:T5"/>
    <mergeCell ref="A15:O30"/>
    <mergeCell ref="B14:F14"/>
    <mergeCell ref="B13:F13"/>
    <mergeCell ref="I14:M14"/>
    <mergeCell ref="I13:M13"/>
    <mergeCell ref="AH3:AH4"/>
    <mergeCell ref="AG3:AG4"/>
    <mergeCell ref="AF3:AF4"/>
    <mergeCell ref="AE3:AE4"/>
    <mergeCell ref="AD3:AD4"/>
    <mergeCell ref="V6:Z6"/>
    <mergeCell ref="N3:N4"/>
    <mergeCell ref="V3:Z4"/>
    <mergeCell ref="AA3:AB4"/>
    <mergeCell ref="S3:T4"/>
    <mergeCell ref="O6:R6"/>
    <mergeCell ref="O5:R5"/>
    <mergeCell ref="O3:R4"/>
    <mergeCell ref="I8:M8"/>
    <mergeCell ref="I7:M7"/>
    <mergeCell ref="V12:Z12"/>
    <mergeCell ref="V11:Z11"/>
    <mergeCell ref="V10:Z10"/>
    <mergeCell ref="V9:Z9"/>
    <mergeCell ref="V18:Z18"/>
    <mergeCell ref="V17:Z17"/>
    <mergeCell ref="V16:Z16"/>
    <mergeCell ref="V15:Z15"/>
    <mergeCell ref="V14:Z14"/>
    <mergeCell ref="V13:Z13"/>
    <mergeCell ref="V8:Z8"/>
    <mergeCell ref="V7:Z7"/>
    <mergeCell ref="CA1:CA3"/>
    <mergeCell ref="BZ1:BZ3"/>
    <mergeCell ref="BY1:BY3"/>
    <mergeCell ref="BX1:BX3"/>
    <mergeCell ref="BW1:BW3"/>
    <mergeCell ref="BV1:BV3"/>
    <mergeCell ref="BU1:BU3"/>
    <mergeCell ref="BT1:BT3"/>
    <mergeCell ref="BS1:BS3"/>
    <mergeCell ref="AT18:AX18"/>
    <mergeCell ref="AT17:AX17"/>
    <mergeCell ref="AT16:AX16"/>
    <mergeCell ref="AT15:AX15"/>
    <mergeCell ref="AT14:AX14"/>
    <mergeCell ref="AT13:AX13"/>
    <mergeCell ref="BC3:BC4"/>
  </mergeCells>
  <conditionalFormatting sqref="AA5:AA24">
    <cfRule type="cellIs" dxfId="20" priority="3" operator="lessThan">
      <formula>0</formula>
    </cfRule>
    <cfRule type="cellIs" dxfId="19" priority="4" operator="greaterThan">
      <formula>0</formula>
    </cfRule>
  </conditionalFormatting>
  <conditionalFormatting sqref="AB5:AB24">
    <cfRule type="cellIs" dxfId="18" priority="1" operator="equal">
      <formula>"q"</formula>
    </cfRule>
    <cfRule type="cellIs" dxfId="17" priority="2" operator="equal">
      <formula>"p"</formula>
    </cfRule>
  </conditionalFormatting>
  <dataValidations count="2">
    <dataValidation type="list" allowBlank="1" showInputMessage="1" showErrorMessage="1" sqref="I12:M14 B12:F14">
      <formula1>Lesclubs</formula1>
    </dataValidation>
    <dataValidation type="list" allowBlank="1" showInputMessage="1" showErrorMessage="1" sqref="B5:F11 I5:M11">
      <formula1>Lesengagés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R36"/>
  <sheetViews>
    <sheetView workbookViewId="0">
      <selection sqref="A1:H2"/>
    </sheetView>
  </sheetViews>
  <sheetFormatPr baseColWidth="10" defaultRowHeight="16.5" customHeight="1" x14ac:dyDescent="0.25"/>
  <cols>
    <col min="1" max="14" width="5.42578125" style="2" customWidth="1"/>
    <col min="15" max="18" width="6.7109375" style="2" customWidth="1"/>
    <col min="19" max="43" width="5.42578125" style="2" customWidth="1"/>
    <col min="44" max="45" width="5.42578125" style="3" hidden="1" customWidth="1"/>
    <col min="46" max="68" width="5.42578125" style="2" hidden="1" customWidth="1"/>
    <col min="69" max="70" width="26.28515625" style="3" hidden="1" customWidth="1"/>
    <col min="71" max="94" width="5.42578125" style="3" hidden="1" customWidth="1"/>
    <col min="95" max="95" width="38.85546875" style="3" hidden="1" customWidth="1"/>
    <col min="96" max="96" width="22.28515625" style="3" hidden="1" customWidth="1"/>
    <col min="97" max="97" width="5.42578125" style="3" hidden="1" customWidth="1"/>
    <col min="98" max="98" width="38.85546875" style="3" hidden="1" customWidth="1"/>
    <col min="99" max="210" width="5.42578125" style="3" customWidth="1"/>
    <col min="211" max="215" width="5.42578125" style="2" customWidth="1"/>
    <col min="216" max="378" width="5.42578125" style="1" customWidth="1"/>
    <col min="379" max="382" width="11" style="1"/>
  </cols>
  <sheetData>
    <row r="1" spans="1:153" ht="16.5" customHeight="1" thickTop="1" x14ac:dyDescent="0.25">
      <c r="A1" s="158" t="str">
        <f>'J01'!A1:C2</f>
        <v>Nom du Championnat</v>
      </c>
      <c r="B1" s="159"/>
      <c r="C1" s="159"/>
      <c r="D1" s="159"/>
      <c r="E1" s="159"/>
      <c r="F1" s="159"/>
      <c r="G1" s="159"/>
      <c r="H1" s="159"/>
      <c r="I1" s="134" t="str">
        <f>'J01'!H1:K2</f>
        <v>2016-2017</v>
      </c>
      <c r="J1" s="135"/>
      <c r="K1" s="135"/>
      <c r="L1" s="135"/>
      <c r="M1" s="135"/>
      <c r="N1" s="136"/>
      <c r="O1" s="130" t="s">
        <v>49</v>
      </c>
      <c r="P1" s="130"/>
      <c r="Q1" s="130"/>
      <c r="R1" s="130"/>
      <c r="S1" s="130"/>
      <c r="T1" s="131"/>
      <c r="U1" s="24"/>
      <c r="V1" s="153" t="s">
        <v>2</v>
      </c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48"/>
      <c r="AS1" s="48"/>
      <c r="AT1" s="129" t="s">
        <v>2</v>
      </c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48"/>
      <c r="BR1" s="48"/>
      <c r="BS1" s="95" t="s">
        <v>13</v>
      </c>
      <c r="BT1" s="95" t="s">
        <v>14</v>
      </c>
      <c r="BU1" s="95" t="s">
        <v>13</v>
      </c>
      <c r="BV1" s="95" t="s">
        <v>14</v>
      </c>
      <c r="BW1" s="95" t="s">
        <v>13</v>
      </c>
      <c r="BX1" s="95" t="s">
        <v>14</v>
      </c>
      <c r="BY1" s="95" t="s">
        <v>13</v>
      </c>
      <c r="BZ1" s="95" t="s">
        <v>14</v>
      </c>
      <c r="CA1" s="95" t="s">
        <v>13</v>
      </c>
      <c r="CB1" s="95" t="s">
        <v>14</v>
      </c>
      <c r="CC1" s="95" t="s">
        <v>13</v>
      </c>
      <c r="CD1" s="95" t="s">
        <v>14</v>
      </c>
      <c r="CE1" s="95" t="s">
        <v>13</v>
      </c>
      <c r="CF1" s="95" t="s">
        <v>14</v>
      </c>
      <c r="CG1" s="95" t="s">
        <v>13</v>
      </c>
      <c r="CH1" s="95" t="s">
        <v>14</v>
      </c>
      <c r="CI1" s="95" t="s">
        <v>13</v>
      </c>
      <c r="CJ1" s="95" t="s">
        <v>14</v>
      </c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  <c r="DO1" s="48"/>
      <c r="DP1" s="48"/>
      <c r="DQ1" s="48"/>
      <c r="DR1" s="48"/>
      <c r="DS1" s="48"/>
      <c r="DT1" s="48"/>
      <c r="DU1" s="48"/>
      <c r="DV1" s="48"/>
      <c r="DW1" s="48"/>
      <c r="DX1" s="48"/>
      <c r="DY1" s="48"/>
      <c r="DZ1" s="48"/>
      <c r="EA1" s="48"/>
      <c r="EB1" s="48"/>
      <c r="EC1" s="48"/>
      <c r="ED1" s="48"/>
      <c r="EE1" s="48"/>
      <c r="EF1" s="48"/>
      <c r="EG1" s="48"/>
      <c r="EH1" s="48"/>
      <c r="EI1" s="48"/>
      <c r="EJ1" s="48"/>
      <c r="EK1" s="48"/>
      <c r="EL1" s="48"/>
      <c r="EM1" s="48"/>
      <c r="EN1" s="48"/>
      <c r="EO1" s="48"/>
      <c r="EP1" s="48"/>
      <c r="EQ1" s="48"/>
      <c r="ER1" s="48"/>
      <c r="ES1" s="48"/>
      <c r="ET1" s="48"/>
      <c r="EU1" s="48"/>
      <c r="EV1" s="48"/>
      <c r="EW1" s="48"/>
    </row>
    <row r="2" spans="1:153" ht="16.5" customHeight="1" thickBot="1" x14ac:dyDescent="0.3">
      <c r="A2" s="160"/>
      <c r="B2" s="161"/>
      <c r="C2" s="161"/>
      <c r="D2" s="161"/>
      <c r="E2" s="161"/>
      <c r="F2" s="161"/>
      <c r="G2" s="161"/>
      <c r="H2" s="161"/>
      <c r="I2" s="137"/>
      <c r="J2" s="138"/>
      <c r="K2" s="138"/>
      <c r="L2" s="138"/>
      <c r="M2" s="138"/>
      <c r="N2" s="139"/>
      <c r="O2" s="132"/>
      <c r="P2" s="132"/>
      <c r="Q2" s="132"/>
      <c r="R2" s="132"/>
      <c r="S2" s="132"/>
      <c r="T2" s="133"/>
      <c r="U2" s="2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48"/>
      <c r="AS2" s="48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48"/>
      <c r="BR2" s="48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  <c r="CH2" s="95"/>
      <c r="CI2" s="95"/>
      <c r="CJ2" s="95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</row>
    <row r="3" spans="1:153" ht="16.5" customHeight="1" thickTop="1" x14ac:dyDescent="0.25">
      <c r="A3" s="119" t="s">
        <v>3</v>
      </c>
      <c r="B3" s="120" t="s">
        <v>4</v>
      </c>
      <c r="C3" s="120"/>
      <c r="D3" s="120"/>
      <c r="E3" s="120"/>
      <c r="F3" s="120"/>
      <c r="G3" s="120" t="s">
        <v>5</v>
      </c>
      <c r="H3" s="120" t="s">
        <v>5</v>
      </c>
      <c r="I3" s="120" t="s">
        <v>4</v>
      </c>
      <c r="J3" s="120"/>
      <c r="K3" s="120"/>
      <c r="L3" s="120"/>
      <c r="M3" s="120"/>
      <c r="N3" s="106" t="s">
        <v>3</v>
      </c>
      <c r="O3" s="116" t="s">
        <v>54</v>
      </c>
      <c r="P3" s="117"/>
      <c r="Q3" s="117"/>
      <c r="R3" s="111"/>
      <c r="S3" s="111" t="s">
        <v>55</v>
      </c>
      <c r="T3" s="112"/>
      <c r="U3" s="24"/>
      <c r="V3" s="102" t="s">
        <v>4</v>
      </c>
      <c r="W3" s="102"/>
      <c r="X3" s="102"/>
      <c r="Y3" s="102"/>
      <c r="Z3" s="107"/>
      <c r="AA3" s="104" t="s">
        <v>6</v>
      </c>
      <c r="AB3" s="109"/>
      <c r="AC3" s="121" t="s">
        <v>32</v>
      </c>
      <c r="AD3" s="104" t="s">
        <v>8</v>
      </c>
      <c r="AE3" s="102" t="s">
        <v>9</v>
      </c>
      <c r="AF3" s="102" t="s">
        <v>10</v>
      </c>
      <c r="AG3" s="102" t="s">
        <v>11</v>
      </c>
      <c r="AH3" s="102" t="s">
        <v>3</v>
      </c>
      <c r="AI3" s="102" t="s">
        <v>15</v>
      </c>
      <c r="AJ3" s="102" t="s">
        <v>16</v>
      </c>
      <c r="AK3" s="109" t="s">
        <v>12</v>
      </c>
      <c r="AL3" s="147" t="s">
        <v>13</v>
      </c>
      <c r="AM3" s="102"/>
      <c r="AN3" s="107"/>
      <c r="AO3" s="104" t="s">
        <v>14</v>
      </c>
      <c r="AP3" s="102"/>
      <c r="AQ3" s="102"/>
      <c r="AR3" s="48"/>
      <c r="AS3" s="48"/>
      <c r="AT3" s="99" t="s">
        <v>4</v>
      </c>
      <c r="AU3" s="99"/>
      <c r="AV3" s="99"/>
      <c r="AW3" s="99"/>
      <c r="AX3" s="99"/>
      <c r="AY3" s="99" t="s">
        <v>7</v>
      </c>
      <c r="AZ3" s="99" t="s">
        <v>6</v>
      </c>
      <c r="BA3" s="99"/>
      <c r="BB3" s="99" t="s">
        <v>7</v>
      </c>
      <c r="BC3" s="99" t="s">
        <v>8</v>
      </c>
      <c r="BD3" s="99" t="s">
        <v>9</v>
      </c>
      <c r="BE3" s="99" t="s">
        <v>10</v>
      </c>
      <c r="BF3" s="99" t="s">
        <v>11</v>
      </c>
      <c r="BG3" s="99" t="s">
        <v>3</v>
      </c>
      <c r="BH3" s="99" t="s">
        <v>15</v>
      </c>
      <c r="BI3" s="99" t="s">
        <v>16</v>
      </c>
      <c r="BJ3" s="99" t="s">
        <v>12</v>
      </c>
      <c r="BK3" s="99" t="s">
        <v>13</v>
      </c>
      <c r="BL3" s="99"/>
      <c r="BM3" s="99"/>
      <c r="BN3" s="99" t="s">
        <v>14</v>
      </c>
      <c r="BO3" s="99"/>
      <c r="BP3" s="99"/>
      <c r="BQ3" s="48"/>
      <c r="BR3" s="48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128" t="s">
        <v>13</v>
      </c>
      <c r="CL3" s="128"/>
      <c r="CM3" s="128"/>
      <c r="CN3" s="128" t="s">
        <v>14</v>
      </c>
      <c r="CO3" s="128"/>
      <c r="CP3" s="12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</row>
    <row r="4" spans="1:153" ht="16.5" customHeight="1" thickBot="1" x14ac:dyDescent="0.3">
      <c r="A4" s="119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06"/>
      <c r="O4" s="116"/>
      <c r="P4" s="117"/>
      <c r="Q4" s="117"/>
      <c r="R4" s="111"/>
      <c r="S4" s="111"/>
      <c r="T4" s="112"/>
      <c r="U4" s="24"/>
      <c r="V4" s="103"/>
      <c r="W4" s="103"/>
      <c r="X4" s="103"/>
      <c r="Y4" s="103"/>
      <c r="Z4" s="108"/>
      <c r="AA4" s="105"/>
      <c r="AB4" s="110"/>
      <c r="AC4" s="122"/>
      <c r="AD4" s="105"/>
      <c r="AE4" s="103"/>
      <c r="AF4" s="103"/>
      <c r="AG4" s="103"/>
      <c r="AH4" s="103"/>
      <c r="AI4" s="103"/>
      <c r="AJ4" s="103"/>
      <c r="AK4" s="110"/>
      <c r="AL4" s="40" t="s">
        <v>10</v>
      </c>
      <c r="AM4" s="41" t="s">
        <v>11</v>
      </c>
      <c r="AN4" s="42" t="s">
        <v>3</v>
      </c>
      <c r="AO4" s="43" t="s">
        <v>10</v>
      </c>
      <c r="AP4" s="41" t="s">
        <v>11</v>
      </c>
      <c r="AQ4" s="41" t="s">
        <v>3</v>
      </c>
      <c r="AR4" s="48"/>
      <c r="AS4" s="48" t="s">
        <v>7</v>
      </c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4" t="s">
        <v>10</v>
      </c>
      <c r="BL4" s="4" t="s">
        <v>11</v>
      </c>
      <c r="BM4" s="4" t="s">
        <v>3</v>
      </c>
      <c r="BN4" s="4" t="s">
        <v>10</v>
      </c>
      <c r="BO4" s="4" t="s">
        <v>11</v>
      </c>
      <c r="BP4" s="46" t="s">
        <v>3</v>
      </c>
      <c r="BQ4" s="44" t="s">
        <v>17</v>
      </c>
      <c r="BR4" s="44" t="s">
        <v>17</v>
      </c>
      <c r="BS4" s="44" t="s">
        <v>3</v>
      </c>
      <c r="BT4" s="44" t="s">
        <v>3</v>
      </c>
      <c r="BU4" s="44" t="s">
        <v>8</v>
      </c>
      <c r="BV4" s="44" t="s">
        <v>8</v>
      </c>
      <c r="BW4" s="44" t="s">
        <v>18</v>
      </c>
      <c r="BX4" s="44" t="s">
        <v>18</v>
      </c>
      <c r="BY4" s="44" t="s">
        <v>9</v>
      </c>
      <c r="BZ4" s="44" t="s">
        <v>9</v>
      </c>
      <c r="CA4" s="44" t="s">
        <v>10</v>
      </c>
      <c r="CB4" s="44" t="s">
        <v>10</v>
      </c>
      <c r="CC4" s="44" t="s">
        <v>11</v>
      </c>
      <c r="CD4" s="44" t="s">
        <v>11</v>
      </c>
      <c r="CE4" s="44" t="s">
        <v>3</v>
      </c>
      <c r="CF4" s="44" t="s">
        <v>3</v>
      </c>
      <c r="CG4" s="44" t="s">
        <v>15</v>
      </c>
      <c r="CH4" s="44" t="s">
        <v>15</v>
      </c>
      <c r="CI4" s="44" t="s">
        <v>16</v>
      </c>
      <c r="CJ4" s="44" t="s">
        <v>16</v>
      </c>
      <c r="CK4" s="44" t="s">
        <v>10</v>
      </c>
      <c r="CL4" s="44" t="s">
        <v>11</v>
      </c>
      <c r="CM4" s="44" t="s">
        <v>3</v>
      </c>
      <c r="CN4" s="44" t="s">
        <v>10</v>
      </c>
      <c r="CO4" s="44" t="s">
        <v>11</v>
      </c>
      <c r="CP4" s="45" t="s">
        <v>3</v>
      </c>
      <c r="CQ4" s="44" t="s">
        <v>4</v>
      </c>
      <c r="CR4" s="44" t="s">
        <v>17</v>
      </c>
      <c r="CS4" s="44" t="s">
        <v>7</v>
      </c>
      <c r="CT4" s="44" t="s">
        <v>4</v>
      </c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</row>
    <row r="5" spans="1:153" ht="16.5" customHeight="1" thickTop="1" x14ac:dyDescent="0.25">
      <c r="A5" s="72"/>
      <c r="B5" s="118"/>
      <c r="C5" s="118"/>
      <c r="D5" s="118"/>
      <c r="E5" s="118"/>
      <c r="F5" s="118"/>
      <c r="G5" s="20"/>
      <c r="H5" s="20"/>
      <c r="I5" s="118"/>
      <c r="J5" s="118"/>
      <c r="K5" s="118"/>
      <c r="L5" s="118"/>
      <c r="M5" s="118"/>
      <c r="N5" s="71"/>
      <c r="O5" s="113"/>
      <c r="P5" s="114"/>
      <c r="Q5" s="114"/>
      <c r="R5" s="115"/>
      <c r="S5" s="126"/>
      <c r="T5" s="127"/>
      <c r="U5" s="24"/>
      <c r="V5" s="151" t="str">
        <f t="shared" ref="V5:V18" si="0">VLOOKUP(AR5,$AS$5:$AX$18,2,0)</f>
        <v>Equipe 01</v>
      </c>
      <c r="W5" s="151"/>
      <c r="X5" s="151"/>
      <c r="Y5" s="151"/>
      <c r="Z5" s="152"/>
      <c r="AA5" s="76">
        <f t="shared" ref="AA5:AA18" si="1">VLOOKUP(V5,$AT$5:$BP$18,7,0)</f>
        <v>0</v>
      </c>
      <c r="AB5" s="77" t="str">
        <f t="shared" ref="AB5:AB18" si="2">VLOOKUP(V5,$AT$5:$BP$18,8,0)</f>
        <v>u</v>
      </c>
      <c r="AC5" s="78">
        <v>1</v>
      </c>
      <c r="AD5" s="79">
        <f t="shared" ref="AD5:AD18" si="3">VLOOKUP(V5,$AT$5:$BP$18,10,0)</f>
        <v>0</v>
      </c>
      <c r="AE5" s="80">
        <f t="shared" ref="AE5:AE18" si="4">VLOOKUP(V5,$AT$5:$BP$18,11,0)</f>
        <v>0</v>
      </c>
      <c r="AF5" s="80">
        <f t="shared" ref="AF5:AF18" si="5">VLOOKUP(V5,$AT$5:$BP$18,12,0)</f>
        <v>0</v>
      </c>
      <c r="AG5" s="80">
        <f t="shared" ref="AG5:AG18" si="6">VLOOKUP(V5,$AT$5:$BP$18,13,0)</f>
        <v>0</v>
      </c>
      <c r="AH5" s="80">
        <f t="shared" ref="AH5:AH18" si="7">VLOOKUP(V5,$AT$5:$BP$18,14,0)</f>
        <v>0</v>
      </c>
      <c r="AI5" s="80">
        <f t="shared" ref="AI5:AI18" si="8">VLOOKUP(V5,$AT$5:$BP$18,15,0)</f>
        <v>0</v>
      </c>
      <c r="AJ5" s="80">
        <f t="shared" ref="AJ5:AJ18" si="9">VLOOKUP(V5,$AT$5:$BP$18,16,0)</f>
        <v>0</v>
      </c>
      <c r="AK5" s="81">
        <f t="shared" ref="AK5:AK18" si="10">VLOOKUP(V5,$AT$5:$BP$18,17,0)</f>
        <v>0</v>
      </c>
      <c r="AL5" s="82">
        <f t="shared" ref="AL5:AL18" si="11">VLOOKUP(V5,$AT$5:$BP$18,18,0)</f>
        <v>0</v>
      </c>
      <c r="AM5" s="80">
        <f t="shared" ref="AM5:AM18" si="12">VLOOKUP(V5,$AT$5:$BP$18,19,0)</f>
        <v>0</v>
      </c>
      <c r="AN5" s="83">
        <f>VLOOKUP(V5,$AT$5:$BP$18,20,0)</f>
        <v>0</v>
      </c>
      <c r="AO5" s="76">
        <f t="shared" ref="AO5:AO18" si="13">VLOOKUP(V5,$AT$5:$BP$18,21,0)</f>
        <v>0</v>
      </c>
      <c r="AP5" s="80">
        <f>VLOOKUP(V5,$AT$5:$BP$18,22,0)</f>
        <v>0</v>
      </c>
      <c r="AQ5" s="80">
        <f t="shared" ref="AQ5:AQ18" si="14">VLOOKUP(V5,$AT$5:$BP$18,23,0)</f>
        <v>0</v>
      </c>
      <c r="AR5" s="48">
        <v>1</v>
      </c>
      <c r="AS5" s="48">
        <f>BB5</f>
        <v>1</v>
      </c>
      <c r="AT5" s="155" t="str">
        <f>'J01'!AT5:AX5</f>
        <v>Equipe 01</v>
      </c>
      <c r="AU5" s="156"/>
      <c r="AV5" s="156"/>
      <c r="AW5" s="156"/>
      <c r="AX5" s="157"/>
      <c r="AY5" s="4">
        <f t="shared" ref="AY5:AY18" si="15">RANK(BQ5,$BQ$5:$BQ$18)</f>
        <v>1</v>
      </c>
      <c r="AZ5" s="4">
        <f>'J22'!AY5-AY5</f>
        <v>0</v>
      </c>
      <c r="BA5" s="5" t="str">
        <f>IF(AY5&gt;'J22'!AY5,'J22'!$BA$20,IF(AY5='J22'!AY5,'J22'!$AZ$20,IF(AY5&lt;'J22'!AY5,'J22'!$AY$20)))</f>
        <v>u</v>
      </c>
      <c r="BB5" s="4">
        <f>RANK(BR5,$BR$5:$BR$18)</f>
        <v>1</v>
      </c>
      <c r="BC5" s="4">
        <f>SUMPRODUCT(($B$5:$F$14=AT5)*($BW$5:$BW$14))+SUMPRODUCT(($I$5:$M$14=AT5)*($BX$5:$BX$14))+'J22'!BC5</f>
        <v>0</v>
      </c>
      <c r="BD5" s="4">
        <f>SUMPRODUCT(($B$5:$F$14=AT5)*($BY$5:$BY$14))+SUMPRODUCT(($I$5:$M$14=AT5)*($BZ$5:$BZ$14))+'J22'!BD5</f>
        <v>0</v>
      </c>
      <c r="BE5" s="4">
        <f>SUMPRODUCT(($B$5:$F$14=AT5)*($CA$5:$CA$14))+SUMPRODUCT(($I$5:$M$14=AT5)*($CB$5:$CB$14))+'J22'!BE5</f>
        <v>0</v>
      </c>
      <c r="BF5" s="4">
        <f>SUMPRODUCT(($B$5:$F$14=AT5)*($CC$5:$CC$14))+SUMPRODUCT(($I$5:$M$14=AT5)*($CD$5:$CD$14))+'J22'!BF5</f>
        <v>0</v>
      </c>
      <c r="BG5" s="4">
        <f>SUMPRODUCT(($B$5:$F$14=AT5)*($CE$5:$CE$14))+SUMPRODUCT(($I$5:$M$14=AT5)*($CF$5:$CF$14))+'J22'!BG5</f>
        <v>0</v>
      </c>
      <c r="BH5" s="4">
        <f>SUMPRODUCT(($B$5:$F$14=AT5)*($CG$5:$CG$14))+SUMPRODUCT(($I$5:$M$14=AT5)*($CH$5:$CH$14))+'J22'!BH5</f>
        <v>0</v>
      </c>
      <c r="BI5" s="4">
        <f>SUMPRODUCT(($B$5:$F$14=AT5)*($CI$5:$CI$14))+SUMPRODUCT(($I$5:$M$14=AT5)*($CJ$5:$CJ$14))+'J22'!BI5</f>
        <v>0</v>
      </c>
      <c r="BJ5" s="4">
        <f>BH5-BI5</f>
        <v>0</v>
      </c>
      <c r="BK5" s="4">
        <f>SUMPRODUCT(($B$5:$F$14=AT5)*($CK$5:$CK$14))+'J22'!BK5</f>
        <v>0</v>
      </c>
      <c r="BL5" s="4">
        <f>SUMPRODUCT(($B$5:$F$14=AT5)*($CL$5:$CL$14))+'J22'!BL5</f>
        <v>0</v>
      </c>
      <c r="BM5" s="4">
        <f>SUMPRODUCT(($B$5:$F$14=AT5)*($CM$5:$CM$14))+'J22'!BM5</f>
        <v>0</v>
      </c>
      <c r="BN5" s="4">
        <f>SUMPRODUCT(($I$5:$M$14=AT5)*($CN$5:$CN$14))+'J22'!BN5</f>
        <v>0</v>
      </c>
      <c r="BO5" s="4">
        <f>SUMPRODUCT(($I$5:$M$14=AT5)*($CO$5:$CO$14))+'J22'!BO5</f>
        <v>0</v>
      </c>
      <c r="BP5" s="46">
        <f>SUMPRODUCT(($I$5:$M$14=AT5)*($CP$5:$CP$14))+'J22'!BP5</f>
        <v>0</v>
      </c>
      <c r="BQ5" s="44">
        <f>SUM(BC5*1000+(BJ5)/100+(BH5)/1000)</f>
        <v>0</v>
      </c>
      <c r="BR5" s="64">
        <f>BQ5+0.0000014</f>
        <v>1.3999999999999999E-6</v>
      </c>
      <c r="BS5" s="44">
        <f>A5</f>
        <v>0</v>
      </c>
      <c r="BT5" s="44">
        <f>N5</f>
        <v>0</v>
      </c>
      <c r="BU5" s="44">
        <f>IF(G5="",0,IF(G5&gt;H5,3,IF(G5=H5,1,IF(G5&lt;H5,0))))</f>
        <v>0</v>
      </c>
      <c r="BV5" s="44">
        <f>IF(H5="",0,IF(H5&gt;G5,3,IF(H5=G5,1,IF(H5&lt;G5,0))))</f>
        <v>0</v>
      </c>
      <c r="BW5" s="44">
        <f>BU5-BS5</f>
        <v>0</v>
      </c>
      <c r="BX5" s="44">
        <f>BV5-BT5</f>
        <v>0</v>
      </c>
      <c r="BY5" s="44">
        <f>IF(G5="",0,1)</f>
        <v>0</v>
      </c>
      <c r="BZ5" s="44">
        <f>IF(H5="",0,1)</f>
        <v>0</v>
      </c>
      <c r="CA5" s="44" t="b">
        <f>IF(G5&lt;&gt;"",IF(G5&gt;H5,1))</f>
        <v>0</v>
      </c>
      <c r="CB5" s="44" t="b">
        <f>IF(H5&lt;&gt;"",IF(H5&gt;G5,1))</f>
        <v>0</v>
      </c>
      <c r="CC5" s="44" t="b">
        <f>IF(G5&lt;&gt;"",IF(G5=H5,1))</f>
        <v>0</v>
      </c>
      <c r="CD5" s="44" t="b">
        <f>IF(H5&lt;&gt;"",IF(H5=G5,1))</f>
        <v>0</v>
      </c>
      <c r="CE5" s="44" t="b">
        <f>IF(G5&lt;&gt;"",IF(G5&lt;H5,1))</f>
        <v>0</v>
      </c>
      <c r="CF5" s="44" t="b">
        <f>IF(H5&lt;&gt;"",IF(H5&lt;G5,1))</f>
        <v>0</v>
      </c>
      <c r="CG5" s="44">
        <f>G5</f>
        <v>0</v>
      </c>
      <c r="CH5" s="44">
        <f>H5</f>
        <v>0</v>
      </c>
      <c r="CI5" s="44">
        <f>H5</f>
        <v>0</v>
      </c>
      <c r="CJ5" s="44">
        <f>G5</f>
        <v>0</v>
      </c>
      <c r="CK5" s="44" t="b">
        <f>IF(G5&lt;&gt;"",IF(G5&gt;H5,1))</f>
        <v>0</v>
      </c>
      <c r="CL5" s="44" t="b">
        <f>IF(G5&lt;&gt;"",IF(G5=H5,1))</f>
        <v>0</v>
      </c>
      <c r="CM5" s="44" t="b">
        <f>IF(G5&lt;&gt;"",IF(G5&lt;H5,1))</f>
        <v>0</v>
      </c>
      <c r="CN5" s="44" t="b">
        <f>IF(H5&lt;&gt;"",IF(H5&gt;G5,1))</f>
        <v>0</v>
      </c>
      <c r="CO5" s="44" t="b">
        <f>IF(H5&lt;&gt;"",IF(H5=G5,1))</f>
        <v>0</v>
      </c>
      <c r="CP5" s="45" t="b">
        <f>IF(H5&lt;&gt;"",IF(H5&lt;G5,1))</f>
        <v>0</v>
      </c>
      <c r="CQ5" s="44" t="str">
        <f t="shared" ref="CQ5:CQ18" si="16">VLOOKUP(AR5,$AS$5:$AX$18,2,0)</f>
        <v>Equipe 01</v>
      </c>
      <c r="CR5" s="44">
        <f t="shared" ref="CR5:CR18" si="17">VLOOKUP(CQ5,$AT$5:$BQ$18,24,0)</f>
        <v>0</v>
      </c>
      <c r="CS5" s="44">
        <f t="shared" ref="CS5:CS18" si="18">RANK(CR5,$CR$5:$CR$18)</f>
        <v>1</v>
      </c>
      <c r="CT5" s="44" t="str">
        <f>AT5</f>
        <v>Equipe 01</v>
      </c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</row>
    <row r="6" spans="1:153" ht="16.5" customHeight="1" x14ac:dyDescent="0.25">
      <c r="A6" s="72"/>
      <c r="B6" s="118"/>
      <c r="C6" s="118"/>
      <c r="D6" s="118"/>
      <c r="E6" s="118"/>
      <c r="F6" s="118"/>
      <c r="G6" s="20"/>
      <c r="H6" s="20"/>
      <c r="I6" s="118"/>
      <c r="J6" s="118"/>
      <c r="K6" s="118"/>
      <c r="L6" s="118"/>
      <c r="M6" s="118"/>
      <c r="N6" s="71"/>
      <c r="O6" s="113"/>
      <c r="P6" s="114"/>
      <c r="Q6" s="114"/>
      <c r="R6" s="115"/>
      <c r="S6" s="126"/>
      <c r="T6" s="127"/>
      <c r="U6" s="24"/>
      <c r="V6" s="93" t="str">
        <f t="shared" si="0"/>
        <v>Equipe 02</v>
      </c>
      <c r="W6" s="93"/>
      <c r="X6" s="93"/>
      <c r="Y6" s="93"/>
      <c r="Z6" s="94"/>
      <c r="AA6" s="84">
        <f t="shared" si="1"/>
        <v>0</v>
      </c>
      <c r="AB6" s="85" t="str">
        <f t="shared" si="2"/>
        <v>u</v>
      </c>
      <c r="AC6" s="86">
        <f>IF(CR6=CR5,CS5,CS6)</f>
        <v>1</v>
      </c>
      <c r="AD6" s="87">
        <f t="shared" si="3"/>
        <v>0</v>
      </c>
      <c r="AE6" s="88">
        <f t="shared" si="4"/>
        <v>0</v>
      </c>
      <c r="AF6" s="88">
        <f t="shared" si="5"/>
        <v>0</v>
      </c>
      <c r="AG6" s="88">
        <f t="shared" si="6"/>
        <v>0</v>
      </c>
      <c r="AH6" s="88">
        <f t="shared" si="7"/>
        <v>0</v>
      </c>
      <c r="AI6" s="88">
        <f t="shared" si="8"/>
        <v>0</v>
      </c>
      <c r="AJ6" s="88">
        <f t="shared" si="9"/>
        <v>0</v>
      </c>
      <c r="AK6" s="89">
        <f t="shared" si="10"/>
        <v>0</v>
      </c>
      <c r="AL6" s="90">
        <f t="shared" si="11"/>
        <v>0</v>
      </c>
      <c r="AM6" s="88">
        <f t="shared" si="12"/>
        <v>0</v>
      </c>
      <c r="AN6" s="91">
        <f t="shared" ref="AN6:AN18" si="19">VLOOKUP(V6,$AT$5:$BP$18,20,0)</f>
        <v>0</v>
      </c>
      <c r="AO6" s="84">
        <f t="shared" si="13"/>
        <v>0</v>
      </c>
      <c r="AP6" s="88">
        <f t="shared" ref="AP6:AP18" si="20">VLOOKUP(V6,$AT$5:$BP$18,22,0)</f>
        <v>0</v>
      </c>
      <c r="AQ6" s="88">
        <f t="shared" si="14"/>
        <v>0</v>
      </c>
      <c r="AR6" s="48">
        <v>2</v>
      </c>
      <c r="AS6" s="48">
        <f t="shared" ref="AS6:AS18" si="21">BB6</f>
        <v>2</v>
      </c>
      <c r="AT6" s="155" t="str">
        <f>'J01'!AT6:AX6</f>
        <v>Equipe 02</v>
      </c>
      <c r="AU6" s="156"/>
      <c r="AV6" s="156"/>
      <c r="AW6" s="156"/>
      <c r="AX6" s="157"/>
      <c r="AY6" s="4">
        <f t="shared" si="15"/>
        <v>1</v>
      </c>
      <c r="AZ6" s="19">
        <f>'J22'!AY6-AY6</f>
        <v>0</v>
      </c>
      <c r="BA6" s="5" t="str">
        <f>IF(AY6&gt;'J22'!AY6,'J22'!$BA$20,IF(AY6='J22'!AY6,'J22'!$AZ$20,IF(AY6&lt;'J22'!AY6,'J22'!$AY$20)))</f>
        <v>u</v>
      </c>
      <c r="BB6" s="22">
        <f t="shared" ref="BB6:BB18" si="22">RANK(BR6,$BR$5:$BR$18)</f>
        <v>2</v>
      </c>
      <c r="BC6" s="19">
        <f>SUMPRODUCT(($B$5:$F$14=AT6)*($BW$5:$BW$14))+SUMPRODUCT(($I$5:$M$14=AT6)*($BX$5:$BX$14))+'J22'!BC6</f>
        <v>0</v>
      </c>
      <c r="BD6" s="19">
        <f>SUMPRODUCT(($B$5:$F$14=AT6)*($BY$5:$BY$14))+SUMPRODUCT(($I$5:$M$14=AT6)*($BZ$5:$BZ$14))+'J22'!BD6</f>
        <v>0</v>
      </c>
      <c r="BE6" s="19">
        <f>SUMPRODUCT(($B$5:$F$14=AT6)*($CA$5:$CA$14))+SUMPRODUCT(($I$5:$M$14=AT6)*($CB$5:$CB$14))+'J22'!BE6</f>
        <v>0</v>
      </c>
      <c r="BF6" s="19">
        <f>SUMPRODUCT(($B$5:$F$14=AT6)*($CC$5:$CC$14))+SUMPRODUCT(($I$5:$M$14=AT6)*($CD$5:$CD$14))+'J22'!BF6</f>
        <v>0</v>
      </c>
      <c r="BG6" s="19">
        <f>SUMPRODUCT(($B$5:$F$14=AT6)*($CE$5:$CE$14))+SUMPRODUCT(($I$5:$M$14=AT6)*($CF$5:$CF$14))+'J22'!BG6</f>
        <v>0</v>
      </c>
      <c r="BH6" s="19">
        <f>SUMPRODUCT(($B$5:$F$14=AT6)*($CG$5:$CG$14))+SUMPRODUCT(($I$5:$M$14=AT6)*($CH$5:$CH$14))+'J22'!BH6</f>
        <v>0</v>
      </c>
      <c r="BI6" s="19">
        <f>SUMPRODUCT(($B$5:$F$14=AT6)*($CI$5:$CI$14))+SUMPRODUCT(($I$5:$M$14=AT6)*($CJ$5:$CJ$14))+'J22'!BI6</f>
        <v>0</v>
      </c>
      <c r="BJ6" s="6">
        <f t="shared" ref="BJ6:BJ18" si="23">BH6-BI6</f>
        <v>0</v>
      </c>
      <c r="BK6" s="19">
        <f>SUMPRODUCT(($B$5:$F$14=AT6)*($CK$5:$CK$14))+'J22'!BK6</f>
        <v>0</v>
      </c>
      <c r="BL6" s="19">
        <f>SUMPRODUCT(($B$5:$F$14=AT6)*($CL$5:$CL$14))+'J22'!BL6</f>
        <v>0</v>
      </c>
      <c r="BM6" s="19">
        <f>SUMPRODUCT(($B$5:$F$14=AT6)*($CM$5:$CM$14))+'J22'!BM6</f>
        <v>0</v>
      </c>
      <c r="BN6" s="19">
        <f>SUMPRODUCT(($I$5:$M$14=AT6)*($CN$5:$CN$14))+'J22'!BN6</f>
        <v>0</v>
      </c>
      <c r="BO6" s="19">
        <f>SUMPRODUCT(($I$5:$M$14=AT6)*($CO$5:$CO$14))+'J22'!BO6</f>
        <v>0</v>
      </c>
      <c r="BP6" s="46">
        <f>SUMPRODUCT(($I$5:$M$14=AT6)*($CP$5:$CP$14))+'J22'!BP6</f>
        <v>0</v>
      </c>
      <c r="BQ6" s="44">
        <f t="shared" ref="BQ6:BQ18" si="24">SUM(BC6*1000+(BJ6)/100+(BH6)/1000)</f>
        <v>0</v>
      </c>
      <c r="BR6" s="64">
        <f>BQ6+0.0000013</f>
        <v>1.3E-6</v>
      </c>
      <c r="BS6" s="44">
        <f t="shared" ref="BS6:BS14" si="25">A6</f>
        <v>0</v>
      </c>
      <c r="BT6" s="44">
        <f t="shared" ref="BT6:BT14" si="26">N6</f>
        <v>0</v>
      </c>
      <c r="BU6" s="44">
        <f t="shared" ref="BU6:BU14" si="27">IF(G6="",0,IF(G6&gt;H6,3,IF(G6=H6,1,IF(G6&lt;H6,0))))</f>
        <v>0</v>
      </c>
      <c r="BV6" s="44">
        <f t="shared" ref="BV6:BV14" si="28">IF(H6="",0,IF(H6&gt;G6,3,IF(H6=G6,1,IF(H6&lt;G6,0))))</f>
        <v>0</v>
      </c>
      <c r="BW6" s="44">
        <f t="shared" ref="BW6:BW14" si="29">BU6-BS6</f>
        <v>0</v>
      </c>
      <c r="BX6" s="44">
        <f t="shared" ref="BX6:BX14" si="30">BV6-BT6</f>
        <v>0</v>
      </c>
      <c r="BY6" s="44">
        <f t="shared" ref="BY6:BY14" si="31">IF(G6="",0,1)</f>
        <v>0</v>
      </c>
      <c r="BZ6" s="44">
        <f t="shared" ref="BZ6:BZ14" si="32">IF(H6="",0,1)</f>
        <v>0</v>
      </c>
      <c r="CA6" s="44" t="b">
        <f t="shared" ref="CA6:CA14" si="33">IF(G6&lt;&gt;"",IF(G6&gt;H6,1))</f>
        <v>0</v>
      </c>
      <c r="CB6" s="44" t="b">
        <f t="shared" ref="CB6:CB14" si="34">IF(H6&lt;&gt;"",IF(H6&gt;G6,1))</f>
        <v>0</v>
      </c>
      <c r="CC6" s="44" t="b">
        <f t="shared" ref="CC6:CC14" si="35">IF(G6&lt;&gt;"",IF(G6=H6,1))</f>
        <v>0</v>
      </c>
      <c r="CD6" s="44" t="b">
        <f t="shared" ref="CD6:CD14" si="36">IF(H6&lt;&gt;"",IF(H6=G6,1))</f>
        <v>0</v>
      </c>
      <c r="CE6" s="44" t="b">
        <f t="shared" ref="CE6:CE14" si="37">IF(G6&lt;&gt;"",IF(G6&lt;H6,1))</f>
        <v>0</v>
      </c>
      <c r="CF6" s="44" t="b">
        <f t="shared" ref="CF6:CF14" si="38">IF(H6&lt;&gt;"",IF(H6&lt;G6,1))</f>
        <v>0</v>
      </c>
      <c r="CG6" s="44">
        <f t="shared" ref="CG6:CG14" si="39">G6</f>
        <v>0</v>
      </c>
      <c r="CH6" s="44">
        <f t="shared" ref="CH6:CH14" si="40">H6</f>
        <v>0</v>
      </c>
      <c r="CI6" s="44">
        <f t="shared" ref="CI6:CI14" si="41">H6</f>
        <v>0</v>
      </c>
      <c r="CJ6" s="44">
        <f t="shared" ref="CJ6:CJ14" si="42">G6</f>
        <v>0</v>
      </c>
      <c r="CK6" s="44" t="b">
        <f t="shared" ref="CK6:CK14" si="43">IF(G6&lt;&gt;"",IF(G6&gt;H6,1))</f>
        <v>0</v>
      </c>
      <c r="CL6" s="44" t="b">
        <f t="shared" ref="CL6:CL14" si="44">IF(G6&lt;&gt;"",IF(G6=H6,1))</f>
        <v>0</v>
      </c>
      <c r="CM6" s="44" t="b">
        <f t="shared" ref="CM6:CM14" si="45">IF(G6&lt;&gt;"",IF(G6&lt;H6,1))</f>
        <v>0</v>
      </c>
      <c r="CN6" s="44" t="b">
        <f t="shared" ref="CN6:CN14" si="46">IF(H6&lt;&gt;"",IF(H6&gt;G6,1))</f>
        <v>0</v>
      </c>
      <c r="CO6" s="44" t="b">
        <f t="shared" ref="CO6:CO14" si="47">IF(H6&lt;&gt;"",IF(H6=G6,1))</f>
        <v>0</v>
      </c>
      <c r="CP6" s="45" t="b">
        <f t="shared" ref="CP6:CP14" si="48">IF(H6&lt;&gt;"",IF(H6&lt;G6,1))</f>
        <v>0</v>
      </c>
      <c r="CQ6" s="44" t="str">
        <f t="shared" si="16"/>
        <v>Equipe 02</v>
      </c>
      <c r="CR6" s="44">
        <f t="shared" si="17"/>
        <v>0</v>
      </c>
      <c r="CS6" s="44">
        <f t="shared" si="18"/>
        <v>1</v>
      </c>
      <c r="CT6" s="44" t="str">
        <f t="shared" ref="CT6:CT18" si="49">AT6</f>
        <v>Equipe 02</v>
      </c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</row>
    <row r="7" spans="1:153" ht="16.5" customHeight="1" x14ac:dyDescent="0.25">
      <c r="A7" s="72"/>
      <c r="B7" s="118"/>
      <c r="C7" s="118"/>
      <c r="D7" s="118"/>
      <c r="E7" s="118"/>
      <c r="F7" s="118"/>
      <c r="G7" s="20"/>
      <c r="H7" s="20"/>
      <c r="I7" s="118"/>
      <c r="J7" s="118"/>
      <c r="K7" s="118"/>
      <c r="L7" s="118"/>
      <c r="M7" s="118"/>
      <c r="N7" s="71"/>
      <c r="O7" s="113"/>
      <c r="P7" s="114"/>
      <c r="Q7" s="114"/>
      <c r="R7" s="115"/>
      <c r="S7" s="126"/>
      <c r="T7" s="127"/>
      <c r="U7" s="24"/>
      <c r="V7" s="93" t="str">
        <f t="shared" si="0"/>
        <v>Equipe 03</v>
      </c>
      <c r="W7" s="93"/>
      <c r="X7" s="93"/>
      <c r="Y7" s="93"/>
      <c r="Z7" s="94"/>
      <c r="AA7" s="84">
        <f t="shared" si="1"/>
        <v>0</v>
      </c>
      <c r="AB7" s="85" t="str">
        <f t="shared" si="2"/>
        <v>u</v>
      </c>
      <c r="AC7" s="86">
        <f t="shared" ref="AC7:AC18" si="50">IF(CR7=CR6,CS6,CS7)</f>
        <v>1</v>
      </c>
      <c r="AD7" s="87">
        <f t="shared" si="3"/>
        <v>0</v>
      </c>
      <c r="AE7" s="88">
        <f t="shared" si="4"/>
        <v>0</v>
      </c>
      <c r="AF7" s="88">
        <f t="shared" si="5"/>
        <v>0</v>
      </c>
      <c r="AG7" s="88">
        <f t="shared" si="6"/>
        <v>0</v>
      </c>
      <c r="AH7" s="88">
        <f t="shared" si="7"/>
        <v>0</v>
      </c>
      <c r="AI7" s="88">
        <f t="shared" si="8"/>
        <v>0</v>
      </c>
      <c r="AJ7" s="88">
        <f t="shared" si="9"/>
        <v>0</v>
      </c>
      <c r="AK7" s="89">
        <f t="shared" si="10"/>
        <v>0</v>
      </c>
      <c r="AL7" s="90">
        <f t="shared" si="11"/>
        <v>0</v>
      </c>
      <c r="AM7" s="88">
        <f t="shared" si="12"/>
        <v>0</v>
      </c>
      <c r="AN7" s="91">
        <f t="shared" si="19"/>
        <v>0</v>
      </c>
      <c r="AO7" s="84">
        <f t="shared" si="13"/>
        <v>0</v>
      </c>
      <c r="AP7" s="88">
        <f t="shared" si="20"/>
        <v>0</v>
      </c>
      <c r="AQ7" s="88">
        <f t="shared" si="14"/>
        <v>0</v>
      </c>
      <c r="AR7" s="48">
        <v>3</v>
      </c>
      <c r="AS7" s="48">
        <f t="shared" si="21"/>
        <v>3</v>
      </c>
      <c r="AT7" s="155" t="str">
        <f>'J01'!AT7:AX7</f>
        <v>Equipe 03</v>
      </c>
      <c r="AU7" s="156"/>
      <c r="AV7" s="156"/>
      <c r="AW7" s="156"/>
      <c r="AX7" s="157"/>
      <c r="AY7" s="4">
        <f t="shared" si="15"/>
        <v>1</v>
      </c>
      <c r="AZ7" s="19">
        <f>'J22'!AY7-AY7</f>
        <v>0</v>
      </c>
      <c r="BA7" s="5" t="str">
        <f>IF(AY7&gt;'J22'!AY7,'J22'!$BA$20,IF(AY7='J22'!AY7,'J22'!$AZ$20,IF(AY7&lt;'J22'!AY7,'J22'!$AY$20)))</f>
        <v>u</v>
      </c>
      <c r="BB7" s="22">
        <f t="shared" si="22"/>
        <v>3</v>
      </c>
      <c r="BC7" s="19">
        <f>SUMPRODUCT(($B$5:$F$14=AT7)*($BW$5:$BW$14))+SUMPRODUCT(($I$5:$M$14=AT7)*($BX$5:$BX$14))+'J22'!BC7</f>
        <v>0</v>
      </c>
      <c r="BD7" s="19">
        <f>SUMPRODUCT(($B$5:$F$14=AT7)*($BY$5:$BY$14))+SUMPRODUCT(($I$5:$M$14=AT7)*($BZ$5:$BZ$14))+'J22'!BD7</f>
        <v>0</v>
      </c>
      <c r="BE7" s="19">
        <f>SUMPRODUCT(($B$5:$F$14=AT7)*($CA$5:$CA$14))+SUMPRODUCT(($I$5:$M$14=AT7)*($CB$5:$CB$14))+'J22'!BE7</f>
        <v>0</v>
      </c>
      <c r="BF7" s="19">
        <f>SUMPRODUCT(($B$5:$F$14=AT7)*($CC$5:$CC$14))+SUMPRODUCT(($I$5:$M$14=AT7)*($CD$5:$CD$14))+'J22'!BF7</f>
        <v>0</v>
      </c>
      <c r="BG7" s="19">
        <f>SUMPRODUCT(($B$5:$F$14=AT7)*($CE$5:$CE$14))+SUMPRODUCT(($I$5:$M$14=AT7)*($CF$5:$CF$14))+'J22'!BG7</f>
        <v>0</v>
      </c>
      <c r="BH7" s="19">
        <f>SUMPRODUCT(($B$5:$F$14=AT7)*($CG$5:$CG$14))+SUMPRODUCT(($I$5:$M$14=AT7)*($CH$5:$CH$14))+'J22'!BH7</f>
        <v>0</v>
      </c>
      <c r="BI7" s="19">
        <f>SUMPRODUCT(($B$5:$F$14=AT7)*($CI$5:$CI$14))+SUMPRODUCT(($I$5:$M$14=AT7)*($CJ$5:$CJ$14))+'J22'!BI7</f>
        <v>0</v>
      </c>
      <c r="BJ7" s="6">
        <f t="shared" si="23"/>
        <v>0</v>
      </c>
      <c r="BK7" s="19">
        <f>SUMPRODUCT(($B$5:$F$14=AT7)*($CK$5:$CK$14))+'J22'!BK7</f>
        <v>0</v>
      </c>
      <c r="BL7" s="19">
        <f>SUMPRODUCT(($B$5:$F$14=AT7)*($CL$5:$CL$14))+'J22'!BL7</f>
        <v>0</v>
      </c>
      <c r="BM7" s="19">
        <f>SUMPRODUCT(($B$5:$F$14=AT7)*($CM$5:$CM$14))+'J22'!BM7</f>
        <v>0</v>
      </c>
      <c r="BN7" s="19">
        <f>SUMPRODUCT(($I$5:$M$14=AT7)*($CN$5:$CN$14))+'J22'!BN7</f>
        <v>0</v>
      </c>
      <c r="BO7" s="19">
        <f>SUMPRODUCT(($I$5:$M$14=AT7)*($CO$5:$CO$14))+'J22'!BO7</f>
        <v>0</v>
      </c>
      <c r="BP7" s="46">
        <f>SUMPRODUCT(($I$5:$M$14=AT7)*($CP$5:$CP$14))+'J22'!BP7</f>
        <v>0</v>
      </c>
      <c r="BQ7" s="44">
        <f t="shared" si="24"/>
        <v>0</v>
      </c>
      <c r="BR7" s="64">
        <f>BQ7+0.0000012</f>
        <v>1.1999999999999999E-6</v>
      </c>
      <c r="BS7" s="44">
        <f t="shared" si="25"/>
        <v>0</v>
      </c>
      <c r="BT7" s="44">
        <f t="shared" si="26"/>
        <v>0</v>
      </c>
      <c r="BU7" s="44">
        <f t="shared" si="27"/>
        <v>0</v>
      </c>
      <c r="BV7" s="44">
        <f t="shared" si="28"/>
        <v>0</v>
      </c>
      <c r="BW7" s="44">
        <f t="shared" si="29"/>
        <v>0</v>
      </c>
      <c r="BX7" s="44">
        <f t="shared" si="30"/>
        <v>0</v>
      </c>
      <c r="BY7" s="44">
        <f t="shared" si="31"/>
        <v>0</v>
      </c>
      <c r="BZ7" s="44">
        <f t="shared" si="32"/>
        <v>0</v>
      </c>
      <c r="CA7" s="44" t="b">
        <f t="shared" si="33"/>
        <v>0</v>
      </c>
      <c r="CB7" s="44" t="b">
        <f t="shared" si="34"/>
        <v>0</v>
      </c>
      <c r="CC7" s="44" t="b">
        <f t="shared" si="35"/>
        <v>0</v>
      </c>
      <c r="CD7" s="44" t="b">
        <f t="shared" si="36"/>
        <v>0</v>
      </c>
      <c r="CE7" s="44" t="b">
        <f t="shared" si="37"/>
        <v>0</v>
      </c>
      <c r="CF7" s="44" t="b">
        <f t="shared" si="38"/>
        <v>0</v>
      </c>
      <c r="CG7" s="44">
        <f t="shared" si="39"/>
        <v>0</v>
      </c>
      <c r="CH7" s="44">
        <f t="shared" si="40"/>
        <v>0</v>
      </c>
      <c r="CI7" s="44">
        <f t="shared" si="41"/>
        <v>0</v>
      </c>
      <c r="CJ7" s="44">
        <f t="shared" si="42"/>
        <v>0</v>
      </c>
      <c r="CK7" s="44" t="b">
        <f t="shared" si="43"/>
        <v>0</v>
      </c>
      <c r="CL7" s="44" t="b">
        <f t="shared" si="44"/>
        <v>0</v>
      </c>
      <c r="CM7" s="44" t="b">
        <f t="shared" si="45"/>
        <v>0</v>
      </c>
      <c r="CN7" s="44" t="b">
        <f t="shared" si="46"/>
        <v>0</v>
      </c>
      <c r="CO7" s="44" t="b">
        <f t="shared" si="47"/>
        <v>0</v>
      </c>
      <c r="CP7" s="45" t="b">
        <f t="shared" si="48"/>
        <v>0</v>
      </c>
      <c r="CQ7" s="44" t="str">
        <f t="shared" si="16"/>
        <v>Equipe 03</v>
      </c>
      <c r="CR7" s="44">
        <f t="shared" si="17"/>
        <v>0</v>
      </c>
      <c r="CS7" s="44">
        <f t="shared" si="18"/>
        <v>1</v>
      </c>
      <c r="CT7" s="44" t="str">
        <f t="shared" si="49"/>
        <v>Equipe 03</v>
      </c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</row>
    <row r="8" spans="1:153" ht="16.5" customHeight="1" x14ac:dyDescent="0.25">
      <c r="A8" s="72"/>
      <c r="B8" s="118"/>
      <c r="C8" s="118"/>
      <c r="D8" s="118"/>
      <c r="E8" s="118"/>
      <c r="F8" s="118"/>
      <c r="G8" s="20"/>
      <c r="H8" s="20"/>
      <c r="I8" s="118"/>
      <c r="J8" s="118"/>
      <c r="K8" s="118"/>
      <c r="L8" s="118"/>
      <c r="M8" s="118"/>
      <c r="N8" s="71"/>
      <c r="O8" s="113"/>
      <c r="P8" s="114"/>
      <c r="Q8" s="114"/>
      <c r="R8" s="115"/>
      <c r="S8" s="126"/>
      <c r="T8" s="127"/>
      <c r="U8" s="24"/>
      <c r="V8" s="93" t="str">
        <f t="shared" si="0"/>
        <v>Equipe 04</v>
      </c>
      <c r="W8" s="93"/>
      <c r="X8" s="93"/>
      <c r="Y8" s="93"/>
      <c r="Z8" s="94"/>
      <c r="AA8" s="84">
        <f t="shared" si="1"/>
        <v>0</v>
      </c>
      <c r="AB8" s="85" t="str">
        <f t="shared" si="2"/>
        <v>u</v>
      </c>
      <c r="AC8" s="86">
        <f t="shared" si="50"/>
        <v>1</v>
      </c>
      <c r="AD8" s="87">
        <f t="shared" si="3"/>
        <v>0</v>
      </c>
      <c r="AE8" s="88">
        <f t="shared" si="4"/>
        <v>0</v>
      </c>
      <c r="AF8" s="88">
        <f t="shared" si="5"/>
        <v>0</v>
      </c>
      <c r="AG8" s="88">
        <f t="shared" si="6"/>
        <v>0</v>
      </c>
      <c r="AH8" s="88">
        <f t="shared" si="7"/>
        <v>0</v>
      </c>
      <c r="AI8" s="88">
        <f t="shared" si="8"/>
        <v>0</v>
      </c>
      <c r="AJ8" s="88">
        <f t="shared" si="9"/>
        <v>0</v>
      </c>
      <c r="AK8" s="89">
        <f t="shared" si="10"/>
        <v>0</v>
      </c>
      <c r="AL8" s="90">
        <f t="shared" si="11"/>
        <v>0</v>
      </c>
      <c r="AM8" s="88">
        <f t="shared" si="12"/>
        <v>0</v>
      </c>
      <c r="AN8" s="91">
        <f t="shared" si="19"/>
        <v>0</v>
      </c>
      <c r="AO8" s="84">
        <f t="shared" si="13"/>
        <v>0</v>
      </c>
      <c r="AP8" s="88">
        <f t="shared" si="20"/>
        <v>0</v>
      </c>
      <c r="AQ8" s="88">
        <f t="shared" si="14"/>
        <v>0</v>
      </c>
      <c r="AR8" s="48">
        <v>4</v>
      </c>
      <c r="AS8" s="48">
        <f t="shared" si="21"/>
        <v>4</v>
      </c>
      <c r="AT8" s="155" t="str">
        <f>'J01'!AT8:AX8</f>
        <v>Equipe 04</v>
      </c>
      <c r="AU8" s="156"/>
      <c r="AV8" s="156"/>
      <c r="AW8" s="156"/>
      <c r="AX8" s="157"/>
      <c r="AY8" s="4">
        <f t="shared" si="15"/>
        <v>1</v>
      </c>
      <c r="AZ8" s="19">
        <f>'J22'!AY8-AY8</f>
        <v>0</v>
      </c>
      <c r="BA8" s="5" t="str">
        <f>IF(AY8&gt;'J22'!AY8,'J22'!$BA$20,IF(AY8='J22'!AY8,'J22'!$AZ$20,IF(AY8&lt;'J22'!AY8,'J22'!$AY$20)))</f>
        <v>u</v>
      </c>
      <c r="BB8" s="22">
        <f t="shared" si="22"/>
        <v>4</v>
      </c>
      <c r="BC8" s="19">
        <f>SUMPRODUCT(($B$5:$F$14=AT8)*($BW$5:$BW$14))+SUMPRODUCT(($I$5:$M$14=AT8)*($BX$5:$BX$14))+'J22'!BC8</f>
        <v>0</v>
      </c>
      <c r="BD8" s="19">
        <f>SUMPRODUCT(($B$5:$F$14=AT8)*($BY$5:$BY$14))+SUMPRODUCT(($I$5:$M$14=AT8)*($BZ$5:$BZ$14))+'J22'!BD8</f>
        <v>0</v>
      </c>
      <c r="BE8" s="19">
        <f>SUMPRODUCT(($B$5:$F$14=AT8)*($CA$5:$CA$14))+SUMPRODUCT(($I$5:$M$14=AT8)*($CB$5:$CB$14))+'J22'!BE8</f>
        <v>0</v>
      </c>
      <c r="BF8" s="19">
        <f>SUMPRODUCT(($B$5:$F$14=AT8)*($CC$5:$CC$14))+SUMPRODUCT(($I$5:$M$14=AT8)*($CD$5:$CD$14))+'J22'!BF8</f>
        <v>0</v>
      </c>
      <c r="BG8" s="19">
        <f>SUMPRODUCT(($B$5:$F$14=AT8)*($CE$5:$CE$14))+SUMPRODUCT(($I$5:$M$14=AT8)*($CF$5:$CF$14))+'J22'!BG8</f>
        <v>0</v>
      </c>
      <c r="BH8" s="19">
        <f>SUMPRODUCT(($B$5:$F$14=AT8)*($CG$5:$CG$14))+SUMPRODUCT(($I$5:$M$14=AT8)*($CH$5:$CH$14))+'J22'!BH8</f>
        <v>0</v>
      </c>
      <c r="BI8" s="19">
        <f>SUMPRODUCT(($B$5:$F$14=AT8)*($CI$5:$CI$14))+SUMPRODUCT(($I$5:$M$14=AT8)*($CJ$5:$CJ$14))+'J22'!BI8</f>
        <v>0</v>
      </c>
      <c r="BJ8" s="6">
        <f t="shared" si="23"/>
        <v>0</v>
      </c>
      <c r="BK8" s="19">
        <f>SUMPRODUCT(($B$5:$F$14=AT8)*($CK$5:$CK$14))+'J22'!BK8</f>
        <v>0</v>
      </c>
      <c r="BL8" s="19">
        <f>SUMPRODUCT(($B$5:$F$14=AT8)*($CL$5:$CL$14))+'J22'!BL8</f>
        <v>0</v>
      </c>
      <c r="BM8" s="19">
        <f>SUMPRODUCT(($B$5:$F$14=AT8)*($CM$5:$CM$14))+'J22'!BM8</f>
        <v>0</v>
      </c>
      <c r="BN8" s="19">
        <f>SUMPRODUCT(($I$5:$M$14=AT8)*($CN$5:$CN$14))+'J22'!BN8</f>
        <v>0</v>
      </c>
      <c r="BO8" s="19">
        <f>SUMPRODUCT(($I$5:$M$14=AT8)*($CO$5:$CO$14))+'J22'!BO8</f>
        <v>0</v>
      </c>
      <c r="BP8" s="46">
        <f>SUMPRODUCT(($I$5:$M$14=AT8)*($CP$5:$CP$14))+'J22'!BP8</f>
        <v>0</v>
      </c>
      <c r="BQ8" s="44">
        <f t="shared" si="24"/>
        <v>0</v>
      </c>
      <c r="BR8" s="64">
        <f>BQ8+0.0000011</f>
        <v>1.1000000000000001E-6</v>
      </c>
      <c r="BS8" s="44">
        <f t="shared" si="25"/>
        <v>0</v>
      </c>
      <c r="BT8" s="44">
        <f t="shared" si="26"/>
        <v>0</v>
      </c>
      <c r="BU8" s="44">
        <f t="shared" si="27"/>
        <v>0</v>
      </c>
      <c r="BV8" s="44">
        <f t="shared" si="28"/>
        <v>0</v>
      </c>
      <c r="BW8" s="44">
        <f t="shared" si="29"/>
        <v>0</v>
      </c>
      <c r="BX8" s="44">
        <f t="shared" si="30"/>
        <v>0</v>
      </c>
      <c r="BY8" s="44">
        <f t="shared" si="31"/>
        <v>0</v>
      </c>
      <c r="BZ8" s="44">
        <f t="shared" si="32"/>
        <v>0</v>
      </c>
      <c r="CA8" s="44" t="b">
        <f t="shared" si="33"/>
        <v>0</v>
      </c>
      <c r="CB8" s="44" t="b">
        <f t="shared" si="34"/>
        <v>0</v>
      </c>
      <c r="CC8" s="44" t="b">
        <f t="shared" si="35"/>
        <v>0</v>
      </c>
      <c r="CD8" s="44" t="b">
        <f t="shared" si="36"/>
        <v>0</v>
      </c>
      <c r="CE8" s="44" t="b">
        <f t="shared" si="37"/>
        <v>0</v>
      </c>
      <c r="CF8" s="44" t="b">
        <f t="shared" si="38"/>
        <v>0</v>
      </c>
      <c r="CG8" s="44">
        <f t="shared" si="39"/>
        <v>0</v>
      </c>
      <c r="CH8" s="44">
        <f t="shared" si="40"/>
        <v>0</v>
      </c>
      <c r="CI8" s="44">
        <f t="shared" si="41"/>
        <v>0</v>
      </c>
      <c r="CJ8" s="44">
        <f t="shared" si="42"/>
        <v>0</v>
      </c>
      <c r="CK8" s="44" t="b">
        <f t="shared" si="43"/>
        <v>0</v>
      </c>
      <c r="CL8" s="44" t="b">
        <f t="shared" si="44"/>
        <v>0</v>
      </c>
      <c r="CM8" s="44" t="b">
        <f t="shared" si="45"/>
        <v>0</v>
      </c>
      <c r="CN8" s="44" t="b">
        <f t="shared" si="46"/>
        <v>0</v>
      </c>
      <c r="CO8" s="44" t="b">
        <f t="shared" si="47"/>
        <v>0</v>
      </c>
      <c r="CP8" s="45" t="b">
        <f t="shared" si="48"/>
        <v>0</v>
      </c>
      <c r="CQ8" s="44" t="str">
        <f t="shared" si="16"/>
        <v>Equipe 04</v>
      </c>
      <c r="CR8" s="44">
        <f t="shared" si="17"/>
        <v>0</v>
      </c>
      <c r="CS8" s="44">
        <f t="shared" si="18"/>
        <v>1</v>
      </c>
      <c r="CT8" s="44" t="str">
        <f t="shared" si="49"/>
        <v>Equipe 04</v>
      </c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</row>
    <row r="9" spans="1:153" ht="16.5" customHeight="1" x14ac:dyDescent="0.25">
      <c r="A9" s="72"/>
      <c r="B9" s="118"/>
      <c r="C9" s="118"/>
      <c r="D9" s="118"/>
      <c r="E9" s="118"/>
      <c r="F9" s="118"/>
      <c r="G9" s="20"/>
      <c r="H9" s="20"/>
      <c r="I9" s="118"/>
      <c r="J9" s="118"/>
      <c r="K9" s="118"/>
      <c r="L9" s="118"/>
      <c r="M9" s="118"/>
      <c r="N9" s="71"/>
      <c r="O9" s="113"/>
      <c r="P9" s="114"/>
      <c r="Q9" s="114"/>
      <c r="R9" s="115"/>
      <c r="S9" s="126"/>
      <c r="T9" s="127"/>
      <c r="U9" s="24"/>
      <c r="V9" s="93" t="str">
        <f t="shared" si="0"/>
        <v>Equipe 05</v>
      </c>
      <c r="W9" s="93"/>
      <c r="X9" s="93"/>
      <c r="Y9" s="93"/>
      <c r="Z9" s="94"/>
      <c r="AA9" s="84">
        <f t="shared" si="1"/>
        <v>0</v>
      </c>
      <c r="AB9" s="85" t="str">
        <f t="shared" si="2"/>
        <v>u</v>
      </c>
      <c r="AC9" s="86">
        <f t="shared" si="50"/>
        <v>1</v>
      </c>
      <c r="AD9" s="87">
        <f t="shared" si="3"/>
        <v>0</v>
      </c>
      <c r="AE9" s="88">
        <f t="shared" si="4"/>
        <v>0</v>
      </c>
      <c r="AF9" s="88">
        <f t="shared" si="5"/>
        <v>0</v>
      </c>
      <c r="AG9" s="88">
        <f t="shared" si="6"/>
        <v>0</v>
      </c>
      <c r="AH9" s="88">
        <f t="shared" si="7"/>
        <v>0</v>
      </c>
      <c r="AI9" s="88">
        <f t="shared" si="8"/>
        <v>0</v>
      </c>
      <c r="AJ9" s="88">
        <f t="shared" si="9"/>
        <v>0</v>
      </c>
      <c r="AK9" s="89">
        <f t="shared" si="10"/>
        <v>0</v>
      </c>
      <c r="AL9" s="90">
        <f t="shared" si="11"/>
        <v>0</v>
      </c>
      <c r="AM9" s="88">
        <f t="shared" si="12"/>
        <v>0</v>
      </c>
      <c r="AN9" s="91">
        <f t="shared" si="19"/>
        <v>0</v>
      </c>
      <c r="AO9" s="84">
        <f t="shared" si="13"/>
        <v>0</v>
      </c>
      <c r="AP9" s="88">
        <f t="shared" si="20"/>
        <v>0</v>
      </c>
      <c r="AQ9" s="88">
        <f t="shared" si="14"/>
        <v>0</v>
      </c>
      <c r="AR9" s="48">
        <v>5</v>
      </c>
      <c r="AS9" s="48">
        <f t="shared" si="21"/>
        <v>5</v>
      </c>
      <c r="AT9" s="155" t="str">
        <f>'J01'!AT9:AX9</f>
        <v>Equipe 05</v>
      </c>
      <c r="AU9" s="156"/>
      <c r="AV9" s="156"/>
      <c r="AW9" s="156"/>
      <c r="AX9" s="157"/>
      <c r="AY9" s="4">
        <f t="shared" si="15"/>
        <v>1</v>
      </c>
      <c r="AZ9" s="19">
        <f>'J22'!AY9-AY9</f>
        <v>0</v>
      </c>
      <c r="BA9" s="5" t="str">
        <f>IF(AY9&gt;'J22'!AY9,'J22'!$BA$20,IF(AY9='J22'!AY9,'J22'!$AZ$20,IF(AY9&lt;'J22'!AY9,'J22'!$AY$20)))</f>
        <v>u</v>
      </c>
      <c r="BB9" s="22">
        <f t="shared" si="22"/>
        <v>5</v>
      </c>
      <c r="BC9" s="19">
        <f>SUMPRODUCT(($B$5:$F$14=AT9)*($BW$5:$BW$14))+SUMPRODUCT(($I$5:$M$14=AT9)*($BX$5:$BX$14))+'J22'!BC9</f>
        <v>0</v>
      </c>
      <c r="BD9" s="19">
        <f>SUMPRODUCT(($B$5:$F$14=AT9)*($BY$5:$BY$14))+SUMPRODUCT(($I$5:$M$14=AT9)*($BZ$5:$BZ$14))+'J22'!BD9</f>
        <v>0</v>
      </c>
      <c r="BE9" s="19">
        <f>SUMPRODUCT(($B$5:$F$14=AT9)*($CA$5:$CA$14))+SUMPRODUCT(($I$5:$M$14=AT9)*($CB$5:$CB$14))+'J22'!BE9</f>
        <v>0</v>
      </c>
      <c r="BF9" s="19">
        <f>SUMPRODUCT(($B$5:$F$14=AT9)*($CC$5:$CC$14))+SUMPRODUCT(($I$5:$M$14=AT9)*($CD$5:$CD$14))+'J22'!BF9</f>
        <v>0</v>
      </c>
      <c r="BG9" s="19">
        <f>SUMPRODUCT(($B$5:$F$14=AT9)*($CE$5:$CE$14))+SUMPRODUCT(($I$5:$M$14=AT9)*($CF$5:$CF$14))+'J22'!BG9</f>
        <v>0</v>
      </c>
      <c r="BH9" s="19">
        <f>SUMPRODUCT(($B$5:$F$14=AT9)*($CG$5:$CG$14))+SUMPRODUCT(($I$5:$M$14=AT9)*($CH$5:$CH$14))+'J22'!BH9</f>
        <v>0</v>
      </c>
      <c r="BI9" s="19">
        <f>SUMPRODUCT(($B$5:$F$14=AT9)*($CI$5:$CI$14))+SUMPRODUCT(($I$5:$M$14=AT9)*($CJ$5:$CJ$14))+'J22'!BI9</f>
        <v>0</v>
      </c>
      <c r="BJ9" s="6">
        <f t="shared" si="23"/>
        <v>0</v>
      </c>
      <c r="BK9" s="19">
        <f>SUMPRODUCT(($B$5:$F$14=AT9)*($CK$5:$CK$14))+'J22'!BK9</f>
        <v>0</v>
      </c>
      <c r="BL9" s="19">
        <f>SUMPRODUCT(($B$5:$F$14=AT9)*($CL$5:$CL$14))+'J22'!BL9</f>
        <v>0</v>
      </c>
      <c r="BM9" s="19">
        <f>SUMPRODUCT(($B$5:$F$14=AT9)*($CM$5:$CM$14))+'J22'!BM9</f>
        <v>0</v>
      </c>
      <c r="BN9" s="19">
        <f>SUMPRODUCT(($I$5:$M$14=AT9)*($CN$5:$CN$14))+'J22'!BN9</f>
        <v>0</v>
      </c>
      <c r="BO9" s="19">
        <f>SUMPRODUCT(($I$5:$M$14=AT9)*($CO$5:$CO$14))+'J22'!BO9</f>
        <v>0</v>
      </c>
      <c r="BP9" s="46">
        <f>SUMPRODUCT(($I$5:$M$14=AT9)*($CP$5:$CP$14))+'J22'!BP9</f>
        <v>0</v>
      </c>
      <c r="BQ9" s="44">
        <f t="shared" si="24"/>
        <v>0</v>
      </c>
      <c r="BR9" s="64">
        <f>BQ9+0.000001</f>
        <v>9.9999999999999995E-7</v>
      </c>
      <c r="BS9" s="44">
        <f t="shared" si="25"/>
        <v>0</v>
      </c>
      <c r="BT9" s="44">
        <f t="shared" si="26"/>
        <v>0</v>
      </c>
      <c r="BU9" s="44">
        <f t="shared" si="27"/>
        <v>0</v>
      </c>
      <c r="BV9" s="44">
        <f t="shared" si="28"/>
        <v>0</v>
      </c>
      <c r="BW9" s="44">
        <f t="shared" si="29"/>
        <v>0</v>
      </c>
      <c r="BX9" s="44">
        <f t="shared" si="30"/>
        <v>0</v>
      </c>
      <c r="BY9" s="44">
        <f t="shared" si="31"/>
        <v>0</v>
      </c>
      <c r="BZ9" s="44">
        <f t="shared" si="32"/>
        <v>0</v>
      </c>
      <c r="CA9" s="44" t="b">
        <f t="shared" si="33"/>
        <v>0</v>
      </c>
      <c r="CB9" s="44" t="b">
        <f t="shared" si="34"/>
        <v>0</v>
      </c>
      <c r="CC9" s="44" t="b">
        <f t="shared" si="35"/>
        <v>0</v>
      </c>
      <c r="CD9" s="44" t="b">
        <f t="shared" si="36"/>
        <v>0</v>
      </c>
      <c r="CE9" s="44" t="b">
        <f t="shared" si="37"/>
        <v>0</v>
      </c>
      <c r="CF9" s="44" t="b">
        <f t="shared" si="38"/>
        <v>0</v>
      </c>
      <c r="CG9" s="44">
        <f t="shared" si="39"/>
        <v>0</v>
      </c>
      <c r="CH9" s="44">
        <f t="shared" si="40"/>
        <v>0</v>
      </c>
      <c r="CI9" s="44">
        <f t="shared" si="41"/>
        <v>0</v>
      </c>
      <c r="CJ9" s="44">
        <f t="shared" si="42"/>
        <v>0</v>
      </c>
      <c r="CK9" s="44" t="b">
        <f t="shared" si="43"/>
        <v>0</v>
      </c>
      <c r="CL9" s="44" t="b">
        <f t="shared" si="44"/>
        <v>0</v>
      </c>
      <c r="CM9" s="44" t="b">
        <f t="shared" si="45"/>
        <v>0</v>
      </c>
      <c r="CN9" s="44" t="b">
        <f t="shared" si="46"/>
        <v>0</v>
      </c>
      <c r="CO9" s="44" t="b">
        <f t="shared" si="47"/>
        <v>0</v>
      </c>
      <c r="CP9" s="45" t="b">
        <f t="shared" si="48"/>
        <v>0</v>
      </c>
      <c r="CQ9" s="44" t="str">
        <f t="shared" si="16"/>
        <v>Equipe 05</v>
      </c>
      <c r="CR9" s="44">
        <f t="shared" si="17"/>
        <v>0</v>
      </c>
      <c r="CS9" s="44">
        <f t="shared" si="18"/>
        <v>1</v>
      </c>
      <c r="CT9" s="44" t="str">
        <f t="shared" si="49"/>
        <v>Equipe 05</v>
      </c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</row>
    <row r="10" spans="1:153" ht="16.5" customHeight="1" x14ac:dyDescent="0.25">
      <c r="A10" s="72"/>
      <c r="B10" s="118"/>
      <c r="C10" s="118"/>
      <c r="D10" s="118"/>
      <c r="E10" s="118"/>
      <c r="F10" s="118"/>
      <c r="G10" s="20"/>
      <c r="H10" s="20"/>
      <c r="I10" s="118"/>
      <c r="J10" s="118"/>
      <c r="K10" s="118"/>
      <c r="L10" s="118"/>
      <c r="M10" s="118"/>
      <c r="N10" s="71"/>
      <c r="O10" s="113"/>
      <c r="P10" s="114"/>
      <c r="Q10" s="114"/>
      <c r="R10" s="115"/>
      <c r="S10" s="126"/>
      <c r="T10" s="127"/>
      <c r="U10" s="24"/>
      <c r="V10" s="93" t="str">
        <f t="shared" si="0"/>
        <v>Equipe 06</v>
      </c>
      <c r="W10" s="93"/>
      <c r="X10" s="93"/>
      <c r="Y10" s="93"/>
      <c r="Z10" s="94"/>
      <c r="AA10" s="84">
        <f t="shared" si="1"/>
        <v>0</v>
      </c>
      <c r="AB10" s="85" t="str">
        <f t="shared" si="2"/>
        <v>u</v>
      </c>
      <c r="AC10" s="86">
        <f t="shared" si="50"/>
        <v>1</v>
      </c>
      <c r="AD10" s="87">
        <f t="shared" si="3"/>
        <v>0</v>
      </c>
      <c r="AE10" s="88">
        <f t="shared" si="4"/>
        <v>0</v>
      </c>
      <c r="AF10" s="88">
        <f t="shared" si="5"/>
        <v>0</v>
      </c>
      <c r="AG10" s="88">
        <f t="shared" si="6"/>
        <v>0</v>
      </c>
      <c r="AH10" s="88">
        <f t="shared" si="7"/>
        <v>0</v>
      </c>
      <c r="AI10" s="88">
        <f t="shared" si="8"/>
        <v>0</v>
      </c>
      <c r="AJ10" s="88">
        <f t="shared" si="9"/>
        <v>0</v>
      </c>
      <c r="AK10" s="89">
        <f t="shared" si="10"/>
        <v>0</v>
      </c>
      <c r="AL10" s="90">
        <f t="shared" si="11"/>
        <v>0</v>
      </c>
      <c r="AM10" s="88">
        <f t="shared" si="12"/>
        <v>0</v>
      </c>
      <c r="AN10" s="91">
        <f t="shared" si="19"/>
        <v>0</v>
      </c>
      <c r="AO10" s="84">
        <f t="shared" si="13"/>
        <v>0</v>
      </c>
      <c r="AP10" s="88">
        <f t="shared" si="20"/>
        <v>0</v>
      </c>
      <c r="AQ10" s="88">
        <f t="shared" si="14"/>
        <v>0</v>
      </c>
      <c r="AR10" s="48">
        <v>6</v>
      </c>
      <c r="AS10" s="48">
        <f t="shared" si="21"/>
        <v>6</v>
      </c>
      <c r="AT10" s="155" t="str">
        <f>'J01'!AT10:AX10</f>
        <v>Equipe 06</v>
      </c>
      <c r="AU10" s="156"/>
      <c r="AV10" s="156"/>
      <c r="AW10" s="156"/>
      <c r="AX10" s="157"/>
      <c r="AY10" s="4">
        <f t="shared" si="15"/>
        <v>1</v>
      </c>
      <c r="AZ10" s="19">
        <f>'J22'!AY10-AY10</f>
        <v>0</v>
      </c>
      <c r="BA10" s="5" t="str">
        <f>IF(AY10&gt;'J22'!AY10,'J22'!$BA$20,IF(AY10='J22'!AY10,'J22'!$AZ$20,IF(AY10&lt;'J22'!AY10,'J22'!$AY$20)))</f>
        <v>u</v>
      </c>
      <c r="BB10" s="22">
        <f t="shared" si="22"/>
        <v>6</v>
      </c>
      <c r="BC10" s="19">
        <f>SUMPRODUCT(($B$5:$F$14=AT10)*($BW$5:$BW$14))+SUMPRODUCT(($I$5:$M$14=AT10)*($BX$5:$BX$14))+'J22'!BC10</f>
        <v>0</v>
      </c>
      <c r="BD10" s="19">
        <f>SUMPRODUCT(($B$5:$F$14=AT10)*($BY$5:$BY$14))+SUMPRODUCT(($I$5:$M$14=AT10)*($BZ$5:$BZ$14))+'J22'!BD10</f>
        <v>0</v>
      </c>
      <c r="BE10" s="19">
        <f>SUMPRODUCT(($B$5:$F$14=AT10)*($CA$5:$CA$14))+SUMPRODUCT(($I$5:$M$14=AT10)*($CB$5:$CB$14))+'J22'!BE10</f>
        <v>0</v>
      </c>
      <c r="BF10" s="19">
        <f>SUMPRODUCT(($B$5:$F$14=AT10)*($CC$5:$CC$14))+SUMPRODUCT(($I$5:$M$14=AT10)*($CD$5:$CD$14))+'J22'!BF10</f>
        <v>0</v>
      </c>
      <c r="BG10" s="19">
        <f>SUMPRODUCT(($B$5:$F$14=AT10)*($CE$5:$CE$14))+SUMPRODUCT(($I$5:$M$14=AT10)*($CF$5:$CF$14))+'J22'!BG10</f>
        <v>0</v>
      </c>
      <c r="BH10" s="19">
        <f>SUMPRODUCT(($B$5:$F$14=AT10)*($CG$5:$CG$14))+SUMPRODUCT(($I$5:$M$14=AT10)*($CH$5:$CH$14))+'J22'!BH10</f>
        <v>0</v>
      </c>
      <c r="BI10" s="19">
        <f>SUMPRODUCT(($B$5:$F$14=AT10)*($CI$5:$CI$14))+SUMPRODUCT(($I$5:$M$14=AT10)*($CJ$5:$CJ$14))+'J22'!BI10</f>
        <v>0</v>
      </c>
      <c r="BJ10" s="6">
        <f t="shared" si="23"/>
        <v>0</v>
      </c>
      <c r="BK10" s="19">
        <f>SUMPRODUCT(($B$5:$F$14=AT10)*($CK$5:$CK$14))+'J22'!BK10</f>
        <v>0</v>
      </c>
      <c r="BL10" s="19">
        <f>SUMPRODUCT(($B$5:$F$14=AT10)*($CL$5:$CL$14))+'J22'!BL10</f>
        <v>0</v>
      </c>
      <c r="BM10" s="19">
        <f>SUMPRODUCT(($B$5:$F$14=AT10)*($CM$5:$CM$14))+'J22'!BM10</f>
        <v>0</v>
      </c>
      <c r="BN10" s="19">
        <f>SUMPRODUCT(($I$5:$M$14=AT10)*($CN$5:$CN$14))+'J22'!BN10</f>
        <v>0</v>
      </c>
      <c r="BO10" s="19">
        <f>SUMPRODUCT(($I$5:$M$14=AT10)*($CO$5:$CO$14))+'J22'!BO10</f>
        <v>0</v>
      </c>
      <c r="BP10" s="46">
        <f>SUMPRODUCT(($I$5:$M$14=AT10)*($CP$5:$CP$14))+'J22'!BP10</f>
        <v>0</v>
      </c>
      <c r="BQ10" s="44">
        <f t="shared" si="24"/>
        <v>0</v>
      </c>
      <c r="BR10" s="64">
        <f>BQ10+0.0000009</f>
        <v>8.9999999999999996E-7</v>
      </c>
      <c r="BS10" s="44">
        <f t="shared" si="25"/>
        <v>0</v>
      </c>
      <c r="BT10" s="44">
        <f t="shared" si="26"/>
        <v>0</v>
      </c>
      <c r="BU10" s="44">
        <f t="shared" si="27"/>
        <v>0</v>
      </c>
      <c r="BV10" s="44">
        <f t="shared" si="28"/>
        <v>0</v>
      </c>
      <c r="BW10" s="44">
        <f t="shared" si="29"/>
        <v>0</v>
      </c>
      <c r="BX10" s="44">
        <f t="shared" si="30"/>
        <v>0</v>
      </c>
      <c r="BY10" s="44">
        <f t="shared" si="31"/>
        <v>0</v>
      </c>
      <c r="BZ10" s="44">
        <f t="shared" si="32"/>
        <v>0</v>
      </c>
      <c r="CA10" s="44" t="b">
        <f t="shared" si="33"/>
        <v>0</v>
      </c>
      <c r="CB10" s="44" t="b">
        <f t="shared" si="34"/>
        <v>0</v>
      </c>
      <c r="CC10" s="44" t="b">
        <f t="shared" si="35"/>
        <v>0</v>
      </c>
      <c r="CD10" s="44" t="b">
        <f t="shared" si="36"/>
        <v>0</v>
      </c>
      <c r="CE10" s="44" t="b">
        <f t="shared" si="37"/>
        <v>0</v>
      </c>
      <c r="CF10" s="44" t="b">
        <f t="shared" si="38"/>
        <v>0</v>
      </c>
      <c r="CG10" s="44">
        <f t="shared" si="39"/>
        <v>0</v>
      </c>
      <c r="CH10" s="44">
        <f t="shared" si="40"/>
        <v>0</v>
      </c>
      <c r="CI10" s="44">
        <f t="shared" si="41"/>
        <v>0</v>
      </c>
      <c r="CJ10" s="44">
        <f t="shared" si="42"/>
        <v>0</v>
      </c>
      <c r="CK10" s="44" t="b">
        <f t="shared" si="43"/>
        <v>0</v>
      </c>
      <c r="CL10" s="44" t="b">
        <f t="shared" si="44"/>
        <v>0</v>
      </c>
      <c r="CM10" s="44" t="b">
        <f t="shared" si="45"/>
        <v>0</v>
      </c>
      <c r="CN10" s="44" t="b">
        <f t="shared" si="46"/>
        <v>0</v>
      </c>
      <c r="CO10" s="44" t="b">
        <f t="shared" si="47"/>
        <v>0</v>
      </c>
      <c r="CP10" s="45" t="b">
        <f t="shared" si="48"/>
        <v>0</v>
      </c>
      <c r="CQ10" s="44" t="str">
        <f t="shared" si="16"/>
        <v>Equipe 06</v>
      </c>
      <c r="CR10" s="44">
        <f t="shared" si="17"/>
        <v>0</v>
      </c>
      <c r="CS10" s="44">
        <f t="shared" si="18"/>
        <v>1</v>
      </c>
      <c r="CT10" s="44" t="str">
        <f t="shared" si="49"/>
        <v>Equipe 06</v>
      </c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</row>
    <row r="11" spans="1:153" ht="16.5" customHeight="1" thickBot="1" x14ac:dyDescent="0.3">
      <c r="A11" s="73"/>
      <c r="B11" s="123"/>
      <c r="C11" s="123"/>
      <c r="D11" s="123"/>
      <c r="E11" s="123"/>
      <c r="F11" s="123"/>
      <c r="G11" s="74"/>
      <c r="H11" s="74"/>
      <c r="I11" s="123"/>
      <c r="J11" s="123"/>
      <c r="K11" s="123"/>
      <c r="L11" s="123"/>
      <c r="M11" s="123"/>
      <c r="N11" s="75"/>
      <c r="O11" s="148"/>
      <c r="P11" s="149"/>
      <c r="Q11" s="149"/>
      <c r="R11" s="150"/>
      <c r="S11" s="124"/>
      <c r="T11" s="125"/>
      <c r="U11" s="24"/>
      <c r="V11" s="93" t="str">
        <f t="shared" si="0"/>
        <v>Equipe 07</v>
      </c>
      <c r="W11" s="93"/>
      <c r="X11" s="93"/>
      <c r="Y11" s="93"/>
      <c r="Z11" s="94"/>
      <c r="AA11" s="84">
        <f t="shared" si="1"/>
        <v>0</v>
      </c>
      <c r="AB11" s="85" t="str">
        <f t="shared" si="2"/>
        <v>u</v>
      </c>
      <c r="AC11" s="86">
        <f t="shared" si="50"/>
        <v>1</v>
      </c>
      <c r="AD11" s="87">
        <f t="shared" si="3"/>
        <v>0</v>
      </c>
      <c r="AE11" s="88">
        <f t="shared" si="4"/>
        <v>0</v>
      </c>
      <c r="AF11" s="88">
        <f t="shared" si="5"/>
        <v>0</v>
      </c>
      <c r="AG11" s="88">
        <f t="shared" si="6"/>
        <v>0</v>
      </c>
      <c r="AH11" s="88">
        <f t="shared" si="7"/>
        <v>0</v>
      </c>
      <c r="AI11" s="88">
        <f t="shared" si="8"/>
        <v>0</v>
      </c>
      <c r="AJ11" s="88">
        <f t="shared" si="9"/>
        <v>0</v>
      </c>
      <c r="AK11" s="89">
        <f t="shared" si="10"/>
        <v>0</v>
      </c>
      <c r="AL11" s="90">
        <f t="shared" si="11"/>
        <v>0</v>
      </c>
      <c r="AM11" s="88">
        <f t="shared" si="12"/>
        <v>0</v>
      </c>
      <c r="AN11" s="91">
        <f t="shared" si="19"/>
        <v>0</v>
      </c>
      <c r="AO11" s="84">
        <f t="shared" si="13"/>
        <v>0</v>
      </c>
      <c r="AP11" s="88">
        <f t="shared" si="20"/>
        <v>0</v>
      </c>
      <c r="AQ11" s="88">
        <f t="shared" si="14"/>
        <v>0</v>
      </c>
      <c r="AR11" s="48">
        <v>7</v>
      </c>
      <c r="AS11" s="48">
        <f t="shared" si="21"/>
        <v>7</v>
      </c>
      <c r="AT11" s="155" t="str">
        <f>'J01'!AT11:AX11</f>
        <v>Equipe 07</v>
      </c>
      <c r="AU11" s="156"/>
      <c r="AV11" s="156"/>
      <c r="AW11" s="156"/>
      <c r="AX11" s="157"/>
      <c r="AY11" s="4">
        <f t="shared" si="15"/>
        <v>1</v>
      </c>
      <c r="AZ11" s="19">
        <f>'J22'!AY11-AY11</f>
        <v>0</v>
      </c>
      <c r="BA11" s="5" t="str">
        <f>IF(AY11&gt;'J22'!AY11,'J22'!$BA$20,IF(AY11='J22'!AY11,'J22'!$AZ$20,IF(AY11&lt;'J22'!AY11,'J22'!$AY$20)))</f>
        <v>u</v>
      </c>
      <c r="BB11" s="22">
        <f t="shared" si="22"/>
        <v>7</v>
      </c>
      <c r="BC11" s="19">
        <f>SUMPRODUCT(($B$5:$F$14=AT11)*($BW$5:$BW$14))+SUMPRODUCT(($I$5:$M$14=AT11)*($BX$5:$BX$14))+'J22'!BC11</f>
        <v>0</v>
      </c>
      <c r="BD11" s="19">
        <f>SUMPRODUCT(($B$5:$F$14=AT11)*($BY$5:$BY$14))+SUMPRODUCT(($I$5:$M$14=AT11)*($BZ$5:$BZ$14))+'J22'!BD11</f>
        <v>0</v>
      </c>
      <c r="BE11" s="19">
        <f>SUMPRODUCT(($B$5:$F$14=AT11)*($CA$5:$CA$14))+SUMPRODUCT(($I$5:$M$14=AT11)*($CB$5:$CB$14))+'J22'!BE11</f>
        <v>0</v>
      </c>
      <c r="BF11" s="19">
        <f>SUMPRODUCT(($B$5:$F$14=AT11)*($CC$5:$CC$14))+SUMPRODUCT(($I$5:$M$14=AT11)*($CD$5:$CD$14))+'J22'!BF11</f>
        <v>0</v>
      </c>
      <c r="BG11" s="19">
        <f>SUMPRODUCT(($B$5:$F$14=AT11)*($CE$5:$CE$14))+SUMPRODUCT(($I$5:$M$14=AT11)*($CF$5:$CF$14))+'J22'!BG11</f>
        <v>0</v>
      </c>
      <c r="BH11" s="19">
        <f>SUMPRODUCT(($B$5:$F$14=AT11)*($CG$5:$CG$14))+SUMPRODUCT(($I$5:$M$14=AT11)*($CH$5:$CH$14))+'J22'!BH11</f>
        <v>0</v>
      </c>
      <c r="BI11" s="19">
        <f>SUMPRODUCT(($B$5:$F$14=AT11)*($CI$5:$CI$14))+SUMPRODUCT(($I$5:$M$14=AT11)*($CJ$5:$CJ$14))+'J22'!BI11</f>
        <v>0</v>
      </c>
      <c r="BJ11" s="6">
        <f t="shared" si="23"/>
        <v>0</v>
      </c>
      <c r="BK11" s="19">
        <f>SUMPRODUCT(($B$5:$F$14=AT11)*($CK$5:$CK$14))+'J22'!BK11</f>
        <v>0</v>
      </c>
      <c r="BL11" s="19">
        <f>SUMPRODUCT(($B$5:$F$14=AT11)*($CL$5:$CL$14))+'J22'!BL11</f>
        <v>0</v>
      </c>
      <c r="BM11" s="19">
        <f>SUMPRODUCT(($B$5:$F$14=AT11)*($CM$5:$CM$14))+'J22'!BM11</f>
        <v>0</v>
      </c>
      <c r="BN11" s="19">
        <f>SUMPRODUCT(($I$5:$M$14=AT11)*($CN$5:$CN$14))+'J22'!BN11</f>
        <v>0</v>
      </c>
      <c r="BO11" s="19">
        <f>SUMPRODUCT(($I$5:$M$14=AT11)*($CO$5:$CO$14))+'J22'!BO11</f>
        <v>0</v>
      </c>
      <c r="BP11" s="46">
        <f>SUMPRODUCT(($I$5:$M$14=AT11)*($CP$5:$CP$14))+'J22'!BP11</f>
        <v>0</v>
      </c>
      <c r="BQ11" s="44">
        <f t="shared" si="24"/>
        <v>0</v>
      </c>
      <c r="BR11" s="64">
        <f>BQ11+0.0000008</f>
        <v>7.9999999999999996E-7</v>
      </c>
      <c r="BS11" s="44">
        <f t="shared" si="25"/>
        <v>0</v>
      </c>
      <c r="BT11" s="44">
        <f t="shared" si="26"/>
        <v>0</v>
      </c>
      <c r="BU11" s="44">
        <f t="shared" si="27"/>
        <v>0</v>
      </c>
      <c r="BV11" s="44">
        <f t="shared" si="28"/>
        <v>0</v>
      </c>
      <c r="BW11" s="44">
        <f t="shared" si="29"/>
        <v>0</v>
      </c>
      <c r="BX11" s="44">
        <f t="shared" si="30"/>
        <v>0</v>
      </c>
      <c r="BY11" s="44">
        <f t="shared" si="31"/>
        <v>0</v>
      </c>
      <c r="BZ11" s="44">
        <f t="shared" si="32"/>
        <v>0</v>
      </c>
      <c r="CA11" s="44" t="b">
        <f t="shared" si="33"/>
        <v>0</v>
      </c>
      <c r="CB11" s="44" t="b">
        <f t="shared" si="34"/>
        <v>0</v>
      </c>
      <c r="CC11" s="44" t="b">
        <f t="shared" si="35"/>
        <v>0</v>
      </c>
      <c r="CD11" s="44" t="b">
        <f t="shared" si="36"/>
        <v>0</v>
      </c>
      <c r="CE11" s="44" t="b">
        <f t="shared" si="37"/>
        <v>0</v>
      </c>
      <c r="CF11" s="44" t="b">
        <f t="shared" si="38"/>
        <v>0</v>
      </c>
      <c r="CG11" s="44">
        <f t="shared" si="39"/>
        <v>0</v>
      </c>
      <c r="CH11" s="44">
        <f t="shared" si="40"/>
        <v>0</v>
      </c>
      <c r="CI11" s="44">
        <f t="shared" si="41"/>
        <v>0</v>
      </c>
      <c r="CJ11" s="44">
        <f t="shared" si="42"/>
        <v>0</v>
      </c>
      <c r="CK11" s="44" t="b">
        <f t="shared" si="43"/>
        <v>0</v>
      </c>
      <c r="CL11" s="44" t="b">
        <f t="shared" si="44"/>
        <v>0</v>
      </c>
      <c r="CM11" s="44" t="b">
        <f t="shared" si="45"/>
        <v>0</v>
      </c>
      <c r="CN11" s="44" t="b">
        <f t="shared" si="46"/>
        <v>0</v>
      </c>
      <c r="CO11" s="44" t="b">
        <f t="shared" si="47"/>
        <v>0</v>
      </c>
      <c r="CP11" s="45" t="b">
        <f t="shared" si="48"/>
        <v>0</v>
      </c>
      <c r="CQ11" s="44" t="str">
        <f t="shared" si="16"/>
        <v>Equipe 07</v>
      </c>
      <c r="CR11" s="44">
        <f t="shared" si="17"/>
        <v>0</v>
      </c>
      <c r="CS11" s="44">
        <f t="shared" si="18"/>
        <v>1</v>
      </c>
      <c r="CT11" s="44" t="str">
        <f t="shared" si="49"/>
        <v>Equipe 07</v>
      </c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</row>
    <row r="12" spans="1:153" ht="16.5" customHeight="1" thickTop="1" x14ac:dyDescent="0.25">
      <c r="A12" s="38"/>
      <c r="B12" s="101"/>
      <c r="C12" s="101"/>
      <c r="D12" s="101"/>
      <c r="E12" s="101"/>
      <c r="F12" s="101"/>
      <c r="G12" s="39"/>
      <c r="H12" s="39"/>
      <c r="I12" s="101"/>
      <c r="J12" s="101"/>
      <c r="K12" s="101"/>
      <c r="L12" s="101"/>
      <c r="M12" s="101"/>
      <c r="N12" s="38"/>
      <c r="O12" s="24"/>
      <c r="P12" s="24"/>
      <c r="Q12" s="24"/>
      <c r="R12" s="24"/>
      <c r="S12" s="24"/>
      <c r="T12" s="24"/>
      <c r="U12" s="24"/>
      <c r="V12" s="93" t="str">
        <f t="shared" si="0"/>
        <v>Equipe 08</v>
      </c>
      <c r="W12" s="93"/>
      <c r="X12" s="93"/>
      <c r="Y12" s="93"/>
      <c r="Z12" s="94"/>
      <c r="AA12" s="84">
        <f t="shared" si="1"/>
        <v>0</v>
      </c>
      <c r="AB12" s="85" t="str">
        <f t="shared" si="2"/>
        <v>u</v>
      </c>
      <c r="AC12" s="86">
        <f t="shared" si="50"/>
        <v>1</v>
      </c>
      <c r="AD12" s="87">
        <f t="shared" si="3"/>
        <v>0</v>
      </c>
      <c r="AE12" s="88">
        <f t="shared" si="4"/>
        <v>0</v>
      </c>
      <c r="AF12" s="88">
        <f t="shared" si="5"/>
        <v>0</v>
      </c>
      <c r="AG12" s="88">
        <f t="shared" si="6"/>
        <v>0</v>
      </c>
      <c r="AH12" s="88">
        <f t="shared" si="7"/>
        <v>0</v>
      </c>
      <c r="AI12" s="88">
        <f t="shared" si="8"/>
        <v>0</v>
      </c>
      <c r="AJ12" s="88">
        <f t="shared" si="9"/>
        <v>0</v>
      </c>
      <c r="AK12" s="89">
        <f t="shared" si="10"/>
        <v>0</v>
      </c>
      <c r="AL12" s="90">
        <f t="shared" si="11"/>
        <v>0</v>
      </c>
      <c r="AM12" s="88">
        <f t="shared" si="12"/>
        <v>0</v>
      </c>
      <c r="AN12" s="91">
        <f t="shared" si="19"/>
        <v>0</v>
      </c>
      <c r="AO12" s="84">
        <f t="shared" si="13"/>
        <v>0</v>
      </c>
      <c r="AP12" s="88">
        <f t="shared" si="20"/>
        <v>0</v>
      </c>
      <c r="AQ12" s="88">
        <f t="shared" si="14"/>
        <v>0</v>
      </c>
      <c r="AR12" s="48">
        <v>8</v>
      </c>
      <c r="AS12" s="48">
        <f t="shared" si="21"/>
        <v>8</v>
      </c>
      <c r="AT12" s="155" t="str">
        <f>'J01'!AT12:AX12</f>
        <v>Equipe 08</v>
      </c>
      <c r="AU12" s="156"/>
      <c r="AV12" s="156"/>
      <c r="AW12" s="156"/>
      <c r="AX12" s="157"/>
      <c r="AY12" s="4">
        <f t="shared" si="15"/>
        <v>1</v>
      </c>
      <c r="AZ12" s="19">
        <f>'J22'!AY12-AY12</f>
        <v>0</v>
      </c>
      <c r="BA12" s="5" t="str">
        <f>IF(AY12&gt;'J22'!AY12,'J22'!$BA$20,IF(AY12='J22'!AY12,'J22'!$AZ$20,IF(AY12&lt;'J22'!AY12,'J22'!$AY$20)))</f>
        <v>u</v>
      </c>
      <c r="BB12" s="22">
        <f t="shared" si="22"/>
        <v>8</v>
      </c>
      <c r="BC12" s="19">
        <f>SUMPRODUCT(($B$5:$F$14=AT12)*($BW$5:$BW$14))+SUMPRODUCT(($I$5:$M$14=AT12)*($BX$5:$BX$14))+'J22'!BC12</f>
        <v>0</v>
      </c>
      <c r="BD12" s="19">
        <f>SUMPRODUCT(($B$5:$F$14=AT12)*($BY$5:$BY$14))+SUMPRODUCT(($I$5:$M$14=AT12)*($BZ$5:$BZ$14))+'J22'!BD12</f>
        <v>0</v>
      </c>
      <c r="BE12" s="19">
        <f>SUMPRODUCT(($B$5:$F$14=AT12)*($CA$5:$CA$14))+SUMPRODUCT(($I$5:$M$14=AT12)*($CB$5:$CB$14))+'J22'!BE12</f>
        <v>0</v>
      </c>
      <c r="BF12" s="19">
        <f>SUMPRODUCT(($B$5:$F$14=AT12)*($CC$5:$CC$14))+SUMPRODUCT(($I$5:$M$14=AT12)*($CD$5:$CD$14))+'J22'!BF12</f>
        <v>0</v>
      </c>
      <c r="BG12" s="19">
        <f>SUMPRODUCT(($B$5:$F$14=AT12)*($CE$5:$CE$14))+SUMPRODUCT(($I$5:$M$14=AT12)*($CF$5:$CF$14))+'J22'!BG12</f>
        <v>0</v>
      </c>
      <c r="BH12" s="19">
        <f>SUMPRODUCT(($B$5:$F$14=AT12)*($CG$5:$CG$14))+SUMPRODUCT(($I$5:$M$14=AT12)*($CH$5:$CH$14))+'J22'!BH12</f>
        <v>0</v>
      </c>
      <c r="BI12" s="19">
        <f>SUMPRODUCT(($B$5:$F$14=AT12)*($CI$5:$CI$14))+SUMPRODUCT(($I$5:$M$14=AT12)*($CJ$5:$CJ$14))+'J22'!BI12</f>
        <v>0</v>
      </c>
      <c r="BJ12" s="6">
        <f t="shared" si="23"/>
        <v>0</v>
      </c>
      <c r="BK12" s="19">
        <f>SUMPRODUCT(($B$5:$F$14=AT12)*($CK$5:$CK$14))+'J22'!BK12</f>
        <v>0</v>
      </c>
      <c r="BL12" s="19">
        <f>SUMPRODUCT(($B$5:$F$14=AT12)*($CL$5:$CL$14))+'J22'!BL12</f>
        <v>0</v>
      </c>
      <c r="BM12" s="19">
        <f>SUMPRODUCT(($B$5:$F$14=AT12)*($CM$5:$CM$14))+'J22'!BM12</f>
        <v>0</v>
      </c>
      <c r="BN12" s="19">
        <f>SUMPRODUCT(($I$5:$M$14=AT12)*($CN$5:$CN$14))+'J22'!BN12</f>
        <v>0</v>
      </c>
      <c r="BO12" s="19">
        <f>SUMPRODUCT(($I$5:$M$14=AT12)*($CO$5:$CO$14))+'J22'!BO12</f>
        <v>0</v>
      </c>
      <c r="BP12" s="46">
        <f>SUMPRODUCT(($I$5:$M$14=AT12)*($CP$5:$CP$14))+'J22'!BP12</f>
        <v>0</v>
      </c>
      <c r="BQ12" s="44">
        <f t="shared" si="24"/>
        <v>0</v>
      </c>
      <c r="BR12" s="64">
        <f>BQ12+0.0000007</f>
        <v>6.9999999999999997E-7</v>
      </c>
      <c r="BS12" s="44">
        <f t="shared" si="25"/>
        <v>0</v>
      </c>
      <c r="BT12" s="44">
        <f t="shared" si="26"/>
        <v>0</v>
      </c>
      <c r="BU12" s="44">
        <f t="shared" si="27"/>
        <v>0</v>
      </c>
      <c r="BV12" s="44">
        <f t="shared" si="28"/>
        <v>0</v>
      </c>
      <c r="BW12" s="44">
        <f t="shared" si="29"/>
        <v>0</v>
      </c>
      <c r="BX12" s="44">
        <f t="shared" si="30"/>
        <v>0</v>
      </c>
      <c r="BY12" s="44">
        <f t="shared" si="31"/>
        <v>0</v>
      </c>
      <c r="BZ12" s="44">
        <f t="shared" si="32"/>
        <v>0</v>
      </c>
      <c r="CA12" s="44" t="b">
        <f t="shared" si="33"/>
        <v>0</v>
      </c>
      <c r="CB12" s="44" t="b">
        <f t="shared" si="34"/>
        <v>0</v>
      </c>
      <c r="CC12" s="44" t="b">
        <f t="shared" si="35"/>
        <v>0</v>
      </c>
      <c r="CD12" s="44" t="b">
        <f t="shared" si="36"/>
        <v>0</v>
      </c>
      <c r="CE12" s="44" t="b">
        <f t="shared" si="37"/>
        <v>0</v>
      </c>
      <c r="CF12" s="44" t="b">
        <f t="shared" si="38"/>
        <v>0</v>
      </c>
      <c r="CG12" s="44">
        <f t="shared" si="39"/>
        <v>0</v>
      </c>
      <c r="CH12" s="44">
        <f t="shared" si="40"/>
        <v>0</v>
      </c>
      <c r="CI12" s="44">
        <f t="shared" si="41"/>
        <v>0</v>
      </c>
      <c r="CJ12" s="44">
        <f t="shared" si="42"/>
        <v>0</v>
      </c>
      <c r="CK12" s="44" t="b">
        <f t="shared" si="43"/>
        <v>0</v>
      </c>
      <c r="CL12" s="44" t="b">
        <f t="shared" si="44"/>
        <v>0</v>
      </c>
      <c r="CM12" s="44" t="b">
        <f t="shared" si="45"/>
        <v>0</v>
      </c>
      <c r="CN12" s="44" t="b">
        <f t="shared" si="46"/>
        <v>0</v>
      </c>
      <c r="CO12" s="44" t="b">
        <f t="shared" si="47"/>
        <v>0</v>
      </c>
      <c r="CP12" s="45" t="b">
        <f t="shared" si="48"/>
        <v>0</v>
      </c>
      <c r="CQ12" s="44" t="str">
        <f t="shared" si="16"/>
        <v>Equipe 08</v>
      </c>
      <c r="CR12" s="44">
        <f t="shared" si="17"/>
        <v>0</v>
      </c>
      <c r="CS12" s="44">
        <f t="shared" si="18"/>
        <v>1</v>
      </c>
      <c r="CT12" s="44" t="str">
        <f t="shared" si="49"/>
        <v>Equipe 08</v>
      </c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48"/>
      <c r="EW12" s="48"/>
    </row>
    <row r="13" spans="1:153" ht="16.5" customHeight="1" x14ac:dyDescent="0.25">
      <c r="A13" s="38"/>
      <c r="B13" s="101"/>
      <c r="C13" s="101"/>
      <c r="D13" s="101"/>
      <c r="E13" s="101"/>
      <c r="F13" s="101"/>
      <c r="G13" s="39"/>
      <c r="H13" s="39"/>
      <c r="I13" s="101"/>
      <c r="J13" s="101"/>
      <c r="K13" s="101"/>
      <c r="L13" s="101"/>
      <c r="M13" s="101"/>
      <c r="N13" s="38"/>
      <c r="O13" s="24"/>
      <c r="P13" s="24"/>
      <c r="Q13" s="24"/>
      <c r="R13" s="24"/>
      <c r="S13" s="24"/>
      <c r="T13" s="24"/>
      <c r="U13" s="24"/>
      <c r="V13" s="93" t="str">
        <f t="shared" si="0"/>
        <v>Equipe 09</v>
      </c>
      <c r="W13" s="93"/>
      <c r="X13" s="93"/>
      <c r="Y13" s="93"/>
      <c r="Z13" s="94"/>
      <c r="AA13" s="84">
        <f t="shared" si="1"/>
        <v>0</v>
      </c>
      <c r="AB13" s="85" t="str">
        <f t="shared" si="2"/>
        <v>u</v>
      </c>
      <c r="AC13" s="86">
        <f t="shared" si="50"/>
        <v>1</v>
      </c>
      <c r="AD13" s="87">
        <f t="shared" si="3"/>
        <v>0</v>
      </c>
      <c r="AE13" s="88">
        <f t="shared" si="4"/>
        <v>0</v>
      </c>
      <c r="AF13" s="88">
        <f t="shared" si="5"/>
        <v>0</v>
      </c>
      <c r="AG13" s="88">
        <f t="shared" si="6"/>
        <v>0</v>
      </c>
      <c r="AH13" s="88">
        <f t="shared" si="7"/>
        <v>0</v>
      </c>
      <c r="AI13" s="88">
        <f t="shared" si="8"/>
        <v>0</v>
      </c>
      <c r="AJ13" s="88">
        <f t="shared" si="9"/>
        <v>0</v>
      </c>
      <c r="AK13" s="89">
        <f t="shared" si="10"/>
        <v>0</v>
      </c>
      <c r="AL13" s="90">
        <f t="shared" si="11"/>
        <v>0</v>
      </c>
      <c r="AM13" s="88">
        <f t="shared" si="12"/>
        <v>0</v>
      </c>
      <c r="AN13" s="91">
        <f t="shared" si="19"/>
        <v>0</v>
      </c>
      <c r="AO13" s="84">
        <f t="shared" si="13"/>
        <v>0</v>
      </c>
      <c r="AP13" s="88">
        <f t="shared" si="20"/>
        <v>0</v>
      </c>
      <c r="AQ13" s="88">
        <f t="shared" si="14"/>
        <v>0</v>
      </c>
      <c r="AR13" s="48">
        <v>9</v>
      </c>
      <c r="AS13" s="48">
        <f t="shared" si="21"/>
        <v>9</v>
      </c>
      <c r="AT13" s="155" t="str">
        <f>'J01'!AT13:AX13</f>
        <v>Equipe 09</v>
      </c>
      <c r="AU13" s="156"/>
      <c r="AV13" s="156"/>
      <c r="AW13" s="156"/>
      <c r="AX13" s="157"/>
      <c r="AY13" s="4">
        <f t="shared" si="15"/>
        <v>1</v>
      </c>
      <c r="AZ13" s="19">
        <f>'J22'!AY13-AY13</f>
        <v>0</v>
      </c>
      <c r="BA13" s="5" t="str">
        <f>IF(AY13&gt;'J22'!AY13,'J22'!$BA$20,IF(AY13='J22'!AY13,'J22'!$AZ$20,IF(AY13&lt;'J22'!AY13,'J22'!$AY$20)))</f>
        <v>u</v>
      </c>
      <c r="BB13" s="22">
        <f t="shared" si="22"/>
        <v>9</v>
      </c>
      <c r="BC13" s="19">
        <f>SUMPRODUCT(($B$5:$F$14=AT13)*($BW$5:$BW$14))+SUMPRODUCT(($I$5:$M$14=AT13)*($BX$5:$BX$14))+'J22'!BC13</f>
        <v>0</v>
      </c>
      <c r="BD13" s="19">
        <f>SUMPRODUCT(($B$5:$F$14=AT13)*($BY$5:$BY$14))+SUMPRODUCT(($I$5:$M$14=AT13)*($BZ$5:$BZ$14))+'J22'!BD13</f>
        <v>0</v>
      </c>
      <c r="BE13" s="19">
        <f>SUMPRODUCT(($B$5:$F$14=AT13)*($CA$5:$CA$14))+SUMPRODUCT(($I$5:$M$14=AT13)*($CB$5:$CB$14))+'J22'!BE13</f>
        <v>0</v>
      </c>
      <c r="BF13" s="19">
        <f>SUMPRODUCT(($B$5:$F$14=AT13)*($CC$5:$CC$14))+SUMPRODUCT(($I$5:$M$14=AT13)*($CD$5:$CD$14))+'J22'!BF13</f>
        <v>0</v>
      </c>
      <c r="BG13" s="19">
        <f>SUMPRODUCT(($B$5:$F$14=AT13)*($CE$5:$CE$14))+SUMPRODUCT(($I$5:$M$14=AT13)*($CF$5:$CF$14))+'J22'!BG13</f>
        <v>0</v>
      </c>
      <c r="BH13" s="19">
        <f>SUMPRODUCT(($B$5:$F$14=AT13)*($CG$5:$CG$14))+SUMPRODUCT(($I$5:$M$14=AT13)*($CH$5:$CH$14))+'J22'!BH13</f>
        <v>0</v>
      </c>
      <c r="BI13" s="19">
        <f>SUMPRODUCT(($B$5:$F$14=AT13)*($CI$5:$CI$14))+SUMPRODUCT(($I$5:$M$14=AT13)*($CJ$5:$CJ$14))+'J22'!BI13</f>
        <v>0</v>
      </c>
      <c r="BJ13" s="6">
        <f t="shared" si="23"/>
        <v>0</v>
      </c>
      <c r="BK13" s="19">
        <f>SUMPRODUCT(($B$5:$F$14=AT13)*($CK$5:$CK$14))+'J22'!BK13</f>
        <v>0</v>
      </c>
      <c r="BL13" s="19">
        <f>SUMPRODUCT(($B$5:$F$14=AT13)*($CL$5:$CL$14))+'J22'!BL13</f>
        <v>0</v>
      </c>
      <c r="BM13" s="19">
        <f>SUMPRODUCT(($B$5:$F$14=AT13)*($CM$5:$CM$14))+'J22'!BM13</f>
        <v>0</v>
      </c>
      <c r="BN13" s="19">
        <f>SUMPRODUCT(($I$5:$M$14=AT13)*($CN$5:$CN$14))+'J22'!BN13</f>
        <v>0</v>
      </c>
      <c r="BO13" s="19">
        <f>SUMPRODUCT(($I$5:$M$14=AT13)*($CO$5:$CO$14))+'J22'!BO13</f>
        <v>0</v>
      </c>
      <c r="BP13" s="46">
        <f>SUMPRODUCT(($I$5:$M$14=AT13)*($CP$5:$CP$14))+'J22'!BP13</f>
        <v>0</v>
      </c>
      <c r="BQ13" s="44">
        <f t="shared" si="24"/>
        <v>0</v>
      </c>
      <c r="BR13" s="64">
        <f>BQ13+0.0000006</f>
        <v>5.9999999999999997E-7</v>
      </c>
      <c r="BS13" s="44">
        <f t="shared" si="25"/>
        <v>0</v>
      </c>
      <c r="BT13" s="44">
        <f t="shared" si="26"/>
        <v>0</v>
      </c>
      <c r="BU13" s="44">
        <f t="shared" si="27"/>
        <v>0</v>
      </c>
      <c r="BV13" s="44">
        <f t="shared" si="28"/>
        <v>0</v>
      </c>
      <c r="BW13" s="44">
        <f t="shared" si="29"/>
        <v>0</v>
      </c>
      <c r="BX13" s="44">
        <f t="shared" si="30"/>
        <v>0</v>
      </c>
      <c r="BY13" s="44">
        <f t="shared" si="31"/>
        <v>0</v>
      </c>
      <c r="BZ13" s="44">
        <f t="shared" si="32"/>
        <v>0</v>
      </c>
      <c r="CA13" s="44" t="b">
        <f t="shared" si="33"/>
        <v>0</v>
      </c>
      <c r="CB13" s="44" t="b">
        <f t="shared" si="34"/>
        <v>0</v>
      </c>
      <c r="CC13" s="44" t="b">
        <f t="shared" si="35"/>
        <v>0</v>
      </c>
      <c r="CD13" s="44" t="b">
        <f t="shared" si="36"/>
        <v>0</v>
      </c>
      <c r="CE13" s="44" t="b">
        <f t="shared" si="37"/>
        <v>0</v>
      </c>
      <c r="CF13" s="44" t="b">
        <f t="shared" si="38"/>
        <v>0</v>
      </c>
      <c r="CG13" s="44">
        <f t="shared" si="39"/>
        <v>0</v>
      </c>
      <c r="CH13" s="44">
        <f t="shared" si="40"/>
        <v>0</v>
      </c>
      <c r="CI13" s="44">
        <f t="shared" si="41"/>
        <v>0</v>
      </c>
      <c r="CJ13" s="44">
        <f t="shared" si="42"/>
        <v>0</v>
      </c>
      <c r="CK13" s="44" t="b">
        <f t="shared" si="43"/>
        <v>0</v>
      </c>
      <c r="CL13" s="44" t="b">
        <f t="shared" si="44"/>
        <v>0</v>
      </c>
      <c r="CM13" s="44" t="b">
        <f t="shared" si="45"/>
        <v>0</v>
      </c>
      <c r="CN13" s="44" t="b">
        <f t="shared" si="46"/>
        <v>0</v>
      </c>
      <c r="CO13" s="44" t="b">
        <f t="shared" si="47"/>
        <v>0</v>
      </c>
      <c r="CP13" s="45" t="b">
        <f t="shared" si="48"/>
        <v>0</v>
      </c>
      <c r="CQ13" s="44" t="str">
        <f t="shared" si="16"/>
        <v>Equipe 09</v>
      </c>
      <c r="CR13" s="44">
        <f t="shared" si="17"/>
        <v>0</v>
      </c>
      <c r="CS13" s="44">
        <f t="shared" si="18"/>
        <v>1</v>
      </c>
      <c r="CT13" s="44" t="str">
        <f t="shared" si="49"/>
        <v>Equipe 09</v>
      </c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</row>
    <row r="14" spans="1:153" ht="16.5" customHeight="1" x14ac:dyDescent="0.25">
      <c r="A14" s="38"/>
      <c r="B14" s="101"/>
      <c r="C14" s="101"/>
      <c r="D14" s="101"/>
      <c r="E14" s="101"/>
      <c r="F14" s="101"/>
      <c r="G14" s="39"/>
      <c r="H14" s="39"/>
      <c r="I14" s="101"/>
      <c r="J14" s="101"/>
      <c r="K14" s="101"/>
      <c r="L14" s="101"/>
      <c r="M14" s="101"/>
      <c r="N14" s="38"/>
      <c r="O14" s="24"/>
      <c r="P14" s="24"/>
      <c r="Q14" s="24"/>
      <c r="R14" s="24"/>
      <c r="S14" s="24"/>
      <c r="T14" s="24"/>
      <c r="U14" s="24"/>
      <c r="V14" s="93" t="str">
        <f t="shared" si="0"/>
        <v>Equipe 10</v>
      </c>
      <c r="W14" s="93"/>
      <c r="X14" s="93"/>
      <c r="Y14" s="93"/>
      <c r="Z14" s="94"/>
      <c r="AA14" s="84">
        <f t="shared" si="1"/>
        <v>0</v>
      </c>
      <c r="AB14" s="85" t="str">
        <f t="shared" si="2"/>
        <v>u</v>
      </c>
      <c r="AC14" s="86">
        <f t="shared" si="50"/>
        <v>1</v>
      </c>
      <c r="AD14" s="87">
        <f t="shared" si="3"/>
        <v>0</v>
      </c>
      <c r="AE14" s="88">
        <f t="shared" si="4"/>
        <v>0</v>
      </c>
      <c r="AF14" s="88">
        <f t="shared" si="5"/>
        <v>0</v>
      </c>
      <c r="AG14" s="88">
        <f t="shared" si="6"/>
        <v>0</v>
      </c>
      <c r="AH14" s="88">
        <f t="shared" si="7"/>
        <v>0</v>
      </c>
      <c r="AI14" s="88">
        <f t="shared" si="8"/>
        <v>0</v>
      </c>
      <c r="AJ14" s="88">
        <f t="shared" si="9"/>
        <v>0</v>
      </c>
      <c r="AK14" s="89">
        <f t="shared" si="10"/>
        <v>0</v>
      </c>
      <c r="AL14" s="90">
        <f t="shared" si="11"/>
        <v>0</v>
      </c>
      <c r="AM14" s="88">
        <f t="shared" si="12"/>
        <v>0</v>
      </c>
      <c r="AN14" s="91">
        <f t="shared" si="19"/>
        <v>0</v>
      </c>
      <c r="AO14" s="84">
        <f t="shared" si="13"/>
        <v>0</v>
      </c>
      <c r="AP14" s="88">
        <f t="shared" si="20"/>
        <v>0</v>
      </c>
      <c r="AQ14" s="88">
        <f t="shared" si="14"/>
        <v>0</v>
      </c>
      <c r="AR14" s="48">
        <v>10</v>
      </c>
      <c r="AS14" s="48">
        <f t="shared" si="21"/>
        <v>10</v>
      </c>
      <c r="AT14" s="155" t="str">
        <f>'J01'!AT14:AX14</f>
        <v>Equipe 10</v>
      </c>
      <c r="AU14" s="156"/>
      <c r="AV14" s="156"/>
      <c r="AW14" s="156"/>
      <c r="AX14" s="157"/>
      <c r="AY14" s="4">
        <f t="shared" si="15"/>
        <v>1</v>
      </c>
      <c r="AZ14" s="19">
        <f>'J22'!AY14-AY14</f>
        <v>0</v>
      </c>
      <c r="BA14" s="5" t="str">
        <f>IF(AY14&gt;'J22'!AY14,'J22'!$BA$20,IF(AY14='J22'!AY14,'J22'!$AZ$20,IF(AY14&lt;'J22'!AY14,'J22'!$AY$20)))</f>
        <v>u</v>
      </c>
      <c r="BB14" s="22">
        <f t="shared" si="22"/>
        <v>10</v>
      </c>
      <c r="BC14" s="19">
        <f>SUMPRODUCT(($B$5:$F$14=AT14)*($BW$5:$BW$14))+SUMPRODUCT(($I$5:$M$14=AT14)*($BX$5:$BX$14))+'J22'!BC14</f>
        <v>0</v>
      </c>
      <c r="BD14" s="19">
        <f>SUMPRODUCT(($B$5:$F$14=AT14)*($BY$5:$BY$14))+SUMPRODUCT(($I$5:$M$14=AT14)*($BZ$5:$BZ$14))+'J22'!BD14</f>
        <v>0</v>
      </c>
      <c r="BE14" s="19">
        <f>SUMPRODUCT(($B$5:$F$14=AT14)*($CA$5:$CA$14))+SUMPRODUCT(($I$5:$M$14=AT14)*($CB$5:$CB$14))+'J22'!BE14</f>
        <v>0</v>
      </c>
      <c r="BF14" s="19">
        <f>SUMPRODUCT(($B$5:$F$14=AT14)*($CC$5:$CC$14))+SUMPRODUCT(($I$5:$M$14=AT14)*($CD$5:$CD$14))+'J22'!BF14</f>
        <v>0</v>
      </c>
      <c r="BG14" s="19">
        <f>SUMPRODUCT(($B$5:$F$14=AT14)*($CE$5:$CE$14))+SUMPRODUCT(($I$5:$M$14=AT14)*($CF$5:$CF$14))+'J22'!BG14</f>
        <v>0</v>
      </c>
      <c r="BH14" s="19">
        <f>SUMPRODUCT(($B$5:$F$14=AT14)*($CG$5:$CG$14))+SUMPRODUCT(($I$5:$M$14=AT14)*($CH$5:$CH$14))+'J22'!BH14</f>
        <v>0</v>
      </c>
      <c r="BI14" s="19">
        <f>SUMPRODUCT(($B$5:$F$14=AT14)*($CI$5:$CI$14))+SUMPRODUCT(($I$5:$M$14=AT14)*($CJ$5:$CJ$14))+'J22'!BI14</f>
        <v>0</v>
      </c>
      <c r="BJ14" s="6">
        <f t="shared" si="23"/>
        <v>0</v>
      </c>
      <c r="BK14" s="19">
        <f>SUMPRODUCT(($B$5:$F$14=AT14)*($CK$5:$CK$14))+'J22'!BK14</f>
        <v>0</v>
      </c>
      <c r="BL14" s="19">
        <f>SUMPRODUCT(($B$5:$F$14=AT14)*($CL$5:$CL$14))+'J22'!BL14</f>
        <v>0</v>
      </c>
      <c r="BM14" s="19">
        <f>SUMPRODUCT(($B$5:$F$14=AT14)*($CM$5:$CM$14))+'J22'!BM14</f>
        <v>0</v>
      </c>
      <c r="BN14" s="19">
        <f>SUMPRODUCT(($I$5:$M$14=AT14)*($CN$5:$CN$14))+'J22'!BN14</f>
        <v>0</v>
      </c>
      <c r="BO14" s="19">
        <f>SUMPRODUCT(($I$5:$M$14=AT14)*($CO$5:$CO$14))+'J22'!BO14</f>
        <v>0</v>
      </c>
      <c r="BP14" s="46">
        <f>SUMPRODUCT(($I$5:$M$14=AT14)*($CP$5:$CP$14))+'J22'!BP14</f>
        <v>0</v>
      </c>
      <c r="BQ14" s="44">
        <f t="shared" si="24"/>
        <v>0</v>
      </c>
      <c r="BR14" s="64">
        <f>BQ14+0.0000005</f>
        <v>4.9999999999999998E-7</v>
      </c>
      <c r="BS14" s="44">
        <f t="shared" si="25"/>
        <v>0</v>
      </c>
      <c r="BT14" s="44">
        <f t="shared" si="26"/>
        <v>0</v>
      </c>
      <c r="BU14" s="44">
        <f t="shared" si="27"/>
        <v>0</v>
      </c>
      <c r="BV14" s="44">
        <f t="shared" si="28"/>
        <v>0</v>
      </c>
      <c r="BW14" s="44">
        <f t="shared" si="29"/>
        <v>0</v>
      </c>
      <c r="BX14" s="44">
        <f t="shared" si="30"/>
        <v>0</v>
      </c>
      <c r="BY14" s="44">
        <f t="shared" si="31"/>
        <v>0</v>
      </c>
      <c r="BZ14" s="44">
        <f t="shared" si="32"/>
        <v>0</v>
      </c>
      <c r="CA14" s="44" t="b">
        <f t="shared" si="33"/>
        <v>0</v>
      </c>
      <c r="CB14" s="44" t="b">
        <f t="shared" si="34"/>
        <v>0</v>
      </c>
      <c r="CC14" s="44" t="b">
        <f t="shared" si="35"/>
        <v>0</v>
      </c>
      <c r="CD14" s="44" t="b">
        <f t="shared" si="36"/>
        <v>0</v>
      </c>
      <c r="CE14" s="44" t="b">
        <f t="shared" si="37"/>
        <v>0</v>
      </c>
      <c r="CF14" s="44" t="b">
        <f t="shared" si="38"/>
        <v>0</v>
      </c>
      <c r="CG14" s="44">
        <f t="shared" si="39"/>
        <v>0</v>
      </c>
      <c r="CH14" s="44">
        <f t="shared" si="40"/>
        <v>0</v>
      </c>
      <c r="CI14" s="44">
        <f t="shared" si="41"/>
        <v>0</v>
      </c>
      <c r="CJ14" s="44">
        <f t="shared" si="42"/>
        <v>0</v>
      </c>
      <c r="CK14" s="44" t="b">
        <f t="shared" si="43"/>
        <v>0</v>
      </c>
      <c r="CL14" s="44" t="b">
        <f t="shared" si="44"/>
        <v>0</v>
      </c>
      <c r="CM14" s="44" t="b">
        <f t="shared" si="45"/>
        <v>0</v>
      </c>
      <c r="CN14" s="44" t="b">
        <f t="shared" si="46"/>
        <v>0</v>
      </c>
      <c r="CO14" s="44" t="b">
        <f t="shared" si="47"/>
        <v>0</v>
      </c>
      <c r="CP14" s="45" t="b">
        <f t="shared" si="48"/>
        <v>0</v>
      </c>
      <c r="CQ14" s="44" t="str">
        <f t="shared" si="16"/>
        <v>Equipe 10</v>
      </c>
      <c r="CR14" s="44">
        <f t="shared" si="17"/>
        <v>0</v>
      </c>
      <c r="CS14" s="44">
        <f t="shared" si="18"/>
        <v>1</v>
      </c>
      <c r="CT14" s="44" t="str">
        <f t="shared" si="49"/>
        <v>Equipe 10</v>
      </c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</row>
    <row r="15" spans="1:153" ht="16.5" customHeight="1" x14ac:dyDescent="0.25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47"/>
      <c r="Q15" s="47"/>
      <c r="R15" s="47"/>
      <c r="S15" s="47"/>
      <c r="T15" s="47"/>
      <c r="U15" s="47"/>
      <c r="V15" s="93" t="str">
        <f t="shared" si="0"/>
        <v>Equipe 11</v>
      </c>
      <c r="W15" s="93"/>
      <c r="X15" s="93"/>
      <c r="Y15" s="93"/>
      <c r="Z15" s="94"/>
      <c r="AA15" s="84">
        <f t="shared" si="1"/>
        <v>0</v>
      </c>
      <c r="AB15" s="85" t="str">
        <f t="shared" si="2"/>
        <v>u</v>
      </c>
      <c r="AC15" s="86">
        <f t="shared" si="50"/>
        <v>1</v>
      </c>
      <c r="AD15" s="87">
        <f t="shared" si="3"/>
        <v>0</v>
      </c>
      <c r="AE15" s="88">
        <f t="shared" si="4"/>
        <v>0</v>
      </c>
      <c r="AF15" s="88">
        <f t="shared" si="5"/>
        <v>0</v>
      </c>
      <c r="AG15" s="88">
        <f t="shared" si="6"/>
        <v>0</v>
      </c>
      <c r="AH15" s="88">
        <f t="shared" si="7"/>
        <v>0</v>
      </c>
      <c r="AI15" s="88">
        <f t="shared" si="8"/>
        <v>0</v>
      </c>
      <c r="AJ15" s="88">
        <f t="shared" si="9"/>
        <v>0</v>
      </c>
      <c r="AK15" s="89">
        <f t="shared" si="10"/>
        <v>0</v>
      </c>
      <c r="AL15" s="90">
        <f t="shared" si="11"/>
        <v>0</v>
      </c>
      <c r="AM15" s="88">
        <f t="shared" si="12"/>
        <v>0</v>
      </c>
      <c r="AN15" s="91">
        <f t="shared" si="19"/>
        <v>0</v>
      </c>
      <c r="AO15" s="84">
        <f t="shared" si="13"/>
        <v>0</v>
      </c>
      <c r="AP15" s="88">
        <f t="shared" si="20"/>
        <v>0</v>
      </c>
      <c r="AQ15" s="88">
        <f t="shared" si="14"/>
        <v>0</v>
      </c>
      <c r="AR15" s="48">
        <v>11</v>
      </c>
      <c r="AS15" s="48">
        <f t="shared" si="21"/>
        <v>11</v>
      </c>
      <c r="AT15" s="155" t="str">
        <f>'J01'!AT15:AX15</f>
        <v>Equipe 11</v>
      </c>
      <c r="AU15" s="156"/>
      <c r="AV15" s="156"/>
      <c r="AW15" s="156"/>
      <c r="AX15" s="157"/>
      <c r="AY15" s="4">
        <f t="shared" si="15"/>
        <v>1</v>
      </c>
      <c r="AZ15" s="19">
        <f>'J22'!AY15-AY15</f>
        <v>0</v>
      </c>
      <c r="BA15" s="5" t="str">
        <f>IF(AY15&gt;'J22'!AY15,'J22'!$BA$20,IF(AY15='J22'!AY15,'J22'!$AZ$20,IF(AY15&lt;'J22'!AY15,'J22'!$AY$20)))</f>
        <v>u</v>
      </c>
      <c r="BB15" s="22">
        <f t="shared" si="22"/>
        <v>11</v>
      </c>
      <c r="BC15" s="19">
        <f>SUMPRODUCT(($B$5:$F$14=AT15)*($BW$5:$BW$14))+SUMPRODUCT(($I$5:$M$14=AT15)*($BX$5:$BX$14))+'J22'!BC15</f>
        <v>0</v>
      </c>
      <c r="BD15" s="19">
        <f>SUMPRODUCT(($B$5:$F$14=AT15)*($BY$5:$BY$14))+SUMPRODUCT(($I$5:$M$14=AT15)*($BZ$5:$BZ$14))+'J22'!BD15</f>
        <v>0</v>
      </c>
      <c r="BE15" s="19">
        <f>SUMPRODUCT(($B$5:$F$14=AT15)*($CA$5:$CA$14))+SUMPRODUCT(($I$5:$M$14=AT15)*($CB$5:$CB$14))+'J22'!BE15</f>
        <v>0</v>
      </c>
      <c r="BF15" s="19">
        <f>SUMPRODUCT(($B$5:$F$14=AT15)*($CC$5:$CC$14))+SUMPRODUCT(($I$5:$M$14=AT15)*($CD$5:$CD$14))+'J22'!BF15</f>
        <v>0</v>
      </c>
      <c r="BG15" s="19">
        <f>SUMPRODUCT(($B$5:$F$14=AT15)*($CE$5:$CE$14))+SUMPRODUCT(($I$5:$M$14=AT15)*($CF$5:$CF$14))+'J22'!BG15</f>
        <v>0</v>
      </c>
      <c r="BH15" s="19">
        <f>SUMPRODUCT(($B$5:$F$14=AT15)*($CG$5:$CG$14))+SUMPRODUCT(($I$5:$M$14=AT15)*($CH$5:$CH$14))+'J22'!BH15</f>
        <v>0</v>
      </c>
      <c r="BI15" s="19">
        <f>SUMPRODUCT(($B$5:$F$14=AT15)*($CI$5:$CI$14))+SUMPRODUCT(($I$5:$M$14=AT15)*($CJ$5:$CJ$14))+'J22'!BI15</f>
        <v>0</v>
      </c>
      <c r="BJ15" s="6">
        <f t="shared" si="23"/>
        <v>0</v>
      </c>
      <c r="BK15" s="19">
        <f>SUMPRODUCT(($B$5:$F$14=AT15)*($CK$5:$CK$14))+'J22'!BK15</f>
        <v>0</v>
      </c>
      <c r="BL15" s="19">
        <f>SUMPRODUCT(($B$5:$F$14=AT15)*($CL$5:$CL$14))+'J22'!BL15</f>
        <v>0</v>
      </c>
      <c r="BM15" s="19">
        <f>SUMPRODUCT(($B$5:$F$14=AT15)*($CM$5:$CM$14))+'J22'!BM15</f>
        <v>0</v>
      </c>
      <c r="BN15" s="19">
        <f>SUMPRODUCT(($I$5:$M$14=AT15)*($CN$5:$CN$14))+'J22'!BN15</f>
        <v>0</v>
      </c>
      <c r="BO15" s="19">
        <f>SUMPRODUCT(($I$5:$M$14=AT15)*($CO$5:$CO$14))+'J22'!BO15</f>
        <v>0</v>
      </c>
      <c r="BP15" s="46">
        <f>SUMPRODUCT(($I$5:$M$14=AT15)*($CP$5:$CP$14))+'J22'!BP15</f>
        <v>0</v>
      </c>
      <c r="BQ15" s="44">
        <f t="shared" si="24"/>
        <v>0</v>
      </c>
      <c r="BR15" s="64">
        <f>BQ15+0.0000004</f>
        <v>3.9999999999999998E-7</v>
      </c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4" t="str">
        <f t="shared" si="16"/>
        <v>Equipe 11</v>
      </c>
      <c r="CR15" s="44">
        <f t="shared" si="17"/>
        <v>0</v>
      </c>
      <c r="CS15" s="44">
        <f t="shared" si="18"/>
        <v>1</v>
      </c>
      <c r="CT15" s="44" t="str">
        <f t="shared" si="49"/>
        <v>Equipe 11</v>
      </c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</row>
    <row r="16" spans="1:153" ht="16.5" customHeight="1" x14ac:dyDescent="0.25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47"/>
      <c r="Q16" s="47"/>
      <c r="R16" s="47"/>
      <c r="S16" s="47"/>
      <c r="T16" s="47"/>
      <c r="U16" s="47"/>
      <c r="V16" s="93" t="str">
        <f t="shared" si="0"/>
        <v>Equipe 12</v>
      </c>
      <c r="W16" s="93"/>
      <c r="X16" s="93"/>
      <c r="Y16" s="93"/>
      <c r="Z16" s="94"/>
      <c r="AA16" s="84">
        <f t="shared" si="1"/>
        <v>0</v>
      </c>
      <c r="AB16" s="85" t="str">
        <f t="shared" si="2"/>
        <v>u</v>
      </c>
      <c r="AC16" s="86">
        <f t="shared" si="50"/>
        <v>1</v>
      </c>
      <c r="AD16" s="87">
        <f t="shared" si="3"/>
        <v>0</v>
      </c>
      <c r="AE16" s="88">
        <f t="shared" si="4"/>
        <v>0</v>
      </c>
      <c r="AF16" s="88">
        <f t="shared" si="5"/>
        <v>0</v>
      </c>
      <c r="AG16" s="88">
        <f t="shared" si="6"/>
        <v>0</v>
      </c>
      <c r="AH16" s="88">
        <f t="shared" si="7"/>
        <v>0</v>
      </c>
      <c r="AI16" s="88">
        <f t="shared" si="8"/>
        <v>0</v>
      </c>
      <c r="AJ16" s="88">
        <f t="shared" si="9"/>
        <v>0</v>
      </c>
      <c r="AK16" s="89">
        <f t="shared" si="10"/>
        <v>0</v>
      </c>
      <c r="AL16" s="90">
        <f t="shared" si="11"/>
        <v>0</v>
      </c>
      <c r="AM16" s="88">
        <f t="shared" si="12"/>
        <v>0</v>
      </c>
      <c r="AN16" s="91">
        <f t="shared" si="19"/>
        <v>0</v>
      </c>
      <c r="AO16" s="84">
        <f t="shared" si="13"/>
        <v>0</v>
      </c>
      <c r="AP16" s="88">
        <f t="shared" si="20"/>
        <v>0</v>
      </c>
      <c r="AQ16" s="88">
        <f t="shared" si="14"/>
        <v>0</v>
      </c>
      <c r="AR16" s="48">
        <v>12</v>
      </c>
      <c r="AS16" s="48">
        <f t="shared" si="21"/>
        <v>12</v>
      </c>
      <c r="AT16" s="155" t="str">
        <f>'J01'!AT16:AX16</f>
        <v>Equipe 12</v>
      </c>
      <c r="AU16" s="156"/>
      <c r="AV16" s="156"/>
      <c r="AW16" s="156"/>
      <c r="AX16" s="157"/>
      <c r="AY16" s="4">
        <f t="shared" si="15"/>
        <v>1</v>
      </c>
      <c r="AZ16" s="19">
        <f>'J22'!AY16-AY16</f>
        <v>0</v>
      </c>
      <c r="BA16" s="5" t="str">
        <f>IF(AY16&gt;'J22'!AY16,'J22'!$BA$20,IF(AY16='J22'!AY16,'J22'!$AZ$20,IF(AY16&lt;'J22'!AY16,'J22'!$AY$20)))</f>
        <v>u</v>
      </c>
      <c r="BB16" s="22">
        <f t="shared" si="22"/>
        <v>12</v>
      </c>
      <c r="BC16" s="19">
        <f>SUMPRODUCT(($B$5:$F$14=AT16)*($BW$5:$BW$14))+SUMPRODUCT(($I$5:$M$14=AT16)*($BX$5:$BX$14))+'J22'!BC16</f>
        <v>0</v>
      </c>
      <c r="BD16" s="19">
        <f>SUMPRODUCT(($B$5:$F$14=AT16)*($BY$5:$BY$14))+SUMPRODUCT(($I$5:$M$14=AT16)*($BZ$5:$BZ$14))+'J22'!BD16</f>
        <v>0</v>
      </c>
      <c r="BE16" s="19">
        <f>SUMPRODUCT(($B$5:$F$14=AT16)*($CA$5:$CA$14))+SUMPRODUCT(($I$5:$M$14=AT16)*($CB$5:$CB$14))+'J22'!BE16</f>
        <v>0</v>
      </c>
      <c r="BF16" s="19">
        <f>SUMPRODUCT(($B$5:$F$14=AT16)*($CC$5:$CC$14))+SUMPRODUCT(($I$5:$M$14=AT16)*($CD$5:$CD$14))+'J22'!BF16</f>
        <v>0</v>
      </c>
      <c r="BG16" s="19">
        <f>SUMPRODUCT(($B$5:$F$14=AT16)*($CE$5:$CE$14))+SUMPRODUCT(($I$5:$M$14=AT16)*($CF$5:$CF$14))+'J22'!BG16</f>
        <v>0</v>
      </c>
      <c r="BH16" s="19">
        <f>SUMPRODUCT(($B$5:$F$14=AT16)*($CG$5:$CG$14))+SUMPRODUCT(($I$5:$M$14=AT16)*($CH$5:$CH$14))+'J22'!BH16</f>
        <v>0</v>
      </c>
      <c r="BI16" s="19">
        <f>SUMPRODUCT(($B$5:$F$14=AT16)*($CI$5:$CI$14))+SUMPRODUCT(($I$5:$M$14=AT16)*($CJ$5:$CJ$14))+'J22'!BI16</f>
        <v>0</v>
      </c>
      <c r="BJ16" s="6">
        <f t="shared" si="23"/>
        <v>0</v>
      </c>
      <c r="BK16" s="19">
        <f>SUMPRODUCT(($B$5:$F$14=AT16)*($CK$5:$CK$14))+'J22'!BK16</f>
        <v>0</v>
      </c>
      <c r="BL16" s="19">
        <f>SUMPRODUCT(($B$5:$F$14=AT16)*($CL$5:$CL$14))+'J22'!BL16</f>
        <v>0</v>
      </c>
      <c r="BM16" s="19">
        <f>SUMPRODUCT(($B$5:$F$14=AT16)*($CM$5:$CM$14))+'J22'!BM16</f>
        <v>0</v>
      </c>
      <c r="BN16" s="19">
        <f>SUMPRODUCT(($I$5:$M$14=AT16)*($CN$5:$CN$14))+'J22'!BN16</f>
        <v>0</v>
      </c>
      <c r="BO16" s="19">
        <f>SUMPRODUCT(($I$5:$M$14=AT16)*($CO$5:$CO$14))+'J22'!BO16</f>
        <v>0</v>
      </c>
      <c r="BP16" s="46">
        <f>SUMPRODUCT(($I$5:$M$14=AT16)*($CP$5:$CP$14))+'J22'!BP16</f>
        <v>0</v>
      </c>
      <c r="BQ16" s="44">
        <f t="shared" si="24"/>
        <v>0</v>
      </c>
      <c r="BR16" s="64">
        <f>BQ16+0.0000003</f>
        <v>2.9999999999999999E-7</v>
      </c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4" t="str">
        <f t="shared" si="16"/>
        <v>Equipe 12</v>
      </c>
      <c r="CR16" s="44">
        <f t="shared" si="17"/>
        <v>0</v>
      </c>
      <c r="CS16" s="44">
        <f t="shared" si="18"/>
        <v>1</v>
      </c>
      <c r="CT16" s="44" t="str">
        <f t="shared" si="49"/>
        <v>Equipe 12</v>
      </c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</row>
    <row r="17" spans="1:153" ht="16.5" customHeight="1" x14ac:dyDescent="0.25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47"/>
      <c r="Q17" s="47"/>
      <c r="R17" s="47"/>
      <c r="S17" s="47"/>
      <c r="T17" s="47"/>
      <c r="U17" s="47"/>
      <c r="V17" s="93" t="str">
        <f t="shared" si="0"/>
        <v>Equipe 13</v>
      </c>
      <c r="W17" s="93"/>
      <c r="X17" s="93"/>
      <c r="Y17" s="93"/>
      <c r="Z17" s="94"/>
      <c r="AA17" s="84">
        <f t="shared" si="1"/>
        <v>0</v>
      </c>
      <c r="AB17" s="85" t="str">
        <f t="shared" si="2"/>
        <v>u</v>
      </c>
      <c r="AC17" s="86">
        <f t="shared" si="50"/>
        <v>1</v>
      </c>
      <c r="AD17" s="87">
        <f t="shared" si="3"/>
        <v>0</v>
      </c>
      <c r="AE17" s="88">
        <f t="shared" si="4"/>
        <v>0</v>
      </c>
      <c r="AF17" s="88">
        <f t="shared" si="5"/>
        <v>0</v>
      </c>
      <c r="AG17" s="88">
        <f t="shared" si="6"/>
        <v>0</v>
      </c>
      <c r="AH17" s="88">
        <f t="shared" si="7"/>
        <v>0</v>
      </c>
      <c r="AI17" s="88">
        <f t="shared" si="8"/>
        <v>0</v>
      </c>
      <c r="AJ17" s="88">
        <f t="shared" si="9"/>
        <v>0</v>
      </c>
      <c r="AK17" s="89">
        <f t="shared" si="10"/>
        <v>0</v>
      </c>
      <c r="AL17" s="90">
        <f t="shared" si="11"/>
        <v>0</v>
      </c>
      <c r="AM17" s="88">
        <f t="shared" si="12"/>
        <v>0</v>
      </c>
      <c r="AN17" s="91">
        <f t="shared" si="19"/>
        <v>0</v>
      </c>
      <c r="AO17" s="84">
        <f t="shared" si="13"/>
        <v>0</v>
      </c>
      <c r="AP17" s="88">
        <f t="shared" si="20"/>
        <v>0</v>
      </c>
      <c r="AQ17" s="88">
        <f t="shared" si="14"/>
        <v>0</v>
      </c>
      <c r="AR17" s="48">
        <v>13</v>
      </c>
      <c r="AS17" s="48">
        <f t="shared" si="21"/>
        <v>13</v>
      </c>
      <c r="AT17" s="155" t="str">
        <f>'J01'!AT17:AX17</f>
        <v>Equipe 13</v>
      </c>
      <c r="AU17" s="156"/>
      <c r="AV17" s="156"/>
      <c r="AW17" s="156"/>
      <c r="AX17" s="157"/>
      <c r="AY17" s="4">
        <f t="shared" si="15"/>
        <v>1</v>
      </c>
      <c r="AZ17" s="19">
        <f>'J22'!AY17-AY17</f>
        <v>0</v>
      </c>
      <c r="BA17" s="5" t="str">
        <f>IF(AY17&gt;'J22'!AY17,'J22'!$BA$20,IF(AY17='J22'!AY17,'J22'!$AZ$20,IF(AY17&lt;'J22'!AY17,'J22'!$AY$20)))</f>
        <v>u</v>
      </c>
      <c r="BB17" s="22">
        <f t="shared" si="22"/>
        <v>13</v>
      </c>
      <c r="BC17" s="19">
        <f>SUMPRODUCT(($B$5:$F$14=AT17)*($BW$5:$BW$14))+SUMPRODUCT(($I$5:$M$14=AT17)*($BX$5:$BX$14))+'J22'!BC17</f>
        <v>0</v>
      </c>
      <c r="BD17" s="19">
        <f>SUMPRODUCT(($B$5:$F$14=AT17)*($BY$5:$BY$14))+SUMPRODUCT(($I$5:$M$14=AT17)*($BZ$5:$BZ$14))+'J22'!BD17</f>
        <v>0</v>
      </c>
      <c r="BE17" s="19">
        <f>SUMPRODUCT(($B$5:$F$14=AT17)*($CA$5:$CA$14))+SUMPRODUCT(($I$5:$M$14=AT17)*($CB$5:$CB$14))+'J22'!BE17</f>
        <v>0</v>
      </c>
      <c r="BF17" s="19">
        <f>SUMPRODUCT(($B$5:$F$14=AT17)*($CC$5:$CC$14))+SUMPRODUCT(($I$5:$M$14=AT17)*($CD$5:$CD$14))+'J22'!BF17</f>
        <v>0</v>
      </c>
      <c r="BG17" s="19">
        <f>SUMPRODUCT(($B$5:$F$14=AT17)*($CE$5:$CE$14))+SUMPRODUCT(($I$5:$M$14=AT17)*($CF$5:$CF$14))+'J22'!BG17</f>
        <v>0</v>
      </c>
      <c r="BH17" s="19">
        <f>SUMPRODUCT(($B$5:$F$14=AT17)*($CG$5:$CG$14))+SUMPRODUCT(($I$5:$M$14=AT17)*($CH$5:$CH$14))+'J22'!BH17</f>
        <v>0</v>
      </c>
      <c r="BI17" s="19">
        <f>SUMPRODUCT(($B$5:$F$14=AT17)*($CI$5:$CI$14))+SUMPRODUCT(($I$5:$M$14=AT17)*($CJ$5:$CJ$14))+'J22'!BI17</f>
        <v>0</v>
      </c>
      <c r="BJ17" s="6">
        <f t="shared" si="23"/>
        <v>0</v>
      </c>
      <c r="BK17" s="19">
        <f>SUMPRODUCT(($B$5:$F$14=AT17)*($CK$5:$CK$14))+'J22'!BK17</f>
        <v>0</v>
      </c>
      <c r="BL17" s="19">
        <f>SUMPRODUCT(($B$5:$F$14=AT17)*($CL$5:$CL$14))+'J22'!BL17</f>
        <v>0</v>
      </c>
      <c r="BM17" s="19">
        <f>SUMPRODUCT(($B$5:$F$14=AT17)*($CM$5:$CM$14))+'J22'!BM17</f>
        <v>0</v>
      </c>
      <c r="BN17" s="19">
        <f>SUMPRODUCT(($I$5:$M$14=AT17)*($CN$5:$CN$14))+'J22'!BN17</f>
        <v>0</v>
      </c>
      <c r="BO17" s="19">
        <f>SUMPRODUCT(($I$5:$M$14=AT17)*($CO$5:$CO$14))+'J22'!BO17</f>
        <v>0</v>
      </c>
      <c r="BP17" s="46">
        <f>SUMPRODUCT(($I$5:$M$14=AT17)*($CP$5:$CP$14))+'J22'!BP17</f>
        <v>0</v>
      </c>
      <c r="BQ17" s="44">
        <f t="shared" si="24"/>
        <v>0</v>
      </c>
      <c r="BR17" s="64">
        <f>BQ17+0.0000002</f>
        <v>1.9999999999999999E-7</v>
      </c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4" t="str">
        <f t="shared" si="16"/>
        <v>Equipe 13</v>
      </c>
      <c r="CR17" s="44">
        <f t="shared" si="17"/>
        <v>0</v>
      </c>
      <c r="CS17" s="44">
        <f t="shared" si="18"/>
        <v>1</v>
      </c>
      <c r="CT17" s="44" t="str">
        <f t="shared" si="49"/>
        <v>Equipe 13</v>
      </c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</row>
    <row r="18" spans="1:153" ht="16.5" customHeight="1" x14ac:dyDescent="0.25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47"/>
      <c r="Q18" s="47"/>
      <c r="R18" s="47"/>
      <c r="S18" s="47"/>
      <c r="T18" s="47"/>
      <c r="U18" s="47"/>
      <c r="V18" s="93" t="str">
        <f t="shared" si="0"/>
        <v>Equipe 14</v>
      </c>
      <c r="W18" s="93"/>
      <c r="X18" s="93"/>
      <c r="Y18" s="93"/>
      <c r="Z18" s="94"/>
      <c r="AA18" s="84">
        <f t="shared" si="1"/>
        <v>0</v>
      </c>
      <c r="AB18" s="85" t="str">
        <f t="shared" si="2"/>
        <v>u</v>
      </c>
      <c r="AC18" s="86">
        <f t="shared" si="50"/>
        <v>1</v>
      </c>
      <c r="AD18" s="87">
        <f t="shared" si="3"/>
        <v>0</v>
      </c>
      <c r="AE18" s="88">
        <f t="shared" si="4"/>
        <v>0</v>
      </c>
      <c r="AF18" s="88">
        <f t="shared" si="5"/>
        <v>0</v>
      </c>
      <c r="AG18" s="88">
        <f t="shared" si="6"/>
        <v>0</v>
      </c>
      <c r="AH18" s="88">
        <f t="shared" si="7"/>
        <v>0</v>
      </c>
      <c r="AI18" s="88">
        <f t="shared" si="8"/>
        <v>0</v>
      </c>
      <c r="AJ18" s="88">
        <f t="shared" si="9"/>
        <v>0</v>
      </c>
      <c r="AK18" s="89">
        <f t="shared" si="10"/>
        <v>0</v>
      </c>
      <c r="AL18" s="90">
        <f t="shared" si="11"/>
        <v>0</v>
      </c>
      <c r="AM18" s="88">
        <f t="shared" si="12"/>
        <v>0</v>
      </c>
      <c r="AN18" s="91">
        <f t="shared" si="19"/>
        <v>0</v>
      </c>
      <c r="AO18" s="84">
        <f t="shared" si="13"/>
        <v>0</v>
      </c>
      <c r="AP18" s="88">
        <f t="shared" si="20"/>
        <v>0</v>
      </c>
      <c r="AQ18" s="88">
        <f t="shared" si="14"/>
        <v>0</v>
      </c>
      <c r="AR18" s="48">
        <v>14</v>
      </c>
      <c r="AS18" s="48">
        <f t="shared" si="21"/>
        <v>14</v>
      </c>
      <c r="AT18" s="155" t="str">
        <f>'J01'!AT18:AX18</f>
        <v>Equipe 14</v>
      </c>
      <c r="AU18" s="156"/>
      <c r="AV18" s="156"/>
      <c r="AW18" s="156"/>
      <c r="AX18" s="157"/>
      <c r="AY18" s="4">
        <f t="shared" si="15"/>
        <v>1</v>
      </c>
      <c r="AZ18" s="19">
        <f>'J22'!AY18-AY18</f>
        <v>0</v>
      </c>
      <c r="BA18" s="5" t="str">
        <f>IF(AY18&gt;'J22'!AY18,'J22'!$BA$20,IF(AY18='J22'!AY18,'J22'!$AZ$20,IF(AY18&lt;'J22'!AY18,'J22'!$AY$20)))</f>
        <v>u</v>
      </c>
      <c r="BB18" s="22">
        <f t="shared" si="22"/>
        <v>14</v>
      </c>
      <c r="BC18" s="19">
        <f>SUMPRODUCT(($B$5:$F$14=AT18)*($BW$5:$BW$14))+SUMPRODUCT(($I$5:$M$14=AT18)*($BX$5:$BX$14))+'J22'!BC18</f>
        <v>0</v>
      </c>
      <c r="BD18" s="19">
        <f>SUMPRODUCT(($B$5:$F$14=AT18)*($BY$5:$BY$14))+SUMPRODUCT(($I$5:$M$14=AT18)*($BZ$5:$BZ$14))+'J22'!BD18</f>
        <v>0</v>
      </c>
      <c r="BE18" s="19">
        <f>SUMPRODUCT(($B$5:$F$14=AT18)*($CA$5:$CA$14))+SUMPRODUCT(($I$5:$M$14=AT18)*($CB$5:$CB$14))+'J22'!BE18</f>
        <v>0</v>
      </c>
      <c r="BF18" s="19">
        <f>SUMPRODUCT(($B$5:$F$14=AT18)*($CC$5:$CC$14))+SUMPRODUCT(($I$5:$M$14=AT18)*($CD$5:$CD$14))+'J22'!BF18</f>
        <v>0</v>
      </c>
      <c r="BG18" s="19">
        <f>SUMPRODUCT(($B$5:$F$14=AT18)*($CE$5:$CE$14))+SUMPRODUCT(($I$5:$M$14=AT18)*($CF$5:$CF$14))+'J22'!BG18</f>
        <v>0</v>
      </c>
      <c r="BH18" s="19">
        <f>SUMPRODUCT(($B$5:$F$14=AT18)*($CG$5:$CG$14))+SUMPRODUCT(($I$5:$M$14=AT18)*($CH$5:$CH$14))+'J22'!BH18</f>
        <v>0</v>
      </c>
      <c r="BI18" s="19">
        <f>SUMPRODUCT(($B$5:$F$14=AT18)*($CI$5:$CI$14))+SUMPRODUCT(($I$5:$M$14=AT18)*($CJ$5:$CJ$14))+'J22'!BI18</f>
        <v>0</v>
      </c>
      <c r="BJ18" s="6">
        <f t="shared" si="23"/>
        <v>0</v>
      </c>
      <c r="BK18" s="19">
        <f>SUMPRODUCT(($B$5:$F$14=AT18)*($CK$5:$CK$14))+'J22'!BK18</f>
        <v>0</v>
      </c>
      <c r="BL18" s="19">
        <f>SUMPRODUCT(($B$5:$F$14=AT18)*($CL$5:$CL$14))+'J22'!BL18</f>
        <v>0</v>
      </c>
      <c r="BM18" s="19">
        <f>SUMPRODUCT(($B$5:$F$14=AT18)*($CM$5:$CM$14))+'J22'!BM18</f>
        <v>0</v>
      </c>
      <c r="BN18" s="19">
        <f>SUMPRODUCT(($I$5:$M$14=AT18)*($CN$5:$CN$14))+'J22'!BN18</f>
        <v>0</v>
      </c>
      <c r="BO18" s="19">
        <f>SUMPRODUCT(($I$5:$M$14=AT18)*($CO$5:$CO$14))+'J22'!BO18</f>
        <v>0</v>
      </c>
      <c r="BP18" s="46">
        <f>SUMPRODUCT(($I$5:$M$14=AT18)*($CP$5:$CP$14))+'J22'!BP18</f>
        <v>0</v>
      </c>
      <c r="BQ18" s="44">
        <f t="shared" si="24"/>
        <v>0</v>
      </c>
      <c r="BR18" s="64">
        <f>BQ18+0.0000001</f>
        <v>9.9999999999999995E-8</v>
      </c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4" t="str">
        <f t="shared" si="16"/>
        <v>Equipe 14</v>
      </c>
      <c r="CR18" s="44">
        <f t="shared" si="17"/>
        <v>0</v>
      </c>
      <c r="CS18" s="44">
        <f t="shared" si="18"/>
        <v>1</v>
      </c>
      <c r="CT18" s="44" t="str">
        <f t="shared" si="49"/>
        <v>Equipe 14</v>
      </c>
      <c r="CU18" s="58"/>
      <c r="CV18" s="58"/>
      <c r="CW18" s="58"/>
      <c r="CX18" s="58"/>
      <c r="CY18" s="5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</row>
    <row r="19" spans="1:153" ht="16.5" customHeight="1" x14ac:dyDescent="0.25">
      <c r="A19" s="100"/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47"/>
      <c r="Q19" s="47"/>
      <c r="R19" s="47"/>
      <c r="S19" s="47"/>
      <c r="T19" s="47"/>
      <c r="U19" s="47"/>
      <c r="V19" s="49"/>
      <c r="W19" s="49"/>
      <c r="X19" s="49"/>
      <c r="Y19" s="49"/>
      <c r="Z19" s="49"/>
      <c r="AA19" s="50"/>
      <c r="AB19" s="51"/>
      <c r="AC19" s="50"/>
      <c r="AD19" s="52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142" t="s">
        <v>56</v>
      </c>
      <c r="AP19" s="142"/>
      <c r="AQ19" s="142"/>
      <c r="AR19" s="58"/>
      <c r="AS19" s="58"/>
      <c r="AT19" s="21"/>
      <c r="AU19" s="21"/>
      <c r="AV19" s="21"/>
      <c r="AW19" s="21"/>
      <c r="AX19" s="21"/>
      <c r="AY19" s="60" t="s">
        <v>19</v>
      </c>
      <c r="AZ19" s="60" t="s">
        <v>20</v>
      </c>
      <c r="BA19" s="60" t="s">
        <v>21</v>
      </c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5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58"/>
      <c r="CV19" s="58"/>
      <c r="CW19" s="58"/>
      <c r="CX19" s="58"/>
      <c r="CY19" s="5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</row>
    <row r="20" spans="1:153" ht="16.5" customHeight="1" x14ac:dyDescent="0.25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47"/>
      <c r="Q20" s="47"/>
      <c r="R20" s="47"/>
      <c r="S20" s="47"/>
      <c r="T20" s="47"/>
      <c r="U20" s="47"/>
      <c r="V20" s="53"/>
      <c r="W20" s="53"/>
      <c r="X20" s="53"/>
      <c r="Y20" s="53"/>
      <c r="Z20" s="53"/>
      <c r="AA20" s="54"/>
      <c r="AB20" s="55"/>
      <c r="AC20" s="54"/>
      <c r="AD20" s="56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143">
        <f>SUM(G5:H14)</f>
        <v>0</v>
      </c>
      <c r="AP20" s="143"/>
      <c r="AQ20" s="143"/>
      <c r="AR20" s="58"/>
      <c r="AS20" s="58"/>
      <c r="AT20" s="38"/>
      <c r="AU20" s="38"/>
      <c r="AV20" s="38"/>
      <c r="AW20" s="38"/>
      <c r="AX20" s="38"/>
      <c r="AY20" s="48" t="s">
        <v>19</v>
      </c>
      <c r="AZ20" s="48" t="s">
        <v>20</v>
      </c>
      <c r="BA20" s="48" t="s">
        <v>21</v>
      </c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58"/>
      <c r="CV20" s="58"/>
      <c r="CW20" s="58"/>
      <c r="CX20" s="58"/>
      <c r="CY20" s="5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</row>
    <row r="21" spans="1:153" ht="16.5" customHeight="1" x14ac:dyDescent="0.25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47"/>
      <c r="Q21" s="47"/>
      <c r="R21" s="47"/>
      <c r="S21" s="47"/>
      <c r="T21" s="47"/>
      <c r="U21" s="47"/>
      <c r="V21" s="53"/>
      <c r="W21" s="53"/>
      <c r="X21" s="53"/>
      <c r="Y21" s="53"/>
      <c r="Z21" s="53"/>
      <c r="AA21" s="54"/>
      <c r="AB21" s="55"/>
      <c r="AC21" s="54"/>
      <c r="AD21" s="56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143"/>
      <c r="AP21" s="143"/>
      <c r="AQ21" s="143"/>
      <c r="AR21" s="58"/>
      <c r="AS21" s="58"/>
      <c r="AT21" s="38"/>
      <c r="AU21" s="38"/>
      <c r="AV21" s="38"/>
      <c r="AW21" s="38"/>
      <c r="AX21" s="38"/>
      <c r="AY21" s="58"/>
      <c r="AZ21" s="58"/>
      <c r="BA21" s="63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58"/>
      <c r="CV21" s="58"/>
      <c r="CW21" s="58"/>
      <c r="CX21" s="58"/>
      <c r="CY21" s="5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</row>
    <row r="22" spans="1:153" ht="16.5" customHeight="1" x14ac:dyDescent="0.25">
      <c r="A22" s="100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47"/>
      <c r="Q22" s="47"/>
      <c r="R22" s="47"/>
      <c r="S22" s="47"/>
      <c r="T22" s="47"/>
      <c r="U22" s="47"/>
      <c r="V22" s="53"/>
      <c r="W22" s="53"/>
      <c r="X22" s="53"/>
      <c r="Y22" s="53"/>
      <c r="Z22" s="53"/>
      <c r="AA22" s="54"/>
      <c r="AB22" s="55"/>
      <c r="AC22" s="54"/>
      <c r="AD22" s="56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144" t="s">
        <v>57</v>
      </c>
      <c r="AP22" s="144"/>
      <c r="AQ22" s="144"/>
      <c r="AR22" s="58"/>
      <c r="AS22" s="58"/>
      <c r="AT22" s="38"/>
      <c r="AU22" s="38"/>
      <c r="AV22" s="38"/>
      <c r="AW22" s="38"/>
      <c r="AX22" s="38"/>
      <c r="AY22" s="58"/>
      <c r="AZ22" s="58"/>
      <c r="BA22" s="63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58"/>
      <c r="CV22" s="58"/>
      <c r="CW22" s="58"/>
      <c r="CX22" s="58"/>
      <c r="CY22" s="5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</row>
    <row r="23" spans="1:153" ht="16.5" customHeight="1" x14ac:dyDescent="0.25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47"/>
      <c r="Q23" s="47"/>
      <c r="R23" s="47"/>
      <c r="S23" s="47"/>
      <c r="T23" s="47"/>
      <c r="U23" s="47"/>
      <c r="V23" s="53"/>
      <c r="W23" s="53"/>
      <c r="X23" s="53"/>
      <c r="Y23" s="53"/>
      <c r="Z23" s="53"/>
      <c r="AA23" s="54"/>
      <c r="AB23" s="55"/>
      <c r="AC23" s="54"/>
      <c r="AD23" s="56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144"/>
      <c r="AP23" s="144"/>
      <c r="AQ23" s="144"/>
      <c r="AR23" s="58"/>
      <c r="AS23" s="58"/>
      <c r="AT23" s="38"/>
      <c r="AU23" s="38"/>
      <c r="AV23" s="38"/>
      <c r="AW23" s="38"/>
      <c r="AX23" s="38"/>
      <c r="AY23" s="58"/>
      <c r="AZ23" s="58"/>
      <c r="BA23" s="63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58"/>
      <c r="CV23" s="58"/>
      <c r="CW23" s="58"/>
      <c r="CX23" s="58"/>
      <c r="CY23" s="5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</row>
    <row r="24" spans="1:153" ht="16.5" customHeight="1" x14ac:dyDescent="0.25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47"/>
      <c r="Q24" s="47"/>
      <c r="R24" s="47"/>
      <c r="S24" s="47"/>
      <c r="T24" s="47"/>
      <c r="U24" s="47"/>
      <c r="V24" s="53"/>
      <c r="W24" s="53"/>
      <c r="X24" s="53"/>
      <c r="Y24" s="53"/>
      <c r="Z24" s="53"/>
      <c r="AA24" s="54"/>
      <c r="AB24" s="55"/>
      <c r="AC24" s="54"/>
      <c r="AD24" s="56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143">
        <f>AO20+'J22'!AO24:AP25</f>
        <v>0</v>
      </c>
      <c r="AP24" s="143"/>
      <c r="AQ24" s="143"/>
      <c r="AR24" s="58"/>
      <c r="AS24" s="58"/>
      <c r="AT24" s="38"/>
      <c r="AU24" s="38"/>
      <c r="AV24" s="38"/>
      <c r="AW24" s="38"/>
      <c r="AX24" s="38"/>
      <c r="AY24" s="58"/>
      <c r="AZ24" s="58"/>
      <c r="BA24" s="63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</row>
    <row r="25" spans="1:153" ht="16.5" customHeight="1" x14ac:dyDescent="0.25">
      <c r="A25" s="100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47"/>
      <c r="Q25" s="47"/>
      <c r="R25" s="47"/>
      <c r="S25" s="47"/>
      <c r="T25" s="47"/>
      <c r="U25" s="47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143"/>
      <c r="AP25" s="143"/>
      <c r="AQ25" s="143"/>
      <c r="AR25" s="48"/>
      <c r="AS25" s="48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48"/>
      <c r="EW25" s="48"/>
    </row>
    <row r="26" spans="1:153" ht="16.5" customHeight="1" x14ac:dyDescent="0.25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47"/>
      <c r="Q26" s="47"/>
      <c r="R26" s="47"/>
      <c r="S26" s="47"/>
      <c r="T26" s="47"/>
      <c r="U26" s="47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162" t="s">
        <v>58</v>
      </c>
      <c r="AP26" s="162"/>
      <c r="AQ26" s="162"/>
      <c r="AR26" s="48"/>
      <c r="AS26" s="48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  <c r="EU26" s="48"/>
      <c r="EV26" s="48"/>
      <c r="EW26" s="48"/>
    </row>
    <row r="27" spans="1:153" ht="16.5" customHeight="1" x14ac:dyDescent="0.25">
      <c r="A27" s="100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47"/>
      <c r="Q27" s="47"/>
      <c r="R27" s="47"/>
      <c r="S27" s="47"/>
      <c r="T27" s="47"/>
      <c r="U27" s="47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162"/>
      <c r="AP27" s="162"/>
      <c r="AQ27" s="162"/>
      <c r="AR27" s="48"/>
      <c r="AS27" s="48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  <c r="EU27" s="48"/>
      <c r="EV27" s="48"/>
      <c r="EW27" s="48"/>
    </row>
    <row r="28" spans="1:153" ht="16.5" customHeight="1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47"/>
      <c r="Q28" s="47"/>
      <c r="R28" s="47"/>
      <c r="S28" s="47"/>
      <c r="T28" s="47"/>
      <c r="U28" s="47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146" t="str">
        <f>IF(AE5=0,"",SUM(AI5:AI24)/SUM(AE5:AE24)*2)</f>
        <v/>
      </c>
      <c r="AP28" s="146"/>
      <c r="AQ28" s="146"/>
      <c r="AR28" s="48"/>
      <c r="AS28" s="48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  <c r="EU28" s="48"/>
      <c r="EV28" s="48"/>
      <c r="EW28" s="48"/>
    </row>
    <row r="29" spans="1:153" ht="16.5" customHeight="1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47"/>
      <c r="Q29" s="47"/>
      <c r="R29" s="47"/>
      <c r="S29" s="47"/>
      <c r="T29" s="47"/>
      <c r="U29" s="47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146"/>
      <c r="AP29" s="146"/>
      <c r="AQ29" s="146"/>
      <c r="AR29" s="48"/>
      <c r="AS29" s="48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  <c r="EU29" s="48"/>
      <c r="EV29" s="48"/>
      <c r="EW29" s="48"/>
    </row>
    <row r="30" spans="1:153" ht="16.5" customHeight="1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47"/>
      <c r="Q30" s="47"/>
      <c r="R30" s="47"/>
      <c r="S30" s="47"/>
      <c r="T30" s="47"/>
      <c r="U30" s="47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48"/>
      <c r="AS30" s="48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  <c r="EU30" s="48"/>
      <c r="EV30" s="48"/>
      <c r="EW30" s="48"/>
    </row>
    <row r="31" spans="1:153" ht="16.5" customHeigh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48"/>
      <c r="AS31" s="48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/>
      <c r="EU31" s="48"/>
      <c r="EV31" s="48"/>
      <c r="EW31" s="48"/>
    </row>
    <row r="32" spans="1:153" ht="16.5" customHeight="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48"/>
      <c r="AS32" s="48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48"/>
      <c r="EW32" s="48"/>
    </row>
    <row r="33" spans="1:153" ht="16.5" customHeight="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48"/>
      <c r="AS33" s="48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</row>
    <row r="34" spans="1:153" ht="16.5" customHeight="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48"/>
      <c r="AS34" s="48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48"/>
      <c r="EW34" s="48"/>
    </row>
    <row r="35" spans="1:153" ht="16.5" customHeight="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48"/>
      <c r="AS35" s="48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</row>
    <row r="36" spans="1:153" ht="16.5" customHeight="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48"/>
      <c r="AS36" s="48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</row>
  </sheetData>
  <mergeCells count="129">
    <mergeCell ref="O1:T2"/>
    <mergeCell ref="I1:N2"/>
    <mergeCell ref="A1:H2"/>
    <mergeCell ref="AO19:AQ19"/>
    <mergeCell ref="AO20:AQ21"/>
    <mergeCell ref="AO22:AQ23"/>
    <mergeCell ref="AO24:AQ25"/>
    <mergeCell ref="AO26:AQ27"/>
    <mergeCell ref="AO28:AQ29"/>
    <mergeCell ref="AK3:AK4"/>
    <mergeCell ref="AO3:AQ3"/>
    <mergeCell ref="AL3:AN3"/>
    <mergeCell ref="AJ3:AJ4"/>
    <mergeCell ref="AI3:AI4"/>
    <mergeCell ref="O11:R11"/>
    <mergeCell ref="O10:R10"/>
    <mergeCell ref="O9:R9"/>
    <mergeCell ref="O8:R8"/>
    <mergeCell ref="O7:R7"/>
    <mergeCell ref="B5:F5"/>
    <mergeCell ref="I6:M6"/>
    <mergeCell ref="I5:M5"/>
    <mergeCell ref="V5:Z5"/>
    <mergeCell ref="V1:AQ2"/>
    <mergeCell ref="BB3:BB4"/>
    <mergeCell ref="BN3:BP3"/>
    <mergeCell ref="BK3:BM3"/>
    <mergeCell ref="BI3:BI4"/>
    <mergeCell ref="BH3:BH4"/>
    <mergeCell ref="BG3:BG4"/>
    <mergeCell ref="BF3:BF4"/>
    <mergeCell ref="BE3:BE4"/>
    <mergeCell ref="BD3:BD4"/>
    <mergeCell ref="CN3:CP3"/>
    <mergeCell ref="CK3:CM3"/>
    <mergeCell ref="AT12:AX12"/>
    <mergeCell ref="AT11:AX11"/>
    <mergeCell ref="AT10:AX10"/>
    <mergeCell ref="AT9:AX9"/>
    <mergeCell ref="AT8:AX8"/>
    <mergeCell ref="AT7:AX7"/>
    <mergeCell ref="CJ1:CJ3"/>
    <mergeCell ref="CI1:CI3"/>
    <mergeCell ref="CH1:CH3"/>
    <mergeCell ref="CG1:CG3"/>
    <mergeCell ref="CF1:CF3"/>
    <mergeCell ref="CE1:CE3"/>
    <mergeCell ref="AT1:BP2"/>
    <mergeCell ref="AT3:AX4"/>
    <mergeCell ref="AZ3:BA4"/>
    <mergeCell ref="AY3:AY4"/>
    <mergeCell ref="BJ3:BJ4"/>
    <mergeCell ref="CD1:CD3"/>
    <mergeCell ref="CC1:CC3"/>
    <mergeCell ref="CB1:CB3"/>
    <mergeCell ref="AT6:AX6"/>
    <mergeCell ref="AT5:AX5"/>
    <mergeCell ref="A3:A4"/>
    <mergeCell ref="B3:F4"/>
    <mergeCell ref="H3:H4"/>
    <mergeCell ref="G3:G4"/>
    <mergeCell ref="I3:M4"/>
    <mergeCell ref="AC3:AC4"/>
    <mergeCell ref="B6:F6"/>
    <mergeCell ref="B12:F12"/>
    <mergeCell ref="B11:F11"/>
    <mergeCell ref="B10:F10"/>
    <mergeCell ref="B9:F9"/>
    <mergeCell ref="B8:F8"/>
    <mergeCell ref="B7:F7"/>
    <mergeCell ref="I12:M12"/>
    <mergeCell ref="I11:M11"/>
    <mergeCell ref="I10:M10"/>
    <mergeCell ref="I9:M9"/>
    <mergeCell ref="S11:T11"/>
    <mergeCell ref="S10:T10"/>
    <mergeCell ref="S9:T9"/>
    <mergeCell ref="S8:T8"/>
    <mergeCell ref="S7:T7"/>
    <mergeCell ref="S6:T6"/>
    <mergeCell ref="S5:T5"/>
    <mergeCell ref="A15:O30"/>
    <mergeCell ref="B14:F14"/>
    <mergeCell ref="B13:F13"/>
    <mergeCell ref="I14:M14"/>
    <mergeCell ref="I13:M13"/>
    <mergeCell ref="AH3:AH4"/>
    <mergeCell ref="AG3:AG4"/>
    <mergeCell ref="AF3:AF4"/>
    <mergeCell ref="AE3:AE4"/>
    <mergeCell ref="AD3:AD4"/>
    <mergeCell ref="V6:Z6"/>
    <mergeCell ref="N3:N4"/>
    <mergeCell ref="V3:Z4"/>
    <mergeCell ref="AA3:AB4"/>
    <mergeCell ref="S3:T4"/>
    <mergeCell ref="O6:R6"/>
    <mergeCell ref="O5:R5"/>
    <mergeCell ref="O3:R4"/>
    <mergeCell ref="I8:M8"/>
    <mergeCell ref="I7:M7"/>
    <mergeCell ref="V12:Z12"/>
    <mergeCell ref="V11:Z11"/>
    <mergeCell ref="V10:Z10"/>
    <mergeCell ref="V9:Z9"/>
    <mergeCell ref="V18:Z18"/>
    <mergeCell ref="V17:Z17"/>
    <mergeCell ref="V16:Z16"/>
    <mergeCell ref="V15:Z15"/>
    <mergeCell ref="V14:Z14"/>
    <mergeCell ref="V13:Z13"/>
    <mergeCell ref="V8:Z8"/>
    <mergeCell ref="V7:Z7"/>
    <mergeCell ref="CA1:CA3"/>
    <mergeCell ref="BZ1:BZ3"/>
    <mergeCell ref="BY1:BY3"/>
    <mergeCell ref="BX1:BX3"/>
    <mergeCell ref="BW1:BW3"/>
    <mergeCell ref="BV1:BV3"/>
    <mergeCell ref="BU1:BU3"/>
    <mergeCell ref="BT1:BT3"/>
    <mergeCell ref="BS1:BS3"/>
    <mergeCell ref="AT18:AX18"/>
    <mergeCell ref="AT17:AX17"/>
    <mergeCell ref="AT16:AX16"/>
    <mergeCell ref="AT15:AX15"/>
    <mergeCell ref="AT14:AX14"/>
    <mergeCell ref="AT13:AX13"/>
    <mergeCell ref="BC3:BC4"/>
  </mergeCells>
  <conditionalFormatting sqref="AA5:AA24">
    <cfRule type="cellIs" dxfId="16" priority="3" operator="lessThan">
      <formula>0</formula>
    </cfRule>
    <cfRule type="cellIs" dxfId="15" priority="4" operator="greaterThan">
      <formula>0</formula>
    </cfRule>
  </conditionalFormatting>
  <conditionalFormatting sqref="AB5:AB24">
    <cfRule type="cellIs" dxfId="14" priority="1" operator="equal">
      <formula>"q"</formula>
    </cfRule>
    <cfRule type="cellIs" dxfId="13" priority="2" operator="equal">
      <formula>"p"</formula>
    </cfRule>
  </conditionalFormatting>
  <dataValidations count="2">
    <dataValidation type="list" allowBlank="1" showInputMessage="1" showErrorMessage="1" sqref="I12:M14 B12:F14">
      <formula1>Lesclubs</formula1>
    </dataValidation>
    <dataValidation type="list" allowBlank="1" showInputMessage="1" showErrorMessage="1" sqref="B5:F11 I5:M11">
      <formula1>Lesengagés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R36"/>
  <sheetViews>
    <sheetView workbookViewId="0">
      <selection sqref="A1:H2"/>
    </sheetView>
  </sheetViews>
  <sheetFormatPr baseColWidth="10" defaultRowHeight="16.5" customHeight="1" x14ac:dyDescent="0.25"/>
  <cols>
    <col min="1" max="14" width="5.42578125" style="2" customWidth="1"/>
    <col min="15" max="18" width="6.7109375" style="2" customWidth="1"/>
    <col min="19" max="43" width="5.42578125" style="2" customWidth="1"/>
    <col min="44" max="45" width="5.42578125" style="3" hidden="1" customWidth="1"/>
    <col min="46" max="68" width="5.42578125" style="2" hidden="1" customWidth="1"/>
    <col min="69" max="70" width="26.28515625" style="3" hidden="1" customWidth="1"/>
    <col min="71" max="94" width="5.42578125" style="3" hidden="1" customWidth="1"/>
    <col min="95" max="95" width="38.85546875" style="3" hidden="1" customWidth="1"/>
    <col min="96" max="96" width="22.28515625" style="3" hidden="1" customWidth="1"/>
    <col min="97" max="97" width="5.42578125" style="3" hidden="1" customWidth="1"/>
    <col min="98" max="98" width="38.85546875" style="3" hidden="1" customWidth="1"/>
    <col min="99" max="210" width="5.42578125" style="3" customWidth="1"/>
    <col min="211" max="215" width="5.42578125" style="2" customWidth="1"/>
    <col min="216" max="378" width="5.42578125" style="1" customWidth="1"/>
    <col min="379" max="382" width="11" style="1"/>
  </cols>
  <sheetData>
    <row r="1" spans="1:153" ht="16.5" customHeight="1" thickTop="1" x14ac:dyDescent="0.25">
      <c r="A1" s="158" t="str">
        <f>'J01'!A1:C2</f>
        <v>Nom du Championnat</v>
      </c>
      <c r="B1" s="159"/>
      <c r="C1" s="159"/>
      <c r="D1" s="159"/>
      <c r="E1" s="159"/>
      <c r="F1" s="159"/>
      <c r="G1" s="159"/>
      <c r="H1" s="159"/>
      <c r="I1" s="134" t="str">
        <f>'J01'!H1:K2</f>
        <v>2016-2017</v>
      </c>
      <c r="J1" s="135"/>
      <c r="K1" s="135"/>
      <c r="L1" s="135"/>
      <c r="M1" s="135"/>
      <c r="N1" s="136"/>
      <c r="O1" s="130" t="s">
        <v>50</v>
      </c>
      <c r="P1" s="130"/>
      <c r="Q1" s="130"/>
      <c r="R1" s="130"/>
      <c r="S1" s="130"/>
      <c r="T1" s="131"/>
      <c r="U1" s="24"/>
      <c r="V1" s="153" t="s">
        <v>2</v>
      </c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48"/>
      <c r="AS1" s="48"/>
      <c r="AT1" s="129" t="s">
        <v>2</v>
      </c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48"/>
      <c r="BR1" s="48"/>
      <c r="BS1" s="95" t="s">
        <v>13</v>
      </c>
      <c r="BT1" s="95" t="s">
        <v>14</v>
      </c>
      <c r="BU1" s="95" t="s">
        <v>13</v>
      </c>
      <c r="BV1" s="95" t="s">
        <v>14</v>
      </c>
      <c r="BW1" s="95" t="s">
        <v>13</v>
      </c>
      <c r="BX1" s="95" t="s">
        <v>14</v>
      </c>
      <c r="BY1" s="95" t="s">
        <v>13</v>
      </c>
      <c r="BZ1" s="95" t="s">
        <v>14</v>
      </c>
      <c r="CA1" s="95" t="s">
        <v>13</v>
      </c>
      <c r="CB1" s="95" t="s">
        <v>14</v>
      </c>
      <c r="CC1" s="95" t="s">
        <v>13</v>
      </c>
      <c r="CD1" s="95" t="s">
        <v>14</v>
      </c>
      <c r="CE1" s="95" t="s">
        <v>13</v>
      </c>
      <c r="CF1" s="95" t="s">
        <v>14</v>
      </c>
      <c r="CG1" s="95" t="s">
        <v>13</v>
      </c>
      <c r="CH1" s="95" t="s">
        <v>14</v>
      </c>
      <c r="CI1" s="95" t="s">
        <v>13</v>
      </c>
      <c r="CJ1" s="95" t="s">
        <v>14</v>
      </c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  <c r="DO1" s="48"/>
      <c r="DP1" s="48"/>
      <c r="DQ1" s="48"/>
      <c r="DR1" s="48"/>
      <c r="DS1" s="48"/>
      <c r="DT1" s="48"/>
      <c r="DU1" s="48"/>
      <c r="DV1" s="48"/>
      <c r="DW1" s="48"/>
      <c r="DX1" s="48"/>
      <c r="DY1" s="48"/>
      <c r="DZ1" s="48"/>
      <c r="EA1" s="48"/>
      <c r="EB1" s="48"/>
      <c r="EC1" s="48"/>
      <c r="ED1" s="48"/>
      <c r="EE1" s="48"/>
      <c r="EF1" s="48"/>
      <c r="EG1" s="48"/>
      <c r="EH1" s="48"/>
      <c r="EI1" s="48"/>
      <c r="EJ1" s="48"/>
      <c r="EK1" s="48"/>
      <c r="EL1" s="48"/>
      <c r="EM1" s="48"/>
      <c r="EN1" s="48"/>
      <c r="EO1" s="48"/>
      <c r="EP1" s="48"/>
      <c r="EQ1" s="48"/>
      <c r="ER1" s="48"/>
      <c r="ES1" s="48"/>
      <c r="ET1" s="48"/>
      <c r="EU1" s="48"/>
      <c r="EV1" s="48"/>
      <c r="EW1" s="48"/>
    </row>
    <row r="2" spans="1:153" ht="16.5" customHeight="1" thickBot="1" x14ac:dyDescent="0.3">
      <c r="A2" s="160"/>
      <c r="B2" s="161"/>
      <c r="C2" s="161"/>
      <c r="D2" s="161"/>
      <c r="E2" s="161"/>
      <c r="F2" s="161"/>
      <c r="G2" s="161"/>
      <c r="H2" s="161"/>
      <c r="I2" s="137"/>
      <c r="J2" s="138"/>
      <c r="K2" s="138"/>
      <c r="L2" s="138"/>
      <c r="M2" s="138"/>
      <c r="N2" s="139"/>
      <c r="O2" s="132"/>
      <c r="P2" s="132"/>
      <c r="Q2" s="132"/>
      <c r="R2" s="132"/>
      <c r="S2" s="132"/>
      <c r="T2" s="133"/>
      <c r="U2" s="2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48"/>
      <c r="AS2" s="48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48"/>
      <c r="BR2" s="48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  <c r="CH2" s="95"/>
      <c r="CI2" s="95"/>
      <c r="CJ2" s="95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</row>
    <row r="3" spans="1:153" ht="16.5" customHeight="1" thickTop="1" x14ac:dyDescent="0.25">
      <c r="A3" s="119" t="s">
        <v>3</v>
      </c>
      <c r="B3" s="120" t="s">
        <v>4</v>
      </c>
      <c r="C3" s="120"/>
      <c r="D3" s="120"/>
      <c r="E3" s="120"/>
      <c r="F3" s="120"/>
      <c r="G3" s="120" t="s">
        <v>5</v>
      </c>
      <c r="H3" s="120" t="s">
        <v>5</v>
      </c>
      <c r="I3" s="120" t="s">
        <v>4</v>
      </c>
      <c r="J3" s="120"/>
      <c r="K3" s="120"/>
      <c r="L3" s="120"/>
      <c r="M3" s="120"/>
      <c r="N3" s="106" t="s">
        <v>3</v>
      </c>
      <c r="O3" s="116" t="s">
        <v>54</v>
      </c>
      <c r="P3" s="117"/>
      <c r="Q3" s="117"/>
      <c r="R3" s="111"/>
      <c r="S3" s="111" t="s">
        <v>55</v>
      </c>
      <c r="T3" s="112"/>
      <c r="U3" s="24"/>
      <c r="V3" s="102" t="s">
        <v>4</v>
      </c>
      <c r="W3" s="102"/>
      <c r="X3" s="102"/>
      <c r="Y3" s="102"/>
      <c r="Z3" s="107"/>
      <c r="AA3" s="104" t="s">
        <v>6</v>
      </c>
      <c r="AB3" s="109"/>
      <c r="AC3" s="121" t="s">
        <v>32</v>
      </c>
      <c r="AD3" s="104" t="s">
        <v>8</v>
      </c>
      <c r="AE3" s="102" t="s">
        <v>9</v>
      </c>
      <c r="AF3" s="102" t="s">
        <v>10</v>
      </c>
      <c r="AG3" s="102" t="s">
        <v>11</v>
      </c>
      <c r="AH3" s="102" t="s">
        <v>3</v>
      </c>
      <c r="AI3" s="102" t="s">
        <v>15</v>
      </c>
      <c r="AJ3" s="102" t="s">
        <v>16</v>
      </c>
      <c r="AK3" s="109" t="s">
        <v>12</v>
      </c>
      <c r="AL3" s="147" t="s">
        <v>13</v>
      </c>
      <c r="AM3" s="102"/>
      <c r="AN3" s="107"/>
      <c r="AO3" s="104" t="s">
        <v>14</v>
      </c>
      <c r="AP3" s="102"/>
      <c r="AQ3" s="102"/>
      <c r="AR3" s="48"/>
      <c r="AS3" s="48"/>
      <c r="AT3" s="99" t="s">
        <v>4</v>
      </c>
      <c r="AU3" s="99"/>
      <c r="AV3" s="99"/>
      <c r="AW3" s="99"/>
      <c r="AX3" s="99"/>
      <c r="AY3" s="99" t="s">
        <v>7</v>
      </c>
      <c r="AZ3" s="99" t="s">
        <v>6</v>
      </c>
      <c r="BA3" s="99"/>
      <c r="BB3" s="99" t="s">
        <v>7</v>
      </c>
      <c r="BC3" s="99" t="s">
        <v>8</v>
      </c>
      <c r="BD3" s="99" t="s">
        <v>9</v>
      </c>
      <c r="BE3" s="99" t="s">
        <v>10</v>
      </c>
      <c r="BF3" s="99" t="s">
        <v>11</v>
      </c>
      <c r="BG3" s="99" t="s">
        <v>3</v>
      </c>
      <c r="BH3" s="99" t="s">
        <v>15</v>
      </c>
      <c r="BI3" s="99" t="s">
        <v>16</v>
      </c>
      <c r="BJ3" s="99" t="s">
        <v>12</v>
      </c>
      <c r="BK3" s="99" t="s">
        <v>13</v>
      </c>
      <c r="BL3" s="99"/>
      <c r="BM3" s="99"/>
      <c r="BN3" s="99" t="s">
        <v>14</v>
      </c>
      <c r="BO3" s="99"/>
      <c r="BP3" s="99"/>
      <c r="BQ3" s="48"/>
      <c r="BR3" s="48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128" t="s">
        <v>13</v>
      </c>
      <c r="CL3" s="128"/>
      <c r="CM3" s="128"/>
      <c r="CN3" s="128" t="s">
        <v>14</v>
      </c>
      <c r="CO3" s="128"/>
      <c r="CP3" s="12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</row>
    <row r="4" spans="1:153" ht="16.5" customHeight="1" thickBot="1" x14ac:dyDescent="0.3">
      <c r="A4" s="119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06"/>
      <c r="O4" s="116"/>
      <c r="P4" s="117"/>
      <c r="Q4" s="117"/>
      <c r="R4" s="111"/>
      <c r="S4" s="111"/>
      <c r="T4" s="112"/>
      <c r="U4" s="24"/>
      <c r="V4" s="103"/>
      <c r="W4" s="103"/>
      <c r="X4" s="103"/>
      <c r="Y4" s="103"/>
      <c r="Z4" s="108"/>
      <c r="AA4" s="105"/>
      <c r="AB4" s="110"/>
      <c r="AC4" s="122"/>
      <c r="AD4" s="105"/>
      <c r="AE4" s="103"/>
      <c r="AF4" s="103"/>
      <c r="AG4" s="103"/>
      <c r="AH4" s="103"/>
      <c r="AI4" s="103"/>
      <c r="AJ4" s="103"/>
      <c r="AK4" s="110"/>
      <c r="AL4" s="40" t="s">
        <v>10</v>
      </c>
      <c r="AM4" s="41" t="s">
        <v>11</v>
      </c>
      <c r="AN4" s="42" t="s">
        <v>3</v>
      </c>
      <c r="AO4" s="43" t="s">
        <v>10</v>
      </c>
      <c r="AP4" s="41" t="s">
        <v>11</v>
      </c>
      <c r="AQ4" s="41" t="s">
        <v>3</v>
      </c>
      <c r="AR4" s="48"/>
      <c r="AS4" s="48" t="s">
        <v>7</v>
      </c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4" t="s">
        <v>10</v>
      </c>
      <c r="BL4" s="4" t="s">
        <v>11</v>
      </c>
      <c r="BM4" s="4" t="s">
        <v>3</v>
      </c>
      <c r="BN4" s="4" t="s">
        <v>10</v>
      </c>
      <c r="BO4" s="4" t="s">
        <v>11</v>
      </c>
      <c r="BP4" s="46" t="s">
        <v>3</v>
      </c>
      <c r="BQ4" s="44" t="s">
        <v>17</v>
      </c>
      <c r="BR4" s="44" t="s">
        <v>17</v>
      </c>
      <c r="BS4" s="44" t="s">
        <v>3</v>
      </c>
      <c r="BT4" s="44" t="s">
        <v>3</v>
      </c>
      <c r="BU4" s="44" t="s">
        <v>8</v>
      </c>
      <c r="BV4" s="44" t="s">
        <v>8</v>
      </c>
      <c r="BW4" s="44" t="s">
        <v>18</v>
      </c>
      <c r="BX4" s="44" t="s">
        <v>18</v>
      </c>
      <c r="BY4" s="44" t="s">
        <v>9</v>
      </c>
      <c r="BZ4" s="44" t="s">
        <v>9</v>
      </c>
      <c r="CA4" s="44" t="s">
        <v>10</v>
      </c>
      <c r="CB4" s="44" t="s">
        <v>10</v>
      </c>
      <c r="CC4" s="44" t="s">
        <v>11</v>
      </c>
      <c r="CD4" s="44" t="s">
        <v>11</v>
      </c>
      <c r="CE4" s="44" t="s">
        <v>3</v>
      </c>
      <c r="CF4" s="44" t="s">
        <v>3</v>
      </c>
      <c r="CG4" s="44" t="s">
        <v>15</v>
      </c>
      <c r="CH4" s="44" t="s">
        <v>15</v>
      </c>
      <c r="CI4" s="44" t="s">
        <v>16</v>
      </c>
      <c r="CJ4" s="44" t="s">
        <v>16</v>
      </c>
      <c r="CK4" s="44" t="s">
        <v>10</v>
      </c>
      <c r="CL4" s="44" t="s">
        <v>11</v>
      </c>
      <c r="CM4" s="44" t="s">
        <v>3</v>
      </c>
      <c r="CN4" s="44" t="s">
        <v>10</v>
      </c>
      <c r="CO4" s="44" t="s">
        <v>11</v>
      </c>
      <c r="CP4" s="45" t="s">
        <v>3</v>
      </c>
      <c r="CQ4" s="44" t="s">
        <v>4</v>
      </c>
      <c r="CR4" s="44" t="s">
        <v>17</v>
      </c>
      <c r="CS4" s="44" t="s">
        <v>7</v>
      </c>
      <c r="CT4" s="44" t="s">
        <v>4</v>
      </c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</row>
    <row r="5" spans="1:153" ht="16.5" customHeight="1" thickTop="1" x14ac:dyDescent="0.25">
      <c r="A5" s="72"/>
      <c r="B5" s="118"/>
      <c r="C5" s="118"/>
      <c r="D5" s="118"/>
      <c r="E5" s="118"/>
      <c r="F5" s="118"/>
      <c r="G5" s="20"/>
      <c r="H5" s="20"/>
      <c r="I5" s="118"/>
      <c r="J5" s="118"/>
      <c r="K5" s="118"/>
      <c r="L5" s="118"/>
      <c r="M5" s="118"/>
      <c r="N5" s="71"/>
      <c r="O5" s="113"/>
      <c r="P5" s="114"/>
      <c r="Q5" s="114"/>
      <c r="R5" s="115"/>
      <c r="S5" s="126"/>
      <c r="T5" s="127"/>
      <c r="U5" s="24"/>
      <c r="V5" s="151" t="str">
        <f t="shared" ref="V5:V18" si="0">VLOOKUP(AR5,$AS$5:$AX$18,2,0)</f>
        <v>Equipe 01</v>
      </c>
      <c r="W5" s="151"/>
      <c r="X5" s="151"/>
      <c r="Y5" s="151"/>
      <c r="Z5" s="152"/>
      <c r="AA5" s="76">
        <f t="shared" ref="AA5:AA18" si="1">VLOOKUP(V5,$AT$5:$BP$18,7,0)</f>
        <v>0</v>
      </c>
      <c r="AB5" s="77" t="str">
        <f t="shared" ref="AB5:AB18" si="2">VLOOKUP(V5,$AT$5:$BP$18,8,0)</f>
        <v>u</v>
      </c>
      <c r="AC5" s="78">
        <v>1</v>
      </c>
      <c r="AD5" s="79">
        <f t="shared" ref="AD5:AD18" si="3">VLOOKUP(V5,$AT$5:$BP$18,10,0)</f>
        <v>0</v>
      </c>
      <c r="AE5" s="80">
        <f t="shared" ref="AE5:AE18" si="4">VLOOKUP(V5,$AT$5:$BP$18,11,0)</f>
        <v>0</v>
      </c>
      <c r="AF5" s="80">
        <f t="shared" ref="AF5:AF18" si="5">VLOOKUP(V5,$AT$5:$BP$18,12,0)</f>
        <v>0</v>
      </c>
      <c r="AG5" s="80">
        <f t="shared" ref="AG5:AG18" si="6">VLOOKUP(V5,$AT$5:$BP$18,13,0)</f>
        <v>0</v>
      </c>
      <c r="AH5" s="80">
        <f t="shared" ref="AH5:AH18" si="7">VLOOKUP(V5,$AT$5:$BP$18,14,0)</f>
        <v>0</v>
      </c>
      <c r="AI5" s="80">
        <f t="shared" ref="AI5:AI18" si="8">VLOOKUP(V5,$AT$5:$BP$18,15,0)</f>
        <v>0</v>
      </c>
      <c r="AJ5" s="80">
        <f t="shared" ref="AJ5:AJ18" si="9">VLOOKUP(V5,$AT$5:$BP$18,16,0)</f>
        <v>0</v>
      </c>
      <c r="AK5" s="81">
        <f t="shared" ref="AK5:AK18" si="10">VLOOKUP(V5,$AT$5:$BP$18,17,0)</f>
        <v>0</v>
      </c>
      <c r="AL5" s="82">
        <f t="shared" ref="AL5:AL18" si="11">VLOOKUP(V5,$AT$5:$BP$18,18,0)</f>
        <v>0</v>
      </c>
      <c r="AM5" s="80">
        <f t="shared" ref="AM5:AM18" si="12">VLOOKUP(V5,$AT$5:$BP$18,19,0)</f>
        <v>0</v>
      </c>
      <c r="AN5" s="83">
        <f>VLOOKUP(V5,$AT$5:$BP$18,20,0)</f>
        <v>0</v>
      </c>
      <c r="AO5" s="76">
        <f t="shared" ref="AO5:AO18" si="13">VLOOKUP(V5,$AT$5:$BP$18,21,0)</f>
        <v>0</v>
      </c>
      <c r="AP5" s="80">
        <f>VLOOKUP(V5,$AT$5:$BP$18,22,0)</f>
        <v>0</v>
      </c>
      <c r="AQ5" s="80">
        <f t="shared" ref="AQ5:AQ18" si="14">VLOOKUP(V5,$AT$5:$BP$18,23,0)</f>
        <v>0</v>
      </c>
      <c r="AR5" s="48">
        <v>1</v>
      </c>
      <c r="AS5" s="48">
        <f>BB5</f>
        <v>1</v>
      </c>
      <c r="AT5" s="155" t="str">
        <f>'J01'!AT5:AX5</f>
        <v>Equipe 01</v>
      </c>
      <c r="AU5" s="156"/>
      <c r="AV5" s="156"/>
      <c r="AW5" s="156"/>
      <c r="AX5" s="157"/>
      <c r="AY5" s="4">
        <f t="shared" ref="AY5:AY18" si="15">RANK(BQ5,$BQ$5:$BQ$18)</f>
        <v>1</v>
      </c>
      <c r="AZ5" s="4">
        <f>'J23'!AY5-AY5</f>
        <v>0</v>
      </c>
      <c r="BA5" s="5" t="str">
        <f>IF(AY5&gt;'J23'!AY5,'J23'!$BA$20,IF(AY5='J23'!AY5,'J23'!$AZ$20,IF(AY5&lt;'J23'!AY5,'J23'!$AY$20)))</f>
        <v>u</v>
      </c>
      <c r="BB5" s="4">
        <f>RANK(BR5,$BR$5:$BR$18)</f>
        <v>1</v>
      </c>
      <c r="BC5" s="4">
        <f>SUMPRODUCT(($B$5:$F$14=AT5)*($BW$5:$BW$14))+SUMPRODUCT(($I$5:$M$14=AT5)*($BX$5:$BX$14))+'J23'!BC5</f>
        <v>0</v>
      </c>
      <c r="BD5" s="4">
        <f>SUMPRODUCT(($B$5:$F$14=AT5)*($BY$5:$BY$14))+SUMPRODUCT(($I$5:$M$14=AT5)*($BZ$5:$BZ$14))+'J23'!BD5</f>
        <v>0</v>
      </c>
      <c r="BE5" s="4">
        <f>SUMPRODUCT(($B$5:$F$14=AT5)*($CA$5:$CA$14))+SUMPRODUCT(($I$5:$M$14=AT5)*($CB$5:$CB$14))+'J23'!BE5</f>
        <v>0</v>
      </c>
      <c r="BF5" s="4">
        <f>SUMPRODUCT(($B$5:$F$14=AT5)*($CC$5:$CC$14))+SUMPRODUCT(($I$5:$M$14=AT5)*($CD$5:$CD$14))+'J23'!BF5</f>
        <v>0</v>
      </c>
      <c r="BG5" s="4">
        <f>SUMPRODUCT(($B$5:$F$14=AT5)*($CE$5:$CE$14))+SUMPRODUCT(($I$5:$M$14=AT5)*($CF$5:$CF$14))+'J23'!BG5</f>
        <v>0</v>
      </c>
      <c r="BH5" s="4">
        <f>SUMPRODUCT(($B$5:$F$14=AT5)*($CG$5:$CG$14))+SUMPRODUCT(($I$5:$M$14=AT5)*($CH$5:$CH$14))+'J23'!BH5</f>
        <v>0</v>
      </c>
      <c r="BI5" s="4">
        <f>SUMPRODUCT(($B$5:$F$14=AT5)*($CI$5:$CI$14))+SUMPRODUCT(($I$5:$M$14=AT5)*($CJ$5:$CJ$14))+'J23'!BI5</f>
        <v>0</v>
      </c>
      <c r="BJ5" s="4">
        <f>BH5-BI5</f>
        <v>0</v>
      </c>
      <c r="BK5" s="4">
        <f>SUMPRODUCT(($B$5:$F$14=AT5)*($CK$5:$CK$14))+'J23'!BK5</f>
        <v>0</v>
      </c>
      <c r="BL5" s="4">
        <f>SUMPRODUCT(($B$5:$F$14=AT5)*($CL$5:$CL$14))+'J23'!BL5</f>
        <v>0</v>
      </c>
      <c r="BM5" s="4">
        <f>SUMPRODUCT(($B$5:$F$14=AT5)*($CM$5:$CM$14))+'J23'!BM5</f>
        <v>0</v>
      </c>
      <c r="BN5" s="4">
        <f>SUMPRODUCT(($I$5:$M$14=AT5)*($CN$5:$CN$14))+'J23'!BN5</f>
        <v>0</v>
      </c>
      <c r="BO5" s="4">
        <f>SUMPRODUCT(($I$5:$M$14=AT5)*($CO$5:$CO$14))+'J23'!BO5</f>
        <v>0</v>
      </c>
      <c r="BP5" s="46">
        <f>SUMPRODUCT(($I$5:$M$14=AT5)*($CP$5:$CP$14))+'J23'!BP5</f>
        <v>0</v>
      </c>
      <c r="BQ5" s="44">
        <f>SUM(BC5*1000+(BJ5)/100+(BH5)/1000)</f>
        <v>0</v>
      </c>
      <c r="BR5" s="64">
        <f>BQ5+0.0000014</f>
        <v>1.3999999999999999E-6</v>
      </c>
      <c r="BS5" s="44">
        <f>A5</f>
        <v>0</v>
      </c>
      <c r="BT5" s="44">
        <f>N5</f>
        <v>0</v>
      </c>
      <c r="BU5" s="44">
        <f>IF(G5="",0,IF(G5&gt;H5,3,IF(G5=H5,1,IF(G5&lt;H5,0))))</f>
        <v>0</v>
      </c>
      <c r="BV5" s="44">
        <f>IF(H5="",0,IF(H5&gt;G5,3,IF(H5=G5,1,IF(H5&lt;G5,0))))</f>
        <v>0</v>
      </c>
      <c r="BW5" s="44">
        <f>BU5-BS5</f>
        <v>0</v>
      </c>
      <c r="BX5" s="44">
        <f>BV5-BT5</f>
        <v>0</v>
      </c>
      <c r="BY5" s="44">
        <f>IF(G5="",0,1)</f>
        <v>0</v>
      </c>
      <c r="BZ5" s="44">
        <f>IF(H5="",0,1)</f>
        <v>0</v>
      </c>
      <c r="CA5" s="44" t="b">
        <f>IF(G5&lt;&gt;"",IF(G5&gt;H5,1))</f>
        <v>0</v>
      </c>
      <c r="CB5" s="44" t="b">
        <f>IF(H5&lt;&gt;"",IF(H5&gt;G5,1))</f>
        <v>0</v>
      </c>
      <c r="CC5" s="44" t="b">
        <f>IF(G5&lt;&gt;"",IF(G5=H5,1))</f>
        <v>0</v>
      </c>
      <c r="CD5" s="44" t="b">
        <f>IF(H5&lt;&gt;"",IF(H5=G5,1))</f>
        <v>0</v>
      </c>
      <c r="CE5" s="44" t="b">
        <f>IF(G5&lt;&gt;"",IF(G5&lt;H5,1))</f>
        <v>0</v>
      </c>
      <c r="CF5" s="44" t="b">
        <f>IF(H5&lt;&gt;"",IF(H5&lt;G5,1))</f>
        <v>0</v>
      </c>
      <c r="CG5" s="44">
        <f>G5</f>
        <v>0</v>
      </c>
      <c r="CH5" s="44">
        <f>H5</f>
        <v>0</v>
      </c>
      <c r="CI5" s="44">
        <f>H5</f>
        <v>0</v>
      </c>
      <c r="CJ5" s="44">
        <f>G5</f>
        <v>0</v>
      </c>
      <c r="CK5" s="44" t="b">
        <f>IF(G5&lt;&gt;"",IF(G5&gt;H5,1))</f>
        <v>0</v>
      </c>
      <c r="CL5" s="44" t="b">
        <f>IF(G5&lt;&gt;"",IF(G5=H5,1))</f>
        <v>0</v>
      </c>
      <c r="CM5" s="44" t="b">
        <f>IF(G5&lt;&gt;"",IF(G5&lt;H5,1))</f>
        <v>0</v>
      </c>
      <c r="CN5" s="44" t="b">
        <f>IF(H5&lt;&gt;"",IF(H5&gt;G5,1))</f>
        <v>0</v>
      </c>
      <c r="CO5" s="44" t="b">
        <f>IF(H5&lt;&gt;"",IF(H5=G5,1))</f>
        <v>0</v>
      </c>
      <c r="CP5" s="45" t="b">
        <f>IF(H5&lt;&gt;"",IF(H5&lt;G5,1))</f>
        <v>0</v>
      </c>
      <c r="CQ5" s="44" t="str">
        <f t="shared" ref="CQ5:CQ18" si="16">VLOOKUP(AR5,$AS$5:$AX$18,2,0)</f>
        <v>Equipe 01</v>
      </c>
      <c r="CR5" s="44">
        <f t="shared" ref="CR5:CR18" si="17">VLOOKUP(CQ5,$AT$5:$BQ$18,24,0)</f>
        <v>0</v>
      </c>
      <c r="CS5" s="44">
        <f t="shared" ref="CS5:CS18" si="18">RANK(CR5,$CR$5:$CR$18)</f>
        <v>1</v>
      </c>
      <c r="CT5" s="44" t="str">
        <f>AT5</f>
        <v>Equipe 01</v>
      </c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</row>
    <row r="6" spans="1:153" ht="16.5" customHeight="1" x14ac:dyDescent="0.25">
      <c r="A6" s="72"/>
      <c r="B6" s="118"/>
      <c r="C6" s="118"/>
      <c r="D6" s="118"/>
      <c r="E6" s="118"/>
      <c r="F6" s="118"/>
      <c r="G6" s="20"/>
      <c r="H6" s="20"/>
      <c r="I6" s="118"/>
      <c r="J6" s="118"/>
      <c r="K6" s="118"/>
      <c r="L6" s="118"/>
      <c r="M6" s="118"/>
      <c r="N6" s="71"/>
      <c r="O6" s="113"/>
      <c r="P6" s="114"/>
      <c r="Q6" s="114"/>
      <c r="R6" s="115"/>
      <c r="S6" s="126"/>
      <c r="T6" s="127"/>
      <c r="U6" s="24"/>
      <c r="V6" s="93" t="str">
        <f t="shared" si="0"/>
        <v>Equipe 02</v>
      </c>
      <c r="W6" s="93"/>
      <c r="X6" s="93"/>
      <c r="Y6" s="93"/>
      <c r="Z6" s="94"/>
      <c r="AA6" s="84">
        <f t="shared" si="1"/>
        <v>0</v>
      </c>
      <c r="AB6" s="85" t="str">
        <f t="shared" si="2"/>
        <v>u</v>
      </c>
      <c r="AC6" s="86">
        <f>IF(CR6=CR5,CS5,CS6)</f>
        <v>1</v>
      </c>
      <c r="AD6" s="87">
        <f t="shared" si="3"/>
        <v>0</v>
      </c>
      <c r="AE6" s="88">
        <f t="shared" si="4"/>
        <v>0</v>
      </c>
      <c r="AF6" s="88">
        <f t="shared" si="5"/>
        <v>0</v>
      </c>
      <c r="AG6" s="88">
        <f t="shared" si="6"/>
        <v>0</v>
      </c>
      <c r="AH6" s="88">
        <f t="shared" si="7"/>
        <v>0</v>
      </c>
      <c r="AI6" s="88">
        <f t="shared" si="8"/>
        <v>0</v>
      </c>
      <c r="AJ6" s="88">
        <f t="shared" si="9"/>
        <v>0</v>
      </c>
      <c r="AK6" s="89">
        <f t="shared" si="10"/>
        <v>0</v>
      </c>
      <c r="AL6" s="90">
        <f t="shared" si="11"/>
        <v>0</v>
      </c>
      <c r="AM6" s="88">
        <f t="shared" si="12"/>
        <v>0</v>
      </c>
      <c r="AN6" s="91">
        <f t="shared" ref="AN6:AN18" si="19">VLOOKUP(V6,$AT$5:$BP$18,20,0)</f>
        <v>0</v>
      </c>
      <c r="AO6" s="84">
        <f t="shared" si="13"/>
        <v>0</v>
      </c>
      <c r="AP6" s="88">
        <f t="shared" ref="AP6:AP18" si="20">VLOOKUP(V6,$AT$5:$BP$18,22,0)</f>
        <v>0</v>
      </c>
      <c r="AQ6" s="88">
        <f t="shared" si="14"/>
        <v>0</v>
      </c>
      <c r="AR6" s="48">
        <v>2</v>
      </c>
      <c r="AS6" s="48">
        <f t="shared" ref="AS6:AS18" si="21">BB6</f>
        <v>2</v>
      </c>
      <c r="AT6" s="155" t="str">
        <f>'J01'!AT6:AX6</f>
        <v>Equipe 02</v>
      </c>
      <c r="AU6" s="156"/>
      <c r="AV6" s="156"/>
      <c r="AW6" s="156"/>
      <c r="AX6" s="157"/>
      <c r="AY6" s="4">
        <f t="shared" si="15"/>
        <v>1</v>
      </c>
      <c r="AZ6" s="19">
        <f>'J23'!AY6-AY6</f>
        <v>0</v>
      </c>
      <c r="BA6" s="5" t="str">
        <f>IF(AY6&gt;'J23'!AY6,'J23'!$BA$20,IF(AY6='J23'!AY6,'J23'!$AZ$20,IF(AY6&lt;'J23'!AY6,'J23'!$AY$20)))</f>
        <v>u</v>
      </c>
      <c r="BB6" s="22">
        <f t="shared" ref="BB6:BB18" si="22">RANK(BR6,$BR$5:$BR$18)</f>
        <v>2</v>
      </c>
      <c r="BC6" s="19">
        <f>SUMPRODUCT(($B$5:$F$14=AT6)*($BW$5:$BW$14))+SUMPRODUCT(($I$5:$M$14=AT6)*($BX$5:$BX$14))+'J23'!BC6</f>
        <v>0</v>
      </c>
      <c r="BD6" s="19">
        <f>SUMPRODUCT(($B$5:$F$14=AT6)*($BY$5:$BY$14))+SUMPRODUCT(($I$5:$M$14=AT6)*($BZ$5:$BZ$14))+'J23'!BD6</f>
        <v>0</v>
      </c>
      <c r="BE6" s="19">
        <f>SUMPRODUCT(($B$5:$F$14=AT6)*($CA$5:$CA$14))+SUMPRODUCT(($I$5:$M$14=AT6)*($CB$5:$CB$14))+'J23'!BE6</f>
        <v>0</v>
      </c>
      <c r="BF6" s="19">
        <f>SUMPRODUCT(($B$5:$F$14=AT6)*($CC$5:$CC$14))+SUMPRODUCT(($I$5:$M$14=AT6)*($CD$5:$CD$14))+'J23'!BF6</f>
        <v>0</v>
      </c>
      <c r="BG6" s="19">
        <f>SUMPRODUCT(($B$5:$F$14=AT6)*($CE$5:$CE$14))+SUMPRODUCT(($I$5:$M$14=AT6)*($CF$5:$CF$14))+'J23'!BG6</f>
        <v>0</v>
      </c>
      <c r="BH6" s="19">
        <f>SUMPRODUCT(($B$5:$F$14=AT6)*($CG$5:$CG$14))+SUMPRODUCT(($I$5:$M$14=AT6)*($CH$5:$CH$14))+'J23'!BH6</f>
        <v>0</v>
      </c>
      <c r="BI6" s="19">
        <f>SUMPRODUCT(($B$5:$F$14=AT6)*($CI$5:$CI$14))+SUMPRODUCT(($I$5:$M$14=AT6)*($CJ$5:$CJ$14))+'J23'!BI6</f>
        <v>0</v>
      </c>
      <c r="BJ6" s="6">
        <f t="shared" ref="BJ6:BJ18" si="23">BH6-BI6</f>
        <v>0</v>
      </c>
      <c r="BK6" s="19">
        <f>SUMPRODUCT(($B$5:$F$14=AT6)*($CK$5:$CK$14))+'J23'!BK6</f>
        <v>0</v>
      </c>
      <c r="BL6" s="19">
        <f>SUMPRODUCT(($B$5:$F$14=AT6)*($CL$5:$CL$14))+'J23'!BL6</f>
        <v>0</v>
      </c>
      <c r="BM6" s="19">
        <f>SUMPRODUCT(($B$5:$F$14=AT6)*($CM$5:$CM$14))+'J23'!BM6</f>
        <v>0</v>
      </c>
      <c r="BN6" s="19">
        <f>SUMPRODUCT(($I$5:$M$14=AT6)*($CN$5:$CN$14))+'J23'!BN6</f>
        <v>0</v>
      </c>
      <c r="BO6" s="19">
        <f>SUMPRODUCT(($I$5:$M$14=AT6)*($CO$5:$CO$14))+'J23'!BO6</f>
        <v>0</v>
      </c>
      <c r="BP6" s="46">
        <f>SUMPRODUCT(($I$5:$M$14=AT6)*($CP$5:$CP$14))+'J23'!BP6</f>
        <v>0</v>
      </c>
      <c r="BQ6" s="44">
        <f t="shared" ref="BQ6:BQ18" si="24">SUM(BC6*1000+(BJ6)/100+(BH6)/1000)</f>
        <v>0</v>
      </c>
      <c r="BR6" s="64">
        <f>BQ6+0.0000013</f>
        <v>1.3E-6</v>
      </c>
      <c r="BS6" s="44">
        <f t="shared" ref="BS6:BS14" si="25">A6</f>
        <v>0</v>
      </c>
      <c r="BT6" s="44">
        <f t="shared" ref="BT6:BT14" si="26">N6</f>
        <v>0</v>
      </c>
      <c r="BU6" s="44">
        <f t="shared" ref="BU6:BU14" si="27">IF(G6="",0,IF(G6&gt;H6,3,IF(G6=H6,1,IF(G6&lt;H6,0))))</f>
        <v>0</v>
      </c>
      <c r="BV6" s="44">
        <f t="shared" ref="BV6:BV14" si="28">IF(H6="",0,IF(H6&gt;G6,3,IF(H6=G6,1,IF(H6&lt;G6,0))))</f>
        <v>0</v>
      </c>
      <c r="BW6" s="44">
        <f t="shared" ref="BW6:BW14" si="29">BU6-BS6</f>
        <v>0</v>
      </c>
      <c r="BX6" s="44">
        <f t="shared" ref="BX6:BX14" si="30">BV6-BT6</f>
        <v>0</v>
      </c>
      <c r="BY6" s="44">
        <f t="shared" ref="BY6:BY14" si="31">IF(G6="",0,1)</f>
        <v>0</v>
      </c>
      <c r="BZ6" s="44">
        <f t="shared" ref="BZ6:BZ14" si="32">IF(H6="",0,1)</f>
        <v>0</v>
      </c>
      <c r="CA6" s="44" t="b">
        <f t="shared" ref="CA6:CA14" si="33">IF(G6&lt;&gt;"",IF(G6&gt;H6,1))</f>
        <v>0</v>
      </c>
      <c r="CB6" s="44" t="b">
        <f t="shared" ref="CB6:CB14" si="34">IF(H6&lt;&gt;"",IF(H6&gt;G6,1))</f>
        <v>0</v>
      </c>
      <c r="CC6" s="44" t="b">
        <f t="shared" ref="CC6:CC14" si="35">IF(G6&lt;&gt;"",IF(G6=H6,1))</f>
        <v>0</v>
      </c>
      <c r="CD6" s="44" t="b">
        <f t="shared" ref="CD6:CD14" si="36">IF(H6&lt;&gt;"",IF(H6=G6,1))</f>
        <v>0</v>
      </c>
      <c r="CE6" s="44" t="b">
        <f t="shared" ref="CE6:CE14" si="37">IF(G6&lt;&gt;"",IF(G6&lt;H6,1))</f>
        <v>0</v>
      </c>
      <c r="CF6" s="44" t="b">
        <f t="shared" ref="CF6:CF14" si="38">IF(H6&lt;&gt;"",IF(H6&lt;G6,1))</f>
        <v>0</v>
      </c>
      <c r="CG6" s="44">
        <f t="shared" ref="CG6:CG14" si="39">G6</f>
        <v>0</v>
      </c>
      <c r="CH6" s="44">
        <f t="shared" ref="CH6:CH14" si="40">H6</f>
        <v>0</v>
      </c>
      <c r="CI6" s="44">
        <f t="shared" ref="CI6:CI14" si="41">H6</f>
        <v>0</v>
      </c>
      <c r="CJ6" s="44">
        <f t="shared" ref="CJ6:CJ14" si="42">G6</f>
        <v>0</v>
      </c>
      <c r="CK6" s="44" t="b">
        <f t="shared" ref="CK6:CK14" si="43">IF(G6&lt;&gt;"",IF(G6&gt;H6,1))</f>
        <v>0</v>
      </c>
      <c r="CL6" s="44" t="b">
        <f t="shared" ref="CL6:CL14" si="44">IF(G6&lt;&gt;"",IF(G6=H6,1))</f>
        <v>0</v>
      </c>
      <c r="CM6" s="44" t="b">
        <f t="shared" ref="CM6:CM14" si="45">IF(G6&lt;&gt;"",IF(G6&lt;H6,1))</f>
        <v>0</v>
      </c>
      <c r="CN6" s="44" t="b">
        <f t="shared" ref="CN6:CN14" si="46">IF(H6&lt;&gt;"",IF(H6&gt;G6,1))</f>
        <v>0</v>
      </c>
      <c r="CO6" s="44" t="b">
        <f t="shared" ref="CO6:CO14" si="47">IF(H6&lt;&gt;"",IF(H6=G6,1))</f>
        <v>0</v>
      </c>
      <c r="CP6" s="45" t="b">
        <f t="shared" ref="CP6:CP14" si="48">IF(H6&lt;&gt;"",IF(H6&lt;G6,1))</f>
        <v>0</v>
      </c>
      <c r="CQ6" s="44" t="str">
        <f t="shared" si="16"/>
        <v>Equipe 02</v>
      </c>
      <c r="CR6" s="44">
        <f t="shared" si="17"/>
        <v>0</v>
      </c>
      <c r="CS6" s="44">
        <f t="shared" si="18"/>
        <v>1</v>
      </c>
      <c r="CT6" s="44" t="str">
        <f t="shared" ref="CT6:CT18" si="49">AT6</f>
        <v>Equipe 02</v>
      </c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</row>
    <row r="7" spans="1:153" ht="16.5" customHeight="1" x14ac:dyDescent="0.25">
      <c r="A7" s="72"/>
      <c r="B7" s="118"/>
      <c r="C7" s="118"/>
      <c r="D7" s="118"/>
      <c r="E7" s="118"/>
      <c r="F7" s="118"/>
      <c r="G7" s="20"/>
      <c r="H7" s="20"/>
      <c r="I7" s="118"/>
      <c r="J7" s="118"/>
      <c r="K7" s="118"/>
      <c r="L7" s="118"/>
      <c r="M7" s="118"/>
      <c r="N7" s="71"/>
      <c r="O7" s="113"/>
      <c r="P7" s="114"/>
      <c r="Q7" s="114"/>
      <c r="R7" s="115"/>
      <c r="S7" s="126"/>
      <c r="T7" s="127"/>
      <c r="U7" s="24"/>
      <c r="V7" s="93" t="str">
        <f t="shared" si="0"/>
        <v>Equipe 03</v>
      </c>
      <c r="W7" s="93"/>
      <c r="X7" s="93"/>
      <c r="Y7" s="93"/>
      <c r="Z7" s="94"/>
      <c r="AA7" s="84">
        <f t="shared" si="1"/>
        <v>0</v>
      </c>
      <c r="AB7" s="85" t="str">
        <f t="shared" si="2"/>
        <v>u</v>
      </c>
      <c r="AC7" s="86">
        <f t="shared" ref="AC7:AC18" si="50">IF(CR7=CR6,CS6,CS7)</f>
        <v>1</v>
      </c>
      <c r="AD7" s="87">
        <f t="shared" si="3"/>
        <v>0</v>
      </c>
      <c r="AE7" s="88">
        <f t="shared" si="4"/>
        <v>0</v>
      </c>
      <c r="AF7" s="88">
        <f t="shared" si="5"/>
        <v>0</v>
      </c>
      <c r="AG7" s="88">
        <f t="shared" si="6"/>
        <v>0</v>
      </c>
      <c r="AH7" s="88">
        <f t="shared" si="7"/>
        <v>0</v>
      </c>
      <c r="AI7" s="88">
        <f t="shared" si="8"/>
        <v>0</v>
      </c>
      <c r="AJ7" s="88">
        <f t="shared" si="9"/>
        <v>0</v>
      </c>
      <c r="AK7" s="89">
        <f t="shared" si="10"/>
        <v>0</v>
      </c>
      <c r="AL7" s="90">
        <f t="shared" si="11"/>
        <v>0</v>
      </c>
      <c r="AM7" s="88">
        <f t="shared" si="12"/>
        <v>0</v>
      </c>
      <c r="AN7" s="91">
        <f t="shared" si="19"/>
        <v>0</v>
      </c>
      <c r="AO7" s="84">
        <f t="shared" si="13"/>
        <v>0</v>
      </c>
      <c r="AP7" s="88">
        <f t="shared" si="20"/>
        <v>0</v>
      </c>
      <c r="AQ7" s="88">
        <f t="shared" si="14"/>
        <v>0</v>
      </c>
      <c r="AR7" s="48">
        <v>3</v>
      </c>
      <c r="AS7" s="48">
        <f t="shared" si="21"/>
        <v>3</v>
      </c>
      <c r="AT7" s="155" t="str">
        <f>'J01'!AT7:AX7</f>
        <v>Equipe 03</v>
      </c>
      <c r="AU7" s="156"/>
      <c r="AV7" s="156"/>
      <c r="AW7" s="156"/>
      <c r="AX7" s="157"/>
      <c r="AY7" s="4">
        <f t="shared" si="15"/>
        <v>1</v>
      </c>
      <c r="AZ7" s="19">
        <f>'J23'!AY7-AY7</f>
        <v>0</v>
      </c>
      <c r="BA7" s="5" t="str">
        <f>IF(AY7&gt;'J23'!AY7,'J23'!$BA$20,IF(AY7='J23'!AY7,'J23'!$AZ$20,IF(AY7&lt;'J23'!AY7,'J23'!$AY$20)))</f>
        <v>u</v>
      </c>
      <c r="BB7" s="22">
        <f t="shared" si="22"/>
        <v>3</v>
      </c>
      <c r="BC7" s="19">
        <f>SUMPRODUCT(($B$5:$F$14=AT7)*($BW$5:$BW$14))+SUMPRODUCT(($I$5:$M$14=AT7)*($BX$5:$BX$14))+'J23'!BC7</f>
        <v>0</v>
      </c>
      <c r="BD7" s="19">
        <f>SUMPRODUCT(($B$5:$F$14=AT7)*($BY$5:$BY$14))+SUMPRODUCT(($I$5:$M$14=AT7)*($BZ$5:$BZ$14))+'J23'!BD7</f>
        <v>0</v>
      </c>
      <c r="BE7" s="19">
        <f>SUMPRODUCT(($B$5:$F$14=AT7)*($CA$5:$CA$14))+SUMPRODUCT(($I$5:$M$14=AT7)*($CB$5:$CB$14))+'J23'!BE7</f>
        <v>0</v>
      </c>
      <c r="BF7" s="19">
        <f>SUMPRODUCT(($B$5:$F$14=AT7)*($CC$5:$CC$14))+SUMPRODUCT(($I$5:$M$14=AT7)*($CD$5:$CD$14))+'J23'!BF7</f>
        <v>0</v>
      </c>
      <c r="BG7" s="19">
        <f>SUMPRODUCT(($B$5:$F$14=AT7)*($CE$5:$CE$14))+SUMPRODUCT(($I$5:$M$14=AT7)*($CF$5:$CF$14))+'J23'!BG7</f>
        <v>0</v>
      </c>
      <c r="BH7" s="19">
        <f>SUMPRODUCT(($B$5:$F$14=AT7)*($CG$5:$CG$14))+SUMPRODUCT(($I$5:$M$14=AT7)*($CH$5:$CH$14))+'J23'!BH7</f>
        <v>0</v>
      </c>
      <c r="BI7" s="19">
        <f>SUMPRODUCT(($B$5:$F$14=AT7)*($CI$5:$CI$14))+SUMPRODUCT(($I$5:$M$14=AT7)*($CJ$5:$CJ$14))+'J23'!BI7</f>
        <v>0</v>
      </c>
      <c r="BJ7" s="6">
        <f t="shared" si="23"/>
        <v>0</v>
      </c>
      <c r="BK7" s="19">
        <f>SUMPRODUCT(($B$5:$F$14=AT7)*($CK$5:$CK$14))+'J23'!BK7</f>
        <v>0</v>
      </c>
      <c r="BL7" s="19">
        <f>SUMPRODUCT(($B$5:$F$14=AT7)*($CL$5:$CL$14))+'J23'!BL7</f>
        <v>0</v>
      </c>
      <c r="BM7" s="19">
        <f>SUMPRODUCT(($B$5:$F$14=AT7)*($CM$5:$CM$14))+'J23'!BM7</f>
        <v>0</v>
      </c>
      <c r="BN7" s="19">
        <f>SUMPRODUCT(($I$5:$M$14=AT7)*($CN$5:$CN$14))+'J23'!BN7</f>
        <v>0</v>
      </c>
      <c r="BO7" s="19">
        <f>SUMPRODUCT(($I$5:$M$14=AT7)*($CO$5:$CO$14))+'J23'!BO7</f>
        <v>0</v>
      </c>
      <c r="BP7" s="46">
        <f>SUMPRODUCT(($I$5:$M$14=AT7)*($CP$5:$CP$14))+'J23'!BP7</f>
        <v>0</v>
      </c>
      <c r="BQ7" s="44">
        <f t="shared" si="24"/>
        <v>0</v>
      </c>
      <c r="BR7" s="64">
        <f>BQ7+0.0000012</f>
        <v>1.1999999999999999E-6</v>
      </c>
      <c r="BS7" s="44">
        <f t="shared" si="25"/>
        <v>0</v>
      </c>
      <c r="BT7" s="44">
        <f t="shared" si="26"/>
        <v>0</v>
      </c>
      <c r="BU7" s="44">
        <f t="shared" si="27"/>
        <v>0</v>
      </c>
      <c r="BV7" s="44">
        <f t="shared" si="28"/>
        <v>0</v>
      </c>
      <c r="BW7" s="44">
        <f t="shared" si="29"/>
        <v>0</v>
      </c>
      <c r="BX7" s="44">
        <f t="shared" si="30"/>
        <v>0</v>
      </c>
      <c r="BY7" s="44">
        <f t="shared" si="31"/>
        <v>0</v>
      </c>
      <c r="BZ7" s="44">
        <f t="shared" si="32"/>
        <v>0</v>
      </c>
      <c r="CA7" s="44" t="b">
        <f t="shared" si="33"/>
        <v>0</v>
      </c>
      <c r="CB7" s="44" t="b">
        <f t="shared" si="34"/>
        <v>0</v>
      </c>
      <c r="CC7" s="44" t="b">
        <f t="shared" si="35"/>
        <v>0</v>
      </c>
      <c r="CD7" s="44" t="b">
        <f t="shared" si="36"/>
        <v>0</v>
      </c>
      <c r="CE7" s="44" t="b">
        <f t="shared" si="37"/>
        <v>0</v>
      </c>
      <c r="CF7" s="44" t="b">
        <f t="shared" si="38"/>
        <v>0</v>
      </c>
      <c r="CG7" s="44">
        <f t="shared" si="39"/>
        <v>0</v>
      </c>
      <c r="CH7" s="44">
        <f t="shared" si="40"/>
        <v>0</v>
      </c>
      <c r="CI7" s="44">
        <f t="shared" si="41"/>
        <v>0</v>
      </c>
      <c r="CJ7" s="44">
        <f t="shared" si="42"/>
        <v>0</v>
      </c>
      <c r="CK7" s="44" t="b">
        <f t="shared" si="43"/>
        <v>0</v>
      </c>
      <c r="CL7" s="44" t="b">
        <f t="shared" si="44"/>
        <v>0</v>
      </c>
      <c r="CM7" s="44" t="b">
        <f t="shared" si="45"/>
        <v>0</v>
      </c>
      <c r="CN7" s="44" t="b">
        <f t="shared" si="46"/>
        <v>0</v>
      </c>
      <c r="CO7" s="44" t="b">
        <f t="shared" si="47"/>
        <v>0</v>
      </c>
      <c r="CP7" s="45" t="b">
        <f t="shared" si="48"/>
        <v>0</v>
      </c>
      <c r="CQ7" s="44" t="str">
        <f t="shared" si="16"/>
        <v>Equipe 03</v>
      </c>
      <c r="CR7" s="44">
        <f t="shared" si="17"/>
        <v>0</v>
      </c>
      <c r="CS7" s="44">
        <f t="shared" si="18"/>
        <v>1</v>
      </c>
      <c r="CT7" s="44" t="str">
        <f t="shared" si="49"/>
        <v>Equipe 03</v>
      </c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</row>
    <row r="8" spans="1:153" ht="16.5" customHeight="1" x14ac:dyDescent="0.25">
      <c r="A8" s="72"/>
      <c r="B8" s="118"/>
      <c r="C8" s="118"/>
      <c r="D8" s="118"/>
      <c r="E8" s="118"/>
      <c r="F8" s="118"/>
      <c r="G8" s="20"/>
      <c r="H8" s="20"/>
      <c r="I8" s="118"/>
      <c r="J8" s="118"/>
      <c r="K8" s="118"/>
      <c r="L8" s="118"/>
      <c r="M8" s="118"/>
      <c r="N8" s="71"/>
      <c r="O8" s="113"/>
      <c r="P8" s="114"/>
      <c r="Q8" s="114"/>
      <c r="R8" s="115"/>
      <c r="S8" s="126"/>
      <c r="T8" s="127"/>
      <c r="U8" s="24"/>
      <c r="V8" s="93" t="str">
        <f t="shared" si="0"/>
        <v>Equipe 04</v>
      </c>
      <c r="W8" s="93"/>
      <c r="X8" s="93"/>
      <c r="Y8" s="93"/>
      <c r="Z8" s="94"/>
      <c r="AA8" s="84">
        <f t="shared" si="1"/>
        <v>0</v>
      </c>
      <c r="AB8" s="85" t="str">
        <f t="shared" si="2"/>
        <v>u</v>
      </c>
      <c r="AC8" s="86">
        <f t="shared" si="50"/>
        <v>1</v>
      </c>
      <c r="AD8" s="87">
        <f t="shared" si="3"/>
        <v>0</v>
      </c>
      <c r="AE8" s="88">
        <f t="shared" si="4"/>
        <v>0</v>
      </c>
      <c r="AF8" s="88">
        <f t="shared" si="5"/>
        <v>0</v>
      </c>
      <c r="AG8" s="88">
        <f t="shared" si="6"/>
        <v>0</v>
      </c>
      <c r="AH8" s="88">
        <f t="shared" si="7"/>
        <v>0</v>
      </c>
      <c r="AI8" s="88">
        <f t="shared" si="8"/>
        <v>0</v>
      </c>
      <c r="AJ8" s="88">
        <f t="shared" si="9"/>
        <v>0</v>
      </c>
      <c r="AK8" s="89">
        <f t="shared" si="10"/>
        <v>0</v>
      </c>
      <c r="AL8" s="90">
        <f t="shared" si="11"/>
        <v>0</v>
      </c>
      <c r="AM8" s="88">
        <f t="shared" si="12"/>
        <v>0</v>
      </c>
      <c r="AN8" s="91">
        <f t="shared" si="19"/>
        <v>0</v>
      </c>
      <c r="AO8" s="84">
        <f t="shared" si="13"/>
        <v>0</v>
      </c>
      <c r="AP8" s="88">
        <f t="shared" si="20"/>
        <v>0</v>
      </c>
      <c r="AQ8" s="88">
        <f t="shared" si="14"/>
        <v>0</v>
      </c>
      <c r="AR8" s="48">
        <v>4</v>
      </c>
      <c r="AS8" s="48">
        <f t="shared" si="21"/>
        <v>4</v>
      </c>
      <c r="AT8" s="155" t="str">
        <f>'J01'!AT8:AX8</f>
        <v>Equipe 04</v>
      </c>
      <c r="AU8" s="156"/>
      <c r="AV8" s="156"/>
      <c r="AW8" s="156"/>
      <c r="AX8" s="157"/>
      <c r="AY8" s="4">
        <f t="shared" si="15"/>
        <v>1</v>
      </c>
      <c r="AZ8" s="19">
        <f>'J23'!AY8-AY8</f>
        <v>0</v>
      </c>
      <c r="BA8" s="5" t="str">
        <f>IF(AY8&gt;'J23'!AY8,'J23'!$BA$20,IF(AY8='J23'!AY8,'J23'!$AZ$20,IF(AY8&lt;'J23'!AY8,'J23'!$AY$20)))</f>
        <v>u</v>
      </c>
      <c r="BB8" s="22">
        <f t="shared" si="22"/>
        <v>4</v>
      </c>
      <c r="BC8" s="19">
        <f>SUMPRODUCT(($B$5:$F$14=AT8)*($BW$5:$BW$14))+SUMPRODUCT(($I$5:$M$14=AT8)*($BX$5:$BX$14))+'J23'!BC8</f>
        <v>0</v>
      </c>
      <c r="BD8" s="19">
        <f>SUMPRODUCT(($B$5:$F$14=AT8)*($BY$5:$BY$14))+SUMPRODUCT(($I$5:$M$14=AT8)*($BZ$5:$BZ$14))+'J23'!BD8</f>
        <v>0</v>
      </c>
      <c r="BE8" s="19">
        <f>SUMPRODUCT(($B$5:$F$14=AT8)*($CA$5:$CA$14))+SUMPRODUCT(($I$5:$M$14=AT8)*($CB$5:$CB$14))+'J23'!BE8</f>
        <v>0</v>
      </c>
      <c r="BF8" s="19">
        <f>SUMPRODUCT(($B$5:$F$14=AT8)*($CC$5:$CC$14))+SUMPRODUCT(($I$5:$M$14=AT8)*($CD$5:$CD$14))+'J23'!BF8</f>
        <v>0</v>
      </c>
      <c r="BG8" s="19">
        <f>SUMPRODUCT(($B$5:$F$14=AT8)*($CE$5:$CE$14))+SUMPRODUCT(($I$5:$M$14=AT8)*($CF$5:$CF$14))+'J23'!BG8</f>
        <v>0</v>
      </c>
      <c r="BH8" s="19">
        <f>SUMPRODUCT(($B$5:$F$14=AT8)*($CG$5:$CG$14))+SUMPRODUCT(($I$5:$M$14=AT8)*($CH$5:$CH$14))+'J23'!BH8</f>
        <v>0</v>
      </c>
      <c r="BI8" s="19">
        <f>SUMPRODUCT(($B$5:$F$14=AT8)*($CI$5:$CI$14))+SUMPRODUCT(($I$5:$M$14=AT8)*($CJ$5:$CJ$14))+'J23'!BI8</f>
        <v>0</v>
      </c>
      <c r="BJ8" s="6">
        <f t="shared" si="23"/>
        <v>0</v>
      </c>
      <c r="BK8" s="19">
        <f>SUMPRODUCT(($B$5:$F$14=AT8)*($CK$5:$CK$14))+'J23'!BK8</f>
        <v>0</v>
      </c>
      <c r="BL8" s="19">
        <f>SUMPRODUCT(($B$5:$F$14=AT8)*($CL$5:$CL$14))+'J23'!BL8</f>
        <v>0</v>
      </c>
      <c r="BM8" s="19">
        <f>SUMPRODUCT(($B$5:$F$14=AT8)*($CM$5:$CM$14))+'J23'!BM8</f>
        <v>0</v>
      </c>
      <c r="BN8" s="19">
        <f>SUMPRODUCT(($I$5:$M$14=AT8)*($CN$5:$CN$14))+'J23'!BN8</f>
        <v>0</v>
      </c>
      <c r="BO8" s="19">
        <f>SUMPRODUCT(($I$5:$M$14=AT8)*($CO$5:$CO$14))+'J23'!BO8</f>
        <v>0</v>
      </c>
      <c r="BP8" s="46">
        <f>SUMPRODUCT(($I$5:$M$14=AT8)*($CP$5:$CP$14))+'J23'!BP8</f>
        <v>0</v>
      </c>
      <c r="BQ8" s="44">
        <f t="shared" si="24"/>
        <v>0</v>
      </c>
      <c r="BR8" s="64">
        <f>BQ8+0.0000011</f>
        <v>1.1000000000000001E-6</v>
      </c>
      <c r="BS8" s="44">
        <f t="shared" si="25"/>
        <v>0</v>
      </c>
      <c r="BT8" s="44">
        <f t="shared" si="26"/>
        <v>0</v>
      </c>
      <c r="BU8" s="44">
        <f t="shared" si="27"/>
        <v>0</v>
      </c>
      <c r="BV8" s="44">
        <f t="shared" si="28"/>
        <v>0</v>
      </c>
      <c r="BW8" s="44">
        <f t="shared" si="29"/>
        <v>0</v>
      </c>
      <c r="BX8" s="44">
        <f t="shared" si="30"/>
        <v>0</v>
      </c>
      <c r="BY8" s="44">
        <f t="shared" si="31"/>
        <v>0</v>
      </c>
      <c r="BZ8" s="44">
        <f t="shared" si="32"/>
        <v>0</v>
      </c>
      <c r="CA8" s="44" t="b">
        <f t="shared" si="33"/>
        <v>0</v>
      </c>
      <c r="CB8" s="44" t="b">
        <f t="shared" si="34"/>
        <v>0</v>
      </c>
      <c r="CC8" s="44" t="b">
        <f t="shared" si="35"/>
        <v>0</v>
      </c>
      <c r="CD8" s="44" t="b">
        <f t="shared" si="36"/>
        <v>0</v>
      </c>
      <c r="CE8" s="44" t="b">
        <f t="shared" si="37"/>
        <v>0</v>
      </c>
      <c r="CF8" s="44" t="b">
        <f t="shared" si="38"/>
        <v>0</v>
      </c>
      <c r="CG8" s="44">
        <f t="shared" si="39"/>
        <v>0</v>
      </c>
      <c r="CH8" s="44">
        <f t="shared" si="40"/>
        <v>0</v>
      </c>
      <c r="CI8" s="44">
        <f t="shared" si="41"/>
        <v>0</v>
      </c>
      <c r="CJ8" s="44">
        <f t="shared" si="42"/>
        <v>0</v>
      </c>
      <c r="CK8" s="44" t="b">
        <f t="shared" si="43"/>
        <v>0</v>
      </c>
      <c r="CL8" s="44" t="b">
        <f t="shared" si="44"/>
        <v>0</v>
      </c>
      <c r="CM8" s="44" t="b">
        <f t="shared" si="45"/>
        <v>0</v>
      </c>
      <c r="CN8" s="44" t="b">
        <f t="shared" si="46"/>
        <v>0</v>
      </c>
      <c r="CO8" s="44" t="b">
        <f t="shared" si="47"/>
        <v>0</v>
      </c>
      <c r="CP8" s="45" t="b">
        <f t="shared" si="48"/>
        <v>0</v>
      </c>
      <c r="CQ8" s="44" t="str">
        <f t="shared" si="16"/>
        <v>Equipe 04</v>
      </c>
      <c r="CR8" s="44">
        <f t="shared" si="17"/>
        <v>0</v>
      </c>
      <c r="CS8" s="44">
        <f t="shared" si="18"/>
        <v>1</v>
      </c>
      <c r="CT8" s="44" t="str">
        <f t="shared" si="49"/>
        <v>Equipe 04</v>
      </c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</row>
    <row r="9" spans="1:153" ht="16.5" customHeight="1" x14ac:dyDescent="0.25">
      <c r="A9" s="72"/>
      <c r="B9" s="118"/>
      <c r="C9" s="118"/>
      <c r="D9" s="118"/>
      <c r="E9" s="118"/>
      <c r="F9" s="118"/>
      <c r="G9" s="20"/>
      <c r="H9" s="20"/>
      <c r="I9" s="118"/>
      <c r="J9" s="118"/>
      <c r="K9" s="118"/>
      <c r="L9" s="118"/>
      <c r="M9" s="118"/>
      <c r="N9" s="71"/>
      <c r="O9" s="113"/>
      <c r="P9" s="114"/>
      <c r="Q9" s="114"/>
      <c r="R9" s="115"/>
      <c r="S9" s="126"/>
      <c r="T9" s="127"/>
      <c r="U9" s="24"/>
      <c r="V9" s="93" t="str">
        <f t="shared" si="0"/>
        <v>Equipe 05</v>
      </c>
      <c r="W9" s="93"/>
      <c r="X9" s="93"/>
      <c r="Y9" s="93"/>
      <c r="Z9" s="94"/>
      <c r="AA9" s="84">
        <f t="shared" si="1"/>
        <v>0</v>
      </c>
      <c r="AB9" s="85" t="str">
        <f t="shared" si="2"/>
        <v>u</v>
      </c>
      <c r="AC9" s="86">
        <f t="shared" si="50"/>
        <v>1</v>
      </c>
      <c r="AD9" s="87">
        <f t="shared" si="3"/>
        <v>0</v>
      </c>
      <c r="AE9" s="88">
        <f t="shared" si="4"/>
        <v>0</v>
      </c>
      <c r="AF9" s="88">
        <f t="shared" si="5"/>
        <v>0</v>
      </c>
      <c r="AG9" s="88">
        <f t="shared" si="6"/>
        <v>0</v>
      </c>
      <c r="AH9" s="88">
        <f t="shared" si="7"/>
        <v>0</v>
      </c>
      <c r="AI9" s="88">
        <f t="shared" si="8"/>
        <v>0</v>
      </c>
      <c r="AJ9" s="88">
        <f t="shared" si="9"/>
        <v>0</v>
      </c>
      <c r="AK9" s="89">
        <f t="shared" si="10"/>
        <v>0</v>
      </c>
      <c r="AL9" s="90">
        <f t="shared" si="11"/>
        <v>0</v>
      </c>
      <c r="AM9" s="88">
        <f t="shared" si="12"/>
        <v>0</v>
      </c>
      <c r="AN9" s="91">
        <f t="shared" si="19"/>
        <v>0</v>
      </c>
      <c r="AO9" s="84">
        <f t="shared" si="13"/>
        <v>0</v>
      </c>
      <c r="AP9" s="88">
        <f t="shared" si="20"/>
        <v>0</v>
      </c>
      <c r="AQ9" s="88">
        <f t="shared" si="14"/>
        <v>0</v>
      </c>
      <c r="AR9" s="48">
        <v>5</v>
      </c>
      <c r="AS9" s="48">
        <f t="shared" si="21"/>
        <v>5</v>
      </c>
      <c r="AT9" s="155" t="str">
        <f>'J01'!AT9:AX9</f>
        <v>Equipe 05</v>
      </c>
      <c r="AU9" s="156"/>
      <c r="AV9" s="156"/>
      <c r="AW9" s="156"/>
      <c r="AX9" s="157"/>
      <c r="AY9" s="4">
        <f t="shared" si="15"/>
        <v>1</v>
      </c>
      <c r="AZ9" s="19">
        <f>'J23'!AY9-AY9</f>
        <v>0</v>
      </c>
      <c r="BA9" s="5" t="str">
        <f>IF(AY9&gt;'J23'!AY9,'J23'!$BA$20,IF(AY9='J23'!AY9,'J23'!$AZ$20,IF(AY9&lt;'J23'!AY9,'J23'!$AY$20)))</f>
        <v>u</v>
      </c>
      <c r="BB9" s="22">
        <f t="shared" si="22"/>
        <v>5</v>
      </c>
      <c r="BC9" s="19">
        <f>SUMPRODUCT(($B$5:$F$14=AT9)*($BW$5:$BW$14))+SUMPRODUCT(($I$5:$M$14=AT9)*($BX$5:$BX$14))+'J23'!BC9</f>
        <v>0</v>
      </c>
      <c r="BD9" s="19">
        <f>SUMPRODUCT(($B$5:$F$14=AT9)*($BY$5:$BY$14))+SUMPRODUCT(($I$5:$M$14=AT9)*($BZ$5:$BZ$14))+'J23'!BD9</f>
        <v>0</v>
      </c>
      <c r="BE9" s="19">
        <f>SUMPRODUCT(($B$5:$F$14=AT9)*($CA$5:$CA$14))+SUMPRODUCT(($I$5:$M$14=AT9)*($CB$5:$CB$14))+'J23'!BE9</f>
        <v>0</v>
      </c>
      <c r="BF9" s="19">
        <f>SUMPRODUCT(($B$5:$F$14=AT9)*($CC$5:$CC$14))+SUMPRODUCT(($I$5:$M$14=AT9)*($CD$5:$CD$14))+'J23'!BF9</f>
        <v>0</v>
      </c>
      <c r="BG9" s="19">
        <f>SUMPRODUCT(($B$5:$F$14=AT9)*($CE$5:$CE$14))+SUMPRODUCT(($I$5:$M$14=AT9)*($CF$5:$CF$14))+'J23'!BG9</f>
        <v>0</v>
      </c>
      <c r="BH9" s="19">
        <f>SUMPRODUCT(($B$5:$F$14=AT9)*($CG$5:$CG$14))+SUMPRODUCT(($I$5:$M$14=AT9)*($CH$5:$CH$14))+'J23'!BH9</f>
        <v>0</v>
      </c>
      <c r="BI9" s="19">
        <f>SUMPRODUCT(($B$5:$F$14=AT9)*($CI$5:$CI$14))+SUMPRODUCT(($I$5:$M$14=AT9)*($CJ$5:$CJ$14))+'J23'!BI9</f>
        <v>0</v>
      </c>
      <c r="BJ9" s="6">
        <f t="shared" si="23"/>
        <v>0</v>
      </c>
      <c r="BK9" s="19">
        <f>SUMPRODUCT(($B$5:$F$14=AT9)*($CK$5:$CK$14))+'J23'!BK9</f>
        <v>0</v>
      </c>
      <c r="BL9" s="19">
        <f>SUMPRODUCT(($B$5:$F$14=AT9)*($CL$5:$CL$14))+'J23'!BL9</f>
        <v>0</v>
      </c>
      <c r="BM9" s="19">
        <f>SUMPRODUCT(($B$5:$F$14=AT9)*($CM$5:$CM$14))+'J23'!BM9</f>
        <v>0</v>
      </c>
      <c r="BN9" s="19">
        <f>SUMPRODUCT(($I$5:$M$14=AT9)*($CN$5:$CN$14))+'J23'!BN9</f>
        <v>0</v>
      </c>
      <c r="BO9" s="19">
        <f>SUMPRODUCT(($I$5:$M$14=AT9)*($CO$5:$CO$14))+'J23'!BO9</f>
        <v>0</v>
      </c>
      <c r="BP9" s="46">
        <f>SUMPRODUCT(($I$5:$M$14=AT9)*($CP$5:$CP$14))+'J23'!BP9</f>
        <v>0</v>
      </c>
      <c r="BQ9" s="44">
        <f t="shared" si="24"/>
        <v>0</v>
      </c>
      <c r="BR9" s="64">
        <f>BQ9+0.000001</f>
        <v>9.9999999999999995E-7</v>
      </c>
      <c r="BS9" s="44">
        <f t="shared" si="25"/>
        <v>0</v>
      </c>
      <c r="BT9" s="44">
        <f t="shared" si="26"/>
        <v>0</v>
      </c>
      <c r="BU9" s="44">
        <f t="shared" si="27"/>
        <v>0</v>
      </c>
      <c r="BV9" s="44">
        <f t="shared" si="28"/>
        <v>0</v>
      </c>
      <c r="BW9" s="44">
        <f t="shared" si="29"/>
        <v>0</v>
      </c>
      <c r="BX9" s="44">
        <f t="shared" si="30"/>
        <v>0</v>
      </c>
      <c r="BY9" s="44">
        <f t="shared" si="31"/>
        <v>0</v>
      </c>
      <c r="BZ9" s="44">
        <f t="shared" si="32"/>
        <v>0</v>
      </c>
      <c r="CA9" s="44" t="b">
        <f t="shared" si="33"/>
        <v>0</v>
      </c>
      <c r="CB9" s="44" t="b">
        <f t="shared" si="34"/>
        <v>0</v>
      </c>
      <c r="CC9" s="44" t="b">
        <f t="shared" si="35"/>
        <v>0</v>
      </c>
      <c r="CD9" s="44" t="b">
        <f t="shared" si="36"/>
        <v>0</v>
      </c>
      <c r="CE9" s="44" t="b">
        <f t="shared" si="37"/>
        <v>0</v>
      </c>
      <c r="CF9" s="44" t="b">
        <f t="shared" si="38"/>
        <v>0</v>
      </c>
      <c r="CG9" s="44">
        <f t="shared" si="39"/>
        <v>0</v>
      </c>
      <c r="CH9" s="44">
        <f t="shared" si="40"/>
        <v>0</v>
      </c>
      <c r="CI9" s="44">
        <f t="shared" si="41"/>
        <v>0</v>
      </c>
      <c r="CJ9" s="44">
        <f t="shared" si="42"/>
        <v>0</v>
      </c>
      <c r="CK9" s="44" t="b">
        <f t="shared" si="43"/>
        <v>0</v>
      </c>
      <c r="CL9" s="44" t="b">
        <f t="shared" si="44"/>
        <v>0</v>
      </c>
      <c r="CM9" s="44" t="b">
        <f t="shared" si="45"/>
        <v>0</v>
      </c>
      <c r="CN9" s="44" t="b">
        <f t="shared" si="46"/>
        <v>0</v>
      </c>
      <c r="CO9" s="44" t="b">
        <f t="shared" si="47"/>
        <v>0</v>
      </c>
      <c r="CP9" s="45" t="b">
        <f t="shared" si="48"/>
        <v>0</v>
      </c>
      <c r="CQ9" s="44" t="str">
        <f t="shared" si="16"/>
        <v>Equipe 05</v>
      </c>
      <c r="CR9" s="44">
        <f t="shared" si="17"/>
        <v>0</v>
      </c>
      <c r="CS9" s="44">
        <f t="shared" si="18"/>
        <v>1</v>
      </c>
      <c r="CT9" s="44" t="str">
        <f t="shared" si="49"/>
        <v>Equipe 05</v>
      </c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</row>
    <row r="10" spans="1:153" ht="16.5" customHeight="1" x14ac:dyDescent="0.25">
      <c r="A10" s="72"/>
      <c r="B10" s="118"/>
      <c r="C10" s="118"/>
      <c r="D10" s="118"/>
      <c r="E10" s="118"/>
      <c r="F10" s="118"/>
      <c r="G10" s="20"/>
      <c r="H10" s="20"/>
      <c r="I10" s="118"/>
      <c r="J10" s="118"/>
      <c r="K10" s="118"/>
      <c r="L10" s="118"/>
      <c r="M10" s="118"/>
      <c r="N10" s="71"/>
      <c r="O10" s="113"/>
      <c r="P10" s="114"/>
      <c r="Q10" s="114"/>
      <c r="R10" s="115"/>
      <c r="S10" s="126"/>
      <c r="T10" s="127"/>
      <c r="U10" s="24"/>
      <c r="V10" s="93" t="str">
        <f t="shared" si="0"/>
        <v>Equipe 06</v>
      </c>
      <c r="W10" s="93"/>
      <c r="X10" s="93"/>
      <c r="Y10" s="93"/>
      <c r="Z10" s="94"/>
      <c r="AA10" s="84">
        <f t="shared" si="1"/>
        <v>0</v>
      </c>
      <c r="AB10" s="85" t="str">
        <f t="shared" si="2"/>
        <v>u</v>
      </c>
      <c r="AC10" s="86">
        <f t="shared" si="50"/>
        <v>1</v>
      </c>
      <c r="AD10" s="87">
        <f t="shared" si="3"/>
        <v>0</v>
      </c>
      <c r="AE10" s="88">
        <f t="shared" si="4"/>
        <v>0</v>
      </c>
      <c r="AF10" s="88">
        <f t="shared" si="5"/>
        <v>0</v>
      </c>
      <c r="AG10" s="88">
        <f t="shared" si="6"/>
        <v>0</v>
      </c>
      <c r="AH10" s="88">
        <f t="shared" si="7"/>
        <v>0</v>
      </c>
      <c r="AI10" s="88">
        <f t="shared" si="8"/>
        <v>0</v>
      </c>
      <c r="AJ10" s="88">
        <f t="shared" si="9"/>
        <v>0</v>
      </c>
      <c r="AK10" s="89">
        <f t="shared" si="10"/>
        <v>0</v>
      </c>
      <c r="AL10" s="90">
        <f t="shared" si="11"/>
        <v>0</v>
      </c>
      <c r="AM10" s="88">
        <f t="shared" si="12"/>
        <v>0</v>
      </c>
      <c r="AN10" s="91">
        <f t="shared" si="19"/>
        <v>0</v>
      </c>
      <c r="AO10" s="84">
        <f t="shared" si="13"/>
        <v>0</v>
      </c>
      <c r="AP10" s="88">
        <f t="shared" si="20"/>
        <v>0</v>
      </c>
      <c r="AQ10" s="88">
        <f t="shared" si="14"/>
        <v>0</v>
      </c>
      <c r="AR10" s="48">
        <v>6</v>
      </c>
      <c r="AS10" s="48">
        <f t="shared" si="21"/>
        <v>6</v>
      </c>
      <c r="AT10" s="155" t="str">
        <f>'J01'!AT10:AX10</f>
        <v>Equipe 06</v>
      </c>
      <c r="AU10" s="156"/>
      <c r="AV10" s="156"/>
      <c r="AW10" s="156"/>
      <c r="AX10" s="157"/>
      <c r="AY10" s="4">
        <f t="shared" si="15"/>
        <v>1</v>
      </c>
      <c r="AZ10" s="19">
        <f>'J23'!AY10-AY10</f>
        <v>0</v>
      </c>
      <c r="BA10" s="5" t="str">
        <f>IF(AY10&gt;'J23'!AY10,'J23'!$BA$20,IF(AY10='J23'!AY10,'J23'!$AZ$20,IF(AY10&lt;'J23'!AY10,'J23'!$AY$20)))</f>
        <v>u</v>
      </c>
      <c r="BB10" s="22">
        <f t="shared" si="22"/>
        <v>6</v>
      </c>
      <c r="BC10" s="19">
        <f>SUMPRODUCT(($B$5:$F$14=AT10)*($BW$5:$BW$14))+SUMPRODUCT(($I$5:$M$14=AT10)*($BX$5:$BX$14))+'J23'!BC10</f>
        <v>0</v>
      </c>
      <c r="BD10" s="19">
        <f>SUMPRODUCT(($B$5:$F$14=AT10)*($BY$5:$BY$14))+SUMPRODUCT(($I$5:$M$14=AT10)*($BZ$5:$BZ$14))+'J23'!BD10</f>
        <v>0</v>
      </c>
      <c r="BE10" s="19">
        <f>SUMPRODUCT(($B$5:$F$14=AT10)*($CA$5:$CA$14))+SUMPRODUCT(($I$5:$M$14=AT10)*($CB$5:$CB$14))+'J23'!BE10</f>
        <v>0</v>
      </c>
      <c r="BF10" s="19">
        <f>SUMPRODUCT(($B$5:$F$14=AT10)*($CC$5:$CC$14))+SUMPRODUCT(($I$5:$M$14=AT10)*($CD$5:$CD$14))+'J23'!BF10</f>
        <v>0</v>
      </c>
      <c r="BG10" s="19">
        <f>SUMPRODUCT(($B$5:$F$14=AT10)*($CE$5:$CE$14))+SUMPRODUCT(($I$5:$M$14=AT10)*($CF$5:$CF$14))+'J23'!BG10</f>
        <v>0</v>
      </c>
      <c r="BH10" s="19">
        <f>SUMPRODUCT(($B$5:$F$14=AT10)*($CG$5:$CG$14))+SUMPRODUCT(($I$5:$M$14=AT10)*($CH$5:$CH$14))+'J23'!BH10</f>
        <v>0</v>
      </c>
      <c r="BI10" s="19">
        <f>SUMPRODUCT(($B$5:$F$14=AT10)*($CI$5:$CI$14))+SUMPRODUCT(($I$5:$M$14=AT10)*($CJ$5:$CJ$14))+'J23'!BI10</f>
        <v>0</v>
      </c>
      <c r="BJ10" s="6">
        <f t="shared" si="23"/>
        <v>0</v>
      </c>
      <c r="BK10" s="19">
        <f>SUMPRODUCT(($B$5:$F$14=AT10)*($CK$5:$CK$14))+'J23'!BK10</f>
        <v>0</v>
      </c>
      <c r="BL10" s="19">
        <f>SUMPRODUCT(($B$5:$F$14=AT10)*($CL$5:$CL$14))+'J23'!BL10</f>
        <v>0</v>
      </c>
      <c r="BM10" s="19">
        <f>SUMPRODUCT(($B$5:$F$14=AT10)*($CM$5:$CM$14))+'J23'!BM10</f>
        <v>0</v>
      </c>
      <c r="BN10" s="19">
        <f>SUMPRODUCT(($I$5:$M$14=AT10)*($CN$5:$CN$14))+'J23'!BN10</f>
        <v>0</v>
      </c>
      <c r="BO10" s="19">
        <f>SUMPRODUCT(($I$5:$M$14=AT10)*($CO$5:$CO$14))+'J23'!BO10</f>
        <v>0</v>
      </c>
      <c r="BP10" s="46">
        <f>SUMPRODUCT(($I$5:$M$14=AT10)*($CP$5:$CP$14))+'J23'!BP10</f>
        <v>0</v>
      </c>
      <c r="BQ10" s="44">
        <f t="shared" si="24"/>
        <v>0</v>
      </c>
      <c r="BR10" s="64">
        <f>BQ10+0.0000009</f>
        <v>8.9999999999999996E-7</v>
      </c>
      <c r="BS10" s="44">
        <f t="shared" si="25"/>
        <v>0</v>
      </c>
      <c r="BT10" s="44">
        <f t="shared" si="26"/>
        <v>0</v>
      </c>
      <c r="BU10" s="44">
        <f t="shared" si="27"/>
        <v>0</v>
      </c>
      <c r="BV10" s="44">
        <f t="shared" si="28"/>
        <v>0</v>
      </c>
      <c r="BW10" s="44">
        <f t="shared" si="29"/>
        <v>0</v>
      </c>
      <c r="BX10" s="44">
        <f t="shared" si="30"/>
        <v>0</v>
      </c>
      <c r="BY10" s="44">
        <f t="shared" si="31"/>
        <v>0</v>
      </c>
      <c r="BZ10" s="44">
        <f t="shared" si="32"/>
        <v>0</v>
      </c>
      <c r="CA10" s="44" t="b">
        <f t="shared" si="33"/>
        <v>0</v>
      </c>
      <c r="CB10" s="44" t="b">
        <f t="shared" si="34"/>
        <v>0</v>
      </c>
      <c r="CC10" s="44" t="b">
        <f t="shared" si="35"/>
        <v>0</v>
      </c>
      <c r="CD10" s="44" t="b">
        <f t="shared" si="36"/>
        <v>0</v>
      </c>
      <c r="CE10" s="44" t="b">
        <f t="shared" si="37"/>
        <v>0</v>
      </c>
      <c r="CF10" s="44" t="b">
        <f t="shared" si="38"/>
        <v>0</v>
      </c>
      <c r="CG10" s="44">
        <f t="shared" si="39"/>
        <v>0</v>
      </c>
      <c r="CH10" s="44">
        <f t="shared" si="40"/>
        <v>0</v>
      </c>
      <c r="CI10" s="44">
        <f t="shared" si="41"/>
        <v>0</v>
      </c>
      <c r="CJ10" s="44">
        <f t="shared" si="42"/>
        <v>0</v>
      </c>
      <c r="CK10" s="44" t="b">
        <f t="shared" si="43"/>
        <v>0</v>
      </c>
      <c r="CL10" s="44" t="b">
        <f t="shared" si="44"/>
        <v>0</v>
      </c>
      <c r="CM10" s="44" t="b">
        <f t="shared" si="45"/>
        <v>0</v>
      </c>
      <c r="CN10" s="44" t="b">
        <f t="shared" si="46"/>
        <v>0</v>
      </c>
      <c r="CO10" s="44" t="b">
        <f t="shared" si="47"/>
        <v>0</v>
      </c>
      <c r="CP10" s="45" t="b">
        <f t="shared" si="48"/>
        <v>0</v>
      </c>
      <c r="CQ10" s="44" t="str">
        <f t="shared" si="16"/>
        <v>Equipe 06</v>
      </c>
      <c r="CR10" s="44">
        <f t="shared" si="17"/>
        <v>0</v>
      </c>
      <c r="CS10" s="44">
        <f t="shared" si="18"/>
        <v>1</v>
      </c>
      <c r="CT10" s="44" t="str">
        <f t="shared" si="49"/>
        <v>Equipe 06</v>
      </c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</row>
    <row r="11" spans="1:153" ht="16.5" customHeight="1" thickBot="1" x14ac:dyDescent="0.3">
      <c r="A11" s="73"/>
      <c r="B11" s="123"/>
      <c r="C11" s="123"/>
      <c r="D11" s="123"/>
      <c r="E11" s="123"/>
      <c r="F11" s="123"/>
      <c r="G11" s="74"/>
      <c r="H11" s="74"/>
      <c r="I11" s="123"/>
      <c r="J11" s="123"/>
      <c r="K11" s="123"/>
      <c r="L11" s="123"/>
      <c r="M11" s="123"/>
      <c r="N11" s="75"/>
      <c r="O11" s="148"/>
      <c r="P11" s="149"/>
      <c r="Q11" s="149"/>
      <c r="R11" s="150"/>
      <c r="S11" s="124"/>
      <c r="T11" s="125"/>
      <c r="U11" s="24"/>
      <c r="V11" s="93" t="str">
        <f t="shared" si="0"/>
        <v>Equipe 07</v>
      </c>
      <c r="W11" s="93"/>
      <c r="X11" s="93"/>
      <c r="Y11" s="93"/>
      <c r="Z11" s="94"/>
      <c r="AA11" s="84">
        <f t="shared" si="1"/>
        <v>0</v>
      </c>
      <c r="AB11" s="85" t="str">
        <f t="shared" si="2"/>
        <v>u</v>
      </c>
      <c r="AC11" s="86">
        <f t="shared" si="50"/>
        <v>1</v>
      </c>
      <c r="AD11" s="87">
        <f t="shared" si="3"/>
        <v>0</v>
      </c>
      <c r="AE11" s="88">
        <f t="shared" si="4"/>
        <v>0</v>
      </c>
      <c r="AF11" s="88">
        <f t="shared" si="5"/>
        <v>0</v>
      </c>
      <c r="AG11" s="88">
        <f t="shared" si="6"/>
        <v>0</v>
      </c>
      <c r="AH11" s="88">
        <f t="shared" si="7"/>
        <v>0</v>
      </c>
      <c r="AI11" s="88">
        <f t="shared" si="8"/>
        <v>0</v>
      </c>
      <c r="AJ11" s="88">
        <f t="shared" si="9"/>
        <v>0</v>
      </c>
      <c r="AK11" s="89">
        <f t="shared" si="10"/>
        <v>0</v>
      </c>
      <c r="AL11" s="90">
        <f t="shared" si="11"/>
        <v>0</v>
      </c>
      <c r="AM11" s="88">
        <f t="shared" si="12"/>
        <v>0</v>
      </c>
      <c r="AN11" s="91">
        <f t="shared" si="19"/>
        <v>0</v>
      </c>
      <c r="AO11" s="84">
        <f t="shared" si="13"/>
        <v>0</v>
      </c>
      <c r="AP11" s="88">
        <f t="shared" si="20"/>
        <v>0</v>
      </c>
      <c r="AQ11" s="88">
        <f t="shared" si="14"/>
        <v>0</v>
      </c>
      <c r="AR11" s="48">
        <v>7</v>
      </c>
      <c r="AS11" s="48">
        <f t="shared" si="21"/>
        <v>7</v>
      </c>
      <c r="AT11" s="155" t="str">
        <f>'J01'!AT11:AX11</f>
        <v>Equipe 07</v>
      </c>
      <c r="AU11" s="156"/>
      <c r="AV11" s="156"/>
      <c r="AW11" s="156"/>
      <c r="AX11" s="157"/>
      <c r="AY11" s="4">
        <f t="shared" si="15"/>
        <v>1</v>
      </c>
      <c r="AZ11" s="19">
        <f>'J23'!AY11-AY11</f>
        <v>0</v>
      </c>
      <c r="BA11" s="5" t="str">
        <f>IF(AY11&gt;'J23'!AY11,'J23'!$BA$20,IF(AY11='J23'!AY11,'J23'!$AZ$20,IF(AY11&lt;'J23'!AY11,'J23'!$AY$20)))</f>
        <v>u</v>
      </c>
      <c r="BB11" s="22">
        <f t="shared" si="22"/>
        <v>7</v>
      </c>
      <c r="BC11" s="19">
        <f>SUMPRODUCT(($B$5:$F$14=AT11)*($BW$5:$BW$14))+SUMPRODUCT(($I$5:$M$14=AT11)*($BX$5:$BX$14))+'J23'!BC11</f>
        <v>0</v>
      </c>
      <c r="BD11" s="19">
        <f>SUMPRODUCT(($B$5:$F$14=AT11)*($BY$5:$BY$14))+SUMPRODUCT(($I$5:$M$14=AT11)*($BZ$5:$BZ$14))+'J23'!BD11</f>
        <v>0</v>
      </c>
      <c r="BE11" s="19">
        <f>SUMPRODUCT(($B$5:$F$14=AT11)*($CA$5:$CA$14))+SUMPRODUCT(($I$5:$M$14=AT11)*($CB$5:$CB$14))+'J23'!BE11</f>
        <v>0</v>
      </c>
      <c r="BF11" s="19">
        <f>SUMPRODUCT(($B$5:$F$14=AT11)*($CC$5:$CC$14))+SUMPRODUCT(($I$5:$M$14=AT11)*($CD$5:$CD$14))+'J23'!BF11</f>
        <v>0</v>
      </c>
      <c r="BG11" s="19">
        <f>SUMPRODUCT(($B$5:$F$14=AT11)*($CE$5:$CE$14))+SUMPRODUCT(($I$5:$M$14=AT11)*($CF$5:$CF$14))+'J23'!BG11</f>
        <v>0</v>
      </c>
      <c r="BH11" s="19">
        <f>SUMPRODUCT(($B$5:$F$14=AT11)*($CG$5:$CG$14))+SUMPRODUCT(($I$5:$M$14=AT11)*($CH$5:$CH$14))+'J23'!BH11</f>
        <v>0</v>
      </c>
      <c r="BI11" s="19">
        <f>SUMPRODUCT(($B$5:$F$14=AT11)*($CI$5:$CI$14))+SUMPRODUCT(($I$5:$M$14=AT11)*($CJ$5:$CJ$14))+'J23'!BI11</f>
        <v>0</v>
      </c>
      <c r="BJ11" s="6">
        <f t="shared" si="23"/>
        <v>0</v>
      </c>
      <c r="BK11" s="19">
        <f>SUMPRODUCT(($B$5:$F$14=AT11)*($CK$5:$CK$14))+'J23'!BK11</f>
        <v>0</v>
      </c>
      <c r="BL11" s="19">
        <f>SUMPRODUCT(($B$5:$F$14=AT11)*($CL$5:$CL$14))+'J23'!BL11</f>
        <v>0</v>
      </c>
      <c r="BM11" s="19">
        <f>SUMPRODUCT(($B$5:$F$14=AT11)*($CM$5:$CM$14))+'J23'!BM11</f>
        <v>0</v>
      </c>
      <c r="BN11" s="19">
        <f>SUMPRODUCT(($I$5:$M$14=AT11)*($CN$5:$CN$14))+'J23'!BN11</f>
        <v>0</v>
      </c>
      <c r="BO11" s="19">
        <f>SUMPRODUCT(($I$5:$M$14=AT11)*($CO$5:$CO$14))+'J23'!BO11</f>
        <v>0</v>
      </c>
      <c r="BP11" s="46">
        <f>SUMPRODUCT(($I$5:$M$14=AT11)*($CP$5:$CP$14))+'J23'!BP11</f>
        <v>0</v>
      </c>
      <c r="BQ11" s="44">
        <f t="shared" si="24"/>
        <v>0</v>
      </c>
      <c r="BR11" s="64">
        <f>BQ11+0.0000008</f>
        <v>7.9999999999999996E-7</v>
      </c>
      <c r="BS11" s="44">
        <f t="shared" si="25"/>
        <v>0</v>
      </c>
      <c r="BT11" s="44">
        <f t="shared" si="26"/>
        <v>0</v>
      </c>
      <c r="BU11" s="44">
        <f t="shared" si="27"/>
        <v>0</v>
      </c>
      <c r="BV11" s="44">
        <f t="shared" si="28"/>
        <v>0</v>
      </c>
      <c r="BW11" s="44">
        <f t="shared" si="29"/>
        <v>0</v>
      </c>
      <c r="BX11" s="44">
        <f t="shared" si="30"/>
        <v>0</v>
      </c>
      <c r="BY11" s="44">
        <f t="shared" si="31"/>
        <v>0</v>
      </c>
      <c r="BZ11" s="44">
        <f t="shared" si="32"/>
        <v>0</v>
      </c>
      <c r="CA11" s="44" t="b">
        <f t="shared" si="33"/>
        <v>0</v>
      </c>
      <c r="CB11" s="44" t="b">
        <f t="shared" si="34"/>
        <v>0</v>
      </c>
      <c r="CC11" s="44" t="b">
        <f t="shared" si="35"/>
        <v>0</v>
      </c>
      <c r="CD11" s="44" t="b">
        <f t="shared" si="36"/>
        <v>0</v>
      </c>
      <c r="CE11" s="44" t="b">
        <f t="shared" si="37"/>
        <v>0</v>
      </c>
      <c r="CF11" s="44" t="b">
        <f t="shared" si="38"/>
        <v>0</v>
      </c>
      <c r="CG11" s="44">
        <f t="shared" si="39"/>
        <v>0</v>
      </c>
      <c r="CH11" s="44">
        <f t="shared" si="40"/>
        <v>0</v>
      </c>
      <c r="CI11" s="44">
        <f t="shared" si="41"/>
        <v>0</v>
      </c>
      <c r="CJ11" s="44">
        <f t="shared" si="42"/>
        <v>0</v>
      </c>
      <c r="CK11" s="44" t="b">
        <f t="shared" si="43"/>
        <v>0</v>
      </c>
      <c r="CL11" s="44" t="b">
        <f t="shared" si="44"/>
        <v>0</v>
      </c>
      <c r="CM11" s="44" t="b">
        <f t="shared" si="45"/>
        <v>0</v>
      </c>
      <c r="CN11" s="44" t="b">
        <f t="shared" si="46"/>
        <v>0</v>
      </c>
      <c r="CO11" s="44" t="b">
        <f t="shared" si="47"/>
        <v>0</v>
      </c>
      <c r="CP11" s="45" t="b">
        <f t="shared" si="48"/>
        <v>0</v>
      </c>
      <c r="CQ11" s="44" t="str">
        <f t="shared" si="16"/>
        <v>Equipe 07</v>
      </c>
      <c r="CR11" s="44">
        <f t="shared" si="17"/>
        <v>0</v>
      </c>
      <c r="CS11" s="44">
        <f t="shared" si="18"/>
        <v>1</v>
      </c>
      <c r="CT11" s="44" t="str">
        <f t="shared" si="49"/>
        <v>Equipe 07</v>
      </c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</row>
    <row r="12" spans="1:153" ht="16.5" customHeight="1" thickTop="1" x14ac:dyDescent="0.25">
      <c r="A12" s="38"/>
      <c r="B12" s="101"/>
      <c r="C12" s="101"/>
      <c r="D12" s="101"/>
      <c r="E12" s="101"/>
      <c r="F12" s="101"/>
      <c r="G12" s="39"/>
      <c r="H12" s="39"/>
      <c r="I12" s="101"/>
      <c r="J12" s="101"/>
      <c r="K12" s="101"/>
      <c r="L12" s="101"/>
      <c r="M12" s="101"/>
      <c r="N12" s="38"/>
      <c r="O12" s="24"/>
      <c r="P12" s="24"/>
      <c r="Q12" s="24"/>
      <c r="R12" s="24"/>
      <c r="S12" s="24"/>
      <c r="T12" s="24"/>
      <c r="U12" s="24"/>
      <c r="V12" s="93" t="str">
        <f t="shared" si="0"/>
        <v>Equipe 08</v>
      </c>
      <c r="W12" s="93"/>
      <c r="X12" s="93"/>
      <c r="Y12" s="93"/>
      <c r="Z12" s="94"/>
      <c r="AA12" s="84">
        <f t="shared" si="1"/>
        <v>0</v>
      </c>
      <c r="AB12" s="85" t="str">
        <f t="shared" si="2"/>
        <v>u</v>
      </c>
      <c r="AC12" s="86">
        <f t="shared" si="50"/>
        <v>1</v>
      </c>
      <c r="AD12" s="87">
        <f t="shared" si="3"/>
        <v>0</v>
      </c>
      <c r="AE12" s="88">
        <f t="shared" si="4"/>
        <v>0</v>
      </c>
      <c r="AF12" s="88">
        <f t="shared" si="5"/>
        <v>0</v>
      </c>
      <c r="AG12" s="88">
        <f t="shared" si="6"/>
        <v>0</v>
      </c>
      <c r="AH12" s="88">
        <f t="shared" si="7"/>
        <v>0</v>
      </c>
      <c r="AI12" s="88">
        <f t="shared" si="8"/>
        <v>0</v>
      </c>
      <c r="AJ12" s="88">
        <f t="shared" si="9"/>
        <v>0</v>
      </c>
      <c r="AK12" s="89">
        <f t="shared" si="10"/>
        <v>0</v>
      </c>
      <c r="AL12" s="90">
        <f t="shared" si="11"/>
        <v>0</v>
      </c>
      <c r="AM12" s="88">
        <f t="shared" si="12"/>
        <v>0</v>
      </c>
      <c r="AN12" s="91">
        <f t="shared" si="19"/>
        <v>0</v>
      </c>
      <c r="AO12" s="84">
        <f t="shared" si="13"/>
        <v>0</v>
      </c>
      <c r="AP12" s="88">
        <f t="shared" si="20"/>
        <v>0</v>
      </c>
      <c r="AQ12" s="88">
        <f t="shared" si="14"/>
        <v>0</v>
      </c>
      <c r="AR12" s="48">
        <v>8</v>
      </c>
      <c r="AS12" s="48">
        <f t="shared" si="21"/>
        <v>8</v>
      </c>
      <c r="AT12" s="155" t="str">
        <f>'J01'!AT12:AX12</f>
        <v>Equipe 08</v>
      </c>
      <c r="AU12" s="156"/>
      <c r="AV12" s="156"/>
      <c r="AW12" s="156"/>
      <c r="AX12" s="157"/>
      <c r="AY12" s="4">
        <f t="shared" si="15"/>
        <v>1</v>
      </c>
      <c r="AZ12" s="19">
        <f>'J23'!AY12-AY12</f>
        <v>0</v>
      </c>
      <c r="BA12" s="5" t="str">
        <f>IF(AY12&gt;'J23'!AY12,'J23'!$BA$20,IF(AY12='J23'!AY12,'J23'!$AZ$20,IF(AY12&lt;'J23'!AY12,'J23'!$AY$20)))</f>
        <v>u</v>
      </c>
      <c r="BB12" s="22">
        <f t="shared" si="22"/>
        <v>8</v>
      </c>
      <c r="BC12" s="19">
        <f>SUMPRODUCT(($B$5:$F$14=AT12)*($BW$5:$BW$14))+SUMPRODUCT(($I$5:$M$14=AT12)*($BX$5:$BX$14))+'J23'!BC12</f>
        <v>0</v>
      </c>
      <c r="BD12" s="19">
        <f>SUMPRODUCT(($B$5:$F$14=AT12)*($BY$5:$BY$14))+SUMPRODUCT(($I$5:$M$14=AT12)*($BZ$5:$BZ$14))+'J23'!BD12</f>
        <v>0</v>
      </c>
      <c r="BE12" s="19">
        <f>SUMPRODUCT(($B$5:$F$14=AT12)*($CA$5:$CA$14))+SUMPRODUCT(($I$5:$M$14=AT12)*($CB$5:$CB$14))+'J23'!BE12</f>
        <v>0</v>
      </c>
      <c r="BF12" s="19">
        <f>SUMPRODUCT(($B$5:$F$14=AT12)*($CC$5:$CC$14))+SUMPRODUCT(($I$5:$M$14=AT12)*($CD$5:$CD$14))+'J23'!BF12</f>
        <v>0</v>
      </c>
      <c r="BG12" s="19">
        <f>SUMPRODUCT(($B$5:$F$14=AT12)*($CE$5:$CE$14))+SUMPRODUCT(($I$5:$M$14=AT12)*($CF$5:$CF$14))+'J23'!BG12</f>
        <v>0</v>
      </c>
      <c r="BH12" s="19">
        <f>SUMPRODUCT(($B$5:$F$14=AT12)*($CG$5:$CG$14))+SUMPRODUCT(($I$5:$M$14=AT12)*($CH$5:$CH$14))+'J23'!BH12</f>
        <v>0</v>
      </c>
      <c r="BI12" s="19">
        <f>SUMPRODUCT(($B$5:$F$14=AT12)*($CI$5:$CI$14))+SUMPRODUCT(($I$5:$M$14=AT12)*($CJ$5:$CJ$14))+'J23'!BI12</f>
        <v>0</v>
      </c>
      <c r="BJ12" s="6">
        <f t="shared" si="23"/>
        <v>0</v>
      </c>
      <c r="BK12" s="19">
        <f>SUMPRODUCT(($B$5:$F$14=AT12)*($CK$5:$CK$14))+'J23'!BK12</f>
        <v>0</v>
      </c>
      <c r="BL12" s="19">
        <f>SUMPRODUCT(($B$5:$F$14=AT12)*($CL$5:$CL$14))+'J23'!BL12</f>
        <v>0</v>
      </c>
      <c r="BM12" s="19">
        <f>SUMPRODUCT(($B$5:$F$14=AT12)*($CM$5:$CM$14))+'J23'!BM12</f>
        <v>0</v>
      </c>
      <c r="BN12" s="19">
        <f>SUMPRODUCT(($I$5:$M$14=AT12)*($CN$5:$CN$14))+'J23'!BN12</f>
        <v>0</v>
      </c>
      <c r="BO12" s="19">
        <f>SUMPRODUCT(($I$5:$M$14=AT12)*($CO$5:$CO$14))+'J23'!BO12</f>
        <v>0</v>
      </c>
      <c r="BP12" s="46">
        <f>SUMPRODUCT(($I$5:$M$14=AT12)*($CP$5:$CP$14))+'J23'!BP12</f>
        <v>0</v>
      </c>
      <c r="BQ12" s="44">
        <f t="shared" si="24"/>
        <v>0</v>
      </c>
      <c r="BR12" s="64">
        <f>BQ12+0.0000007</f>
        <v>6.9999999999999997E-7</v>
      </c>
      <c r="BS12" s="44">
        <f t="shared" si="25"/>
        <v>0</v>
      </c>
      <c r="BT12" s="44">
        <f t="shared" si="26"/>
        <v>0</v>
      </c>
      <c r="BU12" s="44">
        <f t="shared" si="27"/>
        <v>0</v>
      </c>
      <c r="BV12" s="44">
        <f t="shared" si="28"/>
        <v>0</v>
      </c>
      <c r="BW12" s="44">
        <f t="shared" si="29"/>
        <v>0</v>
      </c>
      <c r="BX12" s="44">
        <f t="shared" si="30"/>
        <v>0</v>
      </c>
      <c r="BY12" s="44">
        <f t="shared" si="31"/>
        <v>0</v>
      </c>
      <c r="BZ12" s="44">
        <f t="shared" si="32"/>
        <v>0</v>
      </c>
      <c r="CA12" s="44" t="b">
        <f t="shared" si="33"/>
        <v>0</v>
      </c>
      <c r="CB12" s="44" t="b">
        <f t="shared" si="34"/>
        <v>0</v>
      </c>
      <c r="CC12" s="44" t="b">
        <f t="shared" si="35"/>
        <v>0</v>
      </c>
      <c r="CD12" s="44" t="b">
        <f t="shared" si="36"/>
        <v>0</v>
      </c>
      <c r="CE12" s="44" t="b">
        <f t="shared" si="37"/>
        <v>0</v>
      </c>
      <c r="CF12" s="44" t="b">
        <f t="shared" si="38"/>
        <v>0</v>
      </c>
      <c r="CG12" s="44">
        <f t="shared" si="39"/>
        <v>0</v>
      </c>
      <c r="CH12" s="44">
        <f t="shared" si="40"/>
        <v>0</v>
      </c>
      <c r="CI12" s="44">
        <f t="shared" si="41"/>
        <v>0</v>
      </c>
      <c r="CJ12" s="44">
        <f t="shared" si="42"/>
        <v>0</v>
      </c>
      <c r="CK12" s="44" t="b">
        <f t="shared" si="43"/>
        <v>0</v>
      </c>
      <c r="CL12" s="44" t="b">
        <f t="shared" si="44"/>
        <v>0</v>
      </c>
      <c r="CM12" s="44" t="b">
        <f t="shared" si="45"/>
        <v>0</v>
      </c>
      <c r="CN12" s="44" t="b">
        <f t="shared" si="46"/>
        <v>0</v>
      </c>
      <c r="CO12" s="44" t="b">
        <f t="shared" si="47"/>
        <v>0</v>
      </c>
      <c r="CP12" s="45" t="b">
        <f t="shared" si="48"/>
        <v>0</v>
      </c>
      <c r="CQ12" s="44" t="str">
        <f t="shared" si="16"/>
        <v>Equipe 08</v>
      </c>
      <c r="CR12" s="44">
        <f t="shared" si="17"/>
        <v>0</v>
      </c>
      <c r="CS12" s="44">
        <f t="shared" si="18"/>
        <v>1</v>
      </c>
      <c r="CT12" s="44" t="str">
        <f t="shared" si="49"/>
        <v>Equipe 08</v>
      </c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48"/>
      <c r="EW12" s="48"/>
    </row>
    <row r="13" spans="1:153" ht="16.5" customHeight="1" x14ac:dyDescent="0.25">
      <c r="A13" s="38"/>
      <c r="B13" s="101"/>
      <c r="C13" s="101"/>
      <c r="D13" s="101"/>
      <c r="E13" s="101"/>
      <c r="F13" s="101"/>
      <c r="G13" s="39"/>
      <c r="H13" s="39"/>
      <c r="I13" s="101"/>
      <c r="J13" s="101"/>
      <c r="K13" s="101"/>
      <c r="L13" s="101"/>
      <c r="M13" s="101"/>
      <c r="N13" s="38"/>
      <c r="O13" s="24"/>
      <c r="P13" s="24"/>
      <c r="Q13" s="24"/>
      <c r="R13" s="24"/>
      <c r="S13" s="24"/>
      <c r="T13" s="24"/>
      <c r="U13" s="24"/>
      <c r="V13" s="93" t="str">
        <f t="shared" si="0"/>
        <v>Equipe 09</v>
      </c>
      <c r="W13" s="93"/>
      <c r="X13" s="93"/>
      <c r="Y13" s="93"/>
      <c r="Z13" s="94"/>
      <c r="AA13" s="84">
        <f t="shared" si="1"/>
        <v>0</v>
      </c>
      <c r="AB13" s="85" t="str">
        <f t="shared" si="2"/>
        <v>u</v>
      </c>
      <c r="AC13" s="86">
        <f t="shared" si="50"/>
        <v>1</v>
      </c>
      <c r="AD13" s="87">
        <f t="shared" si="3"/>
        <v>0</v>
      </c>
      <c r="AE13" s="88">
        <f t="shared" si="4"/>
        <v>0</v>
      </c>
      <c r="AF13" s="88">
        <f t="shared" si="5"/>
        <v>0</v>
      </c>
      <c r="AG13" s="88">
        <f t="shared" si="6"/>
        <v>0</v>
      </c>
      <c r="AH13" s="88">
        <f t="shared" si="7"/>
        <v>0</v>
      </c>
      <c r="AI13" s="88">
        <f t="shared" si="8"/>
        <v>0</v>
      </c>
      <c r="AJ13" s="88">
        <f t="shared" si="9"/>
        <v>0</v>
      </c>
      <c r="AK13" s="89">
        <f t="shared" si="10"/>
        <v>0</v>
      </c>
      <c r="AL13" s="90">
        <f t="shared" si="11"/>
        <v>0</v>
      </c>
      <c r="AM13" s="88">
        <f t="shared" si="12"/>
        <v>0</v>
      </c>
      <c r="AN13" s="91">
        <f t="shared" si="19"/>
        <v>0</v>
      </c>
      <c r="AO13" s="84">
        <f t="shared" si="13"/>
        <v>0</v>
      </c>
      <c r="AP13" s="88">
        <f t="shared" si="20"/>
        <v>0</v>
      </c>
      <c r="AQ13" s="88">
        <f t="shared" si="14"/>
        <v>0</v>
      </c>
      <c r="AR13" s="48">
        <v>9</v>
      </c>
      <c r="AS13" s="48">
        <f t="shared" si="21"/>
        <v>9</v>
      </c>
      <c r="AT13" s="155" t="str">
        <f>'J01'!AT13:AX13</f>
        <v>Equipe 09</v>
      </c>
      <c r="AU13" s="156"/>
      <c r="AV13" s="156"/>
      <c r="AW13" s="156"/>
      <c r="AX13" s="157"/>
      <c r="AY13" s="4">
        <f t="shared" si="15"/>
        <v>1</v>
      </c>
      <c r="AZ13" s="19">
        <f>'J23'!AY13-AY13</f>
        <v>0</v>
      </c>
      <c r="BA13" s="5" t="str">
        <f>IF(AY13&gt;'J23'!AY13,'J23'!$BA$20,IF(AY13='J23'!AY13,'J23'!$AZ$20,IF(AY13&lt;'J23'!AY13,'J23'!$AY$20)))</f>
        <v>u</v>
      </c>
      <c r="BB13" s="22">
        <f t="shared" si="22"/>
        <v>9</v>
      </c>
      <c r="BC13" s="19">
        <f>SUMPRODUCT(($B$5:$F$14=AT13)*($BW$5:$BW$14))+SUMPRODUCT(($I$5:$M$14=AT13)*($BX$5:$BX$14))+'J23'!BC13</f>
        <v>0</v>
      </c>
      <c r="BD13" s="19">
        <f>SUMPRODUCT(($B$5:$F$14=AT13)*($BY$5:$BY$14))+SUMPRODUCT(($I$5:$M$14=AT13)*($BZ$5:$BZ$14))+'J23'!BD13</f>
        <v>0</v>
      </c>
      <c r="BE13" s="19">
        <f>SUMPRODUCT(($B$5:$F$14=AT13)*($CA$5:$CA$14))+SUMPRODUCT(($I$5:$M$14=AT13)*($CB$5:$CB$14))+'J23'!BE13</f>
        <v>0</v>
      </c>
      <c r="BF13" s="19">
        <f>SUMPRODUCT(($B$5:$F$14=AT13)*($CC$5:$CC$14))+SUMPRODUCT(($I$5:$M$14=AT13)*($CD$5:$CD$14))+'J23'!BF13</f>
        <v>0</v>
      </c>
      <c r="BG13" s="19">
        <f>SUMPRODUCT(($B$5:$F$14=AT13)*($CE$5:$CE$14))+SUMPRODUCT(($I$5:$M$14=AT13)*($CF$5:$CF$14))+'J23'!BG13</f>
        <v>0</v>
      </c>
      <c r="BH13" s="19">
        <f>SUMPRODUCT(($B$5:$F$14=AT13)*($CG$5:$CG$14))+SUMPRODUCT(($I$5:$M$14=AT13)*($CH$5:$CH$14))+'J23'!BH13</f>
        <v>0</v>
      </c>
      <c r="BI13" s="19">
        <f>SUMPRODUCT(($B$5:$F$14=AT13)*($CI$5:$CI$14))+SUMPRODUCT(($I$5:$M$14=AT13)*($CJ$5:$CJ$14))+'J23'!BI13</f>
        <v>0</v>
      </c>
      <c r="BJ13" s="6">
        <f t="shared" si="23"/>
        <v>0</v>
      </c>
      <c r="BK13" s="19">
        <f>SUMPRODUCT(($B$5:$F$14=AT13)*($CK$5:$CK$14))+'J23'!BK13</f>
        <v>0</v>
      </c>
      <c r="BL13" s="19">
        <f>SUMPRODUCT(($B$5:$F$14=AT13)*($CL$5:$CL$14))+'J23'!BL13</f>
        <v>0</v>
      </c>
      <c r="BM13" s="19">
        <f>SUMPRODUCT(($B$5:$F$14=AT13)*($CM$5:$CM$14))+'J23'!BM13</f>
        <v>0</v>
      </c>
      <c r="BN13" s="19">
        <f>SUMPRODUCT(($I$5:$M$14=AT13)*($CN$5:$CN$14))+'J23'!BN13</f>
        <v>0</v>
      </c>
      <c r="BO13" s="19">
        <f>SUMPRODUCT(($I$5:$M$14=AT13)*($CO$5:$CO$14))+'J23'!BO13</f>
        <v>0</v>
      </c>
      <c r="BP13" s="46">
        <f>SUMPRODUCT(($I$5:$M$14=AT13)*($CP$5:$CP$14))+'J23'!BP13</f>
        <v>0</v>
      </c>
      <c r="BQ13" s="44">
        <f t="shared" si="24"/>
        <v>0</v>
      </c>
      <c r="BR13" s="64">
        <f>BQ13+0.0000006</f>
        <v>5.9999999999999997E-7</v>
      </c>
      <c r="BS13" s="44">
        <f t="shared" si="25"/>
        <v>0</v>
      </c>
      <c r="BT13" s="44">
        <f t="shared" si="26"/>
        <v>0</v>
      </c>
      <c r="BU13" s="44">
        <f t="shared" si="27"/>
        <v>0</v>
      </c>
      <c r="BV13" s="44">
        <f t="shared" si="28"/>
        <v>0</v>
      </c>
      <c r="BW13" s="44">
        <f t="shared" si="29"/>
        <v>0</v>
      </c>
      <c r="BX13" s="44">
        <f t="shared" si="30"/>
        <v>0</v>
      </c>
      <c r="BY13" s="44">
        <f t="shared" si="31"/>
        <v>0</v>
      </c>
      <c r="BZ13" s="44">
        <f t="shared" si="32"/>
        <v>0</v>
      </c>
      <c r="CA13" s="44" t="b">
        <f t="shared" si="33"/>
        <v>0</v>
      </c>
      <c r="CB13" s="44" t="b">
        <f t="shared" si="34"/>
        <v>0</v>
      </c>
      <c r="CC13" s="44" t="b">
        <f t="shared" si="35"/>
        <v>0</v>
      </c>
      <c r="CD13" s="44" t="b">
        <f t="shared" si="36"/>
        <v>0</v>
      </c>
      <c r="CE13" s="44" t="b">
        <f t="shared" si="37"/>
        <v>0</v>
      </c>
      <c r="CF13" s="44" t="b">
        <f t="shared" si="38"/>
        <v>0</v>
      </c>
      <c r="CG13" s="44">
        <f t="shared" si="39"/>
        <v>0</v>
      </c>
      <c r="CH13" s="44">
        <f t="shared" si="40"/>
        <v>0</v>
      </c>
      <c r="CI13" s="44">
        <f t="shared" si="41"/>
        <v>0</v>
      </c>
      <c r="CJ13" s="44">
        <f t="shared" si="42"/>
        <v>0</v>
      </c>
      <c r="CK13" s="44" t="b">
        <f t="shared" si="43"/>
        <v>0</v>
      </c>
      <c r="CL13" s="44" t="b">
        <f t="shared" si="44"/>
        <v>0</v>
      </c>
      <c r="CM13" s="44" t="b">
        <f t="shared" si="45"/>
        <v>0</v>
      </c>
      <c r="CN13" s="44" t="b">
        <f t="shared" si="46"/>
        <v>0</v>
      </c>
      <c r="CO13" s="44" t="b">
        <f t="shared" si="47"/>
        <v>0</v>
      </c>
      <c r="CP13" s="45" t="b">
        <f t="shared" si="48"/>
        <v>0</v>
      </c>
      <c r="CQ13" s="44" t="str">
        <f t="shared" si="16"/>
        <v>Equipe 09</v>
      </c>
      <c r="CR13" s="44">
        <f t="shared" si="17"/>
        <v>0</v>
      </c>
      <c r="CS13" s="44">
        <f t="shared" si="18"/>
        <v>1</v>
      </c>
      <c r="CT13" s="44" t="str">
        <f t="shared" si="49"/>
        <v>Equipe 09</v>
      </c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</row>
    <row r="14" spans="1:153" ht="16.5" customHeight="1" x14ac:dyDescent="0.25">
      <c r="A14" s="38"/>
      <c r="B14" s="101"/>
      <c r="C14" s="101"/>
      <c r="D14" s="101"/>
      <c r="E14" s="101"/>
      <c r="F14" s="101"/>
      <c r="G14" s="39"/>
      <c r="H14" s="39"/>
      <c r="I14" s="101"/>
      <c r="J14" s="101"/>
      <c r="K14" s="101"/>
      <c r="L14" s="101"/>
      <c r="M14" s="101"/>
      <c r="N14" s="38"/>
      <c r="O14" s="24"/>
      <c r="P14" s="24"/>
      <c r="Q14" s="24"/>
      <c r="R14" s="24"/>
      <c r="S14" s="24"/>
      <c r="T14" s="24"/>
      <c r="U14" s="24"/>
      <c r="V14" s="93" t="str">
        <f t="shared" si="0"/>
        <v>Equipe 10</v>
      </c>
      <c r="W14" s="93"/>
      <c r="X14" s="93"/>
      <c r="Y14" s="93"/>
      <c r="Z14" s="94"/>
      <c r="AA14" s="84">
        <f t="shared" si="1"/>
        <v>0</v>
      </c>
      <c r="AB14" s="85" t="str">
        <f t="shared" si="2"/>
        <v>u</v>
      </c>
      <c r="AC14" s="86">
        <f t="shared" si="50"/>
        <v>1</v>
      </c>
      <c r="AD14" s="87">
        <f t="shared" si="3"/>
        <v>0</v>
      </c>
      <c r="AE14" s="88">
        <f t="shared" si="4"/>
        <v>0</v>
      </c>
      <c r="AF14" s="88">
        <f t="shared" si="5"/>
        <v>0</v>
      </c>
      <c r="AG14" s="88">
        <f t="shared" si="6"/>
        <v>0</v>
      </c>
      <c r="AH14" s="88">
        <f t="shared" si="7"/>
        <v>0</v>
      </c>
      <c r="AI14" s="88">
        <f t="shared" si="8"/>
        <v>0</v>
      </c>
      <c r="AJ14" s="88">
        <f t="shared" si="9"/>
        <v>0</v>
      </c>
      <c r="AK14" s="89">
        <f t="shared" si="10"/>
        <v>0</v>
      </c>
      <c r="AL14" s="90">
        <f t="shared" si="11"/>
        <v>0</v>
      </c>
      <c r="AM14" s="88">
        <f t="shared" si="12"/>
        <v>0</v>
      </c>
      <c r="AN14" s="91">
        <f t="shared" si="19"/>
        <v>0</v>
      </c>
      <c r="AO14" s="84">
        <f t="shared" si="13"/>
        <v>0</v>
      </c>
      <c r="AP14" s="88">
        <f t="shared" si="20"/>
        <v>0</v>
      </c>
      <c r="AQ14" s="88">
        <f t="shared" si="14"/>
        <v>0</v>
      </c>
      <c r="AR14" s="48">
        <v>10</v>
      </c>
      <c r="AS14" s="48">
        <f t="shared" si="21"/>
        <v>10</v>
      </c>
      <c r="AT14" s="155" t="str">
        <f>'J01'!AT14:AX14</f>
        <v>Equipe 10</v>
      </c>
      <c r="AU14" s="156"/>
      <c r="AV14" s="156"/>
      <c r="AW14" s="156"/>
      <c r="AX14" s="157"/>
      <c r="AY14" s="4">
        <f t="shared" si="15"/>
        <v>1</v>
      </c>
      <c r="AZ14" s="19">
        <f>'J23'!AY14-AY14</f>
        <v>0</v>
      </c>
      <c r="BA14" s="5" t="str">
        <f>IF(AY14&gt;'J23'!AY14,'J23'!$BA$20,IF(AY14='J23'!AY14,'J23'!$AZ$20,IF(AY14&lt;'J23'!AY14,'J23'!$AY$20)))</f>
        <v>u</v>
      </c>
      <c r="BB14" s="22">
        <f t="shared" si="22"/>
        <v>10</v>
      </c>
      <c r="BC14" s="19">
        <f>SUMPRODUCT(($B$5:$F$14=AT14)*($BW$5:$BW$14))+SUMPRODUCT(($I$5:$M$14=AT14)*($BX$5:$BX$14))+'J23'!BC14</f>
        <v>0</v>
      </c>
      <c r="BD14" s="19">
        <f>SUMPRODUCT(($B$5:$F$14=AT14)*($BY$5:$BY$14))+SUMPRODUCT(($I$5:$M$14=AT14)*($BZ$5:$BZ$14))+'J23'!BD14</f>
        <v>0</v>
      </c>
      <c r="BE14" s="19">
        <f>SUMPRODUCT(($B$5:$F$14=AT14)*($CA$5:$CA$14))+SUMPRODUCT(($I$5:$M$14=AT14)*($CB$5:$CB$14))+'J23'!BE14</f>
        <v>0</v>
      </c>
      <c r="BF14" s="19">
        <f>SUMPRODUCT(($B$5:$F$14=AT14)*($CC$5:$CC$14))+SUMPRODUCT(($I$5:$M$14=AT14)*($CD$5:$CD$14))+'J23'!BF14</f>
        <v>0</v>
      </c>
      <c r="BG14" s="19">
        <f>SUMPRODUCT(($B$5:$F$14=AT14)*($CE$5:$CE$14))+SUMPRODUCT(($I$5:$M$14=AT14)*($CF$5:$CF$14))+'J23'!BG14</f>
        <v>0</v>
      </c>
      <c r="BH14" s="19">
        <f>SUMPRODUCT(($B$5:$F$14=AT14)*($CG$5:$CG$14))+SUMPRODUCT(($I$5:$M$14=AT14)*($CH$5:$CH$14))+'J23'!BH14</f>
        <v>0</v>
      </c>
      <c r="BI14" s="19">
        <f>SUMPRODUCT(($B$5:$F$14=AT14)*($CI$5:$CI$14))+SUMPRODUCT(($I$5:$M$14=AT14)*($CJ$5:$CJ$14))+'J23'!BI14</f>
        <v>0</v>
      </c>
      <c r="BJ14" s="6">
        <f t="shared" si="23"/>
        <v>0</v>
      </c>
      <c r="BK14" s="19">
        <f>SUMPRODUCT(($B$5:$F$14=AT14)*($CK$5:$CK$14))+'J23'!BK14</f>
        <v>0</v>
      </c>
      <c r="BL14" s="19">
        <f>SUMPRODUCT(($B$5:$F$14=AT14)*($CL$5:$CL$14))+'J23'!BL14</f>
        <v>0</v>
      </c>
      <c r="BM14" s="19">
        <f>SUMPRODUCT(($B$5:$F$14=AT14)*($CM$5:$CM$14))+'J23'!BM14</f>
        <v>0</v>
      </c>
      <c r="BN14" s="19">
        <f>SUMPRODUCT(($I$5:$M$14=AT14)*($CN$5:$CN$14))+'J23'!BN14</f>
        <v>0</v>
      </c>
      <c r="BO14" s="19">
        <f>SUMPRODUCT(($I$5:$M$14=AT14)*($CO$5:$CO$14))+'J23'!BO14</f>
        <v>0</v>
      </c>
      <c r="BP14" s="46">
        <f>SUMPRODUCT(($I$5:$M$14=AT14)*($CP$5:$CP$14))+'J23'!BP14</f>
        <v>0</v>
      </c>
      <c r="BQ14" s="44">
        <f t="shared" si="24"/>
        <v>0</v>
      </c>
      <c r="BR14" s="64">
        <f>BQ14+0.0000005</f>
        <v>4.9999999999999998E-7</v>
      </c>
      <c r="BS14" s="44">
        <f t="shared" si="25"/>
        <v>0</v>
      </c>
      <c r="BT14" s="44">
        <f t="shared" si="26"/>
        <v>0</v>
      </c>
      <c r="BU14" s="44">
        <f t="shared" si="27"/>
        <v>0</v>
      </c>
      <c r="BV14" s="44">
        <f t="shared" si="28"/>
        <v>0</v>
      </c>
      <c r="BW14" s="44">
        <f t="shared" si="29"/>
        <v>0</v>
      </c>
      <c r="BX14" s="44">
        <f t="shared" si="30"/>
        <v>0</v>
      </c>
      <c r="BY14" s="44">
        <f t="shared" si="31"/>
        <v>0</v>
      </c>
      <c r="BZ14" s="44">
        <f t="shared" si="32"/>
        <v>0</v>
      </c>
      <c r="CA14" s="44" t="b">
        <f t="shared" si="33"/>
        <v>0</v>
      </c>
      <c r="CB14" s="44" t="b">
        <f t="shared" si="34"/>
        <v>0</v>
      </c>
      <c r="CC14" s="44" t="b">
        <f t="shared" si="35"/>
        <v>0</v>
      </c>
      <c r="CD14" s="44" t="b">
        <f t="shared" si="36"/>
        <v>0</v>
      </c>
      <c r="CE14" s="44" t="b">
        <f t="shared" si="37"/>
        <v>0</v>
      </c>
      <c r="CF14" s="44" t="b">
        <f t="shared" si="38"/>
        <v>0</v>
      </c>
      <c r="CG14" s="44">
        <f t="shared" si="39"/>
        <v>0</v>
      </c>
      <c r="CH14" s="44">
        <f t="shared" si="40"/>
        <v>0</v>
      </c>
      <c r="CI14" s="44">
        <f t="shared" si="41"/>
        <v>0</v>
      </c>
      <c r="CJ14" s="44">
        <f t="shared" si="42"/>
        <v>0</v>
      </c>
      <c r="CK14" s="44" t="b">
        <f t="shared" si="43"/>
        <v>0</v>
      </c>
      <c r="CL14" s="44" t="b">
        <f t="shared" si="44"/>
        <v>0</v>
      </c>
      <c r="CM14" s="44" t="b">
        <f t="shared" si="45"/>
        <v>0</v>
      </c>
      <c r="CN14" s="44" t="b">
        <f t="shared" si="46"/>
        <v>0</v>
      </c>
      <c r="CO14" s="44" t="b">
        <f t="shared" si="47"/>
        <v>0</v>
      </c>
      <c r="CP14" s="45" t="b">
        <f t="shared" si="48"/>
        <v>0</v>
      </c>
      <c r="CQ14" s="44" t="str">
        <f t="shared" si="16"/>
        <v>Equipe 10</v>
      </c>
      <c r="CR14" s="44">
        <f t="shared" si="17"/>
        <v>0</v>
      </c>
      <c r="CS14" s="44">
        <f t="shared" si="18"/>
        <v>1</v>
      </c>
      <c r="CT14" s="44" t="str">
        <f t="shared" si="49"/>
        <v>Equipe 10</v>
      </c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</row>
    <row r="15" spans="1:153" ht="16.5" customHeight="1" x14ac:dyDescent="0.25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47"/>
      <c r="Q15" s="47"/>
      <c r="R15" s="47"/>
      <c r="S15" s="47"/>
      <c r="T15" s="47"/>
      <c r="U15" s="47"/>
      <c r="V15" s="93" t="str">
        <f t="shared" si="0"/>
        <v>Equipe 11</v>
      </c>
      <c r="W15" s="93"/>
      <c r="X15" s="93"/>
      <c r="Y15" s="93"/>
      <c r="Z15" s="94"/>
      <c r="AA15" s="84">
        <f t="shared" si="1"/>
        <v>0</v>
      </c>
      <c r="AB15" s="85" t="str">
        <f t="shared" si="2"/>
        <v>u</v>
      </c>
      <c r="AC15" s="86">
        <f t="shared" si="50"/>
        <v>1</v>
      </c>
      <c r="AD15" s="87">
        <f t="shared" si="3"/>
        <v>0</v>
      </c>
      <c r="AE15" s="88">
        <f t="shared" si="4"/>
        <v>0</v>
      </c>
      <c r="AF15" s="88">
        <f t="shared" si="5"/>
        <v>0</v>
      </c>
      <c r="AG15" s="88">
        <f t="shared" si="6"/>
        <v>0</v>
      </c>
      <c r="AH15" s="88">
        <f t="shared" si="7"/>
        <v>0</v>
      </c>
      <c r="AI15" s="88">
        <f t="shared" si="8"/>
        <v>0</v>
      </c>
      <c r="AJ15" s="88">
        <f t="shared" si="9"/>
        <v>0</v>
      </c>
      <c r="AK15" s="89">
        <f t="shared" si="10"/>
        <v>0</v>
      </c>
      <c r="AL15" s="90">
        <f t="shared" si="11"/>
        <v>0</v>
      </c>
      <c r="AM15" s="88">
        <f t="shared" si="12"/>
        <v>0</v>
      </c>
      <c r="AN15" s="91">
        <f t="shared" si="19"/>
        <v>0</v>
      </c>
      <c r="AO15" s="84">
        <f t="shared" si="13"/>
        <v>0</v>
      </c>
      <c r="AP15" s="88">
        <f t="shared" si="20"/>
        <v>0</v>
      </c>
      <c r="AQ15" s="88">
        <f t="shared" si="14"/>
        <v>0</v>
      </c>
      <c r="AR15" s="48">
        <v>11</v>
      </c>
      <c r="AS15" s="48">
        <f t="shared" si="21"/>
        <v>11</v>
      </c>
      <c r="AT15" s="155" t="str">
        <f>'J01'!AT15:AX15</f>
        <v>Equipe 11</v>
      </c>
      <c r="AU15" s="156"/>
      <c r="AV15" s="156"/>
      <c r="AW15" s="156"/>
      <c r="AX15" s="157"/>
      <c r="AY15" s="4">
        <f t="shared" si="15"/>
        <v>1</v>
      </c>
      <c r="AZ15" s="19">
        <f>'J23'!AY15-AY15</f>
        <v>0</v>
      </c>
      <c r="BA15" s="5" t="str">
        <f>IF(AY15&gt;'J23'!AY15,'J23'!$BA$20,IF(AY15='J23'!AY15,'J23'!$AZ$20,IF(AY15&lt;'J23'!AY15,'J23'!$AY$20)))</f>
        <v>u</v>
      </c>
      <c r="BB15" s="22">
        <f t="shared" si="22"/>
        <v>11</v>
      </c>
      <c r="BC15" s="19">
        <f>SUMPRODUCT(($B$5:$F$14=AT15)*($BW$5:$BW$14))+SUMPRODUCT(($I$5:$M$14=AT15)*($BX$5:$BX$14))+'J23'!BC15</f>
        <v>0</v>
      </c>
      <c r="BD15" s="19">
        <f>SUMPRODUCT(($B$5:$F$14=AT15)*($BY$5:$BY$14))+SUMPRODUCT(($I$5:$M$14=AT15)*($BZ$5:$BZ$14))+'J23'!BD15</f>
        <v>0</v>
      </c>
      <c r="BE15" s="19">
        <f>SUMPRODUCT(($B$5:$F$14=AT15)*($CA$5:$CA$14))+SUMPRODUCT(($I$5:$M$14=AT15)*($CB$5:$CB$14))+'J23'!BE15</f>
        <v>0</v>
      </c>
      <c r="BF15" s="19">
        <f>SUMPRODUCT(($B$5:$F$14=AT15)*($CC$5:$CC$14))+SUMPRODUCT(($I$5:$M$14=AT15)*($CD$5:$CD$14))+'J23'!BF15</f>
        <v>0</v>
      </c>
      <c r="BG15" s="19">
        <f>SUMPRODUCT(($B$5:$F$14=AT15)*($CE$5:$CE$14))+SUMPRODUCT(($I$5:$M$14=AT15)*($CF$5:$CF$14))+'J23'!BG15</f>
        <v>0</v>
      </c>
      <c r="BH15" s="19">
        <f>SUMPRODUCT(($B$5:$F$14=AT15)*($CG$5:$CG$14))+SUMPRODUCT(($I$5:$M$14=AT15)*($CH$5:$CH$14))+'J23'!BH15</f>
        <v>0</v>
      </c>
      <c r="BI15" s="19">
        <f>SUMPRODUCT(($B$5:$F$14=AT15)*($CI$5:$CI$14))+SUMPRODUCT(($I$5:$M$14=AT15)*($CJ$5:$CJ$14))+'J23'!BI15</f>
        <v>0</v>
      </c>
      <c r="BJ15" s="6">
        <f t="shared" si="23"/>
        <v>0</v>
      </c>
      <c r="BK15" s="19">
        <f>SUMPRODUCT(($B$5:$F$14=AT15)*($CK$5:$CK$14))+'J23'!BK15</f>
        <v>0</v>
      </c>
      <c r="BL15" s="19">
        <f>SUMPRODUCT(($B$5:$F$14=AT15)*($CL$5:$CL$14))+'J23'!BL15</f>
        <v>0</v>
      </c>
      <c r="BM15" s="19">
        <f>SUMPRODUCT(($B$5:$F$14=AT15)*($CM$5:$CM$14))+'J23'!BM15</f>
        <v>0</v>
      </c>
      <c r="BN15" s="19">
        <f>SUMPRODUCT(($I$5:$M$14=AT15)*($CN$5:$CN$14))+'J23'!BN15</f>
        <v>0</v>
      </c>
      <c r="BO15" s="19">
        <f>SUMPRODUCT(($I$5:$M$14=AT15)*($CO$5:$CO$14))+'J23'!BO15</f>
        <v>0</v>
      </c>
      <c r="BP15" s="46">
        <f>SUMPRODUCT(($I$5:$M$14=AT15)*($CP$5:$CP$14))+'J23'!BP15</f>
        <v>0</v>
      </c>
      <c r="BQ15" s="44">
        <f t="shared" si="24"/>
        <v>0</v>
      </c>
      <c r="BR15" s="64">
        <f>BQ15+0.0000004</f>
        <v>3.9999999999999998E-7</v>
      </c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4" t="str">
        <f t="shared" si="16"/>
        <v>Equipe 11</v>
      </c>
      <c r="CR15" s="44">
        <f t="shared" si="17"/>
        <v>0</v>
      </c>
      <c r="CS15" s="44">
        <f t="shared" si="18"/>
        <v>1</v>
      </c>
      <c r="CT15" s="44" t="str">
        <f t="shared" si="49"/>
        <v>Equipe 11</v>
      </c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</row>
    <row r="16" spans="1:153" ht="16.5" customHeight="1" x14ac:dyDescent="0.25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47"/>
      <c r="Q16" s="47"/>
      <c r="R16" s="47"/>
      <c r="S16" s="47"/>
      <c r="T16" s="47"/>
      <c r="U16" s="47"/>
      <c r="V16" s="93" t="str">
        <f t="shared" si="0"/>
        <v>Equipe 12</v>
      </c>
      <c r="W16" s="93"/>
      <c r="X16" s="93"/>
      <c r="Y16" s="93"/>
      <c r="Z16" s="94"/>
      <c r="AA16" s="84">
        <f t="shared" si="1"/>
        <v>0</v>
      </c>
      <c r="AB16" s="85" t="str">
        <f t="shared" si="2"/>
        <v>u</v>
      </c>
      <c r="AC16" s="86">
        <f t="shared" si="50"/>
        <v>1</v>
      </c>
      <c r="AD16" s="87">
        <f t="shared" si="3"/>
        <v>0</v>
      </c>
      <c r="AE16" s="88">
        <f t="shared" si="4"/>
        <v>0</v>
      </c>
      <c r="AF16" s="88">
        <f t="shared" si="5"/>
        <v>0</v>
      </c>
      <c r="AG16" s="88">
        <f t="shared" si="6"/>
        <v>0</v>
      </c>
      <c r="AH16" s="88">
        <f t="shared" si="7"/>
        <v>0</v>
      </c>
      <c r="AI16" s="88">
        <f t="shared" si="8"/>
        <v>0</v>
      </c>
      <c r="AJ16" s="88">
        <f t="shared" si="9"/>
        <v>0</v>
      </c>
      <c r="AK16" s="89">
        <f t="shared" si="10"/>
        <v>0</v>
      </c>
      <c r="AL16" s="90">
        <f t="shared" si="11"/>
        <v>0</v>
      </c>
      <c r="AM16" s="88">
        <f t="shared" si="12"/>
        <v>0</v>
      </c>
      <c r="AN16" s="91">
        <f t="shared" si="19"/>
        <v>0</v>
      </c>
      <c r="AO16" s="84">
        <f t="shared" si="13"/>
        <v>0</v>
      </c>
      <c r="AP16" s="88">
        <f t="shared" si="20"/>
        <v>0</v>
      </c>
      <c r="AQ16" s="88">
        <f t="shared" si="14"/>
        <v>0</v>
      </c>
      <c r="AR16" s="48">
        <v>12</v>
      </c>
      <c r="AS16" s="48">
        <f t="shared" si="21"/>
        <v>12</v>
      </c>
      <c r="AT16" s="155" t="str">
        <f>'J01'!AT16:AX16</f>
        <v>Equipe 12</v>
      </c>
      <c r="AU16" s="156"/>
      <c r="AV16" s="156"/>
      <c r="AW16" s="156"/>
      <c r="AX16" s="157"/>
      <c r="AY16" s="4">
        <f t="shared" si="15"/>
        <v>1</v>
      </c>
      <c r="AZ16" s="19">
        <f>'J23'!AY16-AY16</f>
        <v>0</v>
      </c>
      <c r="BA16" s="5" t="str">
        <f>IF(AY16&gt;'J23'!AY16,'J23'!$BA$20,IF(AY16='J23'!AY16,'J23'!$AZ$20,IF(AY16&lt;'J23'!AY16,'J23'!$AY$20)))</f>
        <v>u</v>
      </c>
      <c r="BB16" s="22">
        <f t="shared" si="22"/>
        <v>12</v>
      </c>
      <c r="BC16" s="19">
        <f>SUMPRODUCT(($B$5:$F$14=AT16)*($BW$5:$BW$14))+SUMPRODUCT(($I$5:$M$14=AT16)*($BX$5:$BX$14))+'J23'!BC16</f>
        <v>0</v>
      </c>
      <c r="BD16" s="19">
        <f>SUMPRODUCT(($B$5:$F$14=AT16)*($BY$5:$BY$14))+SUMPRODUCT(($I$5:$M$14=AT16)*($BZ$5:$BZ$14))+'J23'!BD16</f>
        <v>0</v>
      </c>
      <c r="BE16" s="19">
        <f>SUMPRODUCT(($B$5:$F$14=AT16)*($CA$5:$CA$14))+SUMPRODUCT(($I$5:$M$14=AT16)*($CB$5:$CB$14))+'J23'!BE16</f>
        <v>0</v>
      </c>
      <c r="BF16" s="19">
        <f>SUMPRODUCT(($B$5:$F$14=AT16)*($CC$5:$CC$14))+SUMPRODUCT(($I$5:$M$14=AT16)*($CD$5:$CD$14))+'J23'!BF16</f>
        <v>0</v>
      </c>
      <c r="BG16" s="19">
        <f>SUMPRODUCT(($B$5:$F$14=AT16)*($CE$5:$CE$14))+SUMPRODUCT(($I$5:$M$14=AT16)*($CF$5:$CF$14))+'J23'!BG16</f>
        <v>0</v>
      </c>
      <c r="BH16" s="19">
        <f>SUMPRODUCT(($B$5:$F$14=AT16)*($CG$5:$CG$14))+SUMPRODUCT(($I$5:$M$14=AT16)*($CH$5:$CH$14))+'J23'!BH16</f>
        <v>0</v>
      </c>
      <c r="BI16" s="19">
        <f>SUMPRODUCT(($B$5:$F$14=AT16)*($CI$5:$CI$14))+SUMPRODUCT(($I$5:$M$14=AT16)*($CJ$5:$CJ$14))+'J23'!BI16</f>
        <v>0</v>
      </c>
      <c r="BJ16" s="6">
        <f t="shared" si="23"/>
        <v>0</v>
      </c>
      <c r="BK16" s="19">
        <f>SUMPRODUCT(($B$5:$F$14=AT16)*($CK$5:$CK$14))+'J23'!BK16</f>
        <v>0</v>
      </c>
      <c r="BL16" s="19">
        <f>SUMPRODUCT(($B$5:$F$14=AT16)*($CL$5:$CL$14))+'J23'!BL16</f>
        <v>0</v>
      </c>
      <c r="BM16" s="19">
        <f>SUMPRODUCT(($B$5:$F$14=AT16)*($CM$5:$CM$14))+'J23'!BM16</f>
        <v>0</v>
      </c>
      <c r="BN16" s="19">
        <f>SUMPRODUCT(($I$5:$M$14=AT16)*($CN$5:$CN$14))+'J23'!BN16</f>
        <v>0</v>
      </c>
      <c r="BO16" s="19">
        <f>SUMPRODUCT(($I$5:$M$14=AT16)*($CO$5:$CO$14))+'J23'!BO16</f>
        <v>0</v>
      </c>
      <c r="BP16" s="46">
        <f>SUMPRODUCT(($I$5:$M$14=AT16)*($CP$5:$CP$14))+'J23'!BP16</f>
        <v>0</v>
      </c>
      <c r="BQ16" s="44">
        <f t="shared" si="24"/>
        <v>0</v>
      </c>
      <c r="BR16" s="64">
        <f>BQ16+0.0000003</f>
        <v>2.9999999999999999E-7</v>
      </c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4" t="str">
        <f t="shared" si="16"/>
        <v>Equipe 12</v>
      </c>
      <c r="CR16" s="44">
        <f t="shared" si="17"/>
        <v>0</v>
      </c>
      <c r="CS16" s="44">
        <f t="shared" si="18"/>
        <v>1</v>
      </c>
      <c r="CT16" s="44" t="str">
        <f t="shared" si="49"/>
        <v>Equipe 12</v>
      </c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</row>
    <row r="17" spans="1:153" ht="16.5" customHeight="1" x14ac:dyDescent="0.25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47"/>
      <c r="Q17" s="47"/>
      <c r="R17" s="47"/>
      <c r="S17" s="47"/>
      <c r="T17" s="47"/>
      <c r="U17" s="47"/>
      <c r="V17" s="93" t="str">
        <f t="shared" si="0"/>
        <v>Equipe 13</v>
      </c>
      <c r="W17" s="93"/>
      <c r="X17" s="93"/>
      <c r="Y17" s="93"/>
      <c r="Z17" s="94"/>
      <c r="AA17" s="84">
        <f t="shared" si="1"/>
        <v>0</v>
      </c>
      <c r="AB17" s="85" t="str">
        <f t="shared" si="2"/>
        <v>u</v>
      </c>
      <c r="AC17" s="86">
        <f t="shared" si="50"/>
        <v>1</v>
      </c>
      <c r="AD17" s="87">
        <f t="shared" si="3"/>
        <v>0</v>
      </c>
      <c r="AE17" s="88">
        <f t="shared" si="4"/>
        <v>0</v>
      </c>
      <c r="AF17" s="88">
        <f t="shared" si="5"/>
        <v>0</v>
      </c>
      <c r="AG17" s="88">
        <f t="shared" si="6"/>
        <v>0</v>
      </c>
      <c r="AH17" s="88">
        <f t="shared" si="7"/>
        <v>0</v>
      </c>
      <c r="AI17" s="88">
        <f t="shared" si="8"/>
        <v>0</v>
      </c>
      <c r="AJ17" s="88">
        <f t="shared" si="9"/>
        <v>0</v>
      </c>
      <c r="AK17" s="89">
        <f t="shared" si="10"/>
        <v>0</v>
      </c>
      <c r="AL17" s="90">
        <f t="shared" si="11"/>
        <v>0</v>
      </c>
      <c r="AM17" s="88">
        <f t="shared" si="12"/>
        <v>0</v>
      </c>
      <c r="AN17" s="91">
        <f t="shared" si="19"/>
        <v>0</v>
      </c>
      <c r="AO17" s="84">
        <f t="shared" si="13"/>
        <v>0</v>
      </c>
      <c r="AP17" s="88">
        <f t="shared" si="20"/>
        <v>0</v>
      </c>
      <c r="AQ17" s="88">
        <f t="shared" si="14"/>
        <v>0</v>
      </c>
      <c r="AR17" s="48">
        <v>13</v>
      </c>
      <c r="AS17" s="48">
        <f t="shared" si="21"/>
        <v>13</v>
      </c>
      <c r="AT17" s="155" t="str">
        <f>'J01'!AT17:AX17</f>
        <v>Equipe 13</v>
      </c>
      <c r="AU17" s="156"/>
      <c r="AV17" s="156"/>
      <c r="AW17" s="156"/>
      <c r="AX17" s="157"/>
      <c r="AY17" s="4">
        <f t="shared" si="15"/>
        <v>1</v>
      </c>
      <c r="AZ17" s="19">
        <f>'J23'!AY17-AY17</f>
        <v>0</v>
      </c>
      <c r="BA17" s="5" t="str">
        <f>IF(AY17&gt;'J23'!AY17,'J23'!$BA$20,IF(AY17='J23'!AY17,'J23'!$AZ$20,IF(AY17&lt;'J23'!AY17,'J23'!$AY$20)))</f>
        <v>u</v>
      </c>
      <c r="BB17" s="22">
        <f t="shared" si="22"/>
        <v>13</v>
      </c>
      <c r="BC17" s="19">
        <f>SUMPRODUCT(($B$5:$F$14=AT17)*($BW$5:$BW$14))+SUMPRODUCT(($I$5:$M$14=AT17)*($BX$5:$BX$14))+'J23'!BC17</f>
        <v>0</v>
      </c>
      <c r="BD17" s="19">
        <f>SUMPRODUCT(($B$5:$F$14=AT17)*($BY$5:$BY$14))+SUMPRODUCT(($I$5:$M$14=AT17)*($BZ$5:$BZ$14))+'J23'!BD17</f>
        <v>0</v>
      </c>
      <c r="BE17" s="19">
        <f>SUMPRODUCT(($B$5:$F$14=AT17)*($CA$5:$CA$14))+SUMPRODUCT(($I$5:$M$14=AT17)*($CB$5:$CB$14))+'J23'!BE17</f>
        <v>0</v>
      </c>
      <c r="BF17" s="19">
        <f>SUMPRODUCT(($B$5:$F$14=AT17)*($CC$5:$CC$14))+SUMPRODUCT(($I$5:$M$14=AT17)*($CD$5:$CD$14))+'J23'!BF17</f>
        <v>0</v>
      </c>
      <c r="BG17" s="19">
        <f>SUMPRODUCT(($B$5:$F$14=AT17)*($CE$5:$CE$14))+SUMPRODUCT(($I$5:$M$14=AT17)*($CF$5:$CF$14))+'J23'!BG17</f>
        <v>0</v>
      </c>
      <c r="BH17" s="19">
        <f>SUMPRODUCT(($B$5:$F$14=AT17)*($CG$5:$CG$14))+SUMPRODUCT(($I$5:$M$14=AT17)*($CH$5:$CH$14))+'J23'!BH17</f>
        <v>0</v>
      </c>
      <c r="BI17" s="19">
        <f>SUMPRODUCT(($B$5:$F$14=AT17)*($CI$5:$CI$14))+SUMPRODUCT(($I$5:$M$14=AT17)*($CJ$5:$CJ$14))+'J23'!BI17</f>
        <v>0</v>
      </c>
      <c r="BJ17" s="6">
        <f t="shared" si="23"/>
        <v>0</v>
      </c>
      <c r="BK17" s="19">
        <f>SUMPRODUCT(($B$5:$F$14=AT17)*($CK$5:$CK$14))+'J23'!BK17</f>
        <v>0</v>
      </c>
      <c r="BL17" s="19">
        <f>SUMPRODUCT(($B$5:$F$14=AT17)*($CL$5:$CL$14))+'J23'!BL17</f>
        <v>0</v>
      </c>
      <c r="BM17" s="19">
        <f>SUMPRODUCT(($B$5:$F$14=AT17)*($CM$5:$CM$14))+'J23'!BM17</f>
        <v>0</v>
      </c>
      <c r="BN17" s="19">
        <f>SUMPRODUCT(($I$5:$M$14=AT17)*($CN$5:$CN$14))+'J23'!BN17</f>
        <v>0</v>
      </c>
      <c r="BO17" s="19">
        <f>SUMPRODUCT(($I$5:$M$14=AT17)*($CO$5:$CO$14))+'J23'!BO17</f>
        <v>0</v>
      </c>
      <c r="BP17" s="46">
        <f>SUMPRODUCT(($I$5:$M$14=AT17)*($CP$5:$CP$14))+'J23'!BP17</f>
        <v>0</v>
      </c>
      <c r="BQ17" s="44">
        <f t="shared" si="24"/>
        <v>0</v>
      </c>
      <c r="BR17" s="64">
        <f>BQ17+0.0000002</f>
        <v>1.9999999999999999E-7</v>
      </c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4" t="str">
        <f t="shared" si="16"/>
        <v>Equipe 13</v>
      </c>
      <c r="CR17" s="44">
        <f t="shared" si="17"/>
        <v>0</v>
      </c>
      <c r="CS17" s="44">
        <f t="shared" si="18"/>
        <v>1</v>
      </c>
      <c r="CT17" s="44" t="str">
        <f t="shared" si="49"/>
        <v>Equipe 13</v>
      </c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</row>
    <row r="18" spans="1:153" ht="16.5" customHeight="1" x14ac:dyDescent="0.25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47"/>
      <c r="Q18" s="47"/>
      <c r="R18" s="47"/>
      <c r="S18" s="47"/>
      <c r="T18" s="47"/>
      <c r="U18" s="47"/>
      <c r="V18" s="93" t="str">
        <f t="shared" si="0"/>
        <v>Equipe 14</v>
      </c>
      <c r="W18" s="93"/>
      <c r="X18" s="93"/>
      <c r="Y18" s="93"/>
      <c r="Z18" s="94"/>
      <c r="AA18" s="84">
        <f t="shared" si="1"/>
        <v>0</v>
      </c>
      <c r="AB18" s="85" t="str">
        <f t="shared" si="2"/>
        <v>u</v>
      </c>
      <c r="AC18" s="86">
        <f t="shared" si="50"/>
        <v>1</v>
      </c>
      <c r="AD18" s="87">
        <f t="shared" si="3"/>
        <v>0</v>
      </c>
      <c r="AE18" s="88">
        <f t="shared" si="4"/>
        <v>0</v>
      </c>
      <c r="AF18" s="88">
        <f t="shared" si="5"/>
        <v>0</v>
      </c>
      <c r="AG18" s="88">
        <f t="shared" si="6"/>
        <v>0</v>
      </c>
      <c r="AH18" s="88">
        <f t="shared" si="7"/>
        <v>0</v>
      </c>
      <c r="AI18" s="88">
        <f t="shared" si="8"/>
        <v>0</v>
      </c>
      <c r="AJ18" s="88">
        <f t="shared" si="9"/>
        <v>0</v>
      </c>
      <c r="AK18" s="89">
        <f t="shared" si="10"/>
        <v>0</v>
      </c>
      <c r="AL18" s="90">
        <f t="shared" si="11"/>
        <v>0</v>
      </c>
      <c r="AM18" s="88">
        <f t="shared" si="12"/>
        <v>0</v>
      </c>
      <c r="AN18" s="91">
        <f t="shared" si="19"/>
        <v>0</v>
      </c>
      <c r="AO18" s="84">
        <f t="shared" si="13"/>
        <v>0</v>
      </c>
      <c r="AP18" s="88">
        <f t="shared" si="20"/>
        <v>0</v>
      </c>
      <c r="AQ18" s="88">
        <f t="shared" si="14"/>
        <v>0</v>
      </c>
      <c r="AR18" s="48">
        <v>14</v>
      </c>
      <c r="AS18" s="48">
        <f t="shared" si="21"/>
        <v>14</v>
      </c>
      <c r="AT18" s="155" t="str">
        <f>'J01'!AT18:AX18</f>
        <v>Equipe 14</v>
      </c>
      <c r="AU18" s="156"/>
      <c r="AV18" s="156"/>
      <c r="AW18" s="156"/>
      <c r="AX18" s="157"/>
      <c r="AY18" s="4">
        <f t="shared" si="15"/>
        <v>1</v>
      </c>
      <c r="AZ18" s="19">
        <f>'J23'!AY18-AY18</f>
        <v>0</v>
      </c>
      <c r="BA18" s="5" t="str">
        <f>IF(AY18&gt;'J23'!AY18,'J23'!$BA$20,IF(AY18='J23'!AY18,'J23'!$AZ$20,IF(AY18&lt;'J23'!AY18,'J23'!$AY$20)))</f>
        <v>u</v>
      </c>
      <c r="BB18" s="22">
        <f t="shared" si="22"/>
        <v>14</v>
      </c>
      <c r="BC18" s="19">
        <f>SUMPRODUCT(($B$5:$F$14=AT18)*($BW$5:$BW$14))+SUMPRODUCT(($I$5:$M$14=AT18)*($BX$5:$BX$14))+'J23'!BC18</f>
        <v>0</v>
      </c>
      <c r="BD18" s="19">
        <f>SUMPRODUCT(($B$5:$F$14=AT18)*($BY$5:$BY$14))+SUMPRODUCT(($I$5:$M$14=AT18)*($BZ$5:$BZ$14))+'J23'!BD18</f>
        <v>0</v>
      </c>
      <c r="BE18" s="19">
        <f>SUMPRODUCT(($B$5:$F$14=AT18)*($CA$5:$CA$14))+SUMPRODUCT(($I$5:$M$14=AT18)*($CB$5:$CB$14))+'J23'!BE18</f>
        <v>0</v>
      </c>
      <c r="BF18" s="19">
        <f>SUMPRODUCT(($B$5:$F$14=AT18)*($CC$5:$CC$14))+SUMPRODUCT(($I$5:$M$14=AT18)*($CD$5:$CD$14))+'J23'!BF18</f>
        <v>0</v>
      </c>
      <c r="BG18" s="19">
        <f>SUMPRODUCT(($B$5:$F$14=AT18)*($CE$5:$CE$14))+SUMPRODUCT(($I$5:$M$14=AT18)*($CF$5:$CF$14))+'J23'!BG18</f>
        <v>0</v>
      </c>
      <c r="BH18" s="19">
        <f>SUMPRODUCT(($B$5:$F$14=AT18)*($CG$5:$CG$14))+SUMPRODUCT(($I$5:$M$14=AT18)*($CH$5:$CH$14))+'J23'!BH18</f>
        <v>0</v>
      </c>
      <c r="BI18" s="19">
        <f>SUMPRODUCT(($B$5:$F$14=AT18)*($CI$5:$CI$14))+SUMPRODUCT(($I$5:$M$14=AT18)*($CJ$5:$CJ$14))+'J23'!BI18</f>
        <v>0</v>
      </c>
      <c r="BJ18" s="6">
        <f t="shared" si="23"/>
        <v>0</v>
      </c>
      <c r="BK18" s="19">
        <f>SUMPRODUCT(($B$5:$F$14=AT18)*($CK$5:$CK$14))+'J23'!BK18</f>
        <v>0</v>
      </c>
      <c r="BL18" s="19">
        <f>SUMPRODUCT(($B$5:$F$14=AT18)*($CL$5:$CL$14))+'J23'!BL18</f>
        <v>0</v>
      </c>
      <c r="BM18" s="19">
        <f>SUMPRODUCT(($B$5:$F$14=AT18)*($CM$5:$CM$14))+'J23'!BM18</f>
        <v>0</v>
      </c>
      <c r="BN18" s="19">
        <f>SUMPRODUCT(($I$5:$M$14=AT18)*($CN$5:$CN$14))+'J23'!BN18</f>
        <v>0</v>
      </c>
      <c r="BO18" s="19">
        <f>SUMPRODUCT(($I$5:$M$14=AT18)*($CO$5:$CO$14))+'J23'!BO18</f>
        <v>0</v>
      </c>
      <c r="BP18" s="46">
        <f>SUMPRODUCT(($I$5:$M$14=AT18)*($CP$5:$CP$14))+'J23'!BP18</f>
        <v>0</v>
      </c>
      <c r="BQ18" s="44">
        <f t="shared" si="24"/>
        <v>0</v>
      </c>
      <c r="BR18" s="64">
        <f>BQ18+0.0000001</f>
        <v>9.9999999999999995E-8</v>
      </c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4" t="str">
        <f t="shared" si="16"/>
        <v>Equipe 14</v>
      </c>
      <c r="CR18" s="44">
        <f t="shared" si="17"/>
        <v>0</v>
      </c>
      <c r="CS18" s="44">
        <f t="shared" si="18"/>
        <v>1</v>
      </c>
      <c r="CT18" s="44" t="str">
        <f t="shared" si="49"/>
        <v>Equipe 14</v>
      </c>
      <c r="CU18" s="58"/>
      <c r="CV18" s="58"/>
      <c r="CW18" s="58"/>
      <c r="CX18" s="58"/>
      <c r="CY18" s="5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</row>
    <row r="19" spans="1:153" ht="16.5" customHeight="1" x14ac:dyDescent="0.25">
      <c r="A19" s="100"/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47"/>
      <c r="Q19" s="47"/>
      <c r="R19" s="47"/>
      <c r="S19" s="47"/>
      <c r="T19" s="47"/>
      <c r="U19" s="47"/>
      <c r="V19" s="49"/>
      <c r="W19" s="49"/>
      <c r="X19" s="49"/>
      <c r="Y19" s="49"/>
      <c r="Z19" s="49"/>
      <c r="AA19" s="50"/>
      <c r="AB19" s="51"/>
      <c r="AC19" s="50"/>
      <c r="AD19" s="52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142" t="s">
        <v>56</v>
      </c>
      <c r="AP19" s="142"/>
      <c r="AQ19" s="142"/>
      <c r="AR19" s="58"/>
      <c r="AS19" s="58"/>
      <c r="AT19" s="21"/>
      <c r="AU19" s="21"/>
      <c r="AV19" s="21"/>
      <c r="AW19" s="21"/>
      <c r="AX19" s="21"/>
      <c r="AY19" s="60" t="s">
        <v>19</v>
      </c>
      <c r="AZ19" s="60" t="s">
        <v>20</v>
      </c>
      <c r="BA19" s="60" t="s">
        <v>21</v>
      </c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5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58"/>
      <c r="CV19" s="58"/>
      <c r="CW19" s="58"/>
      <c r="CX19" s="58"/>
      <c r="CY19" s="5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</row>
    <row r="20" spans="1:153" ht="16.5" customHeight="1" x14ac:dyDescent="0.25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47"/>
      <c r="Q20" s="47"/>
      <c r="R20" s="47"/>
      <c r="S20" s="47"/>
      <c r="T20" s="47"/>
      <c r="U20" s="47"/>
      <c r="V20" s="53"/>
      <c r="W20" s="53"/>
      <c r="X20" s="53"/>
      <c r="Y20" s="53"/>
      <c r="Z20" s="53"/>
      <c r="AA20" s="54"/>
      <c r="AB20" s="55"/>
      <c r="AC20" s="54"/>
      <c r="AD20" s="56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143">
        <f>SUM(G5:H14)</f>
        <v>0</v>
      </c>
      <c r="AP20" s="143"/>
      <c r="AQ20" s="143"/>
      <c r="AR20" s="58"/>
      <c r="AS20" s="58"/>
      <c r="AT20" s="38"/>
      <c r="AU20" s="38"/>
      <c r="AV20" s="38"/>
      <c r="AW20" s="38"/>
      <c r="AX20" s="38"/>
      <c r="AY20" s="48" t="s">
        <v>19</v>
      </c>
      <c r="AZ20" s="48" t="s">
        <v>20</v>
      </c>
      <c r="BA20" s="48" t="s">
        <v>21</v>
      </c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58"/>
      <c r="CV20" s="58"/>
      <c r="CW20" s="58"/>
      <c r="CX20" s="58"/>
      <c r="CY20" s="5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</row>
    <row r="21" spans="1:153" ht="16.5" customHeight="1" x14ac:dyDescent="0.25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47"/>
      <c r="Q21" s="47"/>
      <c r="R21" s="47"/>
      <c r="S21" s="47"/>
      <c r="T21" s="47"/>
      <c r="U21" s="47"/>
      <c r="V21" s="53"/>
      <c r="W21" s="53"/>
      <c r="X21" s="53"/>
      <c r="Y21" s="53"/>
      <c r="Z21" s="53"/>
      <c r="AA21" s="54"/>
      <c r="AB21" s="55"/>
      <c r="AC21" s="54"/>
      <c r="AD21" s="56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143"/>
      <c r="AP21" s="143"/>
      <c r="AQ21" s="143"/>
      <c r="AR21" s="58"/>
      <c r="AS21" s="58"/>
      <c r="AT21" s="38"/>
      <c r="AU21" s="38"/>
      <c r="AV21" s="38"/>
      <c r="AW21" s="38"/>
      <c r="AX21" s="38"/>
      <c r="AY21" s="58"/>
      <c r="AZ21" s="58"/>
      <c r="BA21" s="63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58"/>
      <c r="CV21" s="58"/>
      <c r="CW21" s="58"/>
      <c r="CX21" s="58"/>
      <c r="CY21" s="5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</row>
    <row r="22" spans="1:153" ht="16.5" customHeight="1" x14ac:dyDescent="0.25">
      <c r="A22" s="100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47"/>
      <c r="Q22" s="47"/>
      <c r="R22" s="47"/>
      <c r="S22" s="47"/>
      <c r="T22" s="47"/>
      <c r="U22" s="47"/>
      <c r="V22" s="53"/>
      <c r="W22" s="53"/>
      <c r="X22" s="53"/>
      <c r="Y22" s="53"/>
      <c r="Z22" s="53"/>
      <c r="AA22" s="54"/>
      <c r="AB22" s="55"/>
      <c r="AC22" s="54"/>
      <c r="AD22" s="56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144" t="s">
        <v>57</v>
      </c>
      <c r="AP22" s="144"/>
      <c r="AQ22" s="144"/>
      <c r="AR22" s="58"/>
      <c r="AS22" s="58"/>
      <c r="AT22" s="38"/>
      <c r="AU22" s="38"/>
      <c r="AV22" s="38"/>
      <c r="AW22" s="38"/>
      <c r="AX22" s="38"/>
      <c r="AY22" s="58"/>
      <c r="AZ22" s="58"/>
      <c r="BA22" s="63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58"/>
      <c r="CV22" s="58"/>
      <c r="CW22" s="58"/>
      <c r="CX22" s="58"/>
      <c r="CY22" s="5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</row>
    <row r="23" spans="1:153" ht="16.5" customHeight="1" x14ac:dyDescent="0.25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47"/>
      <c r="Q23" s="47"/>
      <c r="R23" s="47"/>
      <c r="S23" s="47"/>
      <c r="T23" s="47"/>
      <c r="U23" s="47"/>
      <c r="V23" s="53"/>
      <c r="W23" s="53"/>
      <c r="X23" s="53"/>
      <c r="Y23" s="53"/>
      <c r="Z23" s="53"/>
      <c r="AA23" s="54"/>
      <c r="AB23" s="55"/>
      <c r="AC23" s="54"/>
      <c r="AD23" s="56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144"/>
      <c r="AP23" s="144"/>
      <c r="AQ23" s="144"/>
      <c r="AR23" s="58"/>
      <c r="AS23" s="58"/>
      <c r="AT23" s="38"/>
      <c r="AU23" s="38"/>
      <c r="AV23" s="38"/>
      <c r="AW23" s="38"/>
      <c r="AX23" s="38"/>
      <c r="AY23" s="58"/>
      <c r="AZ23" s="58"/>
      <c r="BA23" s="63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58"/>
      <c r="CV23" s="58"/>
      <c r="CW23" s="58"/>
      <c r="CX23" s="58"/>
      <c r="CY23" s="5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</row>
    <row r="24" spans="1:153" ht="16.5" customHeight="1" x14ac:dyDescent="0.25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47"/>
      <c r="Q24" s="47"/>
      <c r="R24" s="47"/>
      <c r="S24" s="47"/>
      <c r="T24" s="47"/>
      <c r="U24" s="47"/>
      <c r="V24" s="53"/>
      <c r="W24" s="53"/>
      <c r="X24" s="53"/>
      <c r="Y24" s="53"/>
      <c r="Z24" s="53"/>
      <c r="AA24" s="54"/>
      <c r="AB24" s="55"/>
      <c r="AC24" s="54"/>
      <c r="AD24" s="56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143">
        <f>AO20+'J23'!AO24:AP25</f>
        <v>0</v>
      </c>
      <c r="AP24" s="143"/>
      <c r="AQ24" s="143"/>
      <c r="AR24" s="58"/>
      <c r="AS24" s="58"/>
      <c r="AT24" s="38"/>
      <c r="AU24" s="38"/>
      <c r="AV24" s="38"/>
      <c r="AW24" s="38"/>
      <c r="AX24" s="38"/>
      <c r="AY24" s="58"/>
      <c r="AZ24" s="58"/>
      <c r="BA24" s="63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</row>
    <row r="25" spans="1:153" ht="16.5" customHeight="1" x14ac:dyDescent="0.25">
      <c r="A25" s="100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47"/>
      <c r="Q25" s="47"/>
      <c r="R25" s="47"/>
      <c r="S25" s="47"/>
      <c r="T25" s="47"/>
      <c r="U25" s="47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143"/>
      <c r="AP25" s="143"/>
      <c r="AQ25" s="143"/>
      <c r="AR25" s="48"/>
      <c r="AS25" s="48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48"/>
      <c r="EW25" s="48"/>
    </row>
    <row r="26" spans="1:153" ht="16.5" customHeight="1" x14ac:dyDescent="0.25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47"/>
      <c r="Q26" s="47"/>
      <c r="R26" s="47"/>
      <c r="S26" s="47"/>
      <c r="T26" s="47"/>
      <c r="U26" s="47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162" t="s">
        <v>58</v>
      </c>
      <c r="AP26" s="162"/>
      <c r="AQ26" s="162"/>
      <c r="AR26" s="48"/>
      <c r="AS26" s="48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  <c r="EU26" s="48"/>
      <c r="EV26" s="48"/>
      <c r="EW26" s="48"/>
    </row>
    <row r="27" spans="1:153" ht="16.5" customHeight="1" x14ac:dyDescent="0.25">
      <c r="A27" s="100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47"/>
      <c r="Q27" s="47"/>
      <c r="R27" s="47"/>
      <c r="S27" s="47"/>
      <c r="T27" s="47"/>
      <c r="U27" s="47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162"/>
      <c r="AP27" s="162"/>
      <c r="AQ27" s="162"/>
      <c r="AR27" s="48"/>
      <c r="AS27" s="48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  <c r="EU27" s="48"/>
      <c r="EV27" s="48"/>
      <c r="EW27" s="48"/>
    </row>
    <row r="28" spans="1:153" ht="16.5" customHeight="1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47"/>
      <c r="Q28" s="47"/>
      <c r="R28" s="47"/>
      <c r="S28" s="47"/>
      <c r="T28" s="47"/>
      <c r="U28" s="47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146" t="str">
        <f>IF(AE5=0,"",SUM(AI5:AI24)/SUM(AE5:AE24)*2)</f>
        <v/>
      </c>
      <c r="AP28" s="146"/>
      <c r="AQ28" s="146"/>
      <c r="AR28" s="48"/>
      <c r="AS28" s="48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  <c r="EU28" s="48"/>
      <c r="EV28" s="48"/>
      <c r="EW28" s="48"/>
    </row>
    <row r="29" spans="1:153" ht="16.5" customHeight="1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47"/>
      <c r="Q29" s="47"/>
      <c r="R29" s="47"/>
      <c r="S29" s="47"/>
      <c r="T29" s="47"/>
      <c r="U29" s="47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146"/>
      <c r="AP29" s="146"/>
      <c r="AQ29" s="146"/>
      <c r="AR29" s="48"/>
      <c r="AS29" s="48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  <c r="EU29" s="48"/>
      <c r="EV29" s="48"/>
      <c r="EW29" s="48"/>
    </row>
    <row r="30" spans="1:153" ht="16.5" customHeight="1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47"/>
      <c r="Q30" s="47"/>
      <c r="R30" s="47"/>
      <c r="S30" s="47"/>
      <c r="T30" s="47"/>
      <c r="U30" s="47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48"/>
      <c r="AS30" s="48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  <c r="EU30" s="48"/>
      <c r="EV30" s="48"/>
      <c r="EW30" s="48"/>
    </row>
    <row r="31" spans="1:153" ht="16.5" customHeigh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48"/>
      <c r="AS31" s="48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/>
      <c r="EU31" s="48"/>
      <c r="EV31" s="48"/>
      <c r="EW31" s="48"/>
    </row>
    <row r="32" spans="1:153" ht="16.5" customHeight="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48"/>
      <c r="AS32" s="48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48"/>
      <c r="EW32" s="48"/>
    </row>
    <row r="33" spans="1:153" ht="16.5" customHeight="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48"/>
      <c r="AS33" s="48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</row>
    <row r="34" spans="1:153" ht="16.5" customHeight="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48"/>
      <c r="AS34" s="48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48"/>
      <c r="EW34" s="48"/>
    </row>
    <row r="35" spans="1:153" ht="16.5" customHeight="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48"/>
      <c r="AS35" s="48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</row>
    <row r="36" spans="1:153" ht="16.5" customHeight="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48"/>
      <c r="AS36" s="48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</row>
  </sheetData>
  <mergeCells count="129">
    <mergeCell ref="AO19:AQ19"/>
    <mergeCell ref="AO20:AQ21"/>
    <mergeCell ref="AO22:AQ23"/>
    <mergeCell ref="AO24:AQ25"/>
    <mergeCell ref="AO26:AQ27"/>
    <mergeCell ref="AO28:AQ29"/>
    <mergeCell ref="BI3:BI4"/>
    <mergeCell ref="BH3:BH4"/>
    <mergeCell ref="BG3:BG4"/>
    <mergeCell ref="BF3:BF4"/>
    <mergeCell ref="BC3:BC4"/>
    <mergeCell ref="BB3:BB4"/>
    <mergeCell ref="BE3:BE4"/>
    <mergeCell ref="BD3:BD4"/>
    <mergeCell ref="AZ3:BA4"/>
    <mergeCell ref="AY3:AY4"/>
    <mergeCell ref="AT6:AX6"/>
    <mergeCell ref="B5:F5"/>
    <mergeCell ref="B12:F12"/>
    <mergeCell ref="B11:F11"/>
    <mergeCell ref="B10:F10"/>
    <mergeCell ref="B9:F9"/>
    <mergeCell ref="B8:F8"/>
    <mergeCell ref="B7:F7"/>
    <mergeCell ref="V6:Z6"/>
    <mergeCell ref="I14:M14"/>
    <mergeCell ref="I13:M13"/>
    <mergeCell ref="I12:M12"/>
    <mergeCell ref="B6:F6"/>
    <mergeCell ref="V17:Z17"/>
    <mergeCell ref="V16:Z16"/>
    <mergeCell ref="V15:Z15"/>
    <mergeCell ref="AG3:AG4"/>
    <mergeCell ref="I3:M4"/>
    <mergeCell ref="AC3:AC4"/>
    <mergeCell ref="AE3:AE4"/>
    <mergeCell ref="V12:Z12"/>
    <mergeCell ref="V11:Z11"/>
    <mergeCell ref="V10:Z10"/>
    <mergeCell ref="V9:Z9"/>
    <mergeCell ref="I5:M5"/>
    <mergeCell ref="V5:Z5"/>
    <mergeCell ref="V14:Z14"/>
    <mergeCell ref="V13:Z13"/>
    <mergeCell ref="A1:H2"/>
    <mergeCell ref="AT18:AX18"/>
    <mergeCell ref="AT17:AX17"/>
    <mergeCell ref="AT16:AX16"/>
    <mergeCell ref="AT15:AX15"/>
    <mergeCell ref="AT14:AX14"/>
    <mergeCell ref="AT13:AX13"/>
    <mergeCell ref="A3:A4"/>
    <mergeCell ref="B3:F4"/>
    <mergeCell ref="H3:H4"/>
    <mergeCell ref="G3:G4"/>
    <mergeCell ref="AD3:AD4"/>
    <mergeCell ref="N3:N4"/>
    <mergeCell ref="V3:Z4"/>
    <mergeCell ref="AA3:AB4"/>
    <mergeCell ref="AH3:AH4"/>
    <mergeCell ref="AT3:AX4"/>
    <mergeCell ref="AL3:AN3"/>
    <mergeCell ref="AJ3:AJ4"/>
    <mergeCell ref="AI3:AI4"/>
    <mergeCell ref="B14:F14"/>
    <mergeCell ref="B13:F13"/>
    <mergeCell ref="A15:O30"/>
    <mergeCell ref="V18:Z18"/>
    <mergeCell ref="CN3:CP3"/>
    <mergeCell ref="CK3:CM3"/>
    <mergeCell ref="AT12:AX12"/>
    <mergeCell ref="AT11:AX11"/>
    <mergeCell ref="AT10:AX10"/>
    <mergeCell ref="AT9:AX9"/>
    <mergeCell ref="AT8:AX8"/>
    <mergeCell ref="AT7:AX7"/>
    <mergeCell ref="CH1:CH3"/>
    <mergeCell ref="CG1:CG3"/>
    <mergeCell ref="CF1:CF3"/>
    <mergeCell ref="CE1:CE3"/>
    <mergeCell ref="CD1:CD3"/>
    <mergeCell ref="CC1:CC3"/>
    <mergeCell ref="CJ1:CJ3"/>
    <mergeCell ref="CI1:CI3"/>
    <mergeCell ref="CB1:CB3"/>
    <mergeCell ref="CA1:CA3"/>
    <mergeCell ref="BZ1:BZ3"/>
    <mergeCell ref="BY1:BY3"/>
    <mergeCell ref="I1:N2"/>
    <mergeCell ref="I11:M11"/>
    <mergeCell ref="I10:M10"/>
    <mergeCell ref="I9:M9"/>
    <mergeCell ref="I8:M8"/>
    <mergeCell ref="I7:M7"/>
    <mergeCell ref="V8:Z8"/>
    <mergeCell ref="V7:Z7"/>
    <mergeCell ref="O11:R11"/>
    <mergeCell ref="O10:R10"/>
    <mergeCell ref="O9:R9"/>
    <mergeCell ref="O8:R8"/>
    <mergeCell ref="O7:R7"/>
    <mergeCell ref="O6:R6"/>
    <mergeCell ref="S11:T11"/>
    <mergeCell ref="S10:T10"/>
    <mergeCell ref="S9:T9"/>
    <mergeCell ref="S8:T8"/>
    <mergeCell ref="S7:T7"/>
    <mergeCell ref="S6:T6"/>
    <mergeCell ref="I6:M6"/>
    <mergeCell ref="O5:R5"/>
    <mergeCell ref="O3:R4"/>
    <mergeCell ref="V1:AQ2"/>
    <mergeCell ref="BX1:BX3"/>
    <mergeCell ref="BW1:BW3"/>
    <mergeCell ref="BV1:BV3"/>
    <mergeCell ref="BU1:BU3"/>
    <mergeCell ref="BT1:BT3"/>
    <mergeCell ref="AT1:BP2"/>
    <mergeCell ref="BJ3:BJ4"/>
    <mergeCell ref="S5:T5"/>
    <mergeCell ref="S3:T4"/>
    <mergeCell ref="BS1:BS3"/>
    <mergeCell ref="AT5:AX5"/>
    <mergeCell ref="BN3:BP3"/>
    <mergeCell ref="BK3:BM3"/>
    <mergeCell ref="O1:T2"/>
    <mergeCell ref="AK3:AK4"/>
    <mergeCell ref="AO3:AQ3"/>
    <mergeCell ref="AF3:AF4"/>
  </mergeCells>
  <conditionalFormatting sqref="AA5:AA24">
    <cfRule type="cellIs" dxfId="12" priority="3" operator="lessThan">
      <formula>0</formula>
    </cfRule>
    <cfRule type="cellIs" dxfId="11" priority="4" operator="greaterThan">
      <formula>0</formula>
    </cfRule>
  </conditionalFormatting>
  <conditionalFormatting sqref="AB5:AB24">
    <cfRule type="cellIs" dxfId="10" priority="1" operator="equal">
      <formula>"q"</formula>
    </cfRule>
    <cfRule type="cellIs" dxfId="9" priority="2" operator="equal">
      <formula>"p"</formula>
    </cfRule>
  </conditionalFormatting>
  <dataValidations count="2">
    <dataValidation type="list" allowBlank="1" showInputMessage="1" showErrorMessage="1" sqref="I12:M14 B12:F14">
      <formula1>Lesclubs</formula1>
    </dataValidation>
    <dataValidation type="list" allowBlank="1" showInputMessage="1" showErrorMessage="1" sqref="B5:F11 I5:M11">
      <formula1>Lesengagés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R36"/>
  <sheetViews>
    <sheetView workbookViewId="0">
      <selection sqref="A1:H2"/>
    </sheetView>
  </sheetViews>
  <sheetFormatPr baseColWidth="10" defaultRowHeight="16.5" customHeight="1" x14ac:dyDescent="0.25"/>
  <cols>
    <col min="1" max="14" width="5.42578125" style="2" customWidth="1"/>
    <col min="15" max="18" width="6.7109375" style="2" customWidth="1"/>
    <col min="19" max="43" width="5.42578125" style="2" customWidth="1"/>
    <col min="44" max="45" width="5.42578125" style="3" hidden="1" customWidth="1"/>
    <col min="46" max="68" width="5.42578125" style="2" hidden="1" customWidth="1"/>
    <col min="69" max="70" width="26.28515625" style="3" hidden="1" customWidth="1"/>
    <col min="71" max="94" width="5.42578125" style="3" hidden="1" customWidth="1"/>
    <col min="95" max="95" width="38.85546875" style="3" hidden="1" customWidth="1"/>
    <col min="96" max="96" width="22.28515625" style="3" hidden="1" customWidth="1"/>
    <col min="97" max="97" width="5.42578125" style="3" hidden="1" customWidth="1"/>
    <col min="98" max="98" width="38.85546875" style="3" hidden="1" customWidth="1"/>
    <col min="99" max="210" width="5.42578125" style="3" customWidth="1"/>
    <col min="211" max="215" width="5.42578125" style="2" customWidth="1"/>
    <col min="216" max="378" width="5.42578125" style="1" customWidth="1"/>
    <col min="379" max="382" width="11" style="1"/>
  </cols>
  <sheetData>
    <row r="1" spans="1:153" ht="16.5" customHeight="1" thickTop="1" x14ac:dyDescent="0.25">
      <c r="A1" s="158" t="str">
        <f>'J01'!A1:C2</f>
        <v>Nom du Championnat</v>
      </c>
      <c r="B1" s="159"/>
      <c r="C1" s="159"/>
      <c r="D1" s="159"/>
      <c r="E1" s="159"/>
      <c r="F1" s="159"/>
      <c r="G1" s="159"/>
      <c r="H1" s="159"/>
      <c r="I1" s="134" t="str">
        <f>'J01'!H1:K2</f>
        <v>2016-2017</v>
      </c>
      <c r="J1" s="135"/>
      <c r="K1" s="135"/>
      <c r="L1" s="135"/>
      <c r="M1" s="135"/>
      <c r="N1" s="136"/>
      <c r="O1" s="130" t="s">
        <v>51</v>
      </c>
      <c r="P1" s="130"/>
      <c r="Q1" s="130"/>
      <c r="R1" s="130"/>
      <c r="S1" s="130"/>
      <c r="T1" s="131"/>
      <c r="U1" s="24"/>
      <c r="V1" s="153" t="s">
        <v>2</v>
      </c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48"/>
      <c r="AS1" s="48"/>
      <c r="AT1" s="129" t="s">
        <v>2</v>
      </c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48"/>
      <c r="BR1" s="48"/>
      <c r="BS1" s="95" t="s">
        <v>13</v>
      </c>
      <c r="BT1" s="95" t="s">
        <v>14</v>
      </c>
      <c r="BU1" s="95" t="s">
        <v>13</v>
      </c>
      <c r="BV1" s="95" t="s">
        <v>14</v>
      </c>
      <c r="BW1" s="95" t="s">
        <v>13</v>
      </c>
      <c r="BX1" s="95" t="s">
        <v>14</v>
      </c>
      <c r="BY1" s="95" t="s">
        <v>13</v>
      </c>
      <c r="BZ1" s="95" t="s">
        <v>14</v>
      </c>
      <c r="CA1" s="95" t="s">
        <v>13</v>
      </c>
      <c r="CB1" s="95" t="s">
        <v>14</v>
      </c>
      <c r="CC1" s="95" t="s">
        <v>13</v>
      </c>
      <c r="CD1" s="95" t="s">
        <v>14</v>
      </c>
      <c r="CE1" s="95" t="s">
        <v>13</v>
      </c>
      <c r="CF1" s="95" t="s">
        <v>14</v>
      </c>
      <c r="CG1" s="95" t="s">
        <v>13</v>
      </c>
      <c r="CH1" s="95" t="s">
        <v>14</v>
      </c>
      <c r="CI1" s="95" t="s">
        <v>13</v>
      </c>
      <c r="CJ1" s="95" t="s">
        <v>14</v>
      </c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  <c r="DO1" s="48"/>
      <c r="DP1" s="48"/>
      <c r="DQ1" s="48"/>
      <c r="DR1" s="48"/>
      <c r="DS1" s="48"/>
      <c r="DT1" s="48"/>
      <c r="DU1" s="48"/>
      <c r="DV1" s="48"/>
      <c r="DW1" s="48"/>
      <c r="DX1" s="48"/>
      <c r="DY1" s="48"/>
      <c r="DZ1" s="48"/>
      <c r="EA1" s="48"/>
      <c r="EB1" s="48"/>
      <c r="EC1" s="48"/>
      <c r="ED1" s="48"/>
      <c r="EE1" s="48"/>
      <c r="EF1" s="48"/>
      <c r="EG1" s="48"/>
      <c r="EH1" s="48"/>
      <c r="EI1" s="48"/>
      <c r="EJ1" s="48"/>
      <c r="EK1" s="48"/>
      <c r="EL1" s="48"/>
      <c r="EM1" s="48"/>
      <c r="EN1" s="48"/>
      <c r="EO1" s="48"/>
      <c r="EP1" s="48"/>
      <c r="EQ1" s="48"/>
      <c r="ER1" s="48"/>
      <c r="ES1" s="48"/>
      <c r="ET1" s="48"/>
      <c r="EU1" s="48"/>
      <c r="EV1" s="48"/>
      <c r="EW1" s="48"/>
    </row>
    <row r="2" spans="1:153" ht="16.5" customHeight="1" thickBot="1" x14ac:dyDescent="0.3">
      <c r="A2" s="160"/>
      <c r="B2" s="161"/>
      <c r="C2" s="161"/>
      <c r="D2" s="161"/>
      <c r="E2" s="161"/>
      <c r="F2" s="161"/>
      <c r="G2" s="161"/>
      <c r="H2" s="161"/>
      <c r="I2" s="137"/>
      <c r="J2" s="138"/>
      <c r="K2" s="138"/>
      <c r="L2" s="138"/>
      <c r="M2" s="138"/>
      <c r="N2" s="139"/>
      <c r="O2" s="132"/>
      <c r="P2" s="132"/>
      <c r="Q2" s="132"/>
      <c r="R2" s="132"/>
      <c r="S2" s="132"/>
      <c r="T2" s="133"/>
      <c r="U2" s="2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48"/>
      <c r="AS2" s="48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48"/>
      <c r="BR2" s="48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  <c r="CH2" s="95"/>
      <c r="CI2" s="95"/>
      <c r="CJ2" s="95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</row>
    <row r="3" spans="1:153" ht="16.5" customHeight="1" thickTop="1" x14ac:dyDescent="0.25">
      <c r="A3" s="119" t="s">
        <v>3</v>
      </c>
      <c r="B3" s="120" t="s">
        <v>4</v>
      </c>
      <c r="C3" s="120"/>
      <c r="D3" s="120"/>
      <c r="E3" s="120"/>
      <c r="F3" s="120"/>
      <c r="G3" s="120" t="s">
        <v>5</v>
      </c>
      <c r="H3" s="120" t="s">
        <v>5</v>
      </c>
      <c r="I3" s="120" t="s">
        <v>4</v>
      </c>
      <c r="J3" s="120"/>
      <c r="K3" s="120"/>
      <c r="L3" s="120"/>
      <c r="M3" s="120"/>
      <c r="N3" s="106" t="s">
        <v>3</v>
      </c>
      <c r="O3" s="116" t="s">
        <v>54</v>
      </c>
      <c r="P3" s="117"/>
      <c r="Q3" s="117"/>
      <c r="R3" s="111"/>
      <c r="S3" s="111" t="s">
        <v>55</v>
      </c>
      <c r="T3" s="112"/>
      <c r="U3" s="24"/>
      <c r="V3" s="102" t="s">
        <v>4</v>
      </c>
      <c r="W3" s="102"/>
      <c r="X3" s="102"/>
      <c r="Y3" s="102"/>
      <c r="Z3" s="107"/>
      <c r="AA3" s="104" t="s">
        <v>6</v>
      </c>
      <c r="AB3" s="109"/>
      <c r="AC3" s="121" t="s">
        <v>32</v>
      </c>
      <c r="AD3" s="104" t="s">
        <v>8</v>
      </c>
      <c r="AE3" s="102" t="s">
        <v>9</v>
      </c>
      <c r="AF3" s="102" t="s">
        <v>10</v>
      </c>
      <c r="AG3" s="102" t="s">
        <v>11</v>
      </c>
      <c r="AH3" s="102" t="s">
        <v>3</v>
      </c>
      <c r="AI3" s="102" t="s">
        <v>15</v>
      </c>
      <c r="AJ3" s="102" t="s">
        <v>16</v>
      </c>
      <c r="AK3" s="109" t="s">
        <v>12</v>
      </c>
      <c r="AL3" s="147" t="s">
        <v>13</v>
      </c>
      <c r="AM3" s="102"/>
      <c r="AN3" s="107"/>
      <c r="AO3" s="104" t="s">
        <v>14</v>
      </c>
      <c r="AP3" s="102"/>
      <c r="AQ3" s="102"/>
      <c r="AR3" s="48"/>
      <c r="AS3" s="48"/>
      <c r="AT3" s="99" t="s">
        <v>4</v>
      </c>
      <c r="AU3" s="99"/>
      <c r="AV3" s="99"/>
      <c r="AW3" s="99"/>
      <c r="AX3" s="99"/>
      <c r="AY3" s="99" t="s">
        <v>7</v>
      </c>
      <c r="AZ3" s="99" t="s">
        <v>6</v>
      </c>
      <c r="BA3" s="99"/>
      <c r="BB3" s="99" t="s">
        <v>7</v>
      </c>
      <c r="BC3" s="99" t="s">
        <v>8</v>
      </c>
      <c r="BD3" s="99" t="s">
        <v>9</v>
      </c>
      <c r="BE3" s="99" t="s">
        <v>10</v>
      </c>
      <c r="BF3" s="99" t="s">
        <v>11</v>
      </c>
      <c r="BG3" s="99" t="s">
        <v>3</v>
      </c>
      <c r="BH3" s="99" t="s">
        <v>15</v>
      </c>
      <c r="BI3" s="99" t="s">
        <v>16</v>
      </c>
      <c r="BJ3" s="99" t="s">
        <v>12</v>
      </c>
      <c r="BK3" s="99" t="s">
        <v>13</v>
      </c>
      <c r="BL3" s="99"/>
      <c r="BM3" s="99"/>
      <c r="BN3" s="99" t="s">
        <v>14</v>
      </c>
      <c r="BO3" s="99"/>
      <c r="BP3" s="99"/>
      <c r="BQ3" s="48"/>
      <c r="BR3" s="48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128" t="s">
        <v>13</v>
      </c>
      <c r="CL3" s="128"/>
      <c r="CM3" s="128"/>
      <c r="CN3" s="128" t="s">
        <v>14</v>
      </c>
      <c r="CO3" s="128"/>
      <c r="CP3" s="12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</row>
    <row r="4" spans="1:153" ht="16.5" customHeight="1" thickBot="1" x14ac:dyDescent="0.3">
      <c r="A4" s="119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06"/>
      <c r="O4" s="116"/>
      <c r="P4" s="117"/>
      <c r="Q4" s="117"/>
      <c r="R4" s="111"/>
      <c r="S4" s="111"/>
      <c r="T4" s="112"/>
      <c r="U4" s="24"/>
      <c r="V4" s="103"/>
      <c r="W4" s="103"/>
      <c r="X4" s="103"/>
      <c r="Y4" s="103"/>
      <c r="Z4" s="108"/>
      <c r="AA4" s="105"/>
      <c r="AB4" s="110"/>
      <c r="AC4" s="122"/>
      <c r="AD4" s="105"/>
      <c r="AE4" s="103"/>
      <c r="AF4" s="103"/>
      <c r="AG4" s="103"/>
      <c r="AH4" s="103"/>
      <c r="AI4" s="103"/>
      <c r="AJ4" s="103"/>
      <c r="AK4" s="110"/>
      <c r="AL4" s="40" t="s">
        <v>10</v>
      </c>
      <c r="AM4" s="41" t="s">
        <v>11</v>
      </c>
      <c r="AN4" s="42" t="s">
        <v>3</v>
      </c>
      <c r="AO4" s="43" t="s">
        <v>10</v>
      </c>
      <c r="AP4" s="41" t="s">
        <v>11</v>
      </c>
      <c r="AQ4" s="41" t="s">
        <v>3</v>
      </c>
      <c r="AR4" s="48"/>
      <c r="AS4" s="48" t="s">
        <v>7</v>
      </c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4" t="s">
        <v>10</v>
      </c>
      <c r="BL4" s="4" t="s">
        <v>11</v>
      </c>
      <c r="BM4" s="4" t="s">
        <v>3</v>
      </c>
      <c r="BN4" s="4" t="s">
        <v>10</v>
      </c>
      <c r="BO4" s="4" t="s">
        <v>11</v>
      </c>
      <c r="BP4" s="46" t="s">
        <v>3</v>
      </c>
      <c r="BQ4" s="44" t="s">
        <v>17</v>
      </c>
      <c r="BR4" s="44" t="s">
        <v>17</v>
      </c>
      <c r="BS4" s="44" t="s">
        <v>3</v>
      </c>
      <c r="BT4" s="44" t="s">
        <v>3</v>
      </c>
      <c r="BU4" s="44" t="s">
        <v>8</v>
      </c>
      <c r="BV4" s="44" t="s">
        <v>8</v>
      </c>
      <c r="BW4" s="44" t="s">
        <v>18</v>
      </c>
      <c r="BX4" s="44" t="s">
        <v>18</v>
      </c>
      <c r="BY4" s="44" t="s">
        <v>9</v>
      </c>
      <c r="BZ4" s="44" t="s">
        <v>9</v>
      </c>
      <c r="CA4" s="44" t="s">
        <v>10</v>
      </c>
      <c r="CB4" s="44" t="s">
        <v>10</v>
      </c>
      <c r="CC4" s="44" t="s">
        <v>11</v>
      </c>
      <c r="CD4" s="44" t="s">
        <v>11</v>
      </c>
      <c r="CE4" s="44" t="s">
        <v>3</v>
      </c>
      <c r="CF4" s="44" t="s">
        <v>3</v>
      </c>
      <c r="CG4" s="44" t="s">
        <v>15</v>
      </c>
      <c r="CH4" s="44" t="s">
        <v>15</v>
      </c>
      <c r="CI4" s="44" t="s">
        <v>16</v>
      </c>
      <c r="CJ4" s="44" t="s">
        <v>16</v>
      </c>
      <c r="CK4" s="44" t="s">
        <v>10</v>
      </c>
      <c r="CL4" s="44" t="s">
        <v>11</v>
      </c>
      <c r="CM4" s="44" t="s">
        <v>3</v>
      </c>
      <c r="CN4" s="44" t="s">
        <v>10</v>
      </c>
      <c r="CO4" s="44" t="s">
        <v>11</v>
      </c>
      <c r="CP4" s="45" t="s">
        <v>3</v>
      </c>
      <c r="CQ4" s="44" t="s">
        <v>4</v>
      </c>
      <c r="CR4" s="44" t="s">
        <v>17</v>
      </c>
      <c r="CS4" s="44" t="s">
        <v>7</v>
      </c>
      <c r="CT4" s="44" t="s">
        <v>4</v>
      </c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</row>
    <row r="5" spans="1:153" ht="16.5" customHeight="1" thickTop="1" x14ac:dyDescent="0.25">
      <c r="A5" s="72"/>
      <c r="B5" s="118"/>
      <c r="C5" s="118"/>
      <c r="D5" s="118"/>
      <c r="E5" s="118"/>
      <c r="F5" s="118"/>
      <c r="G5" s="20"/>
      <c r="H5" s="20"/>
      <c r="I5" s="118"/>
      <c r="J5" s="118"/>
      <c r="K5" s="118"/>
      <c r="L5" s="118"/>
      <c r="M5" s="118"/>
      <c r="N5" s="71"/>
      <c r="O5" s="113"/>
      <c r="P5" s="114"/>
      <c r="Q5" s="114"/>
      <c r="R5" s="115"/>
      <c r="S5" s="126"/>
      <c r="T5" s="127"/>
      <c r="U5" s="24"/>
      <c r="V5" s="151" t="str">
        <f t="shared" ref="V5:V18" si="0">VLOOKUP(AR5,$AS$5:$AX$18,2,0)</f>
        <v>Equipe 01</v>
      </c>
      <c r="W5" s="151"/>
      <c r="X5" s="151"/>
      <c r="Y5" s="151"/>
      <c r="Z5" s="152"/>
      <c r="AA5" s="76">
        <f t="shared" ref="AA5:AA18" si="1">VLOOKUP(V5,$AT$5:$BP$18,7,0)</f>
        <v>0</v>
      </c>
      <c r="AB5" s="77" t="str">
        <f t="shared" ref="AB5:AB18" si="2">VLOOKUP(V5,$AT$5:$BP$18,8,0)</f>
        <v>u</v>
      </c>
      <c r="AC5" s="78">
        <v>1</v>
      </c>
      <c r="AD5" s="79">
        <f t="shared" ref="AD5:AD18" si="3">VLOOKUP(V5,$AT$5:$BP$18,10,0)</f>
        <v>0</v>
      </c>
      <c r="AE5" s="80">
        <f t="shared" ref="AE5:AE18" si="4">VLOOKUP(V5,$AT$5:$BP$18,11,0)</f>
        <v>0</v>
      </c>
      <c r="AF5" s="80">
        <f t="shared" ref="AF5:AF18" si="5">VLOOKUP(V5,$AT$5:$BP$18,12,0)</f>
        <v>0</v>
      </c>
      <c r="AG5" s="80">
        <f t="shared" ref="AG5:AG18" si="6">VLOOKUP(V5,$AT$5:$BP$18,13,0)</f>
        <v>0</v>
      </c>
      <c r="AH5" s="80">
        <f t="shared" ref="AH5:AH18" si="7">VLOOKUP(V5,$AT$5:$BP$18,14,0)</f>
        <v>0</v>
      </c>
      <c r="AI5" s="80">
        <f t="shared" ref="AI5:AI18" si="8">VLOOKUP(V5,$AT$5:$BP$18,15,0)</f>
        <v>0</v>
      </c>
      <c r="AJ5" s="80">
        <f t="shared" ref="AJ5:AJ18" si="9">VLOOKUP(V5,$AT$5:$BP$18,16,0)</f>
        <v>0</v>
      </c>
      <c r="AK5" s="81">
        <f t="shared" ref="AK5:AK18" si="10">VLOOKUP(V5,$AT$5:$BP$18,17,0)</f>
        <v>0</v>
      </c>
      <c r="AL5" s="82">
        <f t="shared" ref="AL5:AL18" si="11">VLOOKUP(V5,$AT$5:$BP$18,18,0)</f>
        <v>0</v>
      </c>
      <c r="AM5" s="80">
        <f t="shared" ref="AM5:AM18" si="12">VLOOKUP(V5,$AT$5:$BP$18,19,0)</f>
        <v>0</v>
      </c>
      <c r="AN5" s="83">
        <f>VLOOKUP(V5,$AT$5:$BP$18,20,0)</f>
        <v>0</v>
      </c>
      <c r="AO5" s="76">
        <f t="shared" ref="AO5:AO18" si="13">VLOOKUP(V5,$AT$5:$BP$18,21,0)</f>
        <v>0</v>
      </c>
      <c r="AP5" s="80">
        <f>VLOOKUP(V5,$AT$5:$BP$18,22,0)</f>
        <v>0</v>
      </c>
      <c r="AQ5" s="80">
        <f t="shared" ref="AQ5:AQ18" si="14">VLOOKUP(V5,$AT$5:$BP$18,23,0)</f>
        <v>0</v>
      </c>
      <c r="AR5" s="48">
        <v>1</v>
      </c>
      <c r="AS5" s="48">
        <f>BB5</f>
        <v>1</v>
      </c>
      <c r="AT5" s="155" t="str">
        <f>'J01'!AT5:AX5</f>
        <v>Equipe 01</v>
      </c>
      <c r="AU5" s="156"/>
      <c r="AV5" s="156"/>
      <c r="AW5" s="156"/>
      <c r="AX5" s="157"/>
      <c r="AY5" s="4">
        <f t="shared" ref="AY5:AY18" si="15">RANK(BQ5,$BQ$5:$BQ$18)</f>
        <v>1</v>
      </c>
      <c r="AZ5" s="4">
        <f>'J24'!AY5-AY5</f>
        <v>0</v>
      </c>
      <c r="BA5" s="5" t="str">
        <f>IF(AY5&gt;'J24'!AY5,'J24'!$BA$20,IF(AY5='J24'!AY5,'J24'!$AZ$20,IF(AY5&lt;'J24'!AY5,'J24'!$AY$20)))</f>
        <v>u</v>
      </c>
      <c r="BB5" s="4">
        <f>RANK(BR5,$BR$5:$BR$18)</f>
        <v>1</v>
      </c>
      <c r="BC5" s="4">
        <f>SUMPRODUCT(($B$5:$F$14=AT5)*($BW$5:$BW$14))+SUMPRODUCT(($I$5:$M$14=AT5)*($BX$5:$BX$14))+'J22'!BC5</f>
        <v>0</v>
      </c>
      <c r="BD5" s="4">
        <f>SUMPRODUCT(($B$5:$F$14=AT5)*($BY$5:$BY$14))+SUMPRODUCT(($I$5:$M$14=AT5)*($BZ$5:$BZ$14))+'J22'!BD5</f>
        <v>0</v>
      </c>
      <c r="BE5" s="4">
        <f>SUMPRODUCT(($B$5:$F$14=AT5)*($CA$5:$CA$14))+SUMPRODUCT(($I$5:$M$14=AT5)*($CB$5:$CB$14))+'J22'!BE5</f>
        <v>0</v>
      </c>
      <c r="BF5" s="4">
        <f>SUMPRODUCT(($B$5:$F$14=AT5)*($CC$5:$CC$14))+SUMPRODUCT(($I$5:$M$14=AT5)*($CD$5:$CD$14))+'J22'!BF5</f>
        <v>0</v>
      </c>
      <c r="BG5" s="4">
        <f>SUMPRODUCT(($B$5:$F$14=AT5)*($CE$5:$CE$14))+SUMPRODUCT(($I$5:$M$14=AT5)*($CF$5:$CF$14))+'J22'!BG5</f>
        <v>0</v>
      </c>
      <c r="BH5" s="4">
        <f>SUMPRODUCT(($B$5:$F$14=AT5)*($CG$5:$CG$14))+SUMPRODUCT(($I$5:$M$14=AT5)*($CH$5:$CH$14))+'J22'!BH5</f>
        <v>0</v>
      </c>
      <c r="BI5" s="4">
        <f>SUMPRODUCT(($B$5:$F$14=AT5)*($CI$5:$CI$14))+SUMPRODUCT(($I$5:$M$14=AT5)*($CJ$5:$CJ$14))+'J22'!BI5</f>
        <v>0</v>
      </c>
      <c r="BJ5" s="4">
        <f>BH5-BI5</f>
        <v>0</v>
      </c>
      <c r="BK5" s="4">
        <f>SUMPRODUCT(($B$5:$F$14=AT5)*($CK$5:$CK$14))+'J22'!BK5</f>
        <v>0</v>
      </c>
      <c r="BL5" s="4">
        <f>SUMPRODUCT(($B$5:$F$14=AT5)*($CL$5:$CL$14))+'J22'!BL5</f>
        <v>0</v>
      </c>
      <c r="BM5" s="4">
        <f>SUMPRODUCT(($B$5:$F$14=AT5)*($CM$5:$CM$14))+'J22'!BM5</f>
        <v>0</v>
      </c>
      <c r="BN5" s="4">
        <f>SUMPRODUCT(($I$5:$M$14=AT5)*($CN$5:$CN$14))+'J22'!BN5</f>
        <v>0</v>
      </c>
      <c r="BO5" s="4">
        <f>SUMPRODUCT(($I$5:$M$14=AT5)*($CO$5:$CO$14))+'J22'!BO5</f>
        <v>0</v>
      </c>
      <c r="BP5" s="46">
        <f>SUMPRODUCT(($I$5:$M$14=AT5)*($CP$5:$CP$14))+'J22'!BP5</f>
        <v>0</v>
      </c>
      <c r="BQ5" s="44">
        <f>SUM(BC5*1000+(BJ5)/100+(BH5)/1000)</f>
        <v>0</v>
      </c>
      <c r="BR5" s="64">
        <f>BQ5+0.0000014</f>
        <v>1.3999999999999999E-6</v>
      </c>
      <c r="BS5" s="44">
        <f>A5</f>
        <v>0</v>
      </c>
      <c r="BT5" s="44">
        <f>N5</f>
        <v>0</v>
      </c>
      <c r="BU5" s="44">
        <f>IF(G5="",0,IF(G5&gt;H5,3,IF(G5=H5,1,IF(G5&lt;H5,0))))</f>
        <v>0</v>
      </c>
      <c r="BV5" s="44">
        <f>IF(H5="",0,IF(H5&gt;G5,3,IF(H5=G5,1,IF(H5&lt;G5,0))))</f>
        <v>0</v>
      </c>
      <c r="BW5" s="44">
        <f>BU5-BS5</f>
        <v>0</v>
      </c>
      <c r="BX5" s="44">
        <f>BV5-BT5</f>
        <v>0</v>
      </c>
      <c r="BY5" s="44">
        <f>IF(G5="",0,1)</f>
        <v>0</v>
      </c>
      <c r="BZ5" s="44">
        <f>IF(H5="",0,1)</f>
        <v>0</v>
      </c>
      <c r="CA5" s="44" t="b">
        <f>IF(G5&lt;&gt;"",IF(G5&gt;H5,1))</f>
        <v>0</v>
      </c>
      <c r="CB5" s="44" t="b">
        <f>IF(H5&lt;&gt;"",IF(H5&gt;G5,1))</f>
        <v>0</v>
      </c>
      <c r="CC5" s="44" t="b">
        <f>IF(G5&lt;&gt;"",IF(G5=H5,1))</f>
        <v>0</v>
      </c>
      <c r="CD5" s="44" t="b">
        <f>IF(H5&lt;&gt;"",IF(H5=G5,1))</f>
        <v>0</v>
      </c>
      <c r="CE5" s="44" t="b">
        <f>IF(G5&lt;&gt;"",IF(G5&lt;H5,1))</f>
        <v>0</v>
      </c>
      <c r="CF5" s="44" t="b">
        <f>IF(H5&lt;&gt;"",IF(H5&lt;G5,1))</f>
        <v>0</v>
      </c>
      <c r="CG5" s="44">
        <f>G5</f>
        <v>0</v>
      </c>
      <c r="CH5" s="44">
        <f>H5</f>
        <v>0</v>
      </c>
      <c r="CI5" s="44">
        <f>H5</f>
        <v>0</v>
      </c>
      <c r="CJ5" s="44">
        <f>G5</f>
        <v>0</v>
      </c>
      <c r="CK5" s="44" t="b">
        <f>IF(G5&lt;&gt;"",IF(G5&gt;H5,1))</f>
        <v>0</v>
      </c>
      <c r="CL5" s="44" t="b">
        <f>IF(G5&lt;&gt;"",IF(G5=H5,1))</f>
        <v>0</v>
      </c>
      <c r="CM5" s="44" t="b">
        <f>IF(G5&lt;&gt;"",IF(G5&lt;H5,1))</f>
        <v>0</v>
      </c>
      <c r="CN5" s="44" t="b">
        <f>IF(H5&lt;&gt;"",IF(H5&gt;G5,1))</f>
        <v>0</v>
      </c>
      <c r="CO5" s="44" t="b">
        <f>IF(H5&lt;&gt;"",IF(H5=G5,1))</f>
        <v>0</v>
      </c>
      <c r="CP5" s="45" t="b">
        <f>IF(H5&lt;&gt;"",IF(H5&lt;G5,1))</f>
        <v>0</v>
      </c>
      <c r="CQ5" s="44" t="str">
        <f t="shared" ref="CQ5:CQ18" si="16">VLOOKUP(AR5,$AS$5:$AX$18,2,0)</f>
        <v>Equipe 01</v>
      </c>
      <c r="CR5" s="44">
        <f t="shared" ref="CR5:CR18" si="17">VLOOKUP(CQ5,$AT$5:$BQ$18,24,0)</f>
        <v>0</v>
      </c>
      <c r="CS5" s="44">
        <f t="shared" ref="CS5:CS18" si="18">RANK(CR5,$CR$5:$CR$18)</f>
        <v>1</v>
      </c>
      <c r="CT5" s="44" t="str">
        <f>AT5</f>
        <v>Equipe 01</v>
      </c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</row>
    <row r="6" spans="1:153" ht="16.5" customHeight="1" x14ac:dyDescent="0.25">
      <c r="A6" s="72"/>
      <c r="B6" s="118"/>
      <c r="C6" s="118"/>
      <c r="D6" s="118"/>
      <c r="E6" s="118"/>
      <c r="F6" s="118"/>
      <c r="G6" s="20"/>
      <c r="H6" s="20"/>
      <c r="I6" s="118"/>
      <c r="J6" s="118"/>
      <c r="K6" s="118"/>
      <c r="L6" s="118"/>
      <c r="M6" s="118"/>
      <c r="N6" s="71"/>
      <c r="O6" s="113"/>
      <c r="P6" s="114"/>
      <c r="Q6" s="114"/>
      <c r="R6" s="115"/>
      <c r="S6" s="126"/>
      <c r="T6" s="127"/>
      <c r="U6" s="24"/>
      <c r="V6" s="93" t="str">
        <f t="shared" si="0"/>
        <v>Equipe 02</v>
      </c>
      <c r="W6" s="93"/>
      <c r="X6" s="93"/>
      <c r="Y6" s="93"/>
      <c r="Z6" s="94"/>
      <c r="AA6" s="84">
        <f t="shared" si="1"/>
        <v>0</v>
      </c>
      <c r="AB6" s="85" t="str">
        <f t="shared" si="2"/>
        <v>u</v>
      </c>
      <c r="AC6" s="86">
        <f>IF(CR6=CR5,CS5,CS6)</f>
        <v>1</v>
      </c>
      <c r="AD6" s="87">
        <f t="shared" si="3"/>
        <v>0</v>
      </c>
      <c r="AE6" s="88">
        <f t="shared" si="4"/>
        <v>0</v>
      </c>
      <c r="AF6" s="88">
        <f t="shared" si="5"/>
        <v>0</v>
      </c>
      <c r="AG6" s="88">
        <f t="shared" si="6"/>
        <v>0</v>
      </c>
      <c r="AH6" s="88">
        <f t="shared" si="7"/>
        <v>0</v>
      </c>
      <c r="AI6" s="88">
        <f t="shared" si="8"/>
        <v>0</v>
      </c>
      <c r="AJ6" s="88">
        <f t="shared" si="9"/>
        <v>0</v>
      </c>
      <c r="AK6" s="89">
        <f t="shared" si="10"/>
        <v>0</v>
      </c>
      <c r="AL6" s="90">
        <f t="shared" si="11"/>
        <v>0</v>
      </c>
      <c r="AM6" s="88">
        <f t="shared" si="12"/>
        <v>0</v>
      </c>
      <c r="AN6" s="91">
        <f t="shared" ref="AN6:AN18" si="19">VLOOKUP(V6,$AT$5:$BP$18,20,0)</f>
        <v>0</v>
      </c>
      <c r="AO6" s="84">
        <f t="shared" si="13"/>
        <v>0</v>
      </c>
      <c r="AP6" s="88">
        <f t="shared" ref="AP6:AP18" si="20">VLOOKUP(V6,$AT$5:$BP$18,22,0)</f>
        <v>0</v>
      </c>
      <c r="AQ6" s="88">
        <f t="shared" si="14"/>
        <v>0</v>
      </c>
      <c r="AR6" s="48">
        <v>2</v>
      </c>
      <c r="AS6" s="48">
        <f t="shared" ref="AS6:AS18" si="21">BB6</f>
        <v>2</v>
      </c>
      <c r="AT6" s="155" t="str">
        <f>'J01'!AT6:AX6</f>
        <v>Equipe 02</v>
      </c>
      <c r="AU6" s="156"/>
      <c r="AV6" s="156"/>
      <c r="AW6" s="156"/>
      <c r="AX6" s="157"/>
      <c r="AY6" s="4">
        <f t="shared" si="15"/>
        <v>1</v>
      </c>
      <c r="AZ6" s="19">
        <f>'J24'!AY6-AY6</f>
        <v>0</v>
      </c>
      <c r="BA6" s="5" t="str">
        <f>IF(AY6&gt;'J24'!AY6,'J24'!$BA$20,IF(AY6='J24'!AY6,'J24'!$AZ$20,IF(AY6&lt;'J24'!AY6,'J24'!$AY$20)))</f>
        <v>u</v>
      </c>
      <c r="BB6" s="22">
        <f t="shared" ref="BB6:BB18" si="22">RANK(BR6,$BR$5:$BR$18)</f>
        <v>2</v>
      </c>
      <c r="BC6" s="19">
        <f>SUMPRODUCT(($B$5:$F$14=AT6)*($BW$5:$BW$14))+SUMPRODUCT(($I$5:$M$14=AT6)*($BX$5:$BX$14))+'J22'!BC6</f>
        <v>0</v>
      </c>
      <c r="BD6" s="19">
        <f>SUMPRODUCT(($B$5:$F$14=AT6)*($BY$5:$BY$14))+SUMPRODUCT(($I$5:$M$14=AT6)*($BZ$5:$BZ$14))+'J22'!BD6</f>
        <v>0</v>
      </c>
      <c r="BE6" s="19">
        <f>SUMPRODUCT(($B$5:$F$14=AT6)*($CA$5:$CA$14))+SUMPRODUCT(($I$5:$M$14=AT6)*($CB$5:$CB$14))+'J22'!BE6</f>
        <v>0</v>
      </c>
      <c r="BF6" s="19">
        <f>SUMPRODUCT(($B$5:$F$14=AT6)*($CC$5:$CC$14))+SUMPRODUCT(($I$5:$M$14=AT6)*($CD$5:$CD$14))+'J22'!BF6</f>
        <v>0</v>
      </c>
      <c r="BG6" s="19">
        <f>SUMPRODUCT(($B$5:$F$14=AT6)*($CE$5:$CE$14))+SUMPRODUCT(($I$5:$M$14=AT6)*($CF$5:$CF$14))+'J22'!BG6</f>
        <v>0</v>
      </c>
      <c r="BH6" s="19">
        <f>SUMPRODUCT(($B$5:$F$14=AT6)*($CG$5:$CG$14))+SUMPRODUCT(($I$5:$M$14=AT6)*($CH$5:$CH$14))+'J22'!BH6</f>
        <v>0</v>
      </c>
      <c r="BI6" s="19">
        <f>SUMPRODUCT(($B$5:$F$14=AT6)*($CI$5:$CI$14))+SUMPRODUCT(($I$5:$M$14=AT6)*($CJ$5:$CJ$14))+'J22'!BI6</f>
        <v>0</v>
      </c>
      <c r="BJ6" s="6">
        <f t="shared" ref="BJ6:BJ18" si="23">BH6-BI6</f>
        <v>0</v>
      </c>
      <c r="BK6" s="19">
        <f>SUMPRODUCT(($B$5:$F$14=AT6)*($CK$5:$CK$14))+'J22'!BK6</f>
        <v>0</v>
      </c>
      <c r="BL6" s="19">
        <f>SUMPRODUCT(($B$5:$F$14=AT6)*($CL$5:$CL$14))+'J22'!BL6</f>
        <v>0</v>
      </c>
      <c r="BM6" s="19">
        <f>SUMPRODUCT(($B$5:$F$14=AT6)*($CM$5:$CM$14))+'J22'!BM6</f>
        <v>0</v>
      </c>
      <c r="BN6" s="19">
        <f>SUMPRODUCT(($I$5:$M$14=AT6)*($CN$5:$CN$14))+'J22'!BN6</f>
        <v>0</v>
      </c>
      <c r="BO6" s="19">
        <f>SUMPRODUCT(($I$5:$M$14=AT6)*($CO$5:$CO$14))+'J22'!BO6</f>
        <v>0</v>
      </c>
      <c r="BP6" s="46">
        <f>SUMPRODUCT(($I$5:$M$14=AT6)*($CP$5:$CP$14))+'J22'!BP6</f>
        <v>0</v>
      </c>
      <c r="BQ6" s="44">
        <f t="shared" ref="BQ6:BQ18" si="24">SUM(BC6*1000+(BJ6)/100+(BH6)/1000)</f>
        <v>0</v>
      </c>
      <c r="BR6" s="64">
        <f>BQ6+0.0000013</f>
        <v>1.3E-6</v>
      </c>
      <c r="BS6" s="44">
        <f t="shared" ref="BS6:BS14" si="25">A6</f>
        <v>0</v>
      </c>
      <c r="BT6" s="44">
        <f t="shared" ref="BT6:BT14" si="26">N6</f>
        <v>0</v>
      </c>
      <c r="BU6" s="44">
        <f t="shared" ref="BU6:BU14" si="27">IF(G6="",0,IF(G6&gt;H6,3,IF(G6=H6,1,IF(G6&lt;H6,0))))</f>
        <v>0</v>
      </c>
      <c r="BV6" s="44">
        <f t="shared" ref="BV6:BV14" si="28">IF(H6="",0,IF(H6&gt;G6,3,IF(H6=G6,1,IF(H6&lt;G6,0))))</f>
        <v>0</v>
      </c>
      <c r="BW6" s="44">
        <f t="shared" ref="BW6:BW14" si="29">BU6-BS6</f>
        <v>0</v>
      </c>
      <c r="BX6" s="44">
        <f t="shared" ref="BX6:BX14" si="30">BV6-BT6</f>
        <v>0</v>
      </c>
      <c r="BY6" s="44">
        <f t="shared" ref="BY6:BY14" si="31">IF(G6="",0,1)</f>
        <v>0</v>
      </c>
      <c r="BZ6" s="44">
        <f t="shared" ref="BZ6:BZ14" si="32">IF(H6="",0,1)</f>
        <v>0</v>
      </c>
      <c r="CA6" s="44" t="b">
        <f t="shared" ref="CA6:CA14" si="33">IF(G6&lt;&gt;"",IF(G6&gt;H6,1))</f>
        <v>0</v>
      </c>
      <c r="CB6" s="44" t="b">
        <f t="shared" ref="CB6:CB14" si="34">IF(H6&lt;&gt;"",IF(H6&gt;G6,1))</f>
        <v>0</v>
      </c>
      <c r="CC6" s="44" t="b">
        <f t="shared" ref="CC6:CC14" si="35">IF(G6&lt;&gt;"",IF(G6=H6,1))</f>
        <v>0</v>
      </c>
      <c r="CD6" s="44" t="b">
        <f t="shared" ref="CD6:CD14" si="36">IF(H6&lt;&gt;"",IF(H6=G6,1))</f>
        <v>0</v>
      </c>
      <c r="CE6" s="44" t="b">
        <f t="shared" ref="CE6:CE14" si="37">IF(G6&lt;&gt;"",IF(G6&lt;H6,1))</f>
        <v>0</v>
      </c>
      <c r="CF6" s="44" t="b">
        <f t="shared" ref="CF6:CF14" si="38">IF(H6&lt;&gt;"",IF(H6&lt;G6,1))</f>
        <v>0</v>
      </c>
      <c r="CG6" s="44">
        <f t="shared" ref="CG6:CG14" si="39">G6</f>
        <v>0</v>
      </c>
      <c r="CH6" s="44">
        <f t="shared" ref="CH6:CH14" si="40">H6</f>
        <v>0</v>
      </c>
      <c r="CI6" s="44">
        <f t="shared" ref="CI6:CI14" si="41">H6</f>
        <v>0</v>
      </c>
      <c r="CJ6" s="44">
        <f t="shared" ref="CJ6:CJ14" si="42">G6</f>
        <v>0</v>
      </c>
      <c r="CK6" s="44" t="b">
        <f t="shared" ref="CK6:CK14" si="43">IF(G6&lt;&gt;"",IF(G6&gt;H6,1))</f>
        <v>0</v>
      </c>
      <c r="CL6" s="44" t="b">
        <f t="shared" ref="CL6:CL14" si="44">IF(G6&lt;&gt;"",IF(G6=H6,1))</f>
        <v>0</v>
      </c>
      <c r="CM6" s="44" t="b">
        <f t="shared" ref="CM6:CM14" si="45">IF(G6&lt;&gt;"",IF(G6&lt;H6,1))</f>
        <v>0</v>
      </c>
      <c r="CN6" s="44" t="b">
        <f t="shared" ref="CN6:CN14" si="46">IF(H6&lt;&gt;"",IF(H6&gt;G6,1))</f>
        <v>0</v>
      </c>
      <c r="CO6" s="44" t="b">
        <f t="shared" ref="CO6:CO14" si="47">IF(H6&lt;&gt;"",IF(H6=G6,1))</f>
        <v>0</v>
      </c>
      <c r="CP6" s="45" t="b">
        <f t="shared" ref="CP6:CP14" si="48">IF(H6&lt;&gt;"",IF(H6&lt;G6,1))</f>
        <v>0</v>
      </c>
      <c r="CQ6" s="44" t="str">
        <f t="shared" si="16"/>
        <v>Equipe 02</v>
      </c>
      <c r="CR6" s="44">
        <f t="shared" si="17"/>
        <v>0</v>
      </c>
      <c r="CS6" s="44">
        <f t="shared" si="18"/>
        <v>1</v>
      </c>
      <c r="CT6" s="44" t="str">
        <f t="shared" ref="CT6:CT18" si="49">AT6</f>
        <v>Equipe 02</v>
      </c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</row>
    <row r="7" spans="1:153" ht="16.5" customHeight="1" x14ac:dyDescent="0.25">
      <c r="A7" s="72"/>
      <c r="B7" s="118"/>
      <c r="C7" s="118"/>
      <c r="D7" s="118"/>
      <c r="E7" s="118"/>
      <c r="F7" s="118"/>
      <c r="G7" s="20"/>
      <c r="H7" s="20"/>
      <c r="I7" s="118"/>
      <c r="J7" s="118"/>
      <c r="K7" s="118"/>
      <c r="L7" s="118"/>
      <c r="M7" s="118"/>
      <c r="N7" s="71"/>
      <c r="O7" s="113"/>
      <c r="P7" s="114"/>
      <c r="Q7" s="114"/>
      <c r="R7" s="115"/>
      <c r="S7" s="126"/>
      <c r="T7" s="127"/>
      <c r="U7" s="24"/>
      <c r="V7" s="93" t="str">
        <f t="shared" si="0"/>
        <v>Equipe 03</v>
      </c>
      <c r="W7" s="93"/>
      <c r="X7" s="93"/>
      <c r="Y7" s="93"/>
      <c r="Z7" s="94"/>
      <c r="AA7" s="84">
        <f t="shared" si="1"/>
        <v>0</v>
      </c>
      <c r="AB7" s="85" t="str">
        <f t="shared" si="2"/>
        <v>u</v>
      </c>
      <c r="AC7" s="86">
        <f t="shared" ref="AC7:AC18" si="50">IF(CR7=CR6,CS6,CS7)</f>
        <v>1</v>
      </c>
      <c r="AD7" s="87">
        <f t="shared" si="3"/>
        <v>0</v>
      </c>
      <c r="AE7" s="88">
        <f t="shared" si="4"/>
        <v>0</v>
      </c>
      <c r="AF7" s="88">
        <f t="shared" si="5"/>
        <v>0</v>
      </c>
      <c r="AG7" s="88">
        <f t="shared" si="6"/>
        <v>0</v>
      </c>
      <c r="AH7" s="88">
        <f t="shared" si="7"/>
        <v>0</v>
      </c>
      <c r="AI7" s="88">
        <f t="shared" si="8"/>
        <v>0</v>
      </c>
      <c r="AJ7" s="88">
        <f t="shared" si="9"/>
        <v>0</v>
      </c>
      <c r="AK7" s="89">
        <f t="shared" si="10"/>
        <v>0</v>
      </c>
      <c r="AL7" s="90">
        <f t="shared" si="11"/>
        <v>0</v>
      </c>
      <c r="AM7" s="88">
        <f t="shared" si="12"/>
        <v>0</v>
      </c>
      <c r="AN7" s="91">
        <f t="shared" si="19"/>
        <v>0</v>
      </c>
      <c r="AO7" s="84">
        <f t="shared" si="13"/>
        <v>0</v>
      </c>
      <c r="AP7" s="88">
        <f t="shared" si="20"/>
        <v>0</v>
      </c>
      <c r="AQ7" s="88">
        <f t="shared" si="14"/>
        <v>0</v>
      </c>
      <c r="AR7" s="48">
        <v>3</v>
      </c>
      <c r="AS7" s="48">
        <f t="shared" si="21"/>
        <v>3</v>
      </c>
      <c r="AT7" s="155" t="str">
        <f>'J01'!AT7:AX7</f>
        <v>Equipe 03</v>
      </c>
      <c r="AU7" s="156"/>
      <c r="AV7" s="156"/>
      <c r="AW7" s="156"/>
      <c r="AX7" s="157"/>
      <c r="AY7" s="4">
        <f t="shared" si="15"/>
        <v>1</v>
      </c>
      <c r="AZ7" s="19">
        <f>'J24'!AY7-AY7</f>
        <v>0</v>
      </c>
      <c r="BA7" s="5" t="str">
        <f>IF(AY7&gt;'J24'!AY7,'J24'!$BA$20,IF(AY7='J24'!AY7,'J24'!$AZ$20,IF(AY7&lt;'J24'!AY7,'J24'!$AY$20)))</f>
        <v>u</v>
      </c>
      <c r="BB7" s="22">
        <f t="shared" si="22"/>
        <v>3</v>
      </c>
      <c r="BC7" s="19">
        <f>SUMPRODUCT(($B$5:$F$14=AT7)*($BW$5:$BW$14))+SUMPRODUCT(($I$5:$M$14=AT7)*($BX$5:$BX$14))+'J22'!BC7</f>
        <v>0</v>
      </c>
      <c r="BD7" s="19">
        <f>SUMPRODUCT(($B$5:$F$14=AT7)*($BY$5:$BY$14))+SUMPRODUCT(($I$5:$M$14=AT7)*($BZ$5:$BZ$14))+'J22'!BD7</f>
        <v>0</v>
      </c>
      <c r="BE7" s="19">
        <f>SUMPRODUCT(($B$5:$F$14=AT7)*($CA$5:$CA$14))+SUMPRODUCT(($I$5:$M$14=AT7)*($CB$5:$CB$14))+'J22'!BE7</f>
        <v>0</v>
      </c>
      <c r="BF7" s="19">
        <f>SUMPRODUCT(($B$5:$F$14=AT7)*($CC$5:$CC$14))+SUMPRODUCT(($I$5:$M$14=AT7)*($CD$5:$CD$14))+'J22'!BF7</f>
        <v>0</v>
      </c>
      <c r="BG7" s="19">
        <f>SUMPRODUCT(($B$5:$F$14=AT7)*($CE$5:$CE$14))+SUMPRODUCT(($I$5:$M$14=AT7)*($CF$5:$CF$14))+'J22'!BG7</f>
        <v>0</v>
      </c>
      <c r="BH7" s="19">
        <f>SUMPRODUCT(($B$5:$F$14=AT7)*($CG$5:$CG$14))+SUMPRODUCT(($I$5:$M$14=AT7)*($CH$5:$CH$14))+'J22'!BH7</f>
        <v>0</v>
      </c>
      <c r="BI7" s="19">
        <f>SUMPRODUCT(($B$5:$F$14=AT7)*($CI$5:$CI$14))+SUMPRODUCT(($I$5:$M$14=AT7)*($CJ$5:$CJ$14))+'J22'!BI7</f>
        <v>0</v>
      </c>
      <c r="BJ7" s="6">
        <f t="shared" si="23"/>
        <v>0</v>
      </c>
      <c r="BK7" s="19">
        <f>SUMPRODUCT(($B$5:$F$14=AT7)*($CK$5:$CK$14))+'J22'!BK7</f>
        <v>0</v>
      </c>
      <c r="BL7" s="19">
        <f>SUMPRODUCT(($B$5:$F$14=AT7)*($CL$5:$CL$14))+'J22'!BL7</f>
        <v>0</v>
      </c>
      <c r="BM7" s="19">
        <f>SUMPRODUCT(($B$5:$F$14=AT7)*($CM$5:$CM$14))+'J22'!BM7</f>
        <v>0</v>
      </c>
      <c r="BN7" s="19">
        <f>SUMPRODUCT(($I$5:$M$14=AT7)*($CN$5:$CN$14))+'J22'!BN7</f>
        <v>0</v>
      </c>
      <c r="BO7" s="19">
        <f>SUMPRODUCT(($I$5:$M$14=AT7)*($CO$5:$CO$14))+'J22'!BO7</f>
        <v>0</v>
      </c>
      <c r="BP7" s="46">
        <f>SUMPRODUCT(($I$5:$M$14=AT7)*($CP$5:$CP$14))+'J22'!BP7</f>
        <v>0</v>
      </c>
      <c r="BQ7" s="44">
        <f t="shared" si="24"/>
        <v>0</v>
      </c>
      <c r="BR7" s="64">
        <f>BQ7+0.0000012</f>
        <v>1.1999999999999999E-6</v>
      </c>
      <c r="BS7" s="44">
        <f t="shared" si="25"/>
        <v>0</v>
      </c>
      <c r="BT7" s="44">
        <f t="shared" si="26"/>
        <v>0</v>
      </c>
      <c r="BU7" s="44">
        <f t="shared" si="27"/>
        <v>0</v>
      </c>
      <c r="BV7" s="44">
        <f t="shared" si="28"/>
        <v>0</v>
      </c>
      <c r="BW7" s="44">
        <f t="shared" si="29"/>
        <v>0</v>
      </c>
      <c r="BX7" s="44">
        <f t="shared" si="30"/>
        <v>0</v>
      </c>
      <c r="BY7" s="44">
        <f t="shared" si="31"/>
        <v>0</v>
      </c>
      <c r="BZ7" s="44">
        <f t="shared" si="32"/>
        <v>0</v>
      </c>
      <c r="CA7" s="44" t="b">
        <f t="shared" si="33"/>
        <v>0</v>
      </c>
      <c r="CB7" s="44" t="b">
        <f t="shared" si="34"/>
        <v>0</v>
      </c>
      <c r="CC7" s="44" t="b">
        <f t="shared" si="35"/>
        <v>0</v>
      </c>
      <c r="CD7" s="44" t="b">
        <f t="shared" si="36"/>
        <v>0</v>
      </c>
      <c r="CE7" s="44" t="b">
        <f t="shared" si="37"/>
        <v>0</v>
      </c>
      <c r="CF7" s="44" t="b">
        <f t="shared" si="38"/>
        <v>0</v>
      </c>
      <c r="CG7" s="44">
        <f t="shared" si="39"/>
        <v>0</v>
      </c>
      <c r="CH7" s="44">
        <f t="shared" si="40"/>
        <v>0</v>
      </c>
      <c r="CI7" s="44">
        <f t="shared" si="41"/>
        <v>0</v>
      </c>
      <c r="CJ7" s="44">
        <f t="shared" si="42"/>
        <v>0</v>
      </c>
      <c r="CK7" s="44" t="b">
        <f t="shared" si="43"/>
        <v>0</v>
      </c>
      <c r="CL7" s="44" t="b">
        <f t="shared" si="44"/>
        <v>0</v>
      </c>
      <c r="CM7" s="44" t="b">
        <f t="shared" si="45"/>
        <v>0</v>
      </c>
      <c r="CN7" s="44" t="b">
        <f t="shared" si="46"/>
        <v>0</v>
      </c>
      <c r="CO7" s="44" t="b">
        <f t="shared" si="47"/>
        <v>0</v>
      </c>
      <c r="CP7" s="45" t="b">
        <f t="shared" si="48"/>
        <v>0</v>
      </c>
      <c r="CQ7" s="44" t="str">
        <f t="shared" si="16"/>
        <v>Equipe 03</v>
      </c>
      <c r="CR7" s="44">
        <f t="shared" si="17"/>
        <v>0</v>
      </c>
      <c r="CS7" s="44">
        <f t="shared" si="18"/>
        <v>1</v>
      </c>
      <c r="CT7" s="44" t="str">
        <f t="shared" si="49"/>
        <v>Equipe 03</v>
      </c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</row>
    <row r="8" spans="1:153" ht="16.5" customHeight="1" x14ac:dyDescent="0.25">
      <c r="A8" s="72"/>
      <c r="B8" s="118"/>
      <c r="C8" s="118"/>
      <c r="D8" s="118"/>
      <c r="E8" s="118"/>
      <c r="F8" s="118"/>
      <c r="G8" s="20"/>
      <c r="H8" s="20"/>
      <c r="I8" s="118"/>
      <c r="J8" s="118"/>
      <c r="K8" s="118"/>
      <c r="L8" s="118"/>
      <c r="M8" s="118"/>
      <c r="N8" s="71"/>
      <c r="O8" s="113"/>
      <c r="P8" s="114"/>
      <c r="Q8" s="114"/>
      <c r="R8" s="115"/>
      <c r="S8" s="126"/>
      <c r="T8" s="127"/>
      <c r="U8" s="24"/>
      <c r="V8" s="93" t="str">
        <f t="shared" si="0"/>
        <v>Equipe 04</v>
      </c>
      <c r="W8" s="93"/>
      <c r="X8" s="93"/>
      <c r="Y8" s="93"/>
      <c r="Z8" s="94"/>
      <c r="AA8" s="84">
        <f t="shared" si="1"/>
        <v>0</v>
      </c>
      <c r="AB8" s="85" t="str">
        <f t="shared" si="2"/>
        <v>u</v>
      </c>
      <c r="AC8" s="86">
        <f t="shared" si="50"/>
        <v>1</v>
      </c>
      <c r="AD8" s="87">
        <f t="shared" si="3"/>
        <v>0</v>
      </c>
      <c r="AE8" s="88">
        <f t="shared" si="4"/>
        <v>0</v>
      </c>
      <c r="AF8" s="88">
        <f t="shared" si="5"/>
        <v>0</v>
      </c>
      <c r="AG8" s="88">
        <f t="shared" si="6"/>
        <v>0</v>
      </c>
      <c r="AH8" s="88">
        <f t="shared" si="7"/>
        <v>0</v>
      </c>
      <c r="AI8" s="88">
        <f t="shared" si="8"/>
        <v>0</v>
      </c>
      <c r="AJ8" s="88">
        <f t="shared" si="9"/>
        <v>0</v>
      </c>
      <c r="AK8" s="89">
        <f t="shared" si="10"/>
        <v>0</v>
      </c>
      <c r="AL8" s="90">
        <f t="shared" si="11"/>
        <v>0</v>
      </c>
      <c r="AM8" s="88">
        <f t="shared" si="12"/>
        <v>0</v>
      </c>
      <c r="AN8" s="91">
        <f t="shared" si="19"/>
        <v>0</v>
      </c>
      <c r="AO8" s="84">
        <f t="shared" si="13"/>
        <v>0</v>
      </c>
      <c r="AP8" s="88">
        <f t="shared" si="20"/>
        <v>0</v>
      </c>
      <c r="AQ8" s="88">
        <f t="shared" si="14"/>
        <v>0</v>
      </c>
      <c r="AR8" s="48">
        <v>4</v>
      </c>
      <c r="AS8" s="48">
        <f t="shared" si="21"/>
        <v>4</v>
      </c>
      <c r="AT8" s="155" t="str">
        <f>'J01'!AT8:AX8</f>
        <v>Equipe 04</v>
      </c>
      <c r="AU8" s="156"/>
      <c r="AV8" s="156"/>
      <c r="AW8" s="156"/>
      <c r="AX8" s="157"/>
      <c r="AY8" s="4">
        <f t="shared" si="15"/>
        <v>1</v>
      </c>
      <c r="AZ8" s="19">
        <f>'J24'!AY8-AY8</f>
        <v>0</v>
      </c>
      <c r="BA8" s="5" t="str">
        <f>IF(AY8&gt;'J24'!AY8,'J24'!$BA$20,IF(AY8='J24'!AY8,'J24'!$AZ$20,IF(AY8&lt;'J24'!AY8,'J24'!$AY$20)))</f>
        <v>u</v>
      </c>
      <c r="BB8" s="22">
        <f t="shared" si="22"/>
        <v>4</v>
      </c>
      <c r="BC8" s="19">
        <f>SUMPRODUCT(($B$5:$F$14=AT8)*($BW$5:$BW$14))+SUMPRODUCT(($I$5:$M$14=AT8)*($BX$5:$BX$14))+'J22'!BC8</f>
        <v>0</v>
      </c>
      <c r="BD8" s="19">
        <f>SUMPRODUCT(($B$5:$F$14=AT8)*($BY$5:$BY$14))+SUMPRODUCT(($I$5:$M$14=AT8)*($BZ$5:$BZ$14))+'J22'!BD8</f>
        <v>0</v>
      </c>
      <c r="BE8" s="19">
        <f>SUMPRODUCT(($B$5:$F$14=AT8)*($CA$5:$CA$14))+SUMPRODUCT(($I$5:$M$14=AT8)*($CB$5:$CB$14))+'J22'!BE8</f>
        <v>0</v>
      </c>
      <c r="BF8" s="19">
        <f>SUMPRODUCT(($B$5:$F$14=AT8)*($CC$5:$CC$14))+SUMPRODUCT(($I$5:$M$14=AT8)*($CD$5:$CD$14))+'J22'!BF8</f>
        <v>0</v>
      </c>
      <c r="BG8" s="19">
        <f>SUMPRODUCT(($B$5:$F$14=AT8)*($CE$5:$CE$14))+SUMPRODUCT(($I$5:$M$14=AT8)*($CF$5:$CF$14))+'J22'!BG8</f>
        <v>0</v>
      </c>
      <c r="BH8" s="19">
        <f>SUMPRODUCT(($B$5:$F$14=AT8)*($CG$5:$CG$14))+SUMPRODUCT(($I$5:$M$14=AT8)*($CH$5:$CH$14))+'J22'!BH8</f>
        <v>0</v>
      </c>
      <c r="BI8" s="19">
        <f>SUMPRODUCT(($B$5:$F$14=AT8)*($CI$5:$CI$14))+SUMPRODUCT(($I$5:$M$14=AT8)*($CJ$5:$CJ$14))+'J22'!BI8</f>
        <v>0</v>
      </c>
      <c r="BJ8" s="6">
        <f t="shared" si="23"/>
        <v>0</v>
      </c>
      <c r="BK8" s="19">
        <f>SUMPRODUCT(($B$5:$F$14=AT8)*($CK$5:$CK$14))+'J22'!BK8</f>
        <v>0</v>
      </c>
      <c r="BL8" s="19">
        <f>SUMPRODUCT(($B$5:$F$14=AT8)*($CL$5:$CL$14))+'J22'!BL8</f>
        <v>0</v>
      </c>
      <c r="BM8" s="19">
        <f>SUMPRODUCT(($B$5:$F$14=AT8)*($CM$5:$CM$14))+'J22'!BM8</f>
        <v>0</v>
      </c>
      <c r="BN8" s="19">
        <f>SUMPRODUCT(($I$5:$M$14=AT8)*($CN$5:$CN$14))+'J22'!BN8</f>
        <v>0</v>
      </c>
      <c r="BO8" s="19">
        <f>SUMPRODUCT(($I$5:$M$14=AT8)*($CO$5:$CO$14))+'J22'!BO8</f>
        <v>0</v>
      </c>
      <c r="BP8" s="46">
        <f>SUMPRODUCT(($I$5:$M$14=AT8)*($CP$5:$CP$14))+'J22'!BP8</f>
        <v>0</v>
      </c>
      <c r="BQ8" s="44">
        <f t="shared" si="24"/>
        <v>0</v>
      </c>
      <c r="BR8" s="64">
        <f>BQ8+0.0000011</f>
        <v>1.1000000000000001E-6</v>
      </c>
      <c r="BS8" s="44">
        <f t="shared" si="25"/>
        <v>0</v>
      </c>
      <c r="BT8" s="44">
        <f t="shared" si="26"/>
        <v>0</v>
      </c>
      <c r="BU8" s="44">
        <f t="shared" si="27"/>
        <v>0</v>
      </c>
      <c r="BV8" s="44">
        <f t="shared" si="28"/>
        <v>0</v>
      </c>
      <c r="BW8" s="44">
        <f t="shared" si="29"/>
        <v>0</v>
      </c>
      <c r="BX8" s="44">
        <f t="shared" si="30"/>
        <v>0</v>
      </c>
      <c r="BY8" s="44">
        <f t="shared" si="31"/>
        <v>0</v>
      </c>
      <c r="BZ8" s="44">
        <f t="shared" si="32"/>
        <v>0</v>
      </c>
      <c r="CA8" s="44" t="b">
        <f t="shared" si="33"/>
        <v>0</v>
      </c>
      <c r="CB8" s="44" t="b">
        <f t="shared" si="34"/>
        <v>0</v>
      </c>
      <c r="CC8" s="44" t="b">
        <f t="shared" si="35"/>
        <v>0</v>
      </c>
      <c r="CD8" s="44" t="b">
        <f t="shared" si="36"/>
        <v>0</v>
      </c>
      <c r="CE8" s="44" t="b">
        <f t="shared" si="37"/>
        <v>0</v>
      </c>
      <c r="CF8" s="44" t="b">
        <f t="shared" si="38"/>
        <v>0</v>
      </c>
      <c r="CG8" s="44">
        <f t="shared" si="39"/>
        <v>0</v>
      </c>
      <c r="CH8" s="44">
        <f t="shared" si="40"/>
        <v>0</v>
      </c>
      <c r="CI8" s="44">
        <f t="shared" si="41"/>
        <v>0</v>
      </c>
      <c r="CJ8" s="44">
        <f t="shared" si="42"/>
        <v>0</v>
      </c>
      <c r="CK8" s="44" t="b">
        <f t="shared" si="43"/>
        <v>0</v>
      </c>
      <c r="CL8" s="44" t="b">
        <f t="shared" si="44"/>
        <v>0</v>
      </c>
      <c r="CM8" s="44" t="b">
        <f t="shared" si="45"/>
        <v>0</v>
      </c>
      <c r="CN8" s="44" t="b">
        <f t="shared" si="46"/>
        <v>0</v>
      </c>
      <c r="CO8" s="44" t="b">
        <f t="shared" si="47"/>
        <v>0</v>
      </c>
      <c r="CP8" s="45" t="b">
        <f t="shared" si="48"/>
        <v>0</v>
      </c>
      <c r="CQ8" s="44" t="str">
        <f t="shared" si="16"/>
        <v>Equipe 04</v>
      </c>
      <c r="CR8" s="44">
        <f t="shared" si="17"/>
        <v>0</v>
      </c>
      <c r="CS8" s="44">
        <f t="shared" si="18"/>
        <v>1</v>
      </c>
      <c r="CT8" s="44" t="str">
        <f t="shared" si="49"/>
        <v>Equipe 04</v>
      </c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</row>
    <row r="9" spans="1:153" ht="16.5" customHeight="1" x14ac:dyDescent="0.25">
      <c r="A9" s="72"/>
      <c r="B9" s="118"/>
      <c r="C9" s="118"/>
      <c r="D9" s="118"/>
      <c r="E9" s="118"/>
      <c r="F9" s="118"/>
      <c r="G9" s="20"/>
      <c r="H9" s="20"/>
      <c r="I9" s="118"/>
      <c r="J9" s="118"/>
      <c r="K9" s="118"/>
      <c r="L9" s="118"/>
      <c r="M9" s="118"/>
      <c r="N9" s="71"/>
      <c r="O9" s="113"/>
      <c r="P9" s="114"/>
      <c r="Q9" s="114"/>
      <c r="R9" s="115"/>
      <c r="S9" s="126"/>
      <c r="T9" s="127"/>
      <c r="U9" s="24"/>
      <c r="V9" s="93" t="str">
        <f t="shared" si="0"/>
        <v>Equipe 05</v>
      </c>
      <c r="W9" s="93"/>
      <c r="X9" s="93"/>
      <c r="Y9" s="93"/>
      <c r="Z9" s="94"/>
      <c r="AA9" s="84">
        <f t="shared" si="1"/>
        <v>0</v>
      </c>
      <c r="AB9" s="85" t="str">
        <f t="shared" si="2"/>
        <v>u</v>
      </c>
      <c r="AC9" s="86">
        <f t="shared" si="50"/>
        <v>1</v>
      </c>
      <c r="AD9" s="87">
        <f t="shared" si="3"/>
        <v>0</v>
      </c>
      <c r="AE9" s="88">
        <f t="shared" si="4"/>
        <v>0</v>
      </c>
      <c r="AF9" s="88">
        <f t="shared" si="5"/>
        <v>0</v>
      </c>
      <c r="AG9" s="88">
        <f t="shared" si="6"/>
        <v>0</v>
      </c>
      <c r="AH9" s="88">
        <f t="shared" si="7"/>
        <v>0</v>
      </c>
      <c r="AI9" s="88">
        <f t="shared" si="8"/>
        <v>0</v>
      </c>
      <c r="AJ9" s="88">
        <f t="shared" si="9"/>
        <v>0</v>
      </c>
      <c r="AK9" s="89">
        <f t="shared" si="10"/>
        <v>0</v>
      </c>
      <c r="AL9" s="90">
        <f t="shared" si="11"/>
        <v>0</v>
      </c>
      <c r="AM9" s="88">
        <f t="shared" si="12"/>
        <v>0</v>
      </c>
      <c r="AN9" s="91">
        <f t="shared" si="19"/>
        <v>0</v>
      </c>
      <c r="AO9" s="84">
        <f t="shared" si="13"/>
        <v>0</v>
      </c>
      <c r="AP9" s="88">
        <f t="shared" si="20"/>
        <v>0</v>
      </c>
      <c r="AQ9" s="88">
        <f t="shared" si="14"/>
        <v>0</v>
      </c>
      <c r="AR9" s="48">
        <v>5</v>
      </c>
      <c r="AS9" s="48">
        <f t="shared" si="21"/>
        <v>5</v>
      </c>
      <c r="AT9" s="155" t="str">
        <f>'J01'!AT9:AX9</f>
        <v>Equipe 05</v>
      </c>
      <c r="AU9" s="156"/>
      <c r="AV9" s="156"/>
      <c r="AW9" s="156"/>
      <c r="AX9" s="157"/>
      <c r="AY9" s="4">
        <f t="shared" si="15"/>
        <v>1</v>
      </c>
      <c r="AZ9" s="19">
        <f>'J24'!AY9-AY9</f>
        <v>0</v>
      </c>
      <c r="BA9" s="5" t="str">
        <f>IF(AY9&gt;'J24'!AY9,'J24'!$BA$20,IF(AY9='J24'!AY9,'J24'!$AZ$20,IF(AY9&lt;'J24'!AY9,'J24'!$AY$20)))</f>
        <v>u</v>
      </c>
      <c r="BB9" s="22">
        <f t="shared" si="22"/>
        <v>5</v>
      </c>
      <c r="BC9" s="19">
        <f>SUMPRODUCT(($B$5:$F$14=AT9)*($BW$5:$BW$14))+SUMPRODUCT(($I$5:$M$14=AT9)*($BX$5:$BX$14))+'J22'!BC9</f>
        <v>0</v>
      </c>
      <c r="BD9" s="19">
        <f>SUMPRODUCT(($B$5:$F$14=AT9)*($BY$5:$BY$14))+SUMPRODUCT(($I$5:$M$14=AT9)*($BZ$5:$BZ$14))+'J22'!BD9</f>
        <v>0</v>
      </c>
      <c r="BE9" s="19">
        <f>SUMPRODUCT(($B$5:$F$14=AT9)*($CA$5:$CA$14))+SUMPRODUCT(($I$5:$M$14=AT9)*($CB$5:$CB$14))+'J22'!BE9</f>
        <v>0</v>
      </c>
      <c r="BF9" s="19">
        <f>SUMPRODUCT(($B$5:$F$14=AT9)*($CC$5:$CC$14))+SUMPRODUCT(($I$5:$M$14=AT9)*($CD$5:$CD$14))+'J22'!BF9</f>
        <v>0</v>
      </c>
      <c r="BG9" s="19">
        <f>SUMPRODUCT(($B$5:$F$14=AT9)*($CE$5:$CE$14))+SUMPRODUCT(($I$5:$M$14=AT9)*($CF$5:$CF$14))+'J22'!BG9</f>
        <v>0</v>
      </c>
      <c r="BH9" s="19">
        <f>SUMPRODUCT(($B$5:$F$14=AT9)*($CG$5:$CG$14))+SUMPRODUCT(($I$5:$M$14=AT9)*($CH$5:$CH$14))+'J22'!BH9</f>
        <v>0</v>
      </c>
      <c r="BI9" s="19">
        <f>SUMPRODUCT(($B$5:$F$14=AT9)*($CI$5:$CI$14))+SUMPRODUCT(($I$5:$M$14=AT9)*($CJ$5:$CJ$14))+'J22'!BI9</f>
        <v>0</v>
      </c>
      <c r="BJ9" s="6">
        <f t="shared" si="23"/>
        <v>0</v>
      </c>
      <c r="BK9" s="19">
        <f>SUMPRODUCT(($B$5:$F$14=AT9)*($CK$5:$CK$14))+'J22'!BK9</f>
        <v>0</v>
      </c>
      <c r="BL9" s="19">
        <f>SUMPRODUCT(($B$5:$F$14=AT9)*($CL$5:$CL$14))+'J22'!BL9</f>
        <v>0</v>
      </c>
      <c r="BM9" s="19">
        <f>SUMPRODUCT(($B$5:$F$14=AT9)*($CM$5:$CM$14))+'J22'!BM9</f>
        <v>0</v>
      </c>
      <c r="BN9" s="19">
        <f>SUMPRODUCT(($I$5:$M$14=AT9)*($CN$5:$CN$14))+'J22'!BN9</f>
        <v>0</v>
      </c>
      <c r="BO9" s="19">
        <f>SUMPRODUCT(($I$5:$M$14=AT9)*($CO$5:$CO$14))+'J22'!BO9</f>
        <v>0</v>
      </c>
      <c r="BP9" s="46">
        <f>SUMPRODUCT(($I$5:$M$14=AT9)*($CP$5:$CP$14))+'J22'!BP9</f>
        <v>0</v>
      </c>
      <c r="BQ9" s="44">
        <f t="shared" si="24"/>
        <v>0</v>
      </c>
      <c r="BR9" s="64">
        <f>BQ9+0.000001</f>
        <v>9.9999999999999995E-7</v>
      </c>
      <c r="BS9" s="44">
        <f t="shared" si="25"/>
        <v>0</v>
      </c>
      <c r="BT9" s="44">
        <f t="shared" si="26"/>
        <v>0</v>
      </c>
      <c r="BU9" s="44">
        <f t="shared" si="27"/>
        <v>0</v>
      </c>
      <c r="BV9" s="44">
        <f t="shared" si="28"/>
        <v>0</v>
      </c>
      <c r="BW9" s="44">
        <f t="shared" si="29"/>
        <v>0</v>
      </c>
      <c r="BX9" s="44">
        <f t="shared" si="30"/>
        <v>0</v>
      </c>
      <c r="BY9" s="44">
        <f t="shared" si="31"/>
        <v>0</v>
      </c>
      <c r="BZ9" s="44">
        <f t="shared" si="32"/>
        <v>0</v>
      </c>
      <c r="CA9" s="44" t="b">
        <f t="shared" si="33"/>
        <v>0</v>
      </c>
      <c r="CB9" s="44" t="b">
        <f t="shared" si="34"/>
        <v>0</v>
      </c>
      <c r="CC9" s="44" t="b">
        <f t="shared" si="35"/>
        <v>0</v>
      </c>
      <c r="CD9" s="44" t="b">
        <f t="shared" si="36"/>
        <v>0</v>
      </c>
      <c r="CE9" s="44" t="b">
        <f t="shared" si="37"/>
        <v>0</v>
      </c>
      <c r="CF9" s="44" t="b">
        <f t="shared" si="38"/>
        <v>0</v>
      </c>
      <c r="CG9" s="44">
        <f t="shared" si="39"/>
        <v>0</v>
      </c>
      <c r="CH9" s="44">
        <f t="shared" si="40"/>
        <v>0</v>
      </c>
      <c r="CI9" s="44">
        <f t="shared" si="41"/>
        <v>0</v>
      </c>
      <c r="CJ9" s="44">
        <f t="shared" si="42"/>
        <v>0</v>
      </c>
      <c r="CK9" s="44" t="b">
        <f t="shared" si="43"/>
        <v>0</v>
      </c>
      <c r="CL9" s="44" t="b">
        <f t="shared" si="44"/>
        <v>0</v>
      </c>
      <c r="CM9" s="44" t="b">
        <f t="shared" si="45"/>
        <v>0</v>
      </c>
      <c r="CN9" s="44" t="b">
        <f t="shared" si="46"/>
        <v>0</v>
      </c>
      <c r="CO9" s="44" t="b">
        <f t="shared" si="47"/>
        <v>0</v>
      </c>
      <c r="CP9" s="45" t="b">
        <f t="shared" si="48"/>
        <v>0</v>
      </c>
      <c r="CQ9" s="44" t="str">
        <f t="shared" si="16"/>
        <v>Equipe 05</v>
      </c>
      <c r="CR9" s="44">
        <f t="shared" si="17"/>
        <v>0</v>
      </c>
      <c r="CS9" s="44">
        <f t="shared" si="18"/>
        <v>1</v>
      </c>
      <c r="CT9" s="44" t="str">
        <f t="shared" si="49"/>
        <v>Equipe 05</v>
      </c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</row>
    <row r="10" spans="1:153" ht="16.5" customHeight="1" x14ac:dyDescent="0.25">
      <c r="A10" s="72"/>
      <c r="B10" s="118"/>
      <c r="C10" s="118"/>
      <c r="D10" s="118"/>
      <c r="E10" s="118"/>
      <c r="F10" s="118"/>
      <c r="G10" s="20"/>
      <c r="H10" s="20"/>
      <c r="I10" s="118"/>
      <c r="J10" s="118"/>
      <c r="K10" s="118"/>
      <c r="L10" s="118"/>
      <c r="M10" s="118"/>
      <c r="N10" s="71"/>
      <c r="O10" s="113"/>
      <c r="P10" s="114"/>
      <c r="Q10" s="114"/>
      <c r="R10" s="115"/>
      <c r="S10" s="126"/>
      <c r="T10" s="127"/>
      <c r="U10" s="24"/>
      <c r="V10" s="93" t="str">
        <f t="shared" si="0"/>
        <v>Equipe 06</v>
      </c>
      <c r="W10" s="93"/>
      <c r="X10" s="93"/>
      <c r="Y10" s="93"/>
      <c r="Z10" s="94"/>
      <c r="AA10" s="84">
        <f t="shared" si="1"/>
        <v>0</v>
      </c>
      <c r="AB10" s="85" t="str">
        <f t="shared" si="2"/>
        <v>u</v>
      </c>
      <c r="AC10" s="86">
        <f t="shared" si="50"/>
        <v>1</v>
      </c>
      <c r="AD10" s="87">
        <f t="shared" si="3"/>
        <v>0</v>
      </c>
      <c r="AE10" s="88">
        <f t="shared" si="4"/>
        <v>0</v>
      </c>
      <c r="AF10" s="88">
        <f t="shared" si="5"/>
        <v>0</v>
      </c>
      <c r="AG10" s="88">
        <f t="shared" si="6"/>
        <v>0</v>
      </c>
      <c r="AH10" s="88">
        <f t="shared" si="7"/>
        <v>0</v>
      </c>
      <c r="AI10" s="88">
        <f t="shared" si="8"/>
        <v>0</v>
      </c>
      <c r="AJ10" s="88">
        <f t="shared" si="9"/>
        <v>0</v>
      </c>
      <c r="AK10" s="89">
        <f t="shared" si="10"/>
        <v>0</v>
      </c>
      <c r="AL10" s="90">
        <f t="shared" si="11"/>
        <v>0</v>
      </c>
      <c r="AM10" s="88">
        <f t="shared" si="12"/>
        <v>0</v>
      </c>
      <c r="AN10" s="91">
        <f t="shared" si="19"/>
        <v>0</v>
      </c>
      <c r="AO10" s="84">
        <f t="shared" si="13"/>
        <v>0</v>
      </c>
      <c r="AP10" s="88">
        <f t="shared" si="20"/>
        <v>0</v>
      </c>
      <c r="AQ10" s="88">
        <f t="shared" si="14"/>
        <v>0</v>
      </c>
      <c r="AR10" s="48">
        <v>6</v>
      </c>
      <c r="AS10" s="48">
        <f t="shared" si="21"/>
        <v>6</v>
      </c>
      <c r="AT10" s="155" t="str">
        <f>'J01'!AT10:AX10</f>
        <v>Equipe 06</v>
      </c>
      <c r="AU10" s="156"/>
      <c r="AV10" s="156"/>
      <c r="AW10" s="156"/>
      <c r="AX10" s="157"/>
      <c r="AY10" s="4">
        <f t="shared" si="15"/>
        <v>1</v>
      </c>
      <c r="AZ10" s="19">
        <f>'J24'!AY10-AY10</f>
        <v>0</v>
      </c>
      <c r="BA10" s="5" t="str">
        <f>IF(AY10&gt;'J24'!AY10,'J24'!$BA$20,IF(AY10='J24'!AY10,'J24'!$AZ$20,IF(AY10&lt;'J24'!AY10,'J24'!$AY$20)))</f>
        <v>u</v>
      </c>
      <c r="BB10" s="22">
        <f t="shared" si="22"/>
        <v>6</v>
      </c>
      <c r="BC10" s="19">
        <f>SUMPRODUCT(($B$5:$F$14=AT10)*($BW$5:$BW$14))+SUMPRODUCT(($I$5:$M$14=AT10)*($BX$5:$BX$14))+'J22'!BC10</f>
        <v>0</v>
      </c>
      <c r="BD10" s="19">
        <f>SUMPRODUCT(($B$5:$F$14=AT10)*($BY$5:$BY$14))+SUMPRODUCT(($I$5:$M$14=AT10)*($BZ$5:$BZ$14))+'J22'!BD10</f>
        <v>0</v>
      </c>
      <c r="BE10" s="19">
        <f>SUMPRODUCT(($B$5:$F$14=AT10)*($CA$5:$CA$14))+SUMPRODUCT(($I$5:$M$14=AT10)*($CB$5:$CB$14))+'J22'!BE10</f>
        <v>0</v>
      </c>
      <c r="BF10" s="19">
        <f>SUMPRODUCT(($B$5:$F$14=AT10)*($CC$5:$CC$14))+SUMPRODUCT(($I$5:$M$14=AT10)*($CD$5:$CD$14))+'J22'!BF10</f>
        <v>0</v>
      </c>
      <c r="BG10" s="19">
        <f>SUMPRODUCT(($B$5:$F$14=AT10)*($CE$5:$CE$14))+SUMPRODUCT(($I$5:$M$14=AT10)*($CF$5:$CF$14))+'J22'!BG10</f>
        <v>0</v>
      </c>
      <c r="BH10" s="19">
        <f>SUMPRODUCT(($B$5:$F$14=AT10)*($CG$5:$CG$14))+SUMPRODUCT(($I$5:$M$14=AT10)*($CH$5:$CH$14))+'J22'!BH10</f>
        <v>0</v>
      </c>
      <c r="BI10" s="19">
        <f>SUMPRODUCT(($B$5:$F$14=AT10)*($CI$5:$CI$14))+SUMPRODUCT(($I$5:$M$14=AT10)*($CJ$5:$CJ$14))+'J22'!BI10</f>
        <v>0</v>
      </c>
      <c r="BJ10" s="6">
        <f t="shared" si="23"/>
        <v>0</v>
      </c>
      <c r="BK10" s="19">
        <f>SUMPRODUCT(($B$5:$F$14=AT10)*($CK$5:$CK$14))+'J22'!BK10</f>
        <v>0</v>
      </c>
      <c r="BL10" s="19">
        <f>SUMPRODUCT(($B$5:$F$14=AT10)*($CL$5:$CL$14))+'J22'!BL10</f>
        <v>0</v>
      </c>
      <c r="BM10" s="19">
        <f>SUMPRODUCT(($B$5:$F$14=AT10)*($CM$5:$CM$14))+'J22'!BM10</f>
        <v>0</v>
      </c>
      <c r="BN10" s="19">
        <f>SUMPRODUCT(($I$5:$M$14=AT10)*($CN$5:$CN$14))+'J22'!BN10</f>
        <v>0</v>
      </c>
      <c r="BO10" s="19">
        <f>SUMPRODUCT(($I$5:$M$14=AT10)*($CO$5:$CO$14))+'J22'!BO10</f>
        <v>0</v>
      </c>
      <c r="BP10" s="46">
        <f>SUMPRODUCT(($I$5:$M$14=AT10)*($CP$5:$CP$14))+'J22'!BP10</f>
        <v>0</v>
      </c>
      <c r="BQ10" s="44">
        <f t="shared" si="24"/>
        <v>0</v>
      </c>
      <c r="BR10" s="64">
        <f>BQ10+0.0000009</f>
        <v>8.9999999999999996E-7</v>
      </c>
      <c r="BS10" s="44">
        <f t="shared" si="25"/>
        <v>0</v>
      </c>
      <c r="BT10" s="44">
        <f t="shared" si="26"/>
        <v>0</v>
      </c>
      <c r="BU10" s="44">
        <f t="shared" si="27"/>
        <v>0</v>
      </c>
      <c r="BV10" s="44">
        <f t="shared" si="28"/>
        <v>0</v>
      </c>
      <c r="BW10" s="44">
        <f t="shared" si="29"/>
        <v>0</v>
      </c>
      <c r="BX10" s="44">
        <f t="shared" si="30"/>
        <v>0</v>
      </c>
      <c r="BY10" s="44">
        <f t="shared" si="31"/>
        <v>0</v>
      </c>
      <c r="BZ10" s="44">
        <f t="shared" si="32"/>
        <v>0</v>
      </c>
      <c r="CA10" s="44" t="b">
        <f t="shared" si="33"/>
        <v>0</v>
      </c>
      <c r="CB10" s="44" t="b">
        <f t="shared" si="34"/>
        <v>0</v>
      </c>
      <c r="CC10" s="44" t="b">
        <f t="shared" si="35"/>
        <v>0</v>
      </c>
      <c r="CD10" s="44" t="b">
        <f t="shared" si="36"/>
        <v>0</v>
      </c>
      <c r="CE10" s="44" t="b">
        <f t="shared" si="37"/>
        <v>0</v>
      </c>
      <c r="CF10" s="44" t="b">
        <f t="shared" si="38"/>
        <v>0</v>
      </c>
      <c r="CG10" s="44">
        <f t="shared" si="39"/>
        <v>0</v>
      </c>
      <c r="CH10" s="44">
        <f t="shared" si="40"/>
        <v>0</v>
      </c>
      <c r="CI10" s="44">
        <f t="shared" si="41"/>
        <v>0</v>
      </c>
      <c r="CJ10" s="44">
        <f t="shared" si="42"/>
        <v>0</v>
      </c>
      <c r="CK10" s="44" t="b">
        <f t="shared" si="43"/>
        <v>0</v>
      </c>
      <c r="CL10" s="44" t="b">
        <f t="shared" si="44"/>
        <v>0</v>
      </c>
      <c r="CM10" s="44" t="b">
        <f t="shared" si="45"/>
        <v>0</v>
      </c>
      <c r="CN10" s="44" t="b">
        <f t="shared" si="46"/>
        <v>0</v>
      </c>
      <c r="CO10" s="44" t="b">
        <f t="shared" si="47"/>
        <v>0</v>
      </c>
      <c r="CP10" s="45" t="b">
        <f t="shared" si="48"/>
        <v>0</v>
      </c>
      <c r="CQ10" s="44" t="str">
        <f t="shared" si="16"/>
        <v>Equipe 06</v>
      </c>
      <c r="CR10" s="44">
        <f t="shared" si="17"/>
        <v>0</v>
      </c>
      <c r="CS10" s="44">
        <f t="shared" si="18"/>
        <v>1</v>
      </c>
      <c r="CT10" s="44" t="str">
        <f t="shared" si="49"/>
        <v>Equipe 06</v>
      </c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</row>
    <row r="11" spans="1:153" ht="16.5" customHeight="1" thickBot="1" x14ac:dyDescent="0.3">
      <c r="A11" s="73"/>
      <c r="B11" s="123"/>
      <c r="C11" s="123"/>
      <c r="D11" s="123"/>
      <c r="E11" s="123"/>
      <c r="F11" s="123"/>
      <c r="G11" s="74"/>
      <c r="H11" s="74"/>
      <c r="I11" s="123"/>
      <c r="J11" s="123"/>
      <c r="K11" s="123"/>
      <c r="L11" s="123"/>
      <c r="M11" s="123"/>
      <c r="N11" s="75"/>
      <c r="O11" s="148"/>
      <c r="P11" s="149"/>
      <c r="Q11" s="149"/>
      <c r="R11" s="150"/>
      <c r="S11" s="124"/>
      <c r="T11" s="125"/>
      <c r="U11" s="24"/>
      <c r="V11" s="93" t="str">
        <f t="shared" si="0"/>
        <v>Equipe 07</v>
      </c>
      <c r="W11" s="93"/>
      <c r="X11" s="93"/>
      <c r="Y11" s="93"/>
      <c r="Z11" s="94"/>
      <c r="AA11" s="84">
        <f t="shared" si="1"/>
        <v>0</v>
      </c>
      <c r="AB11" s="85" t="str">
        <f t="shared" si="2"/>
        <v>u</v>
      </c>
      <c r="AC11" s="86">
        <f t="shared" si="50"/>
        <v>1</v>
      </c>
      <c r="AD11" s="87">
        <f t="shared" si="3"/>
        <v>0</v>
      </c>
      <c r="AE11" s="88">
        <f t="shared" si="4"/>
        <v>0</v>
      </c>
      <c r="AF11" s="88">
        <f t="shared" si="5"/>
        <v>0</v>
      </c>
      <c r="AG11" s="88">
        <f t="shared" si="6"/>
        <v>0</v>
      </c>
      <c r="AH11" s="88">
        <f t="shared" si="7"/>
        <v>0</v>
      </c>
      <c r="AI11" s="88">
        <f t="shared" si="8"/>
        <v>0</v>
      </c>
      <c r="AJ11" s="88">
        <f t="shared" si="9"/>
        <v>0</v>
      </c>
      <c r="AK11" s="89">
        <f t="shared" si="10"/>
        <v>0</v>
      </c>
      <c r="AL11" s="90">
        <f t="shared" si="11"/>
        <v>0</v>
      </c>
      <c r="AM11" s="88">
        <f t="shared" si="12"/>
        <v>0</v>
      </c>
      <c r="AN11" s="91">
        <f t="shared" si="19"/>
        <v>0</v>
      </c>
      <c r="AO11" s="84">
        <f t="shared" si="13"/>
        <v>0</v>
      </c>
      <c r="AP11" s="88">
        <f t="shared" si="20"/>
        <v>0</v>
      </c>
      <c r="AQ11" s="88">
        <f t="shared" si="14"/>
        <v>0</v>
      </c>
      <c r="AR11" s="48">
        <v>7</v>
      </c>
      <c r="AS11" s="48">
        <f t="shared" si="21"/>
        <v>7</v>
      </c>
      <c r="AT11" s="155" t="str">
        <f>'J01'!AT11:AX11</f>
        <v>Equipe 07</v>
      </c>
      <c r="AU11" s="156"/>
      <c r="AV11" s="156"/>
      <c r="AW11" s="156"/>
      <c r="AX11" s="157"/>
      <c r="AY11" s="4">
        <f t="shared" si="15"/>
        <v>1</v>
      </c>
      <c r="AZ11" s="19">
        <f>'J24'!AY11-AY11</f>
        <v>0</v>
      </c>
      <c r="BA11" s="5" t="str">
        <f>IF(AY11&gt;'J24'!AY11,'J24'!$BA$20,IF(AY11='J24'!AY11,'J24'!$AZ$20,IF(AY11&lt;'J24'!AY11,'J24'!$AY$20)))</f>
        <v>u</v>
      </c>
      <c r="BB11" s="22">
        <f t="shared" si="22"/>
        <v>7</v>
      </c>
      <c r="BC11" s="19">
        <f>SUMPRODUCT(($B$5:$F$14=AT11)*($BW$5:$BW$14))+SUMPRODUCT(($I$5:$M$14=AT11)*($BX$5:$BX$14))+'J22'!BC11</f>
        <v>0</v>
      </c>
      <c r="BD11" s="19">
        <f>SUMPRODUCT(($B$5:$F$14=AT11)*($BY$5:$BY$14))+SUMPRODUCT(($I$5:$M$14=AT11)*($BZ$5:$BZ$14))+'J22'!BD11</f>
        <v>0</v>
      </c>
      <c r="BE11" s="19">
        <f>SUMPRODUCT(($B$5:$F$14=AT11)*($CA$5:$CA$14))+SUMPRODUCT(($I$5:$M$14=AT11)*($CB$5:$CB$14))+'J22'!BE11</f>
        <v>0</v>
      </c>
      <c r="BF11" s="19">
        <f>SUMPRODUCT(($B$5:$F$14=AT11)*($CC$5:$CC$14))+SUMPRODUCT(($I$5:$M$14=AT11)*($CD$5:$CD$14))+'J22'!BF11</f>
        <v>0</v>
      </c>
      <c r="BG11" s="19">
        <f>SUMPRODUCT(($B$5:$F$14=AT11)*($CE$5:$CE$14))+SUMPRODUCT(($I$5:$M$14=AT11)*($CF$5:$CF$14))+'J22'!BG11</f>
        <v>0</v>
      </c>
      <c r="BH11" s="19">
        <f>SUMPRODUCT(($B$5:$F$14=AT11)*($CG$5:$CG$14))+SUMPRODUCT(($I$5:$M$14=AT11)*($CH$5:$CH$14))+'J22'!BH11</f>
        <v>0</v>
      </c>
      <c r="BI11" s="19">
        <f>SUMPRODUCT(($B$5:$F$14=AT11)*($CI$5:$CI$14))+SUMPRODUCT(($I$5:$M$14=AT11)*($CJ$5:$CJ$14))+'J22'!BI11</f>
        <v>0</v>
      </c>
      <c r="BJ11" s="6">
        <f t="shared" si="23"/>
        <v>0</v>
      </c>
      <c r="BK11" s="19">
        <f>SUMPRODUCT(($B$5:$F$14=AT11)*($CK$5:$CK$14))+'J22'!BK11</f>
        <v>0</v>
      </c>
      <c r="BL11" s="19">
        <f>SUMPRODUCT(($B$5:$F$14=AT11)*($CL$5:$CL$14))+'J22'!BL11</f>
        <v>0</v>
      </c>
      <c r="BM11" s="19">
        <f>SUMPRODUCT(($B$5:$F$14=AT11)*($CM$5:$CM$14))+'J22'!BM11</f>
        <v>0</v>
      </c>
      <c r="BN11" s="19">
        <f>SUMPRODUCT(($I$5:$M$14=AT11)*($CN$5:$CN$14))+'J22'!BN11</f>
        <v>0</v>
      </c>
      <c r="BO11" s="19">
        <f>SUMPRODUCT(($I$5:$M$14=AT11)*($CO$5:$CO$14))+'J22'!BO11</f>
        <v>0</v>
      </c>
      <c r="BP11" s="46">
        <f>SUMPRODUCT(($I$5:$M$14=AT11)*($CP$5:$CP$14))+'J22'!BP11</f>
        <v>0</v>
      </c>
      <c r="BQ11" s="44">
        <f t="shared" si="24"/>
        <v>0</v>
      </c>
      <c r="BR11" s="64">
        <f>BQ11+0.0000008</f>
        <v>7.9999999999999996E-7</v>
      </c>
      <c r="BS11" s="44">
        <f t="shared" si="25"/>
        <v>0</v>
      </c>
      <c r="BT11" s="44">
        <f t="shared" si="26"/>
        <v>0</v>
      </c>
      <c r="BU11" s="44">
        <f t="shared" si="27"/>
        <v>0</v>
      </c>
      <c r="BV11" s="44">
        <f t="shared" si="28"/>
        <v>0</v>
      </c>
      <c r="BW11" s="44">
        <f t="shared" si="29"/>
        <v>0</v>
      </c>
      <c r="BX11" s="44">
        <f t="shared" si="30"/>
        <v>0</v>
      </c>
      <c r="BY11" s="44">
        <f t="shared" si="31"/>
        <v>0</v>
      </c>
      <c r="BZ11" s="44">
        <f t="shared" si="32"/>
        <v>0</v>
      </c>
      <c r="CA11" s="44" t="b">
        <f t="shared" si="33"/>
        <v>0</v>
      </c>
      <c r="CB11" s="44" t="b">
        <f t="shared" si="34"/>
        <v>0</v>
      </c>
      <c r="CC11" s="44" t="b">
        <f t="shared" si="35"/>
        <v>0</v>
      </c>
      <c r="CD11" s="44" t="b">
        <f t="shared" si="36"/>
        <v>0</v>
      </c>
      <c r="CE11" s="44" t="b">
        <f t="shared" si="37"/>
        <v>0</v>
      </c>
      <c r="CF11" s="44" t="b">
        <f t="shared" si="38"/>
        <v>0</v>
      </c>
      <c r="CG11" s="44">
        <f t="shared" si="39"/>
        <v>0</v>
      </c>
      <c r="CH11" s="44">
        <f t="shared" si="40"/>
        <v>0</v>
      </c>
      <c r="CI11" s="44">
        <f t="shared" si="41"/>
        <v>0</v>
      </c>
      <c r="CJ11" s="44">
        <f t="shared" si="42"/>
        <v>0</v>
      </c>
      <c r="CK11" s="44" t="b">
        <f t="shared" si="43"/>
        <v>0</v>
      </c>
      <c r="CL11" s="44" t="b">
        <f t="shared" si="44"/>
        <v>0</v>
      </c>
      <c r="CM11" s="44" t="b">
        <f t="shared" si="45"/>
        <v>0</v>
      </c>
      <c r="CN11" s="44" t="b">
        <f t="shared" si="46"/>
        <v>0</v>
      </c>
      <c r="CO11" s="44" t="b">
        <f t="shared" si="47"/>
        <v>0</v>
      </c>
      <c r="CP11" s="45" t="b">
        <f t="shared" si="48"/>
        <v>0</v>
      </c>
      <c r="CQ11" s="44" t="str">
        <f t="shared" si="16"/>
        <v>Equipe 07</v>
      </c>
      <c r="CR11" s="44">
        <f t="shared" si="17"/>
        <v>0</v>
      </c>
      <c r="CS11" s="44">
        <f t="shared" si="18"/>
        <v>1</v>
      </c>
      <c r="CT11" s="44" t="str">
        <f t="shared" si="49"/>
        <v>Equipe 07</v>
      </c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</row>
    <row r="12" spans="1:153" ht="16.5" customHeight="1" thickTop="1" x14ac:dyDescent="0.25">
      <c r="A12" s="38"/>
      <c r="B12" s="101"/>
      <c r="C12" s="101"/>
      <c r="D12" s="101"/>
      <c r="E12" s="101"/>
      <c r="F12" s="101"/>
      <c r="G12" s="39"/>
      <c r="H12" s="39"/>
      <c r="I12" s="101"/>
      <c r="J12" s="101"/>
      <c r="K12" s="101"/>
      <c r="L12" s="101"/>
      <c r="M12" s="101"/>
      <c r="N12" s="38"/>
      <c r="O12" s="24"/>
      <c r="P12" s="24"/>
      <c r="Q12" s="24"/>
      <c r="R12" s="24"/>
      <c r="S12" s="24"/>
      <c r="T12" s="24"/>
      <c r="U12" s="24"/>
      <c r="V12" s="93" t="str">
        <f t="shared" si="0"/>
        <v>Equipe 08</v>
      </c>
      <c r="W12" s="93"/>
      <c r="X12" s="93"/>
      <c r="Y12" s="93"/>
      <c r="Z12" s="94"/>
      <c r="AA12" s="84">
        <f t="shared" si="1"/>
        <v>0</v>
      </c>
      <c r="AB12" s="85" t="str">
        <f t="shared" si="2"/>
        <v>u</v>
      </c>
      <c r="AC12" s="86">
        <f t="shared" si="50"/>
        <v>1</v>
      </c>
      <c r="AD12" s="87">
        <f t="shared" si="3"/>
        <v>0</v>
      </c>
      <c r="AE12" s="88">
        <f t="shared" si="4"/>
        <v>0</v>
      </c>
      <c r="AF12" s="88">
        <f t="shared" si="5"/>
        <v>0</v>
      </c>
      <c r="AG12" s="88">
        <f t="shared" si="6"/>
        <v>0</v>
      </c>
      <c r="AH12" s="88">
        <f t="shared" si="7"/>
        <v>0</v>
      </c>
      <c r="AI12" s="88">
        <f t="shared" si="8"/>
        <v>0</v>
      </c>
      <c r="AJ12" s="88">
        <f t="shared" si="9"/>
        <v>0</v>
      </c>
      <c r="AK12" s="89">
        <f t="shared" si="10"/>
        <v>0</v>
      </c>
      <c r="AL12" s="90">
        <f t="shared" si="11"/>
        <v>0</v>
      </c>
      <c r="AM12" s="88">
        <f t="shared" si="12"/>
        <v>0</v>
      </c>
      <c r="AN12" s="91">
        <f t="shared" si="19"/>
        <v>0</v>
      </c>
      <c r="AO12" s="84">
        <f t="shared" si="13"/>
        <v>0</v>
      </c>
      <c r="AP12" s="88">
        <f t="shared" si="20"/>
        <v>0</v>
      </c>
      <c r="AQ12" s="88">
        <f t="shared" si="14"/>
        <v>0</v>
      </c>
      <c r="AR12" s="48">
        <v>8</v>
      </c>
      <c r="AS12" s="48">
        <f t="shared" si="21"/>
        <v>8</v>
      </c>
      <c r="AT12" s="155" t="str">
        <f>'J01'!AT12:AX12</f>
        <v>Equipe 08</v>
      </c>
      <c r="AU12" s="156"/>
      <c r="AV12" s="156"/>
      <c r="AW12" s="156"/>
      <c r="AX12" s="157"/>
      <c r="AY12" s="4">
        <f t="shared" si="15"/>
        <v>1</v>
      </c>
      <c r="AZ12" s="19">
        <f>'J24'!AY12-AY12</f>
        <v>0</v>
      </c>
      <c r="BA12" s="5" t="str">
        <f>IF(AY12&gt;'J24'!AY12,'J24'!$BA$20,IF(AY12='J24'!AY12,'J24'!$AZ$20,IF(AY12&lt;'J24'!AY12,'J24'!$AY$20)))</f>
        <v>u</v>
      </c>
      <c r="BB12" s="22">
        <f t="shared" si="22"/>
        <v>8</v>
      </c>
      <c r="BC12" s="19">
        <f>SUMPRODUCT(($B$5:$F$14=AT12)*($BW$5:$BW$14))+SUMPRODUCT(($I$5:$M$14=AT12)*($BX$5:$BX$14))+'J22'!BC12</f>
        <v>0</v>
      </c>
      <c r="BD12" s="19">
        <f>SUMPRODUCT(($B$5:$F$14=AT12)*($BY$5:$BY$14))+SUMPRODUCT(($I$5:$M$14=AT12)*($BZ$5:$BZ$14))+'J22'!BD12</f>
        <v>0</v>
      </c>
      <c r="BE12" s="19">
        <f>SUMPRODUCT(($B$5:$F$14=AT12)*($CA$5:$CA$14))+SUMPRODUCT(($I$5:$M$14=AT12)*($CB$5:$CB$14))+'J22'!BE12</f>
        <v>0</v>
      </c>
      <c r="BF12" s="19">
        <f>SUMPRODUCT(($B$5:$F$14=AT12)*($CC$5:$CC$14))+SUMPRODUCT(($I$5:$M$14=AT12)*($CD$5:$CD$14))+'J22'!BF12</f>
        <v>0</v>
      </c>
      <c r="BG12" s="19">
        <f>SUMPRODUCT(($B$5:$F$14=AT12)*($CE$5:$CE$14))+SUMPRODUCT(($I$5:$M$14=AT12)*($CF$5:$CF$14))+'J22'!BG12</f>
        <v>0</v>
      </c>
      <c r="BH12" s="19">
        <f>SUMPRODUCT(($B$5:$F$14=AT12)*($CG$5:$CG$14))+SUMPRODUCT(($I$5:$M$14=AT12)*($CH$5:$CH$14))+'J22'!BH12</f>
        <v>0</v>
      </c>
      <c r="BI12" s="19">
        <f>SUMPRODUCT(($B$5:$F$14=AT12)*($CI$5:$CI$14))+SUMPRODUCT(($I$5:$M$14=AT12)*($CJ$5:$CJ$14))+'J22'!BI12</f>
        <v>0</v>
      </c>
      <c r="BJ12" s="6">
        <f t="shared" si="23"/>
        <v>0</v>
      </c>
      <c r="BK12" s="19">
        <f>SUMPRODUCT(($B$5:$F$14=AT12)*($CK$5:$CK$14))+'J22'!BK12</f>
        <v>0</v>
      </c>
      <c r="BL12" s="19">
        <f>SUMPRODUCT(($B$5:$F$14=AT12)*($CL$5:$CL$14))+'J22'!BL12</f>
        <v>0</v>
      </c>
      <c r="BM12" s="19">
        <f>SUMPRODUCT(($B$5:$F$14=AT12)*($CM$5:$CM$14))+'J22'!BM12</f>
        <v>0</v>
      </c>
      <c r="BN12" s="19">
        <f>SUMPRODUCT(($I$5:$M$14=AT12)*($CN$5:$CN$14))+'J22'!BN12</f>
        <v>0</v>
      </c>
      <c r="BO12" s="19">
        <f>SUMPRODUCT(($I$5:$M$14=AT12)*($CO$5:$CO$14))+'J22'!BO12</f>
        <v>0</v>
      </c>
      <c r="BP12" s="46">
        <f>SUMPRODUCT(($I$5:$M$14=AT12)*($CP$5:$CP$14))+'J22'!BP12</f>
        <v>0</v>
      </c>
      <c r="BQ12" s="44">
        <f t="shared" si="24"/>
        <v>0</v>
      </c>
      <c r="BR12" s="64">
        <f>BQ12+0.0000007</f>
        <v>6.9999999999999997E-7</v>
      </c>
      <c r="BS12" s="44">
        <f t="shared" si="25"/>
        <v>0</v>
      </c>
      <c r="BT12" s="44">
        <f t="shared" si="26"/>
        <v>0</v>
      </c>
      <c r="BU12" s="44">
        <f t="shared" si="27"/>
        <v>0</v>
      </c>
      <c r="BV12" s="44">
        <f t="shared" si="28"/>
        <v>0</v>
      </c>
      <c r="BW12" s="44">
        <f t="shared" si="29"/>
        <v>0</v>
      </c>
      <c r="BX12" s="44">
        <f t="shared" si="30"/>
        <v>0</v>
      </c>
      <c r="BY12" s="44">
        <f t="shared" si="31"/>
        <v>0</v>
      </c>
      <c r="BZ12" s="44">
        <f t="shared" si="32"/>
        <v>0</v>
      </c>
      <c r="CA12" s="44" t="b">
        <f t="shared" si="33"/>
        <v>0</v>
      </c>
      <c r="CB12" s="44" t="b">
        <f t="shared" si="34"/>
        <v>0</v>
      </c>
      <c r="CC12" s="44" t="b">
        <f t="shared" si="35"/>
        <v>0</v>
      </c>
      <c r="CD12" s="44" t="b">
        <f t="shared" si="36"/>
        <v>0</v>
      </c>
      <c r="CE12" s="44" t="b">
        <f t="shared" si="37"/>
        <v>0</v>
      </c>
      <c r="CF12" s="44" t="b">
        <f t="shared" si="38"/>
        <v>0</v>
      </c>
      <c r="CG12" s="44">
        <f t="shared" si="39"/>
        <v>0</v>
      </c>
      <c r="CH12" s="44">
        <f t="shared" si="40"/>
        <v>0</v>
      </c>
      <c r="CI12" s="44">
        <f t="shared" si="41"/>
        <v>0</v>
      </c>
      <c r="CJ12" s="44">
        <f t="shared" si="42"/>
        <v>0</v>
      </c>
      <c r="CK12" s="44" t="b">
        <f t="shared" si="43"/>
        <v>0</v>
      </c>
      <c r="CL12" s="44" t="b">
        <f t="shared" si="44"/>
        <v>0</v>
      </c>
      <c r="CM12" s="44" t="b">
        <f t="shared" si="45"/>
        <v>0</v>
      </c>
      <c r="CN12" s="44" t="b">
        <f t="shared" si="46"/>
        <v>0</v>
      </c>
      <c r="CO12" s="44" t="b">
        <f t="shared" si="47"/>
        <v>0</v>
      </c>
      <c r="CP12" s="45" t="b">
        <f t="shared" si="48"/>
        <v>0</v>
      </c>
      <c r="CQ12" s="44" t="str">
        <f t="shared" si="16"/>
        <v>Equipe 08</v>
      </c>
      <c r="CR12" s="44">
        <f t="shared" si="17"/>
        <v>0</v>
      </c>
      <c r="CS12" s="44">
        <f t="shared" si="18"/>
        <v>1</v>
      </c>
      <c r="CT12" s="44" t="str">
        <f t="shared" si="49"/>
        <v>Equipe 08</v>
      </c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48"/>
      <c r="EW12" s="48"/>
    </row>
    <row r="13" spans="1:153" ht="16.5" customHeight="1" x14ac:dyDescent="0.25">
      <c r="A13" s="38"/>
      <c r="B13" s="101"/>
      <c r="C13" s="101"/>
      <c r="D13" s="101"/>
      <c r="E13" s="101"/>
      <c r="F13" s="101"/>
      <c r="G13" s="39"/>
      <c r="H13" s="39"/>
      <c r="I13" s="101"/>
      <c r="J13" s="101"/>
      <c r="K13" s="101"/>
      <c r="L13" s="101"/>
      <c r="M13" s="101"/>
      <c r="N13" s="38"/>
      <c r="O13" s="24"/>
      <c r="P13" s="24"/>
      <c r="Q13" s="24"/>
      <c r="R13" s="24"/>
      <c r="S13" s="24"/>
      <c r="T13" s="24"/>
      <c r="U13" s="24"/>
      <c r="V13" s="93" t="str">
        <f t="shared" si="0"/>
        <v>Equipe 09</v>
      </c>
      <c r="W13" s="93"/>
      <c r="X13" s="93"/>
      <c r="Y13" s="93"/>
      <c r="Z13" s="94"/>
      <c r="AA13" s="84">
        <f t="shared" si="1"/>
        <v>0</v>
      </c>
      <c r="AB13" s="85" t="str">
        <f t="shared" si="2"/>
        <v>u</v>
      </c>
      <c r="AC13" s="86">
        <f t="shared" si="50"/>
        <v>1</v>
      </c>
      <c r="AD13" s="87">
        <f t="shared" si="3"/>
        <v>0</v>
      </c>
      <c r="AE13" s="88">
        <f t="shared" si="4"/>
        <v>0</v>
      </c>
      <c r="AF13" s="88">
        <f t="shared" si="5"/>
        <v>0</v>
      </c>
      <c r="AG13" s="88">
        <f t="shared" si="6"/>
        <v>0</v>
      </c>
      <c r="AH13" s="88">
        <f t="shared" si="7"/>
        <v>0</v>
      </c>
      <c r="AI13" s="88">
        <f t="shared" si="8"/>
        <v>0</v>
      </c>
      <c r="AJ13" s="88">
        <f t="shared" si="9"/>
        <v>0</v>
      </c>
      <c r="AK13" s="89">
        <f t="shared" si="10"/>
        <v>0</v>
      </c>
      <c r="AL13" s="90">
        <f t="shared" si="11"/>
        <v>0</v>
      </c>
      <c r="AM13" s="88">
        <f t="shared" si="12"/>
        <v>0</v>
      </c>
      <c r="AN13" s="91">
        <f t="shared" si="19"/>
        <v>0</v>
      </c>
      <c r="AO13" s="84">
        <f t="shared" si="13"/>
        <v>0</v>
      </c>
      <c r="AP13" s="88">
        <f t="shared" si="20"/>
        <v>0</v>
      </c>
      <c r="AQ13" s="88">
        <f t="shared" si="14"/>
        <v>0</v>
      </c>
      <c r="AR13" s="48">
        <v>9</v>
      </c>
      <c r="AS13" s="48">
        <f t="shared" si="21"/>
        <v>9</v>
      </c>
      <c r="AT13" s="155" t="str">
        <f>'J01'!AT13:AX13</f>
        <v>Equipe 09</v>
      </c>
      <c r="AU13" s="156"/>
      <c r="AV13" s="156"/>
      <c r="AW13" s="156"/>
      <c r="AX13" s="157"/>
      <c r="AY13" s="4">
        <f t="shared" si="15"/>
        <v>1</v>
      </c>
      <c r="AZ13" s="19">
        <f>'J24'!AY13-AY13</f>
        <v>0</v>
      </c>
      <c r="BA13" s="5" t="str">
        <f>IF(AY13&gt;'J24'!AY13,'J24'!$BA$20,IF(AY13='J24'!AY13,'J24'!$AZ$20,IF(AY13&lt;'J24'!AY13,'J24'!$AY$20)))</f>
        <v>u</v>
      </c>
      <c r="BB13" s="22">
        <f t="shared" si="22"/>
        <v>9</v>
      </c>
      <c r="BC13" s="19">
        <f>SUMPRODUCT(($B$5:$F$14=AT13)*($BW$5:$BW$14))+SUMPRODUCT(($I$5:$M$14=AT13)*($BX$5:$BX$14))+'J22'!BC13</f>
        <v>0</v>
      </c>
      <c r="BD13" s="19">
        <f>SUMPRODUCT(($B$5:$F$14=AT13)*($BY$5:$BY$14))+SUMPRODUCT(($I$5:$M$14=AT13)*($BZ$5:$BZ$14))+'J22'!BD13</f>
        <v>0</v>
      </c>
      <c r="BE13" s="19">
        <f>SUMPRODUCT(($B$5:$F$14=AT13)*($CA$5:$CA$14))+SUMPRODUCT(($I$5:$M$14=AT13)*($CB$5:$CB$14))+'J22'!BE13</f>
        <v>0</v>
      </c>
      <c r="BF13" s="19">
        <f>SUMPRODUCT(($B$5:$F$14=AT13)*($CC$5:$CC$14))+SUMPRODUCT(($I$5:$M$14=AT13)*($CD$5:$CD$14))+'J22'!BF13</f>
        <v>0</v>
      </c>
      <c r="BG13" s="19">
        <f>SUMPRODUCT(($B$5:$F$14=AT13)*($CE$5:$CE$14))+SUMPRODUCT(($I$5:$M$14=AT13)*($CF$5:$CF$14))+'J22'!BG13</f>
        <v>0</v>
      </c>
      <c r="BH13" s="19">
        <f>SUMPRODUCT(($B$5:$F$14=AT13)*($CG$5:$CG$14))+SUMPRODUCT(($I$5:$M$14=AT13)*($CH$5:$CH$14))+'J22'!BH13</f>
        <v>0</v>
      </c>
      <c r="BI13" s="19">
        <f>SUMPRODUCT(($B$5:$F$14=AT13)*($CI$5:$CI$14))+SUMPRODUCT(($I$5:$M$14=AT13)*($CJ$5:$CJ$14))+'J22'!BI13</f>
        <v>0</v>
      </c>
      <c r="BJ13" s="6">
        <f t="shared" si="23"/>
        <v>0</v>
      </c>
      <c r="BK13" s="19">
        <f>SUMPRODUCT(($B$5:$F$14=AT13)*($CK$5:$CK$14))+'J22'!BK13</f>
        <v>0</v>
      </c>
      <c r="BL13" s="19">
        <f>SUMPRODUCT(($B$5:$F$14=AT13)*($CL$5:$CL$14))+'J22'!BL13</f>
        <v>0</v>
      </c>
      <c r="BM13" s="19">
        <f>SUMPRODUCT(($B$5:$F$14=AT13)*($CM$5:$CM$14))+'J22'!BM13</f>
        <v>0</v>
      </c>
      <c r="BN13" s="19">
        <f>SUMPRODUCT(($I$5:$M$14=AT13)*($CN$5:$CN$14))+'J22'!BN13</f>
        <v>0</v>
      </c>
      <c r="BO13" s="19">
        <f>SUMPRODUCT(($I$5:$M$14=AT13)*($CO$5:$CO$14))+'J22'!BO13</f>
        <v>0</v>
      </c>
      <c r="BP13" s="46">
        <f>SUMPRODUCT(($I$5:$M$14=AT13)*($CP$5:$CP$14))+'J22'!BP13</f>
        <v>0</v>
      </c>
      <c r="BQ13" s="44">
        <f t="shared" si="24"/>
        <v>0</v>
      </c>
      <c r="BR13" s="64">
        <f>BQ13+0.0000006</f>
        <v>5.9999999999999997E-7</v>
      </c>
      <c r="BS13" s="44">
        <f t="shared" si="25"/>
        <v>0</v>
      </c>
      <c r="BT13" s="44">
        <f t="shared" si="26"/>
        <v>0</v>
      </c>
      <c r="BU13" s="44">
        <f t="shared" si="27"/>
        <v>0</v>
      </c>
      <c r="BV13" s="44">
        <f t="shared" si="28"/>
        <v>0</v>
      </c>
      <c r="BW13" s="44">
        <f t="shared" si="29"/>
        <v>0</v>
      </c>
      <c r="BX13" s="44">
        <f t="shared" si="30"/>
        <v>0</v>
      </c>
      <c r="BY13" s="44">
        <f t="shared" si="31"/>
        <v>0</v>
      </c>
      <c r="BZ13" s="44">
        <f t="shared" si="32"/>
        <v>0</v>
      </c>
      <c r="CA13" s="44" t="b">
        <f t="shared" si="33"/>
        <v>0</v>
      </c>
      <c r="CB13" s="44" t="b">
        <f t="shared" si="34"/>
        <v>0</v>
      </c>
      <c r="CC13" s="44" t="b">
        <f t="shared" si="35"/>
        <v>0</v>
      </c>
      <c r="CD13" s="44" t="b">
        <f t="shared" si="36"/>
        <v>0</v>
      </c>
      <c r="CE13" s="44" t="b">
        <f t="shared" si="37"/>
        <v>0</v>
      </c>
      <c r="CF13" s="44" t="b">
        <f t="shared" si="38"/>
        <v>0</v>
      </c>
      <c r="CG13" s="44">
        <f t="shared" si="39"/>
        <v>0</v>
      </c>
      <c r="CH13" s="44">
        <f t="shared" si="40"/>
        <v>0</v>
      </c>
      <c r="CI13" s="44">
        <f t="shared" si="41"/>
        <v>0</v>
      </c>
      <c r="CJ13" s="44">
        <f t="shared" si="42"/>
        <v>0</v>
      </c>
      <c r="CK13" s="44" t="b">
        <f t="shared" si="43"/>
        <v>0</v>
      </c>
      <c r="CL13" s="44" t="b">
        <f t="shared" si="44"/>
        <v>0</v>
      </c>
      <c r="CM13" s="44" t="b">
        <f t="shared" si="45"/>
        <v>0</v>
      </c>
      <c r="CN13" s="44" t="b">
        <f t="shared" si="46"/>
        <v>0</v>
      </c>
      <c r="CO13" s="44" t="b">
        <f t="shared" si="47"/>
        <v>0</v>
      </c>
      <c r="CP13" s="45" t="b">
        <f t="shared" si="48"/>
        <v>0</v>
      </c>
      <c r="CQ13" s="44" t="str">
        <f t="shared" si="16"/>
        <v>Equipe 09</v>
      </c>
      <c r="CR13" s="44">
        <f t="shared" si="17"/>
        <v>0</v>
      </c>
      <c r="CS13" s="44">
        <f t="shared" si="18"/>
        <v>1</v>
      </c>
      <c r="CT13" s="44" t="str">
        <f t="shared" si="49"/>
        <v>Equipe 09</v>
      </c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</row>
    <row r="14" spans="1:153" ht="16.5" customHeight="1" x14ac:dyDescent="0.25">
      <c r="A14" s="38"/>
      <c r="B14" s="101"/>
      <c r="C14" s="101"/>
      <c r="D14" s="101"/>
      <c r="E14" s="101"/>
      <c r="F14" s="101"/>
      <c r="G14" s="39"/>
      <c r="H14" s="39"/>
      <c r="I14" s="101"/>
      <c r="J14" s="101"/>
      <c r="K14" s="101"/>
      <c r="L14" s="101"/>
      <c r="M14" s="101"/>
      <c r="N14" s="38"/>
      <c r="O14" s="24"/>
      <c r="P14" s="24"/>
      <c r="Q14" s="24"/>
      <c r="R14" s="24"/>
      <c r="S14" s="24"/>
      <c r="T14" s="24"/>
      <c r="U14" s="24"/>
      <c r="V14" s="93" t="str">
        <f t="shared" si="0"/>
        <v>Equipe 10</v>
      </c>
      <c r="W14" s="93"/>
      <c r="X14" s="93"/>
      <c r="Y14" s="93"/>
      <c r="Z14" s="94"/>
      <c r="AA14" s="84">
        <f t="shared" si="1"/>
        <v>0</v>
      </c>
      <c r="AB14" s="85" t="str">
        <f t="shared" si="2"/>
        <v>u</v>
      </c>
      <c r="AC14" s="86">
        <f t="shared" si="50"/>
        <v>1</v>
      </c>
      <c r="AD14" s="87">
        <f t="shared" si="3"/>
        <v>0</v>
      </c>
      <c r="AE14" s="88">
        <f t="shared" si="4"/>
        <v>0</v>
      </c>
      <c r="AF14" s="88">
        <f t="shared" si="5"/>
        <v>0</v>
      </c>
      <c r="AG14" s="88">
        <f t="shared" si="6"/>
        <v>0</v>
      </c>
      <c r="AH14" s="88">
        <f t="shared" si="7"/>
        <v>0</v>
      </c>
      <c r="AI14" s="88">
        <f t="shared" si="8"/>
        <v>0</v>
      </c>
      <c r="AJ14" s="88">
        <f t="shared" si="9"/>
        <v>0</v>
      </c>
      <c r="AK14" s="89">
        <f t="shared" si="10"/>
        <v>0</v>
      </c>
      <c r="AL14" s="90">
        <f t="shared" si="11"/>
        <v>0</v>
      </c>
      <c r="AM14" s="88">
        <f t="shared" si="12"/>
        <v>0</v>
      </c>
      <c r="AN14" s="91">
        <f t="shared" si="19"/>
        <v>0</v>
      </c>
      <c r="AO14" s="84">
        <f t="shared" si="13"/>
        <v>0</v>
      </c>
      <c r="AP14" s="88">
        <f t="shared" si="20"/>
        <v>0</v>
      </c>
      <c r="AQ14" s="88">
        <f t="shared" si="14"/>
        <v>0</v>
      </c>
      <c r="AR14" s="48">
        <v>10</v>
      </c>
      <c r="AS14" s="48">
        <f t="shared" si="21"/>
        <v>10</v>
      </c>
      <c r="AT14" s="155" t="str">
        <f>'J01'!AT14:AX14</f>
        <v>Equipe 10</v>
      </c>
      <c r="AU14" s="156"/>
      <c r="AV14" s="156"/>
      <c r="AW14" s="156"/>
      <c r="AX14" s="157"/>
      <c r="AY14" s="4">
        <f t="shared" si="15"/>
        <v>1</v>
      </c>
      <c r="AZ14" s="19">
        <f>'J24'!AY14-AY14</f>
        <v>0</v>
      </c>
      <c r="BA14" s="5" t="str">
        <f>IF(AY14&gt;'J24'!AY14,'J24'!$BA$20,IF(AY14='J24'!AY14,'J24'!$AZ$20,IF(AY14&lt;'J24'!AY14,'J24'!$AY$20)))</f>
        <v>u</v>
      </c>
      <c r="BB14" s="22">
        <f t="shared" si="22"/>
        <v>10</v>
      </c>
      <c r="BC14" s="19">
        <f>SUMPRODUCT(($B$5:$F$14=AT14)*($BW$5:$BW$14))+SUMPRODUCT(($I$5:$M$14=AT14)*($BX$5:$BX$14))+'J22'!BC14</f>
        <v>0</v>
      </c>
      <c r="BD14" s="19">
        <f>SUMPRODUCT(($B$5:$F$14=AT14)*($BY$5:$BY$14))+SUMPRODUCT(($I$5:$M$14=AT14)*($BZ$5:$BZ$14))+'J22'!BD14</f>
        <v>0</v>
      </c>
      <c r="BE14" s="19">
        <f>SUMPRODUCT(($B$5:$F$14=AT14)*($CA$5:$CA$14))+SUMPRODUCT(($I$5:$M$14=AT14)*($CB$5:$CB$14))+'J22'!BE14</f>
        <v>0</v>
      </c>
      <c r="BF14" s="19">
        <f>SUMPRODUCT(($B$5:$F$14=AT14)*($CC$5:$CC$14))+SUMPRODUCT(($I$5:$M$14=AT14)*($CD$5:$CD$14))+'J22'!BF14</f>
        <v>0</v>
      </c>
      <c r="BG14" s="19">
        <f>SUMPRODUCT(($B$5:$F$14=AT14)*($CE$5:$CE$14))+SUMPRODUCT(($I$5:$M$14=AT14)*($CF$5:$CF$14))+'J22'!BG14</f>
        <v>0</v>
      </c>
      <c r="BH14" s="19">
        <f>SUMPRODUCT(($B$5:$F$14=AT14)*($CG$5:$CG$14))+SUMPRODUCT(($I$5:$M$14=AT14)*($CH$5:$CH$14))+'J22'!BH14</f>
        <v>0</v>
      </c>
      <c r="BI14" s="19">
        <f>SUMPRODUCT(($B$5:$F$14=AT14)*($CI$5:$CI$14))+SUMPRODUCT(($I$5:$M$14=AT14)*($CJ$5:$CJ$14))+'J22'!BI14</f>
        <v>0</v>
      </c>
      <c r="BJ14" s="6">
        <f t="shared" si="23"/>
        <v>0</v>
      </c>
      <c r="BK14" s="19">
        <f>SUMPRODUCT(($B$5:$F$14=AT14)*($CK$5:$CK$14))+'J22'!BK14</f>
        <v>0</v>
      </c>
      <c r="BL14" s="19">
        <f>SUMPRODUCT(($B$5:$F$14=AT14)*($CL$5:$CL$14))+'J22'!BL14</f>
        <v>0</v>
      </c>
      <c r="BM14" s="19">
        <f>SUMPRODUCT(($B$5:$F$14=AT14)*($CM$5:$CM$14))+'J22'!BM14</f>
        <v>0</v>
      </c>
      <c r="BN14" s="19">
        <f>SUMPRODUCT(($I$5:$M$14=AT14)*($CN$5:$CN$14))+'J22'!BN14</f>
        <v>0</v>
      </c>
      <c r="BO14" s="19">
        <f>SUMPRODUCT(($I$5:$M$14=AT14)*($CO$5:$CO$14))+'J22'!BO14</f>
        <v>0</v>
      </c>
      <c r="BP14" s="46">
        <f>SUMPRODUCT(($I$5:$M$14=AT14)*($CP$5:$CP$14))+'J22'!BP14</f>
        <v>0</v>
      </c>
      <c r="BQ14" s="44">
        <f t="shared" si="24"/>
        <v>0</v>
      </c>
      <c r="BR14" s="64">
        <f>BQ14+0.0000005</f>
        <v>4.9999999999999998E-7</v>
      </c>
      <c r="BS14" s="44">
        <f t="shared" si="25"/>
        <v>0</v>
      </c>
      <c r="BT14" s="44">
        <f t="shared" si="26"/>
        <v>0</v>
      </c>
      <c r="BU14" s="44">
        <f t="shared" si="27"/>
        <v>0</v>
      </c>
      <c r="BV14" s="44">
        <f t="shared" si="28"/>
        <v>0</v>
      </c>
      <c r="BW14" s="44">
        <f t="shared" si="29"/>
        <v>0</v>
      </c>
      <c r="BX14" s="44">
        <f t="shared" si="30"/>
        <v>0</v>
      </c>
      <c r="BY14" s="44">
        <f t="shared" si="31"/>
        <v>0</v>
      </c>
      <c r="BZ14" s="44">
        <f t="shared" si="32"/>
        <v>0</v>
      </c>
      <c r="CA14" s="44" t="b">
        <f t="shared" si="33"/>
        <v>0</v>
      </c>
      <c r="CB14" s="44" t="b">
        <f t="shared" si="34"/>
        <v>0</v>
      </c>
      <c r="CC14" s="44" t="b">
        <f t="shared" si="35"/>
        <v>0</v>
      </c>
      <c r="CD14" s="44" t="b">
        <f t="shared" si="36"/>
        <v>0</v>
      </c>
      <c r="CE14" s="44" t="b">
        <f t="shared" si="37"/>
        <v>0</v>
      </c>
      <c r="CF14" s="44" t="b">
        <f t="shared" si="38"/>
        <v>0</v>
      </c>
      <c r="CG14" s="44">
        <f t="shared" si="39"/>
        <v>0</v>
      </c>
      <c r="CH14" s="44">
        <f t="shared" si="40"/>
        <v>0</v>
      </c>
      <c r="CI14" s="44">
        <f t="shared" si="41"/>
        <v>0</v>
      </c>
      <c r="CJ14" s="44">
        <f t="shared" si="42"/>
        <v>0</v>
      </c>
      <c r="CK14" s="44" t="b">
        <f t="shared" si="43"/>
        <v>0</v>
      </c>
      <c r="CL14" s="44" t="b">
        <f t="shared" si="44"/>
        <v>0</v>
      </c>
      <c r="CM14" s="44" t="b">
        <f t="shared" si="45"/>
        <v>0</v>
      </c>
      <c r="CN14" s="44" t="b">
        <f t="shared" si="46"/>
        <v>0</v>
      </c>
      <c r="CO14" s="44" t="b">
        <f t="shared" si="47"/>
        <v>0</v>
      </c>
      <c r="CP14" s="45" t="b">
        <f t="shared" si="48"/>
        <v>0</v>
      </c>
      <c r="CQ14" s="44" t="str">
        <f t="shared" si="16"/>
        <v>Equipe 10</v>
      </c>
      <c r="CR14" s="44">
        <f t="shared" si="17"/>
        <v>0</v>
      </c>
      <c r="CS14" s="44">
        <f t="shared" si="18"/>
        <v>1</v>
      </c>
      <c r="CT14" s="44" t="str">
        <f t="shared" si="49"/>
        <v>Equipe 10</v>
      </c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</row>
    <row r="15" spans="1:153" ht="16.5" customHeight="1" x14ac:dyDescent="0.25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47"/>
      <c r="Q15" s="47"/>
      <c r="R15" s="47"/>
      <c r="S15" s="47"/>
      <c r="T15" s="47"/>
      <c r="U15" s="47"/>
      <c r="V15" s="93" t="str">
        <f t="shared" si="0"/>
        <v>Equipe 11</v>
      </c>
      <c r="W15" s="93"/>
      <c r="X15" s="93"/>
      <c r="Y15" s="93"/>
      <c r="Z15" s="94"/>
      <c r="AA15" s="84">
        <f t="shared" si="1"/>
        <v>0</v>
      </c>
      <c r="AB15" s="85" t="str">
        <f t="shared" si="2"/>
        <v>u</v>
      </c>
      <c r="AC15" s="86">
        <f t="shared" si="50"/>
        <v>1</v>
      </c>
      <c r="AD15" s="87">
        <f t="shared" si="3"/>
        <v>0</v>
      </c>
      <c r="AE15" s="88">
        <f t="shared" si="4"/>
        <v>0</v>
      </c>
      <c r="AF15" s="88">
        <f t="shared" si="5"/>
        <v>0</v>
      </c>
      <c r="AG15" s="88">
        <f t="shared" si="6"/>
        <v>0</v>
      </c>
      <c r="AH15" s="88">
        <f t="shared" si="7"/>
        <v>0</v>
      </c>
      <c r="AI15" s="88">
        <f t="shared" si="8"/>
        <v>0</v>
      </c>
      <c r="AJ15" s="88">
        <f t="shared" si="9"/>
        <v>0</v>
      </c>
      <c r="AK15" s="89">
        <f t="shared" si="10"/>
        <v>0</v>
      </c>
      <c r="AL15" s="90">
        <f t="shared" si="11"/>
        <v>0</v>
      </c>
      <c r="AM15" s="88">
        <f t="shared" si="12"/>
        <v>0</v>
      </c>
      <c r="AN15" s="91">
        <f t="shared" si="19"/>
        <v>0</v>
      </c>
      <c r="AO15" s="84">
        <f t="shared" si="13"/>
        <v>0</v>
      </c>
      <c r="AP15" s="88">
        <f t="shared" si="20"/>
        <v>0</v>
      </c>
      <c r="AQ15" s="88">
        <f t="shared" si="14"/>
        <v>0</v>
      </c>
      <c r="AR15" s="48">
        <v>11</v>
      </c>
      <c r="AS15" s="48">
        <f t="shared" si="21"/>
        <v>11</v>
      </c>
      <c r="AT15" s="155" t="str">
        <f>'J01'!AT15:AX15</f>
        <v>Equipe 11</v>
      </c>
      <c r="AU15" s="156"/>
      <c r="AV15" s="156"/>
      <c r="AW15" s="156"/>
      <c r="AX15" s="157"/>
      <c r="AY15" s="4">
        <f t="shared" si="15"/>
        <v>1</v>
      </c>
      <c r="AZ15" s="19">
        <f>'J24'!AY15-AY15</f>
        <v>0</v>
      </c>
      <c r="BA15" s="5" t="str">
        <f>IF(AY15&gt;'J24'!AY15,'J24'!$BA$20,IF(AY15='J24'!AY15,'J24'!$AZ$20,IF(AY15&lt;'J24'!AY15,'J24'!$AY$20)))</f>
        <v>u</v>
      </c>
      <c r="BB15" s="22">
        <f t="shared" si="22"/>
        <v>11</v>
      </c>
      <c r="BC15" s="19">
        <f>SUMPRODUCT(($B$5:$F$14=AT15)*($BW$5:$BW$14))+SUMPRODUCT(($I$5:$M$14=AT15)*($BX$5:$BX$14))+'J22'!BC15</f>
        <v>0</v>
      </c>
      <c r="BD15" s="19">
        <f>SUMPRODUCT(($B$5:$F$14=AT15)*($BY$5:$BY$14))+SUMPRODUCT(($I$5:$M$14=AT15)*($BZ$5:$BZ$14))+'J22'!BD15</f>
        <v>0</v>
      </c>
      <c r="BE15" s="19">
        <f>SUMPRODUCT(($B$5:$F$14=AT15)*($CA$5:$CA$14))+SUMPRODUCT(($I$5:$M$14=AT15)*($CB$5:$CB$14))+'J22'!BE15</f>
        <v>0</v>
      </c>
      <c r="BF15" s="19">
        <f>SUMPRODUCT(($B$5:$F$14=AT15)*($CC$5:$CC$14))+SUMPRODUCT(($I$5:$M$14=AT15)*($CD$5:$CD$14))+'J22'!BF15</f>
        <v>0</v>
      </c>
      <c r="BG15" s="19">
        <f>SUMPRODUCT(($B$5:$F$14=AT15)*($CE$5:$CE$14))+SUMPRODUCT(($I$5:$M$14=AT15)*($CF$5:$CF$14))+'J22'!BG15</f>
        <v>0</v>
      </c>
      <c r="BH15" s="19">
        <f>SUMPRODUCT(($B$5:$F$14=AT15)*($CG$5:$CG$14))+SUMPRODUCT(($I$5:$M$14=AT15)*($CH$5:$CH$14))+'J22'!BH15</f>
        <v>0</v>
      </c>
      <c r="BI15" s="19">
        <f>SUMPRODUCT(($B$5:$F$14=AT15)*($CI$5:$CI$14))+SUMPRODUCT(($I$5:$M$14=AT15)*($CJ$5:$CJ$14))+'J22'!BI15</f>
        <v>0</v>
      </c>
      <c r="BJ15" s="6">
        <f t="shared" si="23"/>
        <v>0</v>
      </c>
      <c r="BK15" s="19">
        <f>SUMPRODUCT(($B$5:$F$14=AT15)*($CK$5:$CK$14))+'J22'!BK15</f>
        <v>0</v>
      </c>
      <c r="BL15" s="19">
        <f>SUMPRODUCT(($B$5:$F$14=AT15)*($CL$5:$CL$14))+'J22'!BL15</f>
        <v>0</v>
      </c>
      <c r="BM15" s="19">
        <f>SUMPRODUCT(($B$5:$F$14=AT15)*($CM$5:$CM$14))+'J22'!BM15</f>
        <v>0</v>
      </c>
      <c r="BN15" s="19">
        <f>SUMPRODUCT(($I$5:$M$14=AT15)*($CN$5:$CN$14))+'J22'!BN15</f>
        <v>0</v>
      </c>
      <c r="BO15" s="19">
        <f>SUMPRODUCT(($I$5:$M$14=AT15)*($CO$5:$CO$14))+'J22'!BO15</f>
        <v>0</v>
      </c>
      <c r="BP15" s="46">
        <f>SUMPRODUCT(($I$5:$M$14=AT15)*($CP$5:$CP$14))+'J22'!BP15</f>
        <v>0</v>
      </c>
      <c r="BQ15" s="44">
        <f t="shared" si="24"/>
        <v>0</v>
      </c>
      <c r="BR15" s="64">
        <f>BQ15+0.0000004</f>
        <v>3.9999999999999998E-7</v>
      </c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4" t="str">
        <f t="shared" si="16"/>
        <v>Equipe 11</v>
      </c>
      <c r="CR15" s="44">
        <f t="shared" si="17"/>
        <v>0</v>
      </c>
      <c r="CS15" s="44">
        <f t="shared" si="18"/>
        <v>1</v>
      </c>
      <c r="CT15" s="44" t="str">
        <f t="shared" si="49"/>
        <v>Equipe 11</v>
      </c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</row>
    <row r="16" spans="1:153" ht="16.5" customHeight="1" x14ac:dyDescent="0.25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47"/>
      <c r="Q16" s="47"/>
      <c r="R16" s="47"/>
      <c r="S16" s="47"/>
      <c r="T16" s="47"/>
      <c r="U16" s="47"/>
      <c r="V16" s="93" t="str">
        <f t="shared" si="0"/>
        <v>Equipe 12</v>
      </c>
      <c r="W16" s="93"/>
      <c r="X16" s="93"/>
      <c r="Y16" s="93"/>
      <c r="Z16" s="94"/>
      <c r="AA16" s="84">
        <f t="shared" si="1"/>
        <v>0</v>
      </c>
      <c r="AB16" s="85" t="str">
        <f t="shared" si="2"/>
        <v>u</v>
      </c>
      <c r="AC16" s="86">
        <f t="shared" si="50"/>
        <v>1</v>
      </c>
      <c r="AD16" s="87">
        <f t="shared" si="3"/>
        <v>0</v>
      </c>
      <c r="AE16" s="88">
        <f t="shared" si="4"/>
        <v>0</v>
      </c>
      <c r="AF16" s="88">
        <f t="shared" si="5"/>
        <v>0</v>
      </c>
      <c r="AG16" s="88">
        <f t="shared" si="6"/>
        <v>0</v>
      </c>
      <c r="AH16" s="88">
        <f t="shared" si="7"/>
        <v>0</v>
      </c>
      <c r="AI16" s="88">
        <f t="shared" si="8"/>
        <v>0</v>
      </c>
      <c r="AJ16" s="88">
        <f t="shared" si="9"/>
        <v>0</v>
      </c>
      <c r="AK16" s="89">
        <f t="shared" si="10"/>
        <v>0</v>
      </c>
      <c r="AL16" s="90">
        <f t="shared" si="11"/>
        <v>0</v>
      </c>
      <c r="AM16" s="88">
        <f t="shared" si="12"/>
        <v>0</v>
      </c>
      <c r="AN16" s="91">
        <f t="shared" si="19"/>
        <v>0</v>
      </c>
      <c r="AO16" s="84">
        <f t="shared" si="13"/>
        <v>0</v>
      </c>
      <c r="AP16" s="88">
        <f t="shared" si="20"/>
        <v>0</v>
      </c>
      <c r="AQ16" s="88">
        <f t="shared" si="14"/>
        <v>0</v>
      </c>
      <c r="AR16" s="48">
        <v>12</v>
      </c>
      <c r="AS16" s="48">
        <f t="shared" si="21"/>
        <v>12</v>
      </c>
      <c r="AT16" s="155" t="str">
        <f>'J01'!AT16:AX16</f>
        <v>Equipe 12</v>
      </c>
      <c r="AU16" s="156"/>
      <c r="AV16" s="156"/>
      <c r="AW16" s="156"/>
      <c r="AX16" s="157"/>
      <c r="AY16" s="4">
        <f t="shared" si="15"/>
        <v>1</v>
      </c>
      <c r="AZ16" s="19">
        <f>'J24'!AY16-AY16</f>
        <v>0</v>
      </c>
      <c r="BA16" s="5" t="str">
        <f>IF(AY16&gt;'J24'!AY16,'J24'!$BA$20,IF(AY16='J24'!AY16,'J24'!$AZ$20,IF(AY16&lt;'J24'!AY16,'J24'!$AY$20)))</f>
        <v>u</v>
      </c>
      <c r="BB16" s="22">
        <f t="shared" si="22"/>
        <v>12</v>
      </c>
      <c r="BC16" s="19">
        <f>SUMPRODUCT(($B$5:$F$14=AT16)*($BW$5:$BW$14))+SUMPRODUCT(($I$5:$M$14=AT16)*($BX$5:$BX$14))+'J22'!BC16</f>
        <v>0</v>
      </c>
      <c r="BD16" s="19">
        <f>SUMPRODUCT(($B$5:$F$14=AT16)*($BY$5:$BY$14))+SUMPRODUCT(($I$5:$M$14=AT16)*($BZ$5:$BZ$14))+'J22'!BD16</f>
        <v>0</v>
      </c>
      <c r="BE16" s="19">
        <f>SUMPRODUCT(($B$5:$F$14=AT16)*($CA$5:$CA$14))+SUMPRODUCT(($I$5:$M$14=AT16)*($CB$5:$CB$14))+'J22'!BE16</f>
        <v>0</v>
      </c>
      <c r="BF16" s="19">
        <f>SUMPRODUCT(($B$5:$F$14=AT16)*($CC$5:$CC$14))+SUMPRODUCT(($I$5:$M$14=AT16)*($CD$5:$CD$14))+'J22'!BF16</f>
        <v>0</v>
      </c>
      <c r="BG16" s="19">
        <f>SUMPRODUCT(($B$5:$F$14=AT16)*($CE$5:$CE$14))+SUMPRODUCT(($I$5:$M$14=AT16)*($CF$5:$CF$14))+'J22'!BG16</f>
        <v>0</v>
      </c>
      <c r="BH16" s="19">
        <f>SUMPRODUCT(($B$5:$F$14=AT16)*($CG$5:$CG$14))+SUMPRODUCT(($I$5:$M$14=AT16)*($CH$5:$CH$14))+'J22'!BH16</f>
        <v>0</v>
      </c>
      <c r="BI16" s="19">
        <f>SUMPRODUCT(($B$5:$F$14=AT16)*($CI$5:$CI$14))+SUMPRODUCT(($I$5:$M$14=AT16)*($CJ$5:$CJ$14))+'J22'!BI16</f>
        <v>0</v>
      </c>
      <c r="BJ16" s="6">
        <f t="shared" si="23"/>
        <v>0</v>
      </c>
      <c r="BK16" s="19">
        <f>SUMPRODUCT(($B$5:$F$14=AT16)*($CK$5:$CK$14))+'J22'!BK16</f>
        <v>0</v>
      </c>
      <c r="BL16" s="19">
        <f>SUMPRODUCT(($B$5:$F$14=AT16)*($CL$5:$CL$14))+'J22'!BL16</f>
        <v>0</v>
      </c>
      <c r="BM16" s="19">
        <f>SUMPRODUCT(($B$5:$F$14=AT16)*($CM$5:$CM$14))+'J22'!BM16</f>
        <v>0</v>
      </c>
      <c r="BN16" s="19">
        <f>SUMPRODUCT(($I$5:$M$14=AT16)*($CN$5:$CN$14))+'J22'!BN16</f>
        <v>0</v>
      </c>
      <c r="BO16" s="19">
        <f>SUMPRODUCT(($I$5:$M$14=AT16)*($CO$5:$CO$14))+'J22'!BO16</f>
        <v>0</v>
      </c>
      <c r="BP16" s="46">
        <f>SUMPRODUCT(($I$5:$M$14=AT16)*($CP$5:$CP$14))+'J22'!BP16</f>
        <v>0</v>
      </c>
      <c r="BQ16" s="44">
        <f t="shared" si="24"/>
        <v>0</v>
      </c>
      <c r="BR16" s="64">
        <f>BQ16+0.0000003</f>
        <v>2.9999999999999999E-7</v>
      </c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4" t="str">
        <f t="shared" si="16"/>
        <v>Equipe 12</v>
      </c>
      <c r="CR16" s="44">
        <f t="shared" si="17"/>
        <v>0</v>
      </c>
      <c r="CS16" s="44">
        <f t="shared" si="18"/>
        <v>1</v>
      </c>
      <c r="CT16" s="44" t="str">
        <f t="shared" si="49"/>
        <v>Equipe 12</v>
      </c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</row>
    <row r="17" spans="1:153" ht="16.5" customHeight="1" x14ac:dyDescent="0.25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47"/>
      <c r="Q17" s="47"/>
      <c r="R17" s="47"/>
      <c r="S17" s="47"/>
      <c r="T17" s="47"/>
      <c r="U17" s="47"/>
      <c r="V17" s="93" t="str">
        <f t="shared" si="0"/>
        <v>Equipe 13</v>
      </c>
      <c r="W17" s="93"/>
      <c r="X17" s="93"/>
      <c r="Y17" s="93"/>
      <c r="Z17" s="94"/>
      <c r="AA17" s="84">
        <f t="shared" si="1"/>
        <v>0</v>
      </c>
      <c r="AB17" s="85" t="str">
        <f t="shared" si="2"/>
        <v>u</v>
      </c>
      <c r="AC17" s="86">
        <f t="shared" si="50"/>
        <v>1</v>
      </c>
      <c r="AD17" s="87">
        <f t="shared" si="3"/>
        <v>0</v>
      </c>
      <c r="AE17" s="88">
        <f t="shared" si="4"/>
        <v>0</v>
      </c>
      <c r="AF17" s="88">
        <f t="shared" si="5"/>
        <v>0</v>
      </c>
      <c r="AG17" s="88">
        <f t="shared" si="6"/>
        <v>0</v>
      </c>
      <c r="AH17" s="88">
        <f t="shared" si="7"/>
        <v>0</v>
      </c>
      <c r="AI17" s="88">
        <f t="shared" si="8"/>
        <v>0</v>
      </c>
      <c r="AJ17" s="88">
        <f t="shared" si="9"/>
        <v>0</v>
      </c>
      <c r="AK17" s="89">
        <f t="shared" si="10"/>
        <v>0</v>
      </c>
      <c r="AL17" s="90">
        <f t="shared" si="11"/>
        <v>0</v>
      </c>
      <c r="AM17" s="88">
        <f t="shared" si="12"/>
        <v>0</v>
      </c>
      <c r="AN17" s="91">
        <f t="shared" si="19"/>
        <v>0</v>
      </c>
      <c r="AO17" s="84">
        <f t="shared" si="13"/>
        <v>0</v>
      </c>
      <c r="AP17" s="88">
        <f t="shared" si="20"/>
        <v>0</v>
      </c>
      <c r="AQ17" s="88">
        <f t="shared" si="14"/>
        <v>0</v>
      </c>
      <c r="AR17" s="48">
        <v>13</v>
      </c>
      <c r="AS17" s="48">
        <f t="shared" si="21"/>
        <v>13</v>
      </c>
      <c r="AT17" s="155" t="str">
        <f>'J01'!AT17:AX17</f>
        <v>Equipe 13</v>
      </c>
      <c r="AU17" s="156"/>
      <c r="AV17" s="156"/>
      <c r="AW17" s="156"/>
      <c r="AX17" s="157"/>
      <c r="AY17" s="4">
        <f t="shared" si="15"/>
        <v>1</v>
      </c>
      <c r="AZ17" s="19">
        <f>'J24'!AY17-AY17</f>
        <v>0</v>
      </c>
      <c r="BA17" s="5" t="str">
        <f>IF(AY17&gt;'J24'!AY17,'J24'!$BA$20,IF(AY17='J24'!AY17,'J24'!$AZ$20,IF(AY17&lt;'J24'!AY17,'J24'!$AY$20)))</f>
        <v>u</v>
      </c>
      <c r="BB17" s="22">
        <f t="shared" si="22"/>
        <v>13</v>
      </c>
      <c r="BC17" s="19">
        <f>SUMPRODUCT(($B$5:$F$14=AT17)*($BW$5:$BW$14))+SUMPRODUCT(($I$5:$M$14=AT17)*($BX$5:$BX$14))+'J22'!BC17</f>
        <v>0</v>
      </c>
      <c r="BD17" s="19">
        <f>SUMPRODUCT(($B$5:$F$14=AT17)*($BY$5:$BY$14))+SUMPRODUCT(($I$5:$M$14=AT17)*($BZ$5:$BZ$14))+'J22'!BD17</f>
        <v>0</v>
      </c>
      <c r="BE17" s="19">
        <f>SUMPRODUCT(($B$5:$F$14=AT17)*($CA$5:$CA$14))+SUMPRODUCT(($I$5:$M$14=AT17)*($CB$5:$CB$14))+'J22'!BE17</f>
        <v>0</v>
      </c>
      <c r="BF17" s="19">
        <f>SUMPRODUCT(($B$5:$F$14=AT17)*($CC$5:$CC$14))+SUMPRODUCT(($I$5:$M$14=AT17)*($CD$5:$CD$14))+'J22'!BF17</f>
        <v>0</v>
      </c>
      <c r="BG17" s="19">
        <f>SUMPRODUCT(($B$5:$F$14=AT17)*($CE$5:$CE$14))+SUMPRODUCT(($I$5:$M$14=AT17)*($CF$5:$CF$14))+'J22'!BG17</f>
        <v>0</v>
      </c>
      <c r="BH17" s="19">
        <f>SUMPRODUCT(($B$5:$F$14=AT17)*($CG$5:$CG$14))+SUMPRODUCT(($I$5:$M$14=AT17)*($CH$5:$CH$14))+'J22'!BH17</f>
        <v>0</v>
      </c>
      <c r="BI17" s="19">
        <f>SUMPRODUCT(($B$5:$F$14=AT17)*($CI$5:$CI$14))+SUMPRODUCT(($I$5:$M$14=AT17)*($CJ$5:$CJ$14))+'J22'!BI17</f>
        <v>0</v>
      </c>
      <c r="BJ17" s="6">
        <f t="shared" si="23"/>
        <v>0</v>
      </c>
      <c r="BK17" s="19">
        <f>SUMPRODUCT(($B$5:$F$14=AT17)*($CK$5:$CK$14))+'J22'!BK17</f>
        <v>0</v>
      </c>
      <c r="BL17" s="19">
        <f>SUMPRODUCT(($B$5:$F$14=AT17)*($CL$5:$CL$14))+'J22'!BL17</f>
        <v>0</v>
      </c>
      <c r="BM17" s="19">
        <f>SUMPRODUCT(($B$5:$F$14=AT17)*($CM$5:$CM$14))+'J22'!BM17</f>
        <v>0</v>
      </c>
      <c r="BN17" s="19">
        <f>SUMPRODUCT(($I$5:$M$14=AT17)*($CN$5:$CN$14))+'J22'!BN17</f>
        <v>0</v>
      </c>
      <c r="BO17" s="19">
        <f>SUMPRODUCT(($I$5:$M$14=AT17)*($CO$5:$CO$14))+'J22'!BO17</f>
        <v>0</v>
      </c>
      <c r="BP17" s="46">
        <f>SUMPRODUCT(($I$5:$M$14=AT17)*($CP$5:$CP$14))+'J22'!BP17</f>
        <v>0</v>
      </c>
      <c r="BQ17" s="44">
        <f t="shared" si="24"/>
        <v>0</v>
      </c>
      <c r="BR17" s="64">
        <f>BQ17+0.0000002</f>
        <v>1.9999999999999999E-7</v>
      </c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4" t="str">
        <f t="shared" si="16"/>
        <v>Equipe 13</v>
      </c>
      <c r="CR17" s="44">
        <f t="shared" si="17"/>
        <v>0</v>
      </c>
      <c r="CS17" s="44">
        <f t="shared" si="18"/>
        <v>1</v>
      </c>
      <c r="CT17" s="44" t="str">
        <f t="shared" si="49"/>
        <v>Equipe 13</v>
      </c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</row>
    <row r="18" spans="1:153" ht="16.5" customHeight="1" x14ac:dyDescent="0.25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47"/>
      <c r="Q18" s="47"/>
      <c r="R18" s="47"/>
      <c r="S18" s="47"/>
      <c r="T18" s="47"/>
      <c r="U18" s="47"/>
      <c r="V18" s="93" t="str">
        <f t="shared" si="0"/>
        <v>Equipe 14</v>
      </c>
      <c r="W18" s="93"/>
      <c r="X18" s="93"/>
      <c r="Y18" s="93"/>
      <c r="Z18" s="94"/>
      <c r="AA18" s="84">
        <f t="shared" si="1"/>
        <v>0</v>
      </c>
      <c r="AB18" s="85" t="str">
        <f t="shared" si="2"/>
        <v>u</v>
      </c>
      <c r="AC18" s="86">
        <f t="shared" si="50"/>
        <v>1</v>
      </c>
      <c r="AD18" s="87">
        <f t="shared" si="3"/>
        <v>0</v>
      </c>
      <c r="AE18" s="88">
        <f t="shared" si="4"/>
        <v>0</v>
      </c>
      <c r="AF18" s="88">
        <f t="shared" si="5"/>
        <v>0</v>
      </c>
      <c r="AG18" s="88">
        <f t="shared" si="6"/>
        <v>0</v>
      </c>
      <c r="AH18" s="88">
        <f t="shared" si="7"/>
        <v>0</v>
      </c>
      <c r="AI18" s="88">
        <f t="shared" si="8"/>
        <v>0</v>
      </c>
      <c r="AJ18" s="88">
        <f t="shared" si="9"/>
        <v>0</v>
      </c>
      <c r="AK18" s="89">
        <f t="shared" si="10"/>
        <v>0</v>
      </c>
      <c r="AL18" s="90">
        <f t="shared" si="11"/>
        <v>0</v>
      </c>
      <c r="AM18" s="88">
        <f t="shared" si="12"/>
        <v>0</v>
      </c>
      <c r="AN18" s="91">
        <f t="shared" si="19"/>
        <v>0</v>
      </c>
      <c r="AO18" s="84">
        <f t="shared" si="13"/>
        <v>0</v>
      </c>
      <c r="AP18" s="88">
        <f t="shared" si="20"/>
        <v>0</v>
      </c>
      <c r="AQ18" s="88">
        <f t="shared" si="14"/>
        <v>0</v>
      </c>
      <c r="AR18" s="48">
        <v>14</v>
      </c>
      <c r="AS18" s="48">
        <f t="shared" si="21"/>
        <v>14</v>
      </c>
      <c r="AT18" s="155" t="str">
        <f>'J01'!AT18:AX18</f>
        <v>Equipe 14</v>
      </c>
      <c r="AU18" s="156"/>
      <c r="AV18" s="156"/>
      <c r="AW18" s="156"/>
      <c r="AX18" s="157"/>
      <c r="AY18" s="4">
        <f t="shared" si="15"/>
        <v>1</v>
      </c>
      <c r="AZ18" s="19">
        <f>'J24'!AY18-AY18</f>
        <v>0</v>
      </c>
      <c r="BA18" s="5" t="str">
        <f>IF(AY18&gt;'J24'!AY18,'J24'!$BA$20,IF(AY18='J24'!AY18,'J24'!$AZ$20,IF(AY18&lt;'J24'!AY18,'J24'!$AY$20)))</f>
        <v>u</v>
      </c>
      <c r="BB18" s="22">
        <f t="shared" si="22"/>
        <v>14</v>
      </c>
      <c r="BC18" s="19">
        <f>SUMPRODUCT(($B$5:$F$14=AT18)*($BW$5:$BW$14))+SUMPRODUCT(($I$5:$M$14=AT18)*($BX$5:$BX$14))+'J22'!BC18</f>
        <v>0</v>
      </c>
      <c r="BD18" s="19">
        <f>SUMPRODUCT(($B$5:$F$14=AT18)*($BY$5:$BY$14))+SUMPRODUCT(($I$5:$M$14=AT18)*($BZ$5:$BZ$14))+'J22'!BD18</f>
        <v>0</v>
      </c>
      <c r="BE18" s="19">
        <f>SUMPRODUCT(($B$5:$F$14=AT18)*($CA$5:$CA$14))+SUMPRODUCT(($I$5:$M$14=AT18)*($CB$5:$CB$14))+'J22'!BE18</f>
        <v>0</v>
      </c>
      <c r="BF18" s="19">
        <f>SUMPRODUCT(($B$5:$F$14=AT18)*($CC$5:$CC$14))+SUMPRODUCT(($I$5:$M$14=AT18)*($CD$5:$CD$14))+'J22'!BF18</f>
        <v>0</v>
      </c>
      <c r="BG18" s="19">
        <f>SUMPRODUCT(($B$5:$F$14=AT18)*($CE$5:$CE$14))+SUMPRODUCT(($I$5:$M$14=AT18)*($CF$5:$CF$14))+'J22'!BG18</f>
        <v>0</v>
      </c>
      <c r="BH18" s="19">
        <f>SUMPRODUCT(($B$5:$F$14=AT18)*($CG$5:$CG$14))+SUMPRODUCT(($I$5:$M$14=AT18)*($CH$5:$CH$14))+'J22'!BH18</f>
        <v>0</v>
      </c>
      <c r="BI18" s="19">
        <f>SUMPRODUCT(($B$5:$F$14=AT18)*($CI$5:$CI$14))+SUMPRODUCT(($I$5:$M$14=AT18)*($CJ$5:$CJ$14))+'J22'!BI18</f>
        <v>0</v>
      </c>
      <c r="BJ18" s="6">
        <f t="shared" si="23"/>
        <v>0</v>
      </c>
      <c r="BK18" s="19">
        <f>SUMPRODUCT(($B$5:$F$14=AT18)*($CK$5:$CK$14))+'J22'!BK18</f>
        <v>0</v>
      </c>
      <c r="BL18" s="19">
        <f>SUMPRODUCT(($B$5:$F$14=AT18)*($CL$5:$CL$14))+'J22'!BL18</f>
        <v>0</v>
      </c>
      <c r="BM18" s="19">
        <f>SUMPRODUCT(($B$5:$F$14=AT18)*($CM$5:$CM$14))+'J22'!BM18</f>
        <v>0</v>
      </c>
      <c r="BN18" s="19">
        <f>SUMPRODUCT(($I$5:$M$14=AT18)*($CN$5:$CN$14))+'J22'!BN18</f>
        <v>0</v>
      </c>
      <c r="BO18" s="19">
        <f>SUMPRODUCT(($I$5:$M$14=AT18)*($CO$5:$CO$14))+'J22'!BO18</f>
        <v>0</v>
      </c>
      <c r="BP18" s="46">
        <f>SUMPRODUCT(($I$5:$M$14=AT18)*($CP$5:$CP$14))+'J22'!BP18</f>
        <v>0</v>
      </c>
      <c r="BQ18" s="44">
        <f t="shared" si="24"/>
        <v>0</v>
      </c>
      <c r="BR18" s="64">
        <f>BQ18+0.0000001</f>
        <v>9.9999999999999995E-8</v>
      </c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4" t="str">
        <f t="shared" si="16"/>
        <v>Equipe 14</v>
      </c>
      <c r="CR18" s="44">
        <f t="shared" si="17"/>
        <v>0</v>
      </c>
      <c r="CS18" s="44">
        <f t="shared" si="18"/>
        <v>1</v>
      </c>
      <c r="CT18" s="44" t="str">
        <f t="shared" si="49"/>
        <v>Equipe 14</v>
      </c>
      <c r="CU18" s="58"/>
      <c r="CV18" s="58"/>
      <c r="CW18" s="58"/>
      <c r="CX18" s="58"/>
      <c r="CY18" s="5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</row>
    <row r="19" spans="1:153" ht="16.5" customHeight="1" x14ac:dyDescent="0.25">
      <c r="A19" s="100"/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47"/>
      <c r="Q19" s="47"/>
      <c r="R19" s="47"/>
      <c r="S19" s="47"/>
      <c r="T19" s="47"/>
      <c r="U19" s="47"/>
      <c r="V19" s="49"/>
      <c r="W19" s="49"/>
      <c r="X19" s="49"/>
      <c r="Y19" s="49"/>
      <c r="Z19" s="49"/>
      <c r="AA19" s="50"/>
      <c r="AB19" s="51"/>
      <c r="AC19" s="50"/>
      <c r="AD19" s="52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142" t="s">
        <v>56</v>
      </c>
      <c r="AP19" s="142"/>
      <c r="AQ19" s="142"/>
      <c r="AR19" s="58"/>
      <c r="AS19" s="58"/>
      <c r="AT19" s="21"/>
      <c r="AU19" s="21"/>
      <c r="AV19" s="21"/>
      <c r="AW19" s="21"/>
      <c r="AX19" s="21"/>
      <c r="AY19" s="60" t="s">
        <v>19</v>
      </c>
      <c r="AZ19" s="60" t="s">
        <v>20</v>
      </c>
      <c r="BA19" s="60" t="s">
        <v>21</v>
      </c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5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58"/>
      <c r="CV19" s="58"/>
      <c r="CW19" s="58"/>
      <c r="CX19" s="58"/>
      <c r="CY19" s="5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</row>
    <row r="20" spans="1:153" ht="16.5" customHeight="1" x14ac:dyDescent="0.25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47"/>
      <c r="Q20" s="47"/>
      <c r="R20" s="47"/>
      <c r="S20" s="47"/>
      <c r="T20" s="47"/>
      <c r="U20" s="47"/>
      <c r="V20" s="53"/>
      <c r="W20" s="53"/>
      <c r="X20" s="53"/>
      <c r="Y20" s="53"/>
      <c r="Z20" s="53"/>
      <c r="AA20" s="54"/>
      <c r="AB20" s="55"/>
      <c r="AC20" s="54"/>
      <c r="AD20" s="56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143">
        <f>SUM(G5:H14)</f>
        <v>0</v>
      </c>
      <c r="AP20" s="143"/>
      <c r="AQ20" s="143"/>
      <c r="AR20" s="58"/>
      <c r="AS20" s="58"/>
      <c r="AT20" s="38"/>
      <c r="AU20" s="38"/>
      <c r="AV20" s="38"/>
      <c r="AW20" s="38"/>
      <c r="AX20" s="38"/>
      <c r="AY20" s="48" t="s">
        <v>19</v>
      </c>
      <c r="AZ20" s="48" t="s">
        <v>20</v>
      </c>
      <c r="BA20" s="48" t="s">
        <v>21</v>
      </c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58"/>
      <c r="CV20" s="58"/>
      <c r="CW20" s="58"/>
      <c r="CX20" s="58"/>
      <c r="CY20" s="5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</row>
    <row r="21" spans="1:153" ht="16.5" customHeight="1" x14ac:dyDescent="0.25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47"/>
      <c r="Q21" s="47"/>
      <c r="R21" s="47"/>
      <c r="S21" s="47"/>
      <c r="T21" s="47"/>
      <c r="U21" s="47"/>
      <c r="V21" s="53"/>
      <c r="W21" s="53"/>
      <c r="X21" s="53"/>
      <c r="Y21" s="53"/>
      <c r="Z21" s="53"/>
      <c r="AA21" s="54"/>
      <c r="AB21" s="55"/>
      <c r="AC21" s="54"/>
      <c r="AD21" s="56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143"/>
      <c r="AP21" s="143"/>
      <c r="AQ21" s="143"/>
      <c r="AR21" s="58"/>
      <c r="AS21" s="58"/>
      <c r="AT21" s="38"/>
      <c r="AU21" s="38"/>
      <c r="AV21" s="38"/>
      <c r="AW21" s="38"/>
      <c r="AX21" s="38"/>
      <c r="AY21" s="58"/>
      <c r="AZ21" s="58"/>
      <c r="BA21" s="63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58"/>
      <c r="CV21" s="58"/>
      <c r="CW21" s="58"/>
      <c r="CX21" s="58"/>
      <c r="CY21" s="5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</row>
    <row r="22" spans="1:153" ht="16.5" customHeight="1" x14ac:dyDescent="0.25">
      <c r="A22" s="100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47"/>
      <c r="Q22" s="47"/>
      <c r="R22" s="47"/>
      <c r="S22" s="47"/>
      <c r="T22" s="47"/>
      <c r="U22" s="47"/>
      <c r="V22" s="53"/>
      <c r="W22" s="53"/>
      <c r="X22" s="53"/>
      <c r="Y22" s="53"/>
      <c r="Z22" s="53"/>
      <c r="AA22" s="54"/>
      <c r="AB22" s="55"/>
      <c r="AC22" s="54"/>
      <c r="AD22" s="56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144" t="s">
        <v>57</v>
      </c>
      <c r="AP22" s="144"/>
      <c r="AQ22" s="144"/>
      <c r="AR22" s="58"/>
      <c r="AS22" s="58"/>
      <c r="AT22" s="38"/>
      <c r="AU22" s="38"/>
      <c r="AV22" s="38"/>
      <c r="AW22" s="38"/>
      <c r="AX22" s="38"/>
      <c r="AY22" s="58"/>
      <c r="AZ22" s="58"/>
      <c r="BA22" s="63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58"/>
      <c r="CV22" s="58"/>
      <c r="CW22" s="58"/>
      <c r="CX22" s="58"/>
      <c r="CY22" s="5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</row>
    <row r="23" spans="1:153" ht="16.5" customHeight="1" x14ac:dyDescent="0.25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47"/>
      <c r="Q23" s="47"/>
      <c r="R23" s="47"/>
      <c r="S23" s="47"/>
      <c r="T23" s="47"/>
      <c r="U23" s="47"/>
      <c r="V23" s="53"/>
      <c r="W23" s="53"/>
      <c r="X23" s="53"/>
      <c r="Y23" s="53"/>
      <c r="Z23" s="53"/>
      <c r="AA23" s="54"/>
      <c r="AB23" s="55"/>
      <c r="AC23" s="54"/>
      <c r="AD23" s="56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144"/>
      <c r="AP23" s="144"/>
      <c r="AQ23" s="144"/>
      <c r="AR23" s="58"/>
      <c r="AS23" s="58"/>
      <c r="AT23" s="38"/>
      <c r="AU23" s="38"/>
      <c r="AV23" s="38"/>
      <c r="AW23" s="38"/>
      <c r="AX23" s="38"/>
      <c r="AY23" s="58"/>
      <c r="AZ23" s="58"/>
      <c r="BA23" s="63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58"/>
      <c r="CV23" s="58"/>
      <c r="CW23" s="58"/>
      <c r="CX23" s="58"/>
      <c r="CY23" s="5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</row>
    <row r="24" spans="1:153" ht="16.5" customHeight="1" x14ac:dyDescent="0.25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47"/>
      <c r="Q24" s="47"/>
      <c r="R24" s="47"/>
      <c r="S24" s="47"/>
      <c r="T24" s="47"/>
      <c r="U24" s="47"/>
      <c r="V24" s="53"/>
      <c r="W24" s="53"/>
      <c r="X24" s="53"/>
      <c r="Y24" s="53"/>
      <c r="Z24" s="53"/>
      <c r="AA24" s="54"/>
      <c r="AB24" s="55"/>
      <c r="AC24" s="54"/>
      <c r="AD24" s="56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143">
        <f>AO20+'J24'!AO24:AP25</f>
        <v>0</v>
      </c>
      <c r="AP24" s="143"/>
      <c r="AQ24" s="143"/>
      <c r="AR24" s="58"/>
      <c r="AS24" s="58"/>
      <c r="AT24" s="38"/>
      <c r="AU24" s="38"/>
      <c r="AV24" s="38"/>
      <c r="AW24" s="38"/>
      <c r="AX24" s="38"/>
      <c r="AY24" s="58"/>
      <c r="AZ24" s="58"/>
      <c r="BA24" s="63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</row>
    <row r="25" spans="1:153" ht="16.5" customHeight="1" x14ac:dyDescent="0.25">
      <c r="A25" s="100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47"/>
      <c r="Q25" s="47"/>
      <c r="R25" s="47"/>
      <c r="S25" s="47"/>
      <c r="T25" s="47"/>
      <c r="U25" s="47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143"/>
      <c r="AP25" s="143"/>
      <c r="AQ25" s="143"/>
      <c r="AR25" s="48"/>
      <c r="AS25" s="48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48"/>
      <c r="EW25" s="48"/>
    </row>
    <row r="26" spans="1:153" ht="16.5" customHeight="1" x14ac:dyDescent="0.25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47"/>
      <c r="Q26" s="47"/>
      <c r="R26" s="47"/>
      <c r="S26" s="47"/>
      <c r="T26" s="47"/>
      <c r="U26" s="47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162" t="s">
        <v>58</v>
      </c>
      <c r="AP26" s="162"/>
      <c r="AQ26" s="162"/>
      <c r="AR26" s="48"/>
      <c r="AS26" s="48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  <c r="EU26" s="48"/>
      <c r="EV26" s="48"/>
      <c r="EW26" s="48"/>
    </row>
    <row r="27" spans="1:153" ht="16.5" customHeight="1" x14ac:dyDescent="0.25">
      <c r="A27" s="100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47"/>
      <c r="Q27" s="47"/>
      <c r="R27" s="47"/>
      <c r="S27" s="47"/>
      <c r="T27" s="47"/>
      <c r="U27" s="47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162"/>
      <c r="AP27" s="162"/>
      <c r="AQ27" s="162"/>
      <c r="AR27" s="48"/>
      <c r="AS27" s="48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  <c r="EU27" s="48"/>
      <c r="EV27" s="48"/>
      <c r="EW27" s="48"/>
    </row>
    <row r="28" spans="1:153" ht="16.5" customHeight="1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47"/>
      <c r="Q28" s="47"/>
      <c r="R28" s="47"/>
      <c r="S28" s="47"/>
      <c r="T28" s="47"/>
      <c r="U28" s="47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146" t="str">
        <f>IF(AE5=0,"",SUM(AI5:AI24)/SUM(AE5:AE24)*2)</f>
        <v/>
      </c>
      <c r="AP28" s="146"/>
      <c r="AQ28" s="146"/>
      <c r="AR28" s="48"/>
      <c r="AS28" s="48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  <c r="EU28" s="48"/>
      <c r="EV28" s="48"/>
      <c r="EW28" s="48"/>
    </row>
    <row r="29" spans="1:153" ht="16.5" customHeight="1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47"/>
      <c r="Q29" s="47"/>
      <c r="R29" s="47"/>
      <c r="S29" s="47"/>
      <c r="T29" s="47"/>
      <c r="U29" s="47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146"/>
      <c r="AP29" s="146"/>
      <c r="AQ29" s="146"/>
      <c r="AR29" s="48"/>
      <c r="AS29" s="48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  <c r="EU29" s="48"/>
      <c r="EV29" s="48"/>
      <c r="EW29" s="48"/>
    </row>
    <row r="30" spans="1:153" ht="16.5" customHeight="1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47"/>
      <c r="Q30" s="47"/>
      <c r="R30" s="47"/>
      <c r="S30" s="47"/>
      <c r="T30" s="47"/>
      <c r="U30" s="47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48"/>
      <c r="AS30" s="48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  <c r="EU30" s="48"/>
      <c r="EV30" s="48"/>
      <c r="EW30" s="48"/>
    </row>
    <row r="31" spans="1:153" ht="16.5" customHeigh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48"/>
      <c r="AS31" s="48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/>
      <c r="EU31" s="48"/>
      <c r="EV31" s="48"/>
      <c r="EW31" s="48"/>
    </row>
    <row r="32" spans="1:153" ht="16.5" customHeight="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48"/>
      <c r="AS32" s="48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48"/>
      <c r="EW32" s="48"/>
    </row>
    <row r="33" spans="1:153" ht="16.5" customHeight="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48"/>
      <c r="AS33" s="48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</row>
    <row r="34" spans="1:153" ht="16.5" customHeight="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48"/>
      <c r="AS34" s="48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48"/>
      <c r="EW34" s="48"/>
    </row>
    <row r="35" spans="1:153" ht="16.5" customHeight="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48"/>
      <c r="AS35" s="48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</row>
    <row r="36" spans="1:153" ht="16.5" customHeight="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48"/>
      <c r="AS36" s="48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</row>
  </sheetData>
  <mergeCells count="129">
    <mergeCell ref="AO19:AQ19"/>
    <mergeCell ref="AO20:AQ21"/>
    <mergeCell ref="AO22:AQ23"/>
    <mergeCell ref="AO24:AQ25"/>
    <mergeCell ref="AO26:AQ27"/>
    <mergeCell ref="AO28:AQ29"/>
    <mergeCell ref="BI3:BI4"/>
    <mergeCell ref="BH3:BH4"/>
    <mergeCell ref="BG3:BG4"/>
    <mergeCell ref="BF3:BF4"/>
    <mergeCell ref="BC3:BC4"/>
    <mergeCell ref="BB3:BB4"/>
    <mergeCell ref="BE3:BE4"/>
    <mergeCell ref="BD3:BD4"/>
    <mergeCell ref="AZ3:BA4"/>
    <mergeCell ref="AY3:AY4"/>
    <mergeCell ref="AT6:AX6"/>
    <mergeCell ref="B5:F5"/>
    <mergeCell ref="B12:F12"/>
    <mergeCell ref="B11:F11"/>
    <mergeCell ref="B10:F10"/>
    <mergeCell ref="B9:F9"/>
    <mergeCell ref="B8:F8"/>
    <mergeCell ref="B7:F7"/>
    <mergeCell ref="V6:Z6"/>
    <mergeCell ref="I14:M14"/>
    <mergeCell ref="I13:M13"/>
    <mergeCell ref="I12:M12"/>
    <mergeCell ref="B6:F6"/>
    <mergeCell ref="V17:Z17"/>
    <mergeCell ref="V16:Z16"/>
    <mergeCell ref="V15:Z15"/>
    <mergeCell ref="AG3:AG4"/>
    <mergeCell ref="I3:M4"/>
    <mergeCell ref="AC3:AC4"/>
    <mergeCell ref="AE3:AE4"/>
    <mergeCell ref="V12:Z12"/>
    <mergeCell ref="V11:Z11"/>
    <mergeCell ref="V10:Z10"/>
    <mergeCell ref="V9:Z9"/>
    <mergeCell ref="I5:M5"/>
    <mergeCell ref="V5:Z5"/>
    <mergeCell ref="V14:Z14"/>
    <mergeCell ref="V13:Z13"/>
    <mergeCell ref="A1:H2"/>
    <mergeCell ref="AT18:AX18"/>
    <mergeCell ref="AT17:AX17"/>
    <mergeCell ref="AT16:AX16"/>
    <mergeCell ref="AT15:AX15"/>
    <mergeCell ref="AT14:AX14"/>
    <mergeCell ref="AT13:AX13"/>
    <mergeCell ref="A3:A4"/>
    <mergeCell ref="B3:F4"/>
    <mergeCell ref="H3:H4"/>
    <mergeCell ref="G3:G4"/>
    <mergeCell ref="AD3:AD4"/>
    <mergeCell ref="N3:N4"/>
    <mergeCell ref="V3:Z4"/>
    <mergeCell ref="AA3:AB4"/>
    <mergeCell ref="AH3:AH4"/>
    <mergeCell ref="AT3:AX4"/>
    <mergeCell ref="AL3:AN3"/>
    <mergeCell ref="AJ3:AJ4"/>
    <mergeCell ref="AI3:AI4"/>
    <mergeCell ref="B14:F14"/>
    <mergeCell ref="B13:F13"/>
    <mergeCell ref="A15:O30"/>
    <mergeCell ref="V18:Z18"/>
    <mergeCell ref="CN3:CP3"/>
    <mergeCell ref="CK3:CM3"/>
    <mergeCell ref="AT12:AX12"/>
    <mergeCell ref="AT11:AX11"/>
    <mergeCell ref="AT10:AX10"/>
    <mergeCell ref="AT9:AX9"/>
    <mergeCell ref="AT8:AX8"/>
    <mergeCell ref="AT7:AX7"/>
    <mergeCell ref="CH1:CH3"/>
    <mergeCell ref="CG1:CG3"/>
    <mergeCell ref="CF1:CF3"/>
    <mergeCell ref="CE1:CE3"/>
    <mergeCell ref="CD1:CD3"/>
    <mergeCell ref="CC1:CC3"/>
    <mergeCell ref="CJ1:CJ3"/>
    <mergeCell ref="CI1:CI3"/>
    <mergeCell ref="CB1:CB3"/>
    <mergeCell ref="CA1:CA3"/>
    <mergeCell ref="BZ1:BZ3"/>
    <mergeCell ref="BY1:BY3"/>
    <mergeCell ref="I1:N2"/>
    <mergeCell ref="I11:M11"/>
    <mergeCell ref="I10:M10"/>
    <mergeCell ref="I9:M9"/>
    <mergeCell ref="I8:M8"/>
    <mergeCell ref="I7:M7"/>
    <mergeCell ref="V8:Z8"/>
    <mergeCell ref="V7:Z7"/>
    <mergeCell ref="O11:R11"/>
    <mergeCell ref="O10:R10"/>
    <mergeCell ref="O9:R9"/>
    <mergeCell ref="O8:R8"/>
    <mergeCell ref="O7:R7"/>
    <mergeCell ref="O6:R6"/>
    <mergeCell ref="S11:T11"/>
    <mergeCell ref="S10:T10"/>
    <mergeCell ref="S9:T9"/>
    <mergeCell ref="S8:T8"/>
    <mergeCell ref="S7:T7"/>
    <mergeCell ref="S6:T6"/>
    <mergeCell ref="I6:M6"/>
    <mergeCell ref="O5:R5"/>
    <mergeCell ref="O3:R4"/>
    <mergeCell ref="V1:AQ2"/>
    <mergeCell ref="BX1:BX3"/>
    <mergeCell ref="BW1:BW3"/>
    <mergeCell ref="BV1:BV3"/>
    <mergeCell ref="BU1:BU3"/>
    <mergeCell ref="BT1:BT3"/>
    <mergeCell ref="AT1:BP2"/>
    <mergeCell ref="BJ3:BJ4"/>
    <mergeCell ref="S5:T5"/>
    <mergeCell ref="S3:T4"/>
    <mergeCell ref="BS1:BS3"/>
    <mergeCell ref="AT5:AX5"/>
    <mergeCell ref="BN3:BP3"/>
    <mergeCell ref="BK3:BM3"/>
    <mergeCell ref="O1:T2"/>
    <mergeCell ref="AK3:AK4"/>
    <mergeCell ref="AO3:AQ3"/>
    <mergeCell ref="AF3:AF4"/>
  </mergeCells>
  <conditionalFormatting sqref="AA5:AA24">
    <cfRule type="cellIs" dxfId="8" priority="3" operator="lessThan">
      <formula>0</formula>
    </cfRule>
    <cfRule type="cellIs" dxfId="7" priority="4" operator="greaterThan">
      <formula>0</formula>
    </cfRule>
  </conditionalFormatting>
  <conditionalFormatting sqref="AB5:AB24">
    <cfRule type="cellIs" dxfId="6" priority="1" operator="equal">
      <formula>"q"</formula>
    </cfRule>
    <cfRule type="cellIs" dxfId="5" priority="2" operator="equal">
      <formula>"p"</formula>
    </cfRule>
  </conditionalFormatting>
  <dataValidations count="2">
    <dataValidation type="list" allowBlank="1" showInputMessage="1" showErrorMessage="1" sqref="I12:M14 B12:F14">
      <formula1>Lesclubs</formula1>
    </dataValidation>
    <dataValidation type="list" allowBlank="1" showInputMessage="1" showErrorMessage="1" sqref="B5:F11 I5:M11">
      <formula1>Lesengagés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R36"/>
  <sheetViews>
    <sheetView workbookViewId="0">
      <selection sqref="A1:H2"/>
    </sheetView>
  </sheetViews>
  <sheetFormatPr baseColWidth="10" defaultRowHeight="16.5" customHeight="1" x14ac:dyDescent="0.25"/>
  <cols>
    <col min="1" max="14" width="5.42578125" style="2" customWidth="1"/>
    <col min="15" max="18" width="6.7109375" style="2" customWidth="1"/>
    <col min="19" max="43" width="5.42578125" style="2" customWidth="1"/>
    <col min="44" max="45" width="5.42578125" style="3" hidden="1" customWidth="1"/>
    <col min="46" max="68" width="5.42578125" style="2" hidden="1" customWidth="1"/>
    <col min="69" max="70" width="26.28515625" style="3" hidden="1" customWidth="1"/>
    <col min="71" max="94" width="5.42578125" style="3" hidden="1" customWidth="1"/>
    <col min="95" max="95" width="38.85546875" style="3" hidden="1" customWidth="1"/>
    <col min="96" max="96" width="22.28515625" style="3" hidden="1" customWidth="1"/>
    <col min="97" max="97" width="5.42578125" style="3" hidden="1" customWidth="1"/>
    <col min="98" max="98" width="38.85546875" style="3" hidden="1" customWidth="1"/>
    <col min="99" max="210" width="5.42578125" style="3" customWidth="1"/>
    <col min="211" max="215" width="5.42578125" style="2" customWidth="1"/>
    <col min="216" max="378" width="5.42578125" style="1" customWidth="1"/>
    <col min="379" max="382" width="11" style="1"/>
  </cols>
  <sheetData>
    <row r="1" spans="1:153" ht="16.5" customHeight="1" thickTop="1" x14ac:dyDescent="0.25">
      <c r="A1" s="158" t="str">
        <f>'J01'!A1:C2</f>
        <v>Nom du Championnat</v>
      </c>
      <c r="B1" s="159"/>
      <c r="C1" s="159"/>
      <c r="D1" s="159"/>
      <c r="E1" s="159"/>
      <c r="F1" s="159"/>
      <c r="G1" s="159"/>
      <c r="H1" s="159"/>
      <c r="I1" s="134" t="str">
        <f>'J01'!H1:K2</f>
        <v>2016-2017</v>
      </c>
      <c r="J1" s="135"/>
      <c r="K1" s="135"/>
      <c r="L1" s="135"/>
      <c r="M1" s="135"/>
      <c r="N1" s="136"/>
      <c r="O1" s="130" t="s">
        <v>52</v>
      </c>
      <c r="P1" s="130"/>
      <c r="Q1" s="130"/>
      <c r="R1" s="130"/>
      <c r="S1" s="130"/>
      <c r="T1" s="131"/>
      <c r="U1" s="24"/>
      <c r="V1" s="153" t="s">
        <v>2</v>
      </c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48"/>
      <c r="AS1" s="48"/>
      <c r="AT1" s="129" t="s">
        <v>2</v>
      </c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48"/>
      <c r="BR1" s="48"/>
      <c r="BS1" s="95" t="s">
        <v>13</v>
      </c>
      <c r="BT1" s="95" t="s">
        <v>14</v>
      </c>
      <c r="BU1" s="95" t="s">
        <v>13</v>
      </c>
      <c r="BV1" s="95" t="s">
        <v>14</v>
      </c>
      <c r="BW1" s="95" t="s">
        <v>13</v>
      </c>
      <c r="BX1" s="95" t="s">
        <v>14</v>
      </c>
      <c r="BY1" s="95" t="s">
        <v>13</v>
      </c>
      <c r="BZ1" s="95" t="s">
        <v>14</v>
      </c>
      <c r="CA1" s="95" t="s">
        <v>13</v>
      </c>
      <c r="CB1" s="95" t="s">
        <v>14</v>
      </c>
      <c r="CC1" s="95" t="s">
        <v>13</v>
      </c>
      <c r="CD1" s="95" t="s">
        <v>14</v>
      </c>
      <c r="CE1" s="95" t="s">
        <v>13</v>
      </c>
      <c r="CF1" s="95" t="s">
        <v>14</v>
      </c>
      <c r="CG1" s="95" t="s">
        <v>13</v>
      </c>
      <c r="CH1" s="95" t="s">
        <v>14</v>
      </c>
      <c r="CI1" s="95" t="s">
        <v>13</v>
      </c>
      <c r="CJ1" s="95" t="s">
        <v>14</v>
      </c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8"/>
      <c r="DG1" s="48"/>
      <c r="DH1" s="48"/>
      <c r="DI1" s="48"/>
      <c r="DJ1" s="48"/>
      <c r="DK1" s="48"/>
      <c r="DL1" s="48"/>
      <c r="DM1" s="48"/>
      <c r="DN1" s="48"/>
      <c r="DO1" s="48"/>
      <c r="DP1" s="48"/>
      <c r="DQ1" s="48"/>
      <c r="DR1" s="48"/>
      <c r="DS1" s="48"/>
      <c r="DT1" s="48"/>
      <c r="DU1" s="48"/>
      <c r="DV1" s="48"/>
      <c r="DW1" s="48"/>
      <c r="DX1" s="48"/>
      <c r="DY1" s="48"/>
      <c r="DZ1" s="48"/>
      <c r="EA1" s="48"/>
      <c r="EB1" s="48"/>
      <c r="EC1" s="48"/>
      <c r="ED1" s="48"/>
      <c r="EE1" s="48"/>
      <c r="EF1" s="48"/>
      <c r="EG1" s="48"/>
      <c r="EH1" s="48"/>
      <c r="EI1" s="48"/>
      <c r="EJ1" s="48"/>
      <c r="EK1" s="48"/>
      <c r="EL1" s="48"/>
      <c r="EM1" s="48"/>
      <c r="EN1" s="48"/>
      <c r="EO1" s="48"/>
      <c r="EP1" s="48"/>
      <c r="EQ1" s="48"/>
      <c r="ER1" s="48"/>
      <c r="ES1" s="48"/>
      <c r="ET1" s="48"/>
      <c r="EU1" s="48"/>
      <c r="EV1" s="48"/>
      <c r="EW1" s="48"/>
    </row>
    <row r="2" spans="1:153" ht="16.5" customHeight="1" thickBot="1" x14ac:dyDescent="0.3">
      <c r="A2" s="160"/>
      <c r="B2" s="161"/>
      <c r="C2" s="161"/>
      <c r="D2" s="161"/>
      <c r="E2" s="161"/>
      <c r="F2" s="161"/>
      <c r="G2" s="161"/>
      <c r="H2" s="161"/>
      <c r="I2" s="137"/>
      <c r="J2" s="138"/>
      <c r="K2" s="138"/>
      <c r="L2" s="138"/>
      <c r="M2" s="138"/>
      <c r="N2" s="139"/>
      <c r="O2" s="132"/>
      <c r="P2" s="132"/>
      <c r="Q2" s="132"/>
      <c r="R2" s="132"/>
      <c r="S2" s="132"/>
      <c r="T2" s="133"/>
      <c r="U2" s="2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48"/>
      <c r="AS2" s="48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48"/>
      <c r="BR2" s="48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  <c r="CH2" s="95"/>
      <c r="CI2" s="95"/>
      <c r="CJ2" s="95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</row>
    <row r="3" spans="1:153" ht="16.5" customHeight="1" thickTop="1" x14ac:dyDescent="0.25">
      <c r="A3" s="119" t="s">
        <v>3</v>
      </c>
      <c r="B3" s="120" t="s">
        <v>4</v>
      </c>
      <c r="C3" s="120"/>
      <c r="D3" s="120"/>
      <c r="E3" s="120"/>
      <c r="F3" s="120"/>
      <c r="G3" s="120" t="s">
        <v>5</v>
      </c>
      <c r="H3" s="120" t="s">
        <v>5</v>
      </c>
      <c r="I3" s="120" t="s">
        <v>4</v>
      </c>
      <c r="J3" s="120"/>
      <c r="K3" s="120"/>
      <c r="L3" s="120"/>
      <c r="M3" s="120"/>
      <c r="N3" s="106" t="s">
        <v>3</v>
      </c>
      <c r="O3" s="116" t="s">
        <v>54</v>
      </c>
      <c r="P3" s="117"/>
      <c r="Q3" s="117"/>
      <c r="R3" s="111"/>
      <c r="S3" s="111" t="s">
        <v>55</v>
      </c>
      <c r="T3" s="112"/>
      <c r="U3" s="24"/>
      <c r="V3" s="102" t="s">
        <v>4</v>
      </c>
      <c r="W3" s="102"/>
      <c r="X3" s="102"/>
      <c r="Y3" s="102"/>
      <c r="Z3" s="107"/>
      <c r="AA3" s="104" t="s">
        <v>6</v>
      </c>
      <c r="AB3" s="109"/>
      <c r="AC3" s="121" t="s">
        <v>32</v>
      </c>
      <c r="AD3" s="104" t="s">
        <v>8</v>
      </c>
      <c r="AE3" s="102" t="s">
        <v>9</v>
      </c>
      <c r="AF3" s="102" t="s">
        <v>10</v>
      </c>
      <c r="AG3" s="102" t="s">
        <v>11</v>
      </c>
      <c r="AH3" s="102" t="s">
        <v>3</v>
      </c>
      <c r="AI3" s="102" t="s">
        <v>15</v>
      </c>
      <c r="AJ3" s="102" t="s">
        <v>16</v>
      </c>
      <c r="AK3" s="109" t="s">
        <v>12</v>
      </c>
      <c r="AL3" s="147" t="s">
        <v>13</v>
      </c>
      <c r="AM3" s="102"/>
      <c r="AN3" s="107"/>
      <c r="AO3" s="104" t="s">
        <v>14</v>
      </c>
      <c r="AP3" s="102"/>
      <c r="AQ3" s="102"/>
      <c r="AR3" s="48"/>
      <c r="AS3" s="48"/>
      <c r="AT3" s="99" t="s">
        <v>4</v>
      </c>
      <c r="AU3" s="99"/>
      <c r="AV3" s="99"/>
      <c r="AW3" s="99"/>
      <c r="AX3" s="99"/>
      <c r="AY3" s="99" t="s">
        <v>7</v>
      </c>
      <c r="AZ3" s="99" t="s">
        <v>6</v>
      </c>
      <c r="BA3" s="99"/>
      <c r="BB3" s="99" t="s">
        <v>7</v>
      </c>
      <c r="BC3" s="99" t="s">
        <v>8</v>
      </c>
      <c r="BD3" s="99" t="s">
        <v>9</v>
      </c>
      <c r="BE3" s="99" t="s">
        <v>10</v>
      </c>
      <c r="BF3" s="99" t="s">
        <v>11</v>
      </c>
      <c r="BG3" s="99" t="s">
        <v>3</v>
      </c>
      <c r="BH3" s="99" t="s">
        <v>15</v>
      </c>
      <c r="BI3" s="99" t="s">
        <v>16</v>
      </c>
      <c r="BJ3" s="99" t="s">
        <v>12</v>
      </c>
      <c r="BK3" s="99" t="s">
        <v>13</v>
      </c>
      <c r="BL3" s="99"/>
      <c r="BM3" s="99"/>
      <c r="BN3" s="99" t="s">
        <v>14</v>
      </c>
      <c r="BO3" s="99"/>
      <c r="BP3" s="99"/>
      <c r="BQ3" s="48"/>
      <c r="BR3" s="48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128" t="s">
        <v>13</v>
      </c>
      <c r="CL3" s="128"/>
      <c r="CM3" s="128"/>
      <c r="CN3" s="128" t="s">
        <v>14</v>
      </c>
      <c r="CO3" s="128"/>
      <c r="CP3" s="12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/>
      <c r="EU3" s="48"/>
      <c r="EV3" s="48"/>
      <c r="EW3" s="48"/>
    </row>
    <row r="4" spans="1:153" ht="16.5" customHeight="1" thickBot="1" x14ac:dyDescent="0.3">
      <c r="A4" s="119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06"/>
      <c r="O4" s="116"/>
      <c r="P4" s="117"/>
      <c r="Q4" s="117"/>
      <c r="R4" s="111"/>
      <c r="S4" s="111"/>
      <c r="T4" s="112"/>
      <c r="U4" s="24"/>
      <c r="V4" s="103"/>
      <c r="W4" s="103"/>
      <c r="X4" s="103"/>
      <c r="Y4" s="103"/>
      <c r="Z4" s="108"/>
      <c r="AA4" s="105"/>
      <c r="AB4" s="110"/>
      <c r="AC4" s="122"/>
      <c r="AD4" s="105"/>
      <c r="AE4" s="103"/>
      <c r="AF4" s="103"/>
      <c r="AG4" s="103"/>
      <c r="AH4" s="103"/>
      <c r="AI4" s="103"/>
      <c r="AJ4" s="103"/>
      <c r="AK4" s="110"/>
      <c r="AL4" s="40" t="s">
        <v>10</v>
      </c>
      <c r="AM4" s="41" t="s">
        <v>11</v>
      </c>
      <c r="AN4" s="42" t="s">
        <v>3</v>
      </c>
      <c r="AO4" s="43" t="s">
        <v>10</v>
      </c>
      <c r="AP4" s="41" t="s">
        <v>11</v>
      </c>
      <c r="AQ4" s="41" t="s">
        <v>3</v>
      </c>
      <c r="AR4" s="48"/>
      <c r="AS4" s="48" t="s">
        <v>7</v>
      </c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4" t="s">
        <v>10</v>
      </c>
      <c r="BL4" s="4" t="s">
        <v>11</v>
      </c>
      <c r="BM4" s="4" t="s">
        <v>3</v>
      </c>
      <c r="BN4" s="4" t="s">
        <v>10</v>
      </c>
      <c r="BO4" s="4" t="s">
        <v>11</v>
      </c>
      <c r="BP4" s="46" t="s">
        <v>3</v>
      </c>
      <c r="BQ4" s="44" t="s">
        <v>17</v>
      </c>
      <c r="BR4" s="44" t="s">
        <v>17</v>
      </c>
      <c r="BS4" s="44" t="s">
        <v>3</v>
      </c>
      <c r="BT4" s="44" t="s">
        <v>3</v>
      </c>
      <c r="BU4" s="44" t="s">
        <v>8</v>
      </c>
      <c r="BV4" s="44" t="s">
        <v>8</v>
      </c>
      <c r="BW4" s="44" t="s">
        <v>18</v>
      </c>
      <c r="BX4" s="44" t="s">
        <v>18</v>
      </c>
      <c r="BY4" s="44" t="s">
        <v>9</v>
      </c>
      <c r="BZ4" s="44" t="s">
        <v>9</v>
      </c>
      <c r="CA4" s="44" t="s">
        <v>10</v>
      </c>
      <c r="CB4" s="44" t="s">
        <v>10</v>
      </c>
      <c r="CC4" s="44" t="s">
        <v>11</v>
      </c>
      <c r="CD4" s="44" t="s">
        <v>11</v>
      </c>
      <c r="CE4" s="44" t="s">
        <v>3</v>
      </c>
      <c r="CF4" s="44" t="s">
        <v>3</v>
      </c>
      <c r="CG4" s="44" t="s">
        <v>15</v>
      </c>
      <c r="CH4" s="44" t="s">
        <v>15</v>
      </c>
      <c r="CI4" s="44" t="s">
        <v>16</v>
      </c>
      <c r="CJ4" s="44" t="s">
        <v>16</v>
      </c>
      <c r="CK4" s="44" t="s">
        <v>10</v>
      </c>
      <c r="CL4" s="44" t="s">
        <v>11</v>
      </c>
      <c r="CM4" s="44" t="s">
        <v>3</v>
      </c>
      <c r="CN4" s="44" t="s">
        <v>10</v>
      </c>
      <c r="CO4" s="44" t="s">
        <v>11</v>
      </c>
      <c r="CP4" s="45" t="s">
        <v>3</v>
      </c>
      <c r="CQ4" s="44" t="s">
        <v>4</v>
      </c>
      <c r="CR4" s="44" t="s">
        <v>17</v>
      </c>
      <c r="CS4" s="44" t="s">
        <v>7</v>
      </c>
      <c r="CT4" s="44" t="s">
        <v>4</v>
      </c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</row>
    <row r="5" spans="1:153" ht="16.5" customHeight="1" thickTop="1" x14ac:dyDescent="0.25">
      <c r="A5" s="72"/>
      <c r="B5" s="118"/>
      <c r="C5" s="118"/>
      <c r="D5" s="118"/>
      <c r="E5" s="118"/>
      <c r="F5" s="118"/>
      <c r="G5" s="20"/>
      <c r="H5" s="20"/>
      <c r="I5" s="118"/>
      <c r="J5" s="118"/>
      <c r="K5" s="118"/>
      <c r="L5" s="118"/>
      <c r="M5" s="118"/>
      <c r="N5" s="71"/>
      <c r="O5" s="113"/>
      <c r="P5" s="114"/>
      <c r="Q5" s="114"/>
      <c r="R5" s="115"/>
      <c r="S5" s="126"/>
      <c r="T5" s="127"/>
      <c r="U5" s="24"/>
      <c r="V5" s="151" t="str">
        <f t="shared" ref="V5:V18" si="0">VLOOKUP(AR5,$AS$5:$AX$18,2,0)</f>
        <v>Equipe 01</v>
      </c>
      <c r="W5" s="151"/>
      <c r="X5" s="151"/>
      <c r="Y5" s="151"/>
      <c r="Z5" s="152"/>
      <c r="AA5" s="76">
        <f t="shared" ref="AA5:AA18" si="1">VLOOKUP(V5,$AT$5:$BP$18,7,0)</f>
        <v>0</v>
      </c>
      <c r="AB5" s="77" t="str">
        <f t="shared" ref="AB5:AB18" si="2">VLOOKUP(V5,$AT$5:$BP$18,8,0)</f>
        <v>u</v>
      </c>
      <c r="AC5" s="78">
        <v>1</v>
      </c>
      <c r="AD5" s="79">
        <f t="shared" ref="AD5:AD18" si="3">VLOOKUP(V5,$AT$5:$BP$18,10,0)</f>
        <v>0</v>
      </c>
      <c r="AE5" s="80">
        <f t="shared" ref="AE5:AE18" si="4">VLOOKUP(V5,$AT$5:$BP$18,11,0)</f>
        <v>0</v>
      </c>
      <c r="AF5" s="80">
        <f t="shared" ref="AF5:AF18" si="5">VLOOKUP(V5,$AT$5:$BP$18,12,0)</f>
        <v>0</v>
      </c>
      <c r="AG5" s="80">
        <f t="shared" ref="AG5:AG18" si="6">VLOOKUP(V5,$AT$5:$BP$18,13,0)</f>
        <v>0</v>
      </c>
      <c r="AH5" s="80">
        <f t="shared" ref="AH5:AH18" si="7">VLOOKUP(V5,$AT$5:$BP$18,14,0)</f>
        <v>0</v>
      </c>
      <c r="AI5" s="80">
        <f t="shared" ref="AI5:AI18" si="8">VLOOKUP(V5,$AT$5:$BP$18,15,0)</f>
        <v>0</v>
      </c>
      <c r="AJ5" s="80">
        <f t="shared" ref="AJ5:AJ18" si="9">VLOOKUP(V5,$AT$5:$BP$18,16,0)</f>
        <v>0</v>
      </c>
      <c r="AK5" s="81">
        <f t="shared" ref="AK5:AK18" si="10">VLOOKUP(V5,$AT$5:$BP$18,17,0)</f>
        <v>0</v>
      </c>
      <c r="AL5" s="82">
        <f t="shared" ref="AL5:AL18" si="11">VLOOKUP(V5,$AT$5:$BP$18,18,0)</f>
        <v>0</v>
      </c>
      <c r="AM5" s="80">
        <f t="shared" ref="AM5:AM18" si="12">VLOOKUP(V5,$AT$5:$BP$18,19,0)</f>
        <v>0</v>
      </c>
      <c r="AN5" s="83">
        <f>VLOOKUP(V5,$AT$5:$BP$18,20,0)</f>
        <v>0</v>
      </c>
      <c r="AO5" s="76">
        <f t="shared" ref="AO5:AO18" si="13">VLOOKUP(V5,$AT$5:$BP$18,21,0)</f>
        <v>0</v>
      </c>
      <c r="AP5" s="80">
        <f>VLOOKUP(V5,$AT$5:$BP$18,22,0)</f>
        <v>0</v>
      </c>
      <c r="AQ5" s="80">
        <f t="shared" ref="AQ5:AQ18" si="14">VLOOKUP(V5,$AT$5:$BP$18,23,0)</f>
        <v>0</v>
      </c>
      <c r="AR5" s="48">
        <v>1</v>
      </c>
      <c r="AS5" s="48">
        <f>BB5</f>
        <v>1</v>
      </c>
      <c r="AT5" s="155" t="str">
        <f>'J01'!AT5:AX5</f>
        <v>Equipe 01</v>
      </c>
      <c r="AU5" s="156"/>
      <c r="AV5" s="156"/>
      <c r="AW5" s="156"/>
      <c r="AX5" s="157"/>
      <c r="AY5" s="4">
        <f t="shared" ref="AY5:AY18" si="15">RANK(BQ5,$BQ$5:$BQ$18)</f>
        <v>1</v>
      </c>
      <c r="AZ5" s="4">
        <f>'J25'!AY5-AY5</f>
        <v>0</v>
      </c>
      <c r="BA5" s="5" t="str">
        <f>IF(AY5&gt;'J25'!AY5,'J25'!$BA$20,IF(AY5='J25'!AY5,'J25'!$AZ$20,IF(AY5&lt;'J25'!AY5,'J25'!$AY$20)))</f>
        <v>u</v>
      </c>
      <c r="BB5" s="4">
        <f>RANK(BR5,$BR$5:$BR$18)</f>
        <v>1</v>
      </c>
      <c r="BC5" s="4">
        <f>SUMPRODUCT(($B$5:$F$14=AT5)*($BW$5:$BW$14))+SUMPRODUCT(($I$5:$M$14=AT5)*($BX$5:$BX$14))+'J25'!BC5</f>
        <v>0</v>
      </c>
      <c r="BD5" s="4">
        <f>SUMPRODUCT(($B$5:$F$14=AT5)*($BY$5:$BY$14))+SUMPRODUCT(($I$5:$M$14=AT5)*($BZ$5:$BZ$14))+'J25'!BD5</f>
        <v>0</v>
      </c>
      <c r="BE5" s="4">
        <f>SUMPRODUCT(($B$5:$F$14=AT5)*($CA$5:$CA$14))+SUMPRODUCT(($I$5:$M$14=AT5)*($CB$5:$CB$14))+'J25'!BE5</f>
        <v>0</v>
      </c>
      <c r="BF5" s="4">
        <f>SUMPRODUCT(($B$5:$F$14=AT5)*($CC$5:$CC$14))+SUMPRODUCT(($I$5:$M$14=AT5)*($CD$5:$CD$14))+'J25'!BF5</f>
        <v>0</v>
      </c>
      <c r="BG5" s="4">
        <f>SUMPRODUCT(($B$5:$F$14=AT5)*($CE$5:$CE$14))+SUMPRODUCT(($I$5:$M$14=AT5)*($CF$5:$CF$14))+'J25'!BG5</f>
        <v>0</v>
      </c>
      <c r="BH5" s="4">
        <f>SUMPRODUCT(($B$5:$F$14=AT5)*($CG$5:$CG$14))+SUMPRODUCT(($I$5:$M$14=AT5)*($CH$5:$CH$14))+'J25'!BH5</f>
        <v>0</v>
      </c>
      <c r="BI5" s="4">
        <f>SUMPRODUCT(($B$5:$F$14=AT5)*($CI$5:$CI$14))+SUMPRODUCT(($I$5:$M$14=AT5)*($CJ$5:$CJ$14))+'J25'!BI5</f>
        <v>0</v>
      </c>
      <c r="BJ5" s="4">
        <f>BH5-BI5</f>
        <v>0</v>
      </c>
      <c r="BK5" s="4">
        <f>SUMPRODUCT(($B$5:$F$14=AT5)*($CK$5:$CK$14))+'J25'!BK5</f>
        <v>0</v>
      </c>
      <c r="BL5" s="4">
        <f>SUMPRODUCT(($B$5:$F$14=AT5)*($CL$5:$CL$14))+'J25'!BL5</f>
        <v>0</v>
      </c>
      <c r="BM5" s="4">
        <f>SUMPRODUCT(($B$5:$F$14=AT5)*($CM$5:$CM$14))+'J25'!BM5</f>
        <v>0</v>
      </c>
      <c r="BN5" s="4">
        <f>SUMPRODUCT(($I$5:$M$14=AT5)*($CN$5:$CN$14))+'J25'!BN5</f>
        <v>0</v>
      </c>
      <c r="BO5" s="4">
        <f>SUMPRODUCT(($I$5:$M$14=AT5)*($CO$5:$CO$14))+'J25'!BO5</f>
        <v>0</v>
      </c>
      <c r="BP5" s="46">
        <f>SUMPRODUCT(($I$5:$M$14=AT5)*($CP$5:$CP$14))+'J25'!BP5</f>
        <v>0</v>
      </c>
      <c r="BQ5" s="44">
        <f>SUM(BC5*1000+(BJ5)/100+(BH5)/1000)</f>
        <v>0</v>
      </c>
      <c r="BR5" s="64">
        <f>BQ5+0.0000014</f>
        <v>1.3999999999999999E-6</v>
      </c>
      <c r="BS5" s="44">
        <f>A5</f>
        <v>0</v>
      </c>
      <c r="BT5" s="44">
        <f>N5</f>
        <v>0</v>
      </c>
      <c r="BU5" s="44">
        <f>IF(G5="",0,IF(G5&gt;H5,3,IF(G5=H5,1,IF(G5&lt;H5,0))))</f>
        <v>0</v>
      </c>
      <c r="BV5" s="44">
        <f>IF(H5="",0,IF(H5&gt;G5,3,IF(H5=G5,1,IF(H5&lt;G5,0))))</f>
        <v>0</v>
      </c>
      <c r="BW5" s="44">
        <f>BU5-BS5</f>
        <v>0</v>
      </c>
      <c r="BX5" s="44">
        <f>BV5-BT5</f>
        <v>0</v>
      </c>
      <c r="BY5" s="44">
        <f>IF(G5="",0,1)</f>
        <v>0</v>
      </c>
      <c r="BZ5" s="44">
        <f>IF(H5="",0,1)</f>
        <v>0</v>
      </c>
      <c r="CA5" s="44" t="b">
        <f>IF(G5&lt;&gt;"",IF(G5&gt;H5,1))</f>
        <v>0</v>
      </c>
      <c r="CB5" s="44" t="b">
        <f>IF(H5&lt;&gt;"",IF(H5&gt;G5,1))</f>
        <v>0</v>
      </c>
      <c r="CC5" s="44" t="b">
        <f>IF(G5&lt;&gt;"",IF(G5=H5,1))</f>
        <v>0</v>
      </c>
      <c r="CD5" s="44" t="b">
        <f>IF(H5&lt;&gt;"",IF(H5=G5,1))</f>
        <v>0</v>
      </c>
      <c r="CE5" s="44" t="b">
        <f>IF(G5&lt;&gt;"",IF(G5&lt;H5,1))</f>
        <v>0</v>
      </c>
      <c r="CF5" s="44" t="b">
        <f>IF(H5&lt;&gt;"",IF(H5&lt;G5,1))</f>
        <v>0</v>
      </c>
      <c r="CG5" s="44">
        <f>G5</f>
        <v>0</v>
      </c>
      <c r="CH5" s="44">
        <f>H5</f>
        <v>0</v>
      </c>
      <c r="CI5" s="44">
        <f>H5</f>
        <v>0</v>
      </c>
      <c r="CJ5" s="44">
        <f>G5</f>
        <v>0</v>
      </c>
      <c r="CK5" s="44" t="b">
        <f>IF(G5&lt;&gt;"",IF(G5&gt;H5,1))</f>
        <v>0</v>
      </c>
      <c r="CL5" s="44" t="b">
        <f>IF(G5&lt;&gt;"",IF(G5=H5,1))</f>
        <v>0</v>
      </c>
      <c r="CM5" s="44" t="b">
        <f>IF(G5&lt;&gt;"",IF(G5&lt;H5,1))</f>
        <v>0</v>
      </c>
      <c r="CN5" s="44" t="b">
        <f>IF(H5&lt;&gt;"",IF(H5&gt;G5,1))</f>
        <v>0</v>
      </c>
      <c r="CO5" s="44" t="b">
        <f>IF(H5&lt;&gt;"",IF(H5=G5,1))</f>
        <v>0</v>
      </c>
      <c r="CP5" s="45" t="b">
        <f>IF(H5&lt;&gt;"",IF(H5&lt;G5,1))</f>
        <v>0</v>
      </c>
      <c r="CQ5" s="44" t="str">
        <f t="shared" ref="CQ5:CQ18" si="16">VLOOKUP(AR5,$AS$5:$AX$18,2,0)</f>
        <v>Equipe 01</v>
      </c>
      <c r="CR5" s="44">
        <f t="shared" ref="CR5:CR18" si="17">VLOOKUP(CQ5,$AT$5:$BQ$18,24,0)</f>
        <v>0</v>
      </c>
      <c r="CS5" s="44">
        <f t="shared" ref="CS5:CS18" si="18">RANK(CR5,$CR$5:$CR$18)</f>
        <v>1</v>
      </c>
      <c r="CT5" s="44" t="str">
        <f>AT5</f>
        <v>Equipe 01</v>
      </c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</row>
    <row r="6" spans="1:153" ht="16.5" customHeight="1" x14ac:dyDescent="0.25">
      <c r="A6" s="72"/>
      <c r="B6" s="118"/>
      <c r="C6" s="118"/>
      <c r="D6" s="118"/>
      <c r="E6" s="118"/>
      <c r="F6" s="118"/>
      <c r="G6" s="20"/>
      <c r="H6" s="20"/>
      <c r="I6" s="118"/>
      <c r="J6" s="118"/>
      <c r="K6" s="118"/>
      <c r="L6" s="118"/>
      <c r="M6" s="118"/>
      <c r="N6" s="71"/>
      <c r="O6" s="113"/>
      <c r="P6" s="114"/>
      <c r="Q6" s="114"/>
      <c r="R6" s="115"/>
      <c r="S6" s="126"/>
      <c r="T6" s="127"/>
      <c r="U6" s="24"/>
      <c r="V6" s="93" t="str">
        <f t="shared" si="0"/>
        <v>Equipe 02</v>
      </c>
      <c r="W6" s="93"/>
      <c r="X6" s="93"/>
      <c r="Y6" s="93"/>
      <c r="Z6" s="94"/>
      <c r="AA6" s="84">
        <f t="shared" si="1"/>
        <v>0</v>
      </c>
      <c r="AB6" s="85" t="str">
        <f t="shared" si="2"/>
        <v>u</v>
      </c>
      <c r="AC6" s="86">
        <f>IF(CR6=CR5,CS5,CS6)</f>
        <v>1</v>
      </c>
      <c r="AD6" s="87">
        <f t="shared" si="3"/>
        <v>0</v>
      </c>
      <c r="AE6" s="88">
        <f t="shared" si="4"/>
        <v>0</v>
      </c>
      <c r="AF6" s="88">
        <f t="shared" si="5"/>
        <v>0</v>
      </c>
      <c r="AG6" s="88">
        <f t="shared" si="6"/>
        <v>0</v>
      </c>
      <c r="AH6" s="88">
        <f t="shared" si="7"/>
        <v>0</v>
      </c>
      <c r="AI6" s="88">
        <f t="shared" si="8"/>
        <v>0</v>
      </c>
      <c r="AJ6" s="88">
        <f t="shared" si="9"/>
        <v>0</v>
      </c>
      <c r="AK6" s="89">
        <f t="shared" si="10"/>
        <v>0</v>
      </c>
      <c r="AL6" s="90">
        <f t="shared" si="11"/>
        <v>0</v>
      </c>
      <c r="AM6" s="88">
        <f t="shared" si="12"/>
        <v>0</v>
      </c>
      <c r="AN6" s="91">
        <f t="shared" ref="AN6:AN18" si="19">VLOOKUP(V6,$AT$5:$BP$18,20,0)</f>
        <v>0</v>
      </c>
      <c r="AO6" s="84">
        <f t="shared" si="13"/>
        <v>0</v>
      </c>
      <c r="AP6" s="88">
        <f t="shared" ref="AP6:AP18" si="20">VLOOKUP(V6,$AT$5:$BP$18,22,0)</f>
        <v>0</v>
      </c>
      <c r="AQ6" s="88">
        <f t="shared" si="14"/>
        <v>0</v>
      </c>
      <c r="AR6" s="48">
        <v>2</v>
      </c>
      <c r="AS6" s="48">
        <f t="shared" ref="AS6:AS18" si="21">BB6</f>
        <v>2</v>
      </c>
      <c r="AT6" s="155" t="str">
        <f>'J01'!AT6:AX6</f>
        <v>Equipe 02</v>
      </c>
      <c r="AU6" s="156"/>
      <c r="AV6" s="156"/>
      <c r="AW6" s="156"/>
      <c r="AX6" s="157"/>
      <c r="AY6" s="4">
        <f t="shared" si="15"/>
        <v>1</v>
      </c>
      <c r="AZ6" s="19">
        <f>'J25'!AY6-AY6</f>
        <v>0</v>
      </c>
      <c r="BA6" s="5" t="str">
        <f>IF(AY6&gt;'J25'!AY6,'J25'!$BA$20,IF(AY6='J25'!AY6,'J25'!$AZ$20,IF(AY6&lt;'J25'!AY6,'J25'!$AY$20)))</f>
        <v>u</v>
      </c>
      <c r="BB6" s="22">
        <f t="shared" ref="BB6:BB18" si="22">RANK(BR6,$BR$5:$BR$18)</f>
        <v>2</v>
      </c>
      <c r="BC6" s="19">
        <f>SUMPRODUCT(($B$5:$F$14=AT6)*($BW$5:$BW$14))+SUMPRODUCT(($I$5:$M$14=AT6)*($BX$5:$BX$14))+'J25'!BC6</f>
        <v>0</v>
      </c>
      <c r="BD6" s="19">
        <f>SUMPRODUCT(($B$5:$F$14=AT6)*($BY$5:$BY$14))+SUMPRODUCT(($I$5:$M$14=AT6)*($BZ$5:$BZ$14))+'J25'!BD6</f>
        <v>0</v>
      </c>
      <c r="BE6" s="19">
        <f>SUMPRODUCT(($B$5:$F$14=AT6)*($CA$5:$CA$14))+SUMPRODUCT(($I$5:$M$14=AT6)*($CB$5:$CB$14))+'J25'!BE6</f>
        <v>0</v>
      </c>
      <c r="BF6" s="19">
        <f>SUMPRODUCT(($B$5:$F$14=AT6)*($CC$5:$CC$14))+SUMPRODUCT(($I$5:$M$14=AT6)*($CD$5:$CD$14))+'J25'!BF6</f>
        <v>0</v>
      </c>
      <c r="BG6" s="19">
        <f>SUMPRODUCT(($B$5:$F$14=AT6)*($CE$5:$CE$14))+SUMPRODUCT(($I$5:$M$14=AT6)*($CF$5:$CF$14))+'J25'!BG6</f>
        <v>0</v>
      </c>
      <c r="BH6" s="19">
        <f>SUMPRODUCT(($B$5:$F$14=AT6)*($CG$5:$CG$14))+SUMPRODUCT(($I$5:$M$14=AT6)*($CH$5:$CH$14))+'J25'!BH6</f>
        <v>0</v>
      </c>
      <c r="BI6" s="19">
        <f>SUMPRODUCT(($B$5:$F$14=AT6)*($CI$5:$CI$14))+SUMPRODUCT(($I$5:$M$14=AT6)*($CJ$5:$CJ$14))+'J25'!BI6</f>
        <v>0</v>
      </c>
      <c r="BJ6" s="6">
        <f t="shared" ref="BJ6:BJ18" si="23">BH6-BI6</f>
        <v>0</v>
      </c>
      <c r="BK6" s="19">
        <f>SUMPRODUCT(($B$5:$F$14=AT6)*($CK$5:$CK$14))+'J25'!BK6</f>
        <v>0</v>
      </c>
      <c r="BL6" s="19">
        <f>SUMPRODUCT(($B$5:$F$14=AT6)*($CL$5:$CL$14))+'J25'!BL6</f>
        <v>0</v>
      </c>
      <c r="BM6" s="19">
        <f>SUMPRODUCT(($B$5:$F$14=AT6)*($CM$5:$CM$14))+'J25'!BM6</f>
        <v>0</v>
      </c>
      <c r="BN6" s="19">
        <f>SUMPRODUCT(($I$5:$M$14=AT6)*($CN$5:$CN$14))+'J25'!BN6</f>
        <v>0</v>
      </c>
      <c r="BO6" s="19">
        <f>SUMPRODUCT(($I$5:$M$14=AT6)*($CO$5:$CO$14))+'J25'!BO6</f>
        <v>0</v>
      </c>
      <c r="BP6" s="46">
        <f>SUMPRODUCT(($I$5:$M$14=AT6)*($CP$5:$CP$14))+'J25'!BP6</f>
        <v>0</v>
      </c>
      <c r="BQ6" s="44">
        <f t="shared" ref="BQ6:BQ18" si="24">SUM(BC6*1000+(BJ6)/100+(BH6)/1000)</f>
        <v>0</v>
      </c>
      <c r="BR6" s="64">
        <f>BQ6+0.0000013</f>
        <v>1.3E-6</v>
      </c>
      <c r="BS6" s="44">
        <f t="shared" ref="BS6:BS14" si="25">A6</f>
        <v>0</v>
      </c>
      <c r="BT6" s="44">
        <f t="shared" ref="BT6:BT14" si="26">N6</f>
        <v>0</v>
      </c>
      <c r="BU6" s="44">
        <f t="shared" ref="BU6:BU14" si="27">IF(G6="",0,IF(G6&gt;H6,3,IF(G6=H6,1,IF(G6&lt;H6,0))))</f>
        <v>0</v>
      </c>
      <c r="BV6" s="44">
        <f t="shared" ref="BV6:BV14" si="28">IF(H6="",0,IF(H6&gt;G6,3,IF(H6=G6,1,IF(H6&lt;G6,0))))</f>
        <v>0</v>
      </c>
      <c r="BW6" s="44">
        <f t="shared" ref="BW6:BW14" si="29">BU6-BS6</f>
        <v>0</v>
      </c>
      <c r="BX6" s="44">
        <f t="shared" ref="BX6:BX14" si="30">BV6-BT6</f>
        <v>0</v>
      </c>
      <c r="BY6" s="44">
        <f t="shared" ref="BY6:BY14" si="31">IF(G6="",0,1)</f>
        <v>0</v>
      </c>
      <c r="BZ6" s="44">
        <f t="shared" ref="BZ6:BZ14" si="32">IF(H6="",0,1)</f>
        <v>0</v>
      </c>
      <c r="CA6" s="44" t="b">
        <f t="shared" ref="CA6:CA14" si="33">IF(G6&lt;&gt;"",IF(G6&gt;H6,1))</f>
        <v>0</v>
      </c>
      <c r="CB6" s="44" t="b">
        <f t="shared" ref="CB6:CB14" si="34">IF(H6&lt;&gt;"",IF(H6&gt;G6,1))</f>
        <v>0</v>
      </c>
      <c r="CC6" s="44" t="b">
        <f t="shared" ref="CC6:CC14" si="35">IF(G6&lt;&gt;"",IF(G6=H6,1))</f>
        <v>0</v>
      </c>
      <c r="CD6" s="44" t="b">
        <f t="shared" ref="CD6:CD14" si="36">IF(H6&lt;&gt;"",IF(H6=G6,1))</f>
        <v>0</v>
      </c>
      <c r="CE6" s="44" t="b">
        <f t="shared" ref="CE6:CE14" si="37">IF(G6&lt;&gt;"",IF(G6&lt;H6,1))</f>
        <v>0</v>
      </c>
      <c r="CF6" s="44" t="b">
        <f t="shared" ref="CF6:CF14" si="38">IF(H6&lt;&gt;"",IF(H6&lt;G6,1))</f>
        <v>0</v>
      </c>
      <c r="CG6" s="44">
        <f t="shared" ref="CG6:CG14" si="39">G6</f>
        <v>0</v>
      </c>
      <c r="CH6" s="44">
        <f t="shared" ref="CH6:CH14" si="40">H6</f>
        <v>0</v>
      </c>
      <c r="CI6" s="44">
        <f t="shared" ref="CI6:CI14" si="41">H6</f>
        <v>0</v>
      </c>
      <c r="CJ6" s="44">
        <f t="shared" ref="CJ6:CJ14" si="42">G6</f>
        <v>0</v>
      </c>
      <c r="CK6" s="44" t="b">
        <f t="shared" ref="CK6:CK14" si="43">IF(G6&lt;&gt;"",IF(G6&gt;H6,1))</f>
        <v>0</v>
      </c>
      <c r="CL6" s="44" t="b">
        <f t="shared" ref="CL6:CL14" si="44">IF(G6&lt;&gt;"",IF(G6=H6,1))</f>
        <v>0</v>
      </c>
      <c r="CM6" s="44" t="b">
        <f t="shared" ref="CM6:CM14" si="45">IF(G6&lt;&gt;"",IF(G6&lt;H6,1))</f>
        <v>0</v>
      </c>
      <c r="CN6" s="44" t="b">
        <f t="shared" ref="CN6:CN14" si="46">IF(H6&lt;&gt;"",IF(H6&gt;G6,1))</f>
        <v>0</v>
      </c>
      <c r="CO6" s="44" t="b">
        <f t="shared" ref="CO6:CO14" si="47">IF(H6&lt;&gt;"",IF(H6=G6,1))</f>
        <v>0</v>
      </c>
      <c r="CP6" s="45" t="b">
        <f t="shared" ref="CP6:CP14" si="48">IF(H6&lt;&gt;"",IF(H6&lt;G6,1))</f>
        <v>0</v>
      </c>
      <c r="CQ6" s="44" t="str">
        <f t="shared" si="16"/>
        <v>Equipe 02</v>
      </c>
      <c r="CR6" s="44">
        <f t="shared" si="17"/>
        <v>0</v>
      </c>
      <c r="CS6" s="44">
        <f t="shared" si="18"/>
        <v>1</v>
      </c>
      <c r="CT6" s="44" t="str">
        <f t="shared" ref="CT6:CT18" si="49">AT6</f>
        <v>Equipe 02</v>
      </c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</row>
    <row r="7" spans="1:153" ht="16.5" customHeight="1" x14ac:dyDescent="0.25">
      <c r="A7" s="72"/>
      <c r="B7" s="118"/>
      <c r="C7" s="118"/>
      <c r="D7" s="118"/>
      <c r="E7" s="118"/>
      <c r="F7" s="118"/>
      <c r="G7" s="20"/>
      <c r="H7" s="20"/>
      <c r="I7" s="118"/>
      <c r="J7" s="118"/>
      <c r="K7" s="118"/>
      <c r="L7" s="118"/>
      <c r="M7" s="118"/>
      <c r="N7" s="71"/>
      <c r="O7" s="113"/>
      <c r="P7" s="114"/>
      <c r="Q7" s="114"/>
      <c r="R7" s="115"/>
      <c r="S7" s="126"/>
      <c r="T7" s="127"/>
      <c r="U7" s="24"/>
      <c r="V7" s="93" t="str">
        <f t="shared" si="0"/>
        <v>Equipe 03</v>
      </c>
      <c r="W7" s="93"/>
      <c r="X7" s="93"/>
      <c r="Y7" s="93"/>
      <c r="Z7" s="94"/>
      <c r="AA7" s="84">
        <f t="shared" si="1"/>
        <v>0</v>
      </c>
      <c r="AB7" s="85" t="str">
        <f t="shared" si="2"/>
        <v>u</v>
      </c>
      <c r="AC7" s="86">
        <f t="shared" ref="AC7:AC18" si="50">IF(CR7=CR6,CS6,CS7)</f>
        <v>1</v>
      </c>
      <c r="AD7" s="87">
        <f t="shared" si="3"/>
        <v>0</v>
      </c>
      <c r="AE7" s="88">
        <f t="shared" si="4"/>
        <v>0</v>
      </c>
      <c r="AF7" s="88">
        <f t="shared" si="5"/>
        <v>0</v>
      </c>
      <c r="AG7" s="88">
        <f t="shared" si="6"/>
        <v>0</v>
      </c>
      <c r="AH7" s="88">
        <f t="shared" si="7"/>
        <v>0</v>
      </c>
      <c r="AI7" s="88">
        <f t="shared" si="8"/>
        <v>0</v>
      </c>
      <c r="AJ7" s="88">
        <f t="shared" si="9"/>
        <v>0</v>
      </c>
      <c r="AK7" s="89">
        <f t="shared" si="10"/>
        <v>0</v>
      </c>
      <c r="AL7" s="90">
        <f t="shared" si="11"/>
        <v>0</v>
      </c>
      <c r="AM7" s="88">
        <f t="shared" si="12"/>
        <v>0</v>
      </c>
      <c r="AN7" s="91">
        <f t="shared" si="19"/>
        <v>0</v>
      </c>
      <c r="AO7" s="84">
        <f t="shared" si="13"/>
        <v>0</v>
      </c>
      <c r="AP7" s="88">
        <f t="shared" si="20"/>
        <v>0</v>
      </c>
      <c r="AQ7" s="88">
        <f t="shared" si="14"/>
        <v>0</v>
      </c>
      <c r="AR7" s="48">
        <v>3</v>
      </c>
      <c r="AS7" s="48">
        <f t="shared" si="21"/>
        <v>3</v>
      </c>
      <c r="AT7" s="155" t="str">
        <f>'J01'!AT7:AX7</f>
        <v>Equipe 03</v>
      </c>
      <c r="AU7" s="156"/>
      <c r="AV7" s="156"/>
      <c r="AW7" s="156"/>
      <c r="AX7" s="157"/>
      <c r="AY7" s="4">
        <f t="shared" si="15"/>
        <v>1</v>
      </c>
      <c r="AZ7" s="19">
        <f>'J25'!AY7-AY7</f>
        <v>0</v>
      </c>
      <c r="BA7" s="5" t="str">
        <f>IF(AY7&gt;'J25'!AY7,'J25'!$BA$20,IF(AY7='J25'!AY7,'J25'!$AZ$20,IF(AY7&lt;'J25'!AY7,'J25'!$AY$20)))</f>
        <v>u</v>
      </c>
      <c r="BB7" s="22">
        <f t="shared" si="22"/>
        <v>3</v>
      </c>
      <c r="BC7" s="19">
        <f>SUMPRODUCT(($B$5:$F$14=AT7)*($BW$5:$BW$14))+SUMPRODUCT(($I$5:$M$14=AT7)*($BX$5:$BX$14))+'J25'!BC7</f>
        <v>0</v>
      </c>
      <c r="BD7" s="19">
        <f>SUMPRODUCT(($B$5:$F$14=AT7)*($BY$5:$BY$14))+SUMPRODUCT(($I$5:$M$14=AT7)*($BZ$5:$BZ$14))+'J25'!BD7</f>
        <v>0</v>
      </c>
      <c r="BE7" s="19">
        <f>SUMPRODUCT(($B$5:$F$14=AT7)*($CA$5:$CA$14))+SUMPRODUCT(($I$5:$M$14=AT7)*($CB$5:$CB$14))+'J25'!BE7</f>
        <v>0</v>
      </c>
      <c r="BF7" s="19">
        <f>SUMPRODUCT(($B$5:$F$14=AT7)*($CC$5:$CC$14))+SUMPRODUCT(($I$5:$M$14=AT7)*($CD$5:$CD$14))+'J25'!BF7</f>
        <v>0</v>
      </c>
      <c r="BG7" s="19">
        <f>SUMPRODUCT(($B$5:$F$14=AT7)*($CE$5:$CE$14))+SUMPRODUCT(($I$5:$M$14=AT7)*($CF$5:$CF$14))+'J25'!BG7</f>
        <v>0</v>
      </c>
      <c r="BH7" s="19">
        <f>SUMPRODUCT(($B$5:$F$14=AT7)*($CG$5:$CG$14))+SUMPRODUCT(($I$5:$M$14=AT7)*($CH$5:$CH$14))+'J25'!BH7</f>
        <v>0</v>
      </c>
      <c r="BI7" s="19">
        <f>SUMPRODUCT(($B$5:$F$14=AT7)*($CI$5:$CI$14))+SUMPRODUCT(($I$5:$M$14=AT7)*($CJ$5:$CJ$14))+'J25'!BI7</f>
        <v>0</v>
      </c>
      <c r="BJ7" s="6">
        <f t="shared" si="23"/>
        <v>0</v>
      </c>
      <c r="BK7" s="19">
        <f>SUMPRODUCT(($B$5:$F$14=AT7)*($CK$5:$CK$14))+'J25'!BK7</f>
        <v>0</v>
      </c>
      <c r="BL7" s="19">
        <f>SUMPRODUCT(($B$5:$F$14=AT7)*($CL$5:$CL$14))+'J25'!BL7</f>
        <v>0</v>
      </c>
      <c r="BM7" s="19">
        <f>SUMPRODUCT(($B$5:$F$14=AT7)*($CM$5:$CM$14))+'J25'!BM7</f>
        <v>0</v>
      </c>
      <c r="BN7" s="19">
        <f>SUMPRODUCT(($I$5:$M$14=AT7)*($CN$5:$CN$14))+'J25'!BN7</f>
        <v>0</v>
      </c>
      <c r="BO7" s="19">
        <f>SUMPRODUCT(($I$5:$M$14=AT7)*($CO$5:$CO$14))+'J25'!BO7</f>
        <v>0</v>
      </c>
      <c r="BP7" s="46">
        <f>SUMPRODUCT(($I$5:$M$14=AT7)*($CP$5:$CP$14))+'J25'!BP7</f>
        <v>0</v>
      </c>
      <c r="BQ7" s="44">
        <f t="shared" si="24"/>
        <v>0</v>
      </c>
      <c r="BR7" s="64">
        <f>BQ7+0.0000012</f>
        <v>1.1999999999999999E-6</v>
      </c>
      <c r="BS7" s="44">
        <f t="shared" si="25"/>
        <v>0</v>
      </c>
      <c r="BT7" s="44">
        <f t="shared" si="26"/>
        <v>0</v>
      </c>
      <c r="BU7" s="44">
        <f t="shared" si="27"/>
        <v>0</v>
      </c>
      <c r="BV7" s="44">
        <f t="shared" si="28"/>
        <v>0</v>
      </c>
      <c r="BW7" s="44">
        <f t="shared" si="29"/>
        <v>0</v>
      </c>
      <c r="BX7" s="44">
        <f t="shared" si="30"/>
        <v>0</v>
      </c>
      <c r="BY7" s="44">
        <f t="shared" si="31"/>
        <v>0</v>
      </c>
      <c r="BZ7" s="44">
        <f t="shared" si="32"/>
        <v>0</v>
      </c>
      <c r="CA7" s="44" t="b">
        <f t="shared" si="33"/>
        <v>0</v>
      </c>
      <c r="CB7" s="44" t="b">
        <f t="shared" si="34"/>
        <v>0</v>
      </c>
      <c r="CC7" s="44" t="b">
        <f t="shared" si="35"/>
        <v>0</v>
      </c>
      <c r="CD7" s="44" t="b">
        <f t="shared" si="36"/>
        <v>0</v>
      </c>
      <c r="CE7" s="44" t="b">
        <f t="shared" si="37"/>
        <v>0</v>
      </c>
      <c r="CF7" s="44" t="b">
        <f t="shared" si="38"/>
        <v>0</v>
      </c>
      <c r="CG7" s="44">
        <f t="shared" si="39"/>
        <v>0</v>
      </c>
      <c r="CH7" s="44">
        <f t="shared" si="40"/>
        <v>0</v>
      </c>
      <c r="CI7" s="44">
        <f t="shared" si="41"/>
        <v>0</v>
      </c>
      <c r="CJ7" s="44">
        <f t="shared" si="42"/>
        <v>0</v>
      </c>
      <c r="CK7" s="44" t="b">
        <f t="shared" si="43"/>
        <v>0</v>
      </c>
      <c r="CL7" s="44" t="b">
        <f t="shared" si="44"/>
        <v>0</v>
      </c>
      <c r="CM7" s="44" t="b">
        <f t="shared" si="45"/>
        <v>0</v>
      </c>
      <c r="CN7" s="44" t="b">
        <f t="shared" si="46"/>
        <v>0</v>
      </c>
      <c r="CO7" s="44" t="b">
        <f t="shared" si="47"/>
        <v>0</v>
      </c>
      <c r="CP7" s="45" t="b">
        <f t="shared" si="48"/>
        <v>0</v>
      </c>
      <c r="CQ7" s="44" t="str">
        <f t="shared" si="16"/>
        <v>Equipe 03</v>
      </c>
      <c r="CR7" s="44">
        <f t="shared" si="17"/>
        <v>0</v>
      </c>
      <c r="CS7" s="44">
        <f t="shared" si="18"/>
        <v>1</v>
      </c>
      <c r="CT7" s="44" t="str">
        <f t="shared" si="49"/>
        <v>Equipe 03</v>
      </c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</row>
    <row r="8" spans="1:153" ht="16.5" customHeight="1" x14ac:dyDescent="0.25">
      <c r="A8" s="72"/>
      <c r="B8" s="118"/>
      <c r="C8" s="118"/>
      <c r="D8" s="118"/>
      <c r="E8" s="118"/>
      <c r="F8" s="118"/>
      <c r="G8" s="20"/>
      <c r="H8" s="20"/>
      <c r="I8" s="118"/>
      <c r="J8" s="118"/>
      <c r="K8" s="118"/>
      <c r="L8" s="118"/>
      <c r="M8" s="118"/>
      <c r="N8" s="71"/>
      <c r="O8" s="113"/>
      <c r="P8" s="114"/>
      <c r="Q8" s="114"/>
      <c r="R8" s="115"/>
      <c r="S8" s="126"/>
      <c r="T8" s="127"/>
      <c r="U8" s="24"/>
      <c r="V8" s="93" t="str">
        <f t="shared" si="0"/>
        <v>Equipe 04</v>
      </c>
      <c r="W8" s="93"/>
      <c r="X8" s="93"/>
      <c r="Y8" s="93"/>
      <c r="Z8" s="94"/>
      <c r="AA8" s="84">
        <f t="shared" si="1"/>
        <v>0</v>
      </c>
      <c r="AB8" s="85" t="str">
        <f t="shared" si="2"/>
        <v>u</v>
      </c>
      <c r="AC8" s="86">
        <f t="shared" si="50"/>
        <v>1</v>
      </c>
      <c r="AD8" s="87">
        <f t="shared" si="3"/>
        <v>0</v>
      </c>
      <c r="AE8" s="88">
        <f t="shared" si="4"/>
        <v>0</v>
      </c>
      <c r="AF8" s="88">
        <f t="shared" si="5"/>
        <v>0</v>
      </c>
      <c r="AG8" s="88">
        <f t="shared" si="6"/>
        <v>0</v>
      </c>
      <c r="AH8" s="88">
        <f t="shared" si="7"/>
        <v>0</v>
      </c>
      <c r="AI8" s="88">
        <f t="shared" si="8"/>
        <v>0</v>
      </c>
      <c r="AJ8" s="88">
        <f t="shared" si="9"/>
        <v>0</v>
      </c>
      <c r="AK8" s="89">
        <f t="shared" si="10"/>
        <v>0</v>
      </c>
      <c r="AL8" s="90">
        <f t="shared" si="11"/>
        <v>0</v>
      </c>
      <c r="AM8" s="88">
        <f t="shared" si="12"/>
        <v>0</v>
      </c>
      <c r="AN8" s="91">
        <f t="shared" si="19"/>
        <v>0</v>
      </c>
      <c r="AO8" s="84">
        <f t="shared" si="13"/>
        <v>0</v>
      </c>
      <c r="AP8" s="88">
        <f t="shared" si="20"/>
        <v>0</v>
      </c>
      <c r="AQ8" s="88">
        <f t="shared" si="14"/>
        <v>0</v>
      </c>
      <c r="AR8" s="48">
        <v>4</v>
      </c>
      <c r="AS8" s="48">
        <f t="shared" si="21"/>
        <v>4</v>
      </c>
      <c r="AT8" s="155" t="str">
        <f>'J01'!AT8:AX8</f>
        <v>Equipe 04</v>
      </c>
      <c r="AU8" s="156"/>
      <c r="AV8" s="156"/>
      <c r="AW8" s="156"/>
      <c r="AX8" s="157"/>
      <c r="AY8" s="4">
        <f t="shared" si="15"/>
        <v>1</v>
      </c>
      <c r="AZ8" s="19">
        <f>'J25'!AY8-AY8</f>
        <v>0</v>
      </c>
      <c r="BA8" s="5" t="str">
        <f>IF(AY8&gt;'J25'!AY8,'J25'!$BA$20,IF(AY8='J25'!AY8,'J25'!$AZ$20,IF(AY8&lt;'J25'!AY8,'J25'!$AY$20)))</f>
        <v>u</v>
      </c>
      <c r="BB8" s="22">
        <f t="shared" si="22"/>
        <v>4</v>
      </c>
      <c r="BC8" s="19">
        <f>SUMPRODUCT(($B$5:$F$14=AT8)*($BW$5:$BW$14))+SUMPRODUCT(($I$5:$M$14=AT8)*($BX$5:$BX$14))+'J25'!BC8</f>
        <v>0</v>
      </c>
      <c r="BD8" s="19">
        <f>SUMPRODUCT(($B$5:$F$14=AT8)*($BY$5:$BY$14))+SUMPRODUCT(($I$5:$M$14=AT8)*($BZ$5:$BZ$14))+'J25'!BD8</f>
        <v>0</v>
      </c>
      <c r="BE8" s="19">
        <f>SUMPRODUCT(($B$5:$F$14=AT8)*($CA$5:$CA$14))+SUMPRODUCT(($I$5:$M$14=AT8)*($CB$5:$CB$14))+'J25'!BE8</f>
        <v>0</v>
      </c>
      <c r="BF8" s="19">
        <f>SUMPRODUCT(($B$5:$F$14=AT8)*($CC$5:$CC$14))+SUMPRODUCT(($I$5:$M$14=AT8)*($CD$5:$CD$14))+'J25'!BF8</f>
        <v>0</v>
      </c>
      <c r="BG8" s="19">
        <f>SUMPRODUCT(($B$5:$F$14=AT8)*($CE$5:$CE$14))+SUMPRODUCT(($I$5:$M$14=AT8)*($CF$5:$CF$14))+'J25'!BG8</f>
        <v>0</v>
      </c>
      <c r="BH8" s="19">
        <f>SUMPRODUCT(($B$5:$F$14=AT8)*($CG$5:$CG$14))+SUMPRODUCT(($I$5:$M$14=AT8)*($CH$5:$CH$14))+'J25'!BH8</f>
        <v>0</v>
      </c>
      <c r="BI8" s="19">
        <f>SUMPRODUCT(($B$5:$F$14=AT8)*($CI$5:$CI$14))+SUMPRODUCT(($I$5:$M$14=AT8)*($CJ$5:$CJ$14))+'J25'!BI8</f>
        <v>0</v>
      </c>
      <c r="BJ8" s="6">
        <f t="shared" si="23"/>
        <v>0</v>
      </c>
      <c r="BK8" s="19">
        <f>SUMPRODUCT(($B$5:$F$14=AT8)*($CK$5:$CK$14))+'J25'!BK8</f>
        <v>0</v>
      </c>
      <c r="BL8" s="19">
        <f>SUMPRODUCT(($B$5:$F$14=AT8)*($CL$5:$CL$14))+'J25'!BL8</f>
        <v>0</v>
      </c>
      <c r="BM8" s="19">
        <f>SUMPRODUCT(($B$5:$F$14=AT8)*($CM$5:$CM$14))+'J25'!BM8</f>
        <v>0</v>
      </c>
      <c r="BN8" s="19">
        <f>SUMPRODUCT(($I$5:$M$14=AT8)*($CN$5:$CN$14))+'J25'!BN8</f>
        <v>0</v>
      </c>
      <c r="BO8" s="19">
        <f>SUMPRODUCT(($I$5:$M$14=AT8)*($CO$5:$CO$14))+'J25'!BO8</f>
        <v>0</v>
      </c>
      <c r="BP8" s="46">
        <f>SUMPRODUCT(($I$5:$M$14=AT8)*($CP$5:$CP$14))+'J25'!BP8</f>
        <v>0</v>
      </c>
      <c r="BQ8" s="44">
        <f t="shared" si="24"/>
        <v>0</v>
      </c>
      <c r="BR8" s="64">
        <f>BQ8+0.0000011</f>
        <v>1.1000000000000001E-6</v>
      </c>
      <c r="BS8" s="44">
        <f t="shared" si="25"/>
        <v>0</v>
      </c>
      <c r="BT8" s="44">
        <f t="shared" si="26"/>
        <v>0</v>
      </c>
      <c r="BU8" s="44">
        <f t="shared" si="27"/>
        <v>0</v>
      </c>
      <c r="BV8" s="44">
        <f t="shared" si="28"/>
        <v>0</v>
      </c>
      <c r="BW8" s="44">
        <f t="shared" si="29"/>
        <v>0</v>
      </c>
      <c r="BX8" s="44">
        <f t="shared" si="30"/>
        <v>0</v>
      </c>
      <c r="BY8" s="44">
        <f t="shared" si="31"/>
        <v>0</v>
      </c>
      <c r="BZ8" s="44">
        <f t="shared" si="32"/>
        <v>0</v>
      </c>
      <c r="CA8" s="44" t="b">
        <f t="shared" si="33"/>
        <v>0</v>
      </c>
      <c r="CB8" s="44" t="b">
        <f t="shared" si="34"/>
        <v>0</v>
      </c>
      <c r="CC8" s="44" t="b">
        <f t="shared" si="35"/>
        <v>0</v>
      </c>
      <c r="CD8" s="44" t="b">
        <f t="shared" si="36"/>
        <v>0</v>
      </c>
      <c r="CE8" s="44" t="b">
        <f t="shared" si="37"/>
        <v>0</v>
      </c>
      <c r="CF8" s="44" t="b">
        <f t="shared" si="38"/>
        <v>0</v>
      </c>
      <c r="CG8" s="44">
        <f t="shared" si="39"/>
        <v>0</v>
      </c>
      <c r="CH8" s="44">
        <f t="shared" si="40"/>
        <v>0</v>
      </c>
      <c r="CI8" s="44">
        <f t="shared" si="41"/>
        <v>0</v>
      </c>
      <c r="CJ8" s="44">
        <f t="shared" si="42"/>
        <v>0</v>
      </c>
      <c r="CK8" s="44" t="b">
        <f t="shared" si="43"/>
        <v>0</v>
      </c>
      <c r="CL8" s="44" t="b">
        <f t="shared" si="44"/>
        <v>0</v>
      </c>
      <c r="CM8" s="44" t="b">
        <f t="shared" si="45"/>
        <v>0</v>
      </c>
      <c r="CN8" s="44" t="b">
        <f t="shared" si="46"/>
        <v>0</v>
      </c>
      <c r="CO8" s="44" t="b">
        <f t="shared" si="47"/>
        <v>0</v>
      </c>
      <c r="CP8" s="45" t="b">
        <f t="shared" si="48"/>
        <v>0</v>
      </c>
      <c r="CQ8" s="44" t="str">
        <f t="shared" si="16"/>
        <v>Equipe 04</v>
      </c>
      <c r="CR8" s="44">
        <f t="shared" si="17"/>
        <v>0</v>
      </c>
      <c r="CS8" s="44">
        <f t="shared" si="18"/>
        <v>1</v>
      </c>
      <c r="CT8" s="44" t="str">
        <f t="shared" si="49"/>
        <v>Equipe 04</v>
      </c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</row>
    <row r="9" spans="1:153" ht="16.5" customHeight="1" x14ac:dyDescent="0.25">
      <c r="A9" s="72"/>
      <c r="B9" s="118"/>
      <c r="C9" s="118"/>
      <c r="D9" s="118"/>
      <c r="E9" s="118"/>
      <c r="F9" s="118"/>
      <c r="G9" s="20"/>
      <c r="H9" s="20"/>
      <c r="I9" s="118"/>
      <c r="J9" s="118"/>
      <c r="K9" s="118"/>
      <c r="L9" s="118"/>
      <c r="M9" s="118"/>
      <c r="N9" s="71"/>
      <c r="O9" s="113"/>
      <c r="P9" s="114"/>
      <c r="Q9" s="114"/>
      <c r="R9" s="115"/>
      <c r="S9" s="126"/>
      <c r="T9" s="127"/>
      <c r="U9" s="24"/>
      <c r="V9" s="93" t="str">
        <f t="shared" si="0"/>
        <v>Equipe 05</v>
      </c>
      <c r="W9" s="93"/>
      <c r="X9" s="93"/>
      <c r="Y9" s="93"/>
      <c r="Z9" s="94"/>
      <c r="AA9" s="84">
        <f t="shared" si="1"/>
        <v>0</v>
      </c>
      <c r="AB9" s="85" t="str">
        <f t="shared" si="2"/>
        <v>u</v>
      </c>
      <c r="AC9" s="86">
        <f t="shared" si="50"/>
        <v>1</v>
      </c>
      <c r="AD9" s="87">
        <f t="shared" si="3"/>
        <v>0</v>
      </c>
      <c r="AE9" s="88">
        <f t="shared" si="4"/>
        <v>0</v>
      </c>
      <c r="AF9" s="88">
        <f t="shared" si="5"/>
        <v>0</v>
      </c>
      <c r="AG9" s="88">
        <f t="shared" si="6"/>
        <v>0</v>
      </c>
      <c r="AH9" s="88">
        <f t="shared" si="7"/>
        <v>0</v>
      </c>
      <c r="AI9" s="88">
        <f t="shared" si="8"/>
        <v>0</v>
      </c>
      <c r="AJ9" s="88">
        <f t="shared" si="9"/>
        <v>0</v>
      </c>
      <c r="AK9" s="89">
        <f t="shared" si="10"/>
        <v>0</v>
      </c>
      <c r="AL9" s="90">
        <f t="shared" si="11"/>
        <v>0</v>
      </c>
      <c r="AM9" s="88">
        <f t="shared" si="12"/>
        <v>0</v>
      </c>
      <c r="AN9" s="91">
        <f t="shared" si="19"/>
        <v>0</v>
      </c>
      <c r="AO9" s="84">
        <f t="shared" si="13"/>
        <v>0</v>
      </c>
      <c r="AP9" s="88">
        <f t="shared" si="20"/>
        <v>0</v>
      </c>
      <c r="AQ9" s="88">
        <f t="shared" si="14"/>
        <v>0</v>
      </c>
      <c r="AR9" s="48">
        <v>5</v>
      </c>
      <c r="AS9" s="48">
        <f t="shared" si="21"/>
        <v>5</v>
      </c>
      <c r="AT9" s="155" t="str">
        <f>'J01'!AT9:AX9</f>
        <v>Equipe 05</v>
      </c>
      <c r="AU9" s="156"/>
      <c r="AV9" s="156"/>
      <c r="AW9" s="156"/>
      <c r="AX9" s="157"/>
      <c r="AY9" s="4">
        <f t="shared" si="15"/>
        <v>1</v>
      </c>
      <c r="AZ9" s="19">
        <f>'J25'!AY9-AY9</f>
        <v>0</v>
      </c>
      <c r="BA9" s="5" t="str">
        <f>IF(AY9&gt;'J25'!AY9,'J25'!$BA$20,IF(AY9='J25'!AY9,'J25'!$AZ$20,IF(AY9&lt;'J25'!AY9,'J25'!$AY$20)))</f>
        <v>u</v>
      </c>
      <c r="BB9" s="22">
        <f t="shared" si="22"/>
        <v>5</v>
      </c>
      <c r="BC9" s="19">
        <f>SUMPRODUCT(($B$5:$F$14=AT9)*($BW$5:$BW$14))+SUMPRODUCT(($I$5:$M$14=AT9)*($BX$5:$BX$14))+'J25'!BC9</f>
        <v>0</v>
      </c>
      <c r="BD9" s="19">
        <f>SUMPRODUCT(($B$5:$F$14=AT9)*($BY$5:$BY$14))+SUMPRODUCT(($I$5:$M$14=AT9)*($BZ$5:$BZ$14))+'J25'!BD9</f>
        <v>0</v>
      </c>
      <c r="BE9" s="19">
        <f>SUMPRODUCT(($B$5:$F$14=AT9)*($CA$5:$CA$14))+SUMPRODUCT(($I$5:$M$14=AT9)*($CB$5:$CB$14))+'J25'!BE9</f>
        <v>0</v>
      </c>
      <c r="BF9" s="19">
        <f>SUMPRODUCT(($B$5:$F$14=AT9)*($CC$5:$CC$14))+SUMPRODUCT(($I$5:$M$14=AT9)*($CD$5:$CD$14))+'J25'!BF9</f>
        <v>0</v>
      </c>
      <c r="BG9" s="19">
        <f>SUMPRODUCT(($B$5:$F$14=AT9)*($CE$5:$CE$14))+SUMPRODUCT(($I$5:$M$14=AT9)*($CF$5:$CF$14))+'J25'!BG9</f>
        <v>0</v>
      </c>
      <c r="BH9" s="19">
        <f>SUMPRODUCT(($B$5:$F$14=AT9)*($CG$5:$CG$14))+SUMPRODUCT(($I$5:$M$14=AT9)*($CH$5:$CH$14))+'J25'!BH9</f>
        <v>0</v>
      </c>
      <c r="BI9" s="19">
        <f>SUMPRODUCT(($B$5:$F$14=AT9)*($CI$5:$CI$14))+SUMPRODUCT(($I$5:$M$14=AT9)*($CJ$5:$CJ$14))+'J25'!BI9</f>
        <v>0</v>
      </c>
      <c r="BJ9" s="6">
        <f t="shared" si="23"/>
        <v>0</v>
      </c>
      <c r="BK9" s="19">
        <f>SUMPRODUCT(($B$5:$F$14=AT9)*($CK$5:$CK$14))+'J25'!BK9</f>
        <v>0</v>
      </c>
      <c r="BL9" s="19">
        <f>SUMPRODUCT(($B$5:$F$14=AT9)*($CL$5:$CL$14))+'J25'!BL9</f>
        <v>0</v>
      </c>
      <c r="BM9" s="19">
        <f>SUMPRODUCT(($B$5:$F$14=AT9)*($CM$5:$CM$14))+'J25'!BM9</f>
        <v>0</v>
      </c>
      <c r="BN9" s="19">
        <f>SUMPRODUCT(($I$5:$M$14=AT9)*($CN$5:$CN$14))+'J25'!BN9</f>
        <v>0</v>
      </c>
      <c r="BO9" s="19">
        <f>SUMPRODUCT(($I$5:$M$14=AT9)*($CO$5:$CO$14))+'J25'!BO9</f>
        <v>0</v>
      </c>
      <c r="BP9" s="46">
        <f>SUMPRODUCT(($I$5:$M$14=AT9)*($CP$5:$CP$14))+'J25'!BP9</f>
        <v>0</v>
      </c>
      <c r="BQ9" s="44">
        <f t="shared" si="24"/>
        <v>0</v>
      </c>
      <c r="BR9" s="64">
        <f>BQ9+0.000001</f>
        <v>9.9999999999999995E-7</v>
      </c>
      <c r="BS9" s="44">
        <f t="shared" si="25"/>
        <v>0</v>
      </c>
      <c r="BT9" s="44">
        <f t="shared" si="26"/>
        <v>0</v>
      </c>
      <c r="BU9" s="44">
        <f t="shared" si="27"/>
        <v>0</v>
      </c>
      <c r="BV9" s="44">
        <f t="shared" si="28"/>
        <v>0</v>
      </c>
      <c r="BW9" s="44">
        <f t="shared" si="29"/>
        <v>0</v>
      </c>
      <c r="BX9" s="44">
        <f t="shared" si="30"/>
        <v>0</v>
      </c>
      <c r="BY9" s="44">
        <f t="shared" si="31"/>
        <v>0</v>
      </c>
      <c r="BZ9" s="44">
        <f t="shared" si="32"/>
        <v>0</v>
      </c>
      <c r="CA9" s="44" t="b">
        <f t="shared" si="33"/>
        <v>0</v>
      </c>
      <c r="CB9" s="44" t="b">
        <f t="shared" si="34"/>
        <v>0</v>
      </c>
      <c r="CC9" s="44" t="b">
        <f t="shared" si="35"/>
        <v>0</v>
      </c>
      <c r="CD9" s="44" t="b">
        <f t="shared" si="36"/>
        <v>0</v>
      </c>
      <c r="CE9" s="44" t="b">
        <f t="shared" si="37"/>
        <v>0</v>
      </c>
      <c r="CF9" s="44" t="b">
        <f t="shared" si="38"/>
        <v>0</v>
      </c>
      <c r="CG9" s="44">
        <f t="shared" si="39"/>
        <v>0</v>
      </c>
      <c r="CH9" s="44">
        <f t="shared" si="40"/>
        <v>0</v>
      </c>
      <c r="CI9" s="44">
        <f t="shared" si="41"/>
        <v>0</v>
      </c>
      <c r="CJ9" s="44">
        <f t="shared" si="42"/>
        <v>0</v>
      </c>
      <c r="CK9" s="44" t="b">
        <f t="shared" si="43"/>
        <v>0</v>
      </c>
      <c r="CL9" s="44" t="b">
        <f t="shared" si="44"/>
        <v>0</v>
      </c>
      <c r="CM9" s="44" t="b">
        <f t="shared" si="45"/>
        <v>0</v>
      </c>
      <c r="CN9" s="44" t="b">
        <f t="shared" si="46"/>
        <v>0</v>
      </c>
      <c r="CO9" s="44" t="b">
        <f t="shared" si="47"/>
        <v>0</v>
      </c>
      <c r="CP9" s="45" t="b">
        <f t="shared" si="48"/>
        <v>0</v>
      </c>
      <c r="CQ9" s="44" t="str">
        <f t="shared" si="16"/>
        <v>Equipe 05</v>
      </c>
      <c r="CR9" s="44">
        <f t="shared" si="17"/>
        <v>0</v>
      </c>
      <c r="CS9" s="44">
        <f t="shared" si="18"/>
        <v>1</v>
      </c>
      <c r="CT9" s="44" t="str">
        <f t="shared" si="49"/>
        <v>Equipe 05</v>
      </c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</row>
    <row r="10" spans="1:153" ht="16.5" customHeight="1" x14ac:dyDescent="0.25">
      <c r="A10" s="72"/>
      <c r="B10" s="118"/>
      <c r="C10" s="118"/>
      <c r="D10" s="118"/>
      <c r="E10" s="118"/>
      <c r="F10" s="118"/>
      <c r="G10" s="20"/>
      <c r="H10" s="20"/>
      <c r="I10" s="118"/>
      <c r="J10" s="118"/>
      <c r="K10" s="118"/>
      <c r="L10" s="118"/>
      <c r="M10" s="118"/>
      <c r="N10" s="71"/>
      <c r="O10" s="113"/>
      <c r="P10" s="114"/>
      <c r="Q10" s="114"/>
      <c r="R10" s="115"/>
      <c r="S10" s="126"/>
      <c r="T10" s="127"/>
      <c r="U10" s="24"/>
      <c r="V10" s="93" t="str">
        <f t="shared" si="0"/>
        <v>Equipe 06</v>
      </c>
      <c r="W10" s="93"/>
      <c r="X10" s="93"/>
      <c r="Y10" s="93"/>
      <c r="Z10" s="94"/>
      <c r="AA10" s="84">
        <f t="shared" si="1"/>
        <v>0</v>
      </c>
      <c r="AB10" s="85" t="str">
        <f t="shared" si="2"/>
        <v>u</v>
      </c>
      <c r="AC10" s="86">
        <f t="shared" si="50"/>
        <v>1</v>
      </c>
      <c r="AD10" s="87">
        <f t="shared" si="3"/>
        <v>0</v>
      </c>
      <c r="AE10" s="88">
        <f t="shared" si="4"/>
        <v>0</v>
      </c>
      <c r="AF10" s="88">
        <f t="shared" si="5"/>
        <v>0</v>
      </c>
      <c r="AG10" s="88">
        <f t="shared" si="6"/>
        <v>0</v>
      </c>
      <c r="AH10" s="88">
        <f t="shared" si="7"/>
        <v>0</v>
      </c>
      <c r="AI10" s="88">
        <f t="shared" si="8"/>
        <v>0</v>
      </c>
      <c r="AJ10" s="88">
        <f t="shared" si="9"/>
        <v>0</v>
      </c>
      <c r="AK10" s="89">
        <f t="shared" si="10"/>
        <v>0</v>
      </c>
      <c r="AL10" s="90">
        <f t="shared" si="11"/>
        <v>0</v>
      </c>
      <c r="AM10" s="88">
        <f t="shared" si="12"/>
        <v>0</v>
      </c>
      <c r="AN10" s="91">
        <f t="shared" si="19"/>
        <v>0</v>
      </c>
      <c r="AO10" s="84">
        <f t="shared" si="13"/>
        <v>0</v>
      </c>
      <c r="AP10" s="88">
        <f t="shared" si="20"/>
        <v>0</v>
      </c>
      <c r="AQ10" s="88">
        <f t="shared" si="14"/>
        <v>0</v>
      </c>
      <c r="AR10" s="48">
        <v>6</v>
      </c>
      <c r="AS10" s="48">
        <f t="shared" si="21"/>
        <v>6</v>
      </c>
      <c r="AT10" s="155" t="str">
        <f>'J01'!AT10:AX10</f>
        <v>Equipe 06</v>
      </c>
      <c r="AU10" s="156"/>
      <c r="AV10" s="156"/>
      <c r="AW10" s="156"/>
      <c r="AX10" s="157"/>
      <c r="AY10" s="4">
        <f t="shared" si="15"/>
        <v>1</v>
      </c>
      <c r="AZ10" s="19">
        <f>'J25'!AY10-AY10</f>
        <v>0</v>
      </c>
      <c r="BA10" s="5" t="str">
        <f>IF(AY10&gt;'J25'!AY10,'J25'!$BA$20,IF(AY10='J25'!AY10,'J25'!$AZ$20,IF(AY10&lt;'J25'!AY10,'J25'!$AY$20)))</f>
        <v>u</v>
      </c>
      <c r="BB10" s="22">
        <f t="shared" si="22"/>
        <v>6</v>
      </c>
      <c r="BC10" s="19">
        <f>SUMPRODUCT(($B$5:$F$14=AT10)*($BW$5:$BW$14))+SUMPRODUCT(($I$5:$M$14=AT10)*($BX$5:$BX$14))+'J25'!BC10</f>
        <v>0</v>
      </c>
      <c r="BD10" s="19">
        <f>SUMPRODUCT(($B$5:$F$14=AT10)*($BY$5:$BY$14))+SUMPRODUCT(($I$5:$M$14=AT10)*($BZ$5:$BZ$14))+'J25'!BD10</f>
        <v>0</v>
      </c>
      <c r="BE10" s="19">
        <f>SUMPRODUCT(($B$5:$F$14=AT10)*($CA$5:$CA$14))+SUMPRODUCT(($I$5:$M$14=AT10)*($CB$5:$CB$14))+'J25'!BE10</f>
        <v>0</v>
      </c>
      <c r="BF10" s="19">
        <f>SUMPRODUCT(($B$5:$F$14=AT10)*($CC$5:$CC$14))+SUMPRODUCT(($I$5:$M$14=AT10)*($CD$5:$CD$14))+'J25'!BF10</f>
        <v>0</v>
      </c>
      <c r="BG10" s="19">
        <f>SUMPRODUCT(($B$5:$F$14=AT10)*($CE$5:$CE$14))+SUMPRODUCT(($I$5:$M$14=AT10)*($CF$5:$CF$14))+'J25'!BG10</f>
        <v>0</v>
      </c>
      <c r="BH10" s="19">
        <f>SUMPRODUCT(($B$5:$F$14=AT10)*($CG$5:$CG$14))+SUMPRODUCT(($I$5:$M$14=AT10)*($CH$5:$CH$14))+'J25'!BH10</f>
        <v>0</v>
      </c>
      <c r="BI10" s="19">
        <f>SUMPRODUCT(($B$5:$F$14=AT10)*($CI$5:$CI$14))+SUMPRODUCT(($I$5:$M$14=AT10)*($CJ$5:$CJ$14))+'J25'!BI10</f>
        <v>0</v>
      </c>
      <c r="BJ10" s="6">
        <f t="shared" si="23"/>
        <v>0</v>
      </c>
      <c r="BK10" s="19">
        <f>SUMPRODUCT(($B$5:$F$14=AT10)*($CK$5:$CK$14))+'J25'!BK10</f>
        <v>0</v>
      </c>
      <c r="BL10" s="19">
        <f>SUMPRODUCT(($B$5:$F$14=AT10)*($CL$5:$CL$14))+'J25'!BL10</f>
        <v>0</v>
      </c>
      <c r="BM10" s="19">
        <f>SUMPRODUCT(($B$5:$F$14=AT10)*($CM$5:$CM$14))+'J25'!BM10</f>
        <v>0</v>
      </c>
      <c r="BN10" s="19">
        <f>SUMPRODUCT(($I$5:$M$14=AT10)*($CN$5:$CN$14))+'J25'!BN10</f>
        <v>0</v>
      </c>
      <c r="BO10" s="19">
        <f>SUMPRODUCT(($I$5:$M$14=AT10)*($CO$5:$CO$14))+'J25'!BO10</f>
        <v>0</v>
      </c>
      <c r="BP10" s="46">
        <f>SUMPRODUCT(($I$5:$M$14=AT10)*($CP$5:$CP$14))+'J25'!BP10</f>
        <v>0</v>
      </c>
      <c r="BQ10" s="44">
        <f t="shared" si="24"/>
        <v>0</v>
      </c>
      <c r="BR10" s="64">
        <f>BQ10+0.0000009</f>
        <v>8.9999999999999996E-7</v>
      </c>
      <c r="BS10" s="44">
        <f t="shared" si="25"/>
        <v>0</v>
      </c>
      <c r="BT10" s="44">
        <f t="shared" si="26"/>
        <v>0</v>
      </c>
      <c r="BU10" s="44">
        <f t="shared" si="27"/>
        <v>0</v>
      </c>
      <c r="BV10" s="44">
        <f t="shared" si="28"/>
        <v>0</v>
      </c>
      <c r="BW10" s="44">
        <f t="shared" si="29"/>
        <v>0</v>
      </c>
      <c r="BX10" s="44">
        <f t="shared" si="30"/>
        <v>0</v>
      </c>
      <c r="BY10" s="44">
        <f t="shared" si="31"/>
        <v>0</v>
      </c>
      <c r="BZ10" s="44">
        <f t="shared" si="32"/>
        <v>0</v>
      </c>
      <c r="CA10" s="44" t="b">
        <f t="shared" si="33"/>
        <v>0</v>
      </c>
      <c r="CB10" s="44" t="b">
        <f t="shared" si="34"/>
        <v>0</v>
      </c>
      <c r="CC10" s="44" t="b">
        <f t="shared" si="35"/>
        <v>0</v>
      </c>
      <c r="CD10" s="44" t="b">
        <f t="shared" si="36"/>
        <v>0</v>
      </c>
      <c r="CE10" s="44" t="b">
        <f t="shared" si="37"/>
        <v>0</v>
      </c>
      <c r="CF10" s="44" t="b">
        <f t="shared" si="38"/>
        <v>0</v>
      </c>
      <c r="CG10" s="44">
        <f t="shared" si="39"/>
        <v>0</v>
      </c>
      <c r="CH10" s="44">
        <f t="shared" si="40"/>
        <v>0</v>
      </c>
      <c r="CI10" s="44">
        <f t="shared" si="41"/>
        <v>0</v>
      </c>
      <c r="CJ10" s="44">
        <f t="shared" si="42"/>
        <v>0</v>
      </c>
      <c r="CK10" s="44" t="b">
        <f t="shared" si="43"/>
        <v>0</v>
      </c>
      <c r="CL10" s="44" t="b">
        <f t="shared" si="44"/>
        <v>0</v>
      </c>
      <c r="CM10" s="44" t="b">
        <f t="shared" si="45"/>
        <v>0</v>
      </c>
      <c r="CN10" s="44" t="b">
        <f t="shared" si="46"/>
        <v>0</v>
      </c>
      <c r="CO10" s="44" t="b">
        <f t="shared" si="47"/>
        <v>0</v>
      </c>
      <c r="CP10" s="45" t="b">
        <f t="shared" si="48"/>
        <v>0</v>
      </c>
      <c r="CQ10" s="44" t="str">
        <f t="shared" si="16"/>
        <v>Equipe 06</v>
      </c>
      <c r="CR10" s="44">
        <f t="shared" si="17"/>
        <v>0</v>
      </c>
      <c r="CS10" s="44">
        <f t="shared" si="18"/>
        <v>1</v>
      </c>
      <c r="CT10" s="44" t="str">
        <f t="shared" si="49"/>
        <v>Equipe 06</v>
      </c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</row>
    <row r="11" spans="1:153" ht="16.5" customHeight="1" thickBot="1" x14ac:dyDescent="0.3">
      <c r="A11" s="73"/>
      <c r="B11" s="123"/>
      <c r="C11" s="123"/>
      <c r="D11" s="123"/>
      <c r="E11" s="123"/>
      <c r="F11" s="123"/>
      <c r="G11" s="74"/>
      <c r="H11" s="74"/>
      <c r="I11" s="123"/>
      <c r="J11" s="123"/>
      <c r="K11" s="123"/>
      <c r="L11" s="123"/>
      <c r="M11" s="123"/>
      <c r="N11" s="75"/>
      <c r="O11" s="148"/>
      <c r="P11" s="149"/>
      <c r="Q11" s="149"/>
      <c r="R11" s="150"/>
      <c r="S11" s="124"/>
      <c r="T11" s="125"/>
      <c r="U11" s="24"/>
      <c r="V11" s="93" t="str">
        <f t="shared" si="0"/>
        <v>Equipe 07</v>
      </c>
      <c r="W11" s="93"/>
      <c r="X11" s="93"/>
      <c r="Y11" s="93"/>
      <c r="Z11" s="94"/>
      <c r="AA11" s="84">
        <f t="shared" si="1"/>
        <v>0</v>
      </c>
      <c r="AB11" s="85" t="str">
        <f t="shared" si="2"/>
        <v>u</v>
      </c>
      <c r="AC11" s="86">
        <f t="shared" si="50"/>
        <v>1</v>
      </c>
      <c r="AD11" s="87">
        <f t="shared" si="3"/>
        <v>0</v>
      </c>
      <c r="AE11" s="88">
        <f t="shared" si="4"/>
        <v>0</v>
      </c>
      <c r="AF11" s="88">
        <f t="shared" si="5"/>
        <v>0</v>
      </c>
      <c r="AG11" s="88">
        <f t="shared" si="6"/>
        <v>0</v>
      </c>
      <c r="AH11" s="88">
        <f t="shared" si="7"/>
        <v>0</v>
      </c>
      <c r="AI11" s="88">
        <f t="shared" si="8"/>
        <v>0</v>
      </c>
      <c r="AJ11" s="88">
        <f t="shared" si="9"/>
        <v>0</v>
      </c>
      <c r="AK11" s="89">
        <f t="shared" si="10"/>
        <v>0</v>
      </c>
      <c r="AL11" s="90">
        <f t="shared" si="11"/>
        <v>0</v>
      </c>
      <c r="AM11" s="88">
        <f t="shared" si="12"/>
        <v>0</v>
      </c>
      <c r="AN11" s="91">
        <f t="shared" si="19"/>
        <v>0</v>
      </c>
      <c r="AO11" s="84">
        <f t="shared" si="13"/>
        <v>0</v>
      </c>
      <c r="AP11" s="88">
        <f t="shared" si="20"/>
        <v>0</v>
      </c>
      <c r="AQ11" s="88">
        <f t="shared" si="14"/>
        <v>0</v>
      </c>
      <c r="AR11" s="48">
        <v>7</v>
      </c>
      <c r="AS11" s="48">
        <f t="shared" si="21"/>
        <v>7</v>
      </c>
      <c r="AT11" s="155" t="str">
        <f>'J01'!AT11:AX11</f>
        <v>Equipe 07</v>
      </c>
      <c r="AU11" s="156"/>
      <c r="AV11" s="156"/>
      <c r="AW11" s="156"/>
      <c r="AX11" s="157"/>
      <c r="AY11" s="4">
        <f t="shared" si="15"/>
        <v>1</v>
      </c>
      <c r="AZ11" s="19">
        <f>'J25'!AY11-AY11</f>
        <v>0</v>
      </c>
      <c r="BA11" s="5" t="str">
        <f>IF(AY11&gt;'J25'!AY11,'J25'!$BA$20,IF(AY11='J25'!AY11,'J25'!$AZ$20,IF(AY11&lt;'J25'!AY11,'J25'!$AY$20)))</f>
        <v>u</v>
      </c>
      <c r="BB11" s="22">
        <f t="shared" si="22"/>
        <v>7</v>
      </c>
      <c r="BC11" s="19">
        <f>SUMPRODUCT(($B$5:$F$14=AT11)*($BW$5:$BW$14))+SUMPRODUCT(($I$5:$M$14=AT11)*($BX$5:$BX$14))+'J25'!BC11</f>
        <v>0</v>
      </c>
      <c r="BD11" s="19">
        <f>SUMPRODUCT(($B$5:$F$14=AT11)*($BY$5:$BY$14))+SUMPRODUCT(($I$5:$M$14=AT11)*($BZ$5:$BZ$14))+'J25'!BD11</f>
        <v>0</v>
      </c>
      <c r="BE11" s="19">
        <f>SUMPRODUCT(($B$5:$F$14=AT11)*($CA$5:$CA$14))+SUMPRODUCT(($I$5:$M$14=AT11)*($CB$5:$CB$14))+'J25'!BE11</f>
        <v>0</v>
      </c>
      <c r="BF11" s="19">
        <f>SUMPRODUCT(($B$5:$F$14=AT11)*($CC$5:$CC$14))+SUMPRODUCT(($I$5:$M$14=AT11)*($CD$5:$CD$14))+'J25'!BF11</f>
        <v>0</v>
      </c>
      <c r="BG11" s="19">
        <f>SUMPRODUCT(($B$5:$F$14=AT11)*($CE$5:$CE$14))+SUMPRODUCT(($I$5:$M$14=AT11)*($CF$5:$CF$14))+'J25'!BG11</f>
        <v>0</v>
      </c>
      <c r="BH11" s="19">
        <f>SUMPRODUCT(($B$5:$F$14=AT11)*($CG$5:$CG$14))+SUMPRODUCT(($I$5:$M$14=AT11)*($CH$5:$CH$14))+'J25'!BH11</f>
        <v>0</v>
      </c>
      <c r="BI11" s="19">
        <f>SUMPRODUCT(($B$5:$F$14=AT11)*($CI$5:$CI$14))+SUMPRODUCT(($I$5:$M$14=AT11)*($CJ$5:$CJ$14))+'J25'!BI11</f>
        <v>0</v>
      </c>
      <c r="BJ11" s="6">
        <f t="shared" si="23"/>
        <v>0</v>
      </c>
      <c r="BK11" s="19">
        <f>SUMPRODUCT(($B$5:$F$14=AT11)*($CK$5:$CK$14))+'J25'!BK11</f>
        <v>0</v>
      </c>
      <c r="BL11" s="19">
        <f>SUMPRODUCT(($B$5:$F$14=AT11)*($CL$5:$CL$14))+'J25'!BL11</f>
        <v>0</v>
      </c>
      <c r="BM11" s="19">
        <f>SUMPRODUCT(($B$5:$F$14=AT11)*($CM$5:$CM$14))+'J25'!BM11</f>
        <v>0</v>
      </c>
      <c r="BN11" s="19">
        <f>SUMPRODUCT(($I$5:$M$14=AT11)*($CN$5:$CN$14))+'J25'!BN11</f>
        <v>0</v>
      </c>
      <c r="BO11" s="19">
        <f>SUMPRODUCT(($I$5:$M$14=AT11)*($CO$5:$CO$14))+'J25'!BO11</f>
        <v>0</v>
      </c>
      <c r="BP11" s="46">
        <f>SUMPRODUCT(($I$5:$M$14=AT11)*($CP$5:$CP$14))+'J25'!BP11</f>
        <v>0</v>
      </c>
      <c r="BQ11" s="44">
        <f t="shared" si="24"/>
        <v>0</v>
      </c>
      <c r="BR11" s="64">
        <f>BQ11+0.0000008</f>
        <v>7.9999999999999996E-7</v>
      </c>
      <c r="BS11" s="44">
        <f t="shared" si="25"/>
        <v>0</v>
      </c>
      <c r="BT11" s="44">
        <f t="shared" si="26"/>
        <v>0</v>
      </c>
      <c r="BU11" s="44">
        <f t="shared" si="27"/>
        <v>0</v>
      </c>
      <c r="BV11" s="44">
        <f t="shared" si="28"/>
        <v>0</v>
      </c>
      <c r="BW11" s="44">
        <f t="shared" si="29"/>
        <v>0</v>
      </c>
      <c r="BX11" s="44">
        <f t="shared" si="30"/>
        <v>0</v>
      </c>
      <c r="BY11" s="44">
        <f t="shared" si="31"/>
        <v>0</v>
      </c>
      <c r="BZ11" s="44">
        <f t="shared" si="32"/>
        <v>0</v>
      </c>
      <c r="CA11" s="44" t="b">
        <f t="shared" si="33"/>
        <v>0</v>
      </c>
      <c r="CB11" s="44" t="b">
        <f t="shared" si="34"/>
        <v>0</v>
      </c>
      <c r="CC11" s="44" t="b">
        <f t="shared" si="35"/>
        <v>0</v>
      </c>
      <c r="CD11" s="44" t="b">
        <f t="shared" si="36"/>
        <v>0</v>
      </c>
      <c r="CE11" s="44" t="b">
        <f t="shared" si="37"/>
        <v>0</v>
      </c>
      <c r="CF11" s="44" t="b">
        <f t="shared" si="38"/>
        <v>0</v>
      </c>
      <c r="CG11" s="44">
        <f t="shared" si="39"/>
        <v>0</v>
      </c>
      <c r="CH11" s="44">
        <f t="shared" si="40"/>
        <v>0</v>
      </c>
      <c r="CI11" s="44">
        <f t="shared" si="41"/>
        <v>0</v>
      </c>
      <c r="CJ11" s="44">
        <f t="shared" si="42"/>
        <v>0</v>
      </c>
      <c r="CK11" s="44" t="b">
        <f t="shared" si="43"/>
        <v>0</v>
      </c>
      <c r="CL11" s="44" t="b">
        <f t="shared" si="44"/>
        <v>0</v>
      </c>
      <c r="CM11" s="44" t="b">
        <f t="shared" si="45"/>
        <v>0</v>
      </c>
      <c r="CN11" s="44" t="b">
        <f t="shared" si="46"/>
        <v>0</v>
      </c>
      <c r="CO11" s="44" t="b">
        <f t="shared" si="47"/>
        <v>0</v>
      </c>
      <c r="CP11" s="45" t="b">
        <f t="shared" si="48"/>
        <v>0</v>
      </c>
      <c r="CQ11" s="44" t="str">
        <f t="shared" si="16"/>
        <v>Equipe 07</v>
      </c>
      <c r="CR11" s="44">
        <f t="shared" si="17"/>
        <v>0</v>
      </c>
      <c r="CS11" s="44">
        <f t="shared" si="18"/>
        <v>1</v>
      </c>
      <c r="CT11" s="44" t="str">
        <f t="shared" si="49"/>
        <v>Equipe 07</v>
      </c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</row>
    <row r="12" spans="1:153" ht="16.5" customHeight="1" thickTop="1" x14ac:dyDescent="0.25">
      <c r="A12" s="38"/>
      <c r="B12" s="101"/>
      <c r="C12" s="101"/>
      <c r="D12" s="101"/>
      <c r="E12" s="101"/>
      <c r="F12" s="101"/>
      <c r="G12" s="39"/>
      <c r="H12" s="39"/>
      <c r="I12" s="101"/>
      <c r="J12" s="101"/>
      <c r="K12" s="101"/>
      <c r="L12" s="101"/>
      <c r="M12" s="101"/>
      <c r="N12" s="38"/>
      <c r="O12" s="24"/>
      <c r="P12" s="24"/>
      <c r="Q12" s="24"/>
      <c r="R12" s="24"/>
      <c r="S12" s="24"/>
      <c r="T12" s="24"/>
      <c r="U12" s="24"/>
      <c r="V12" s="93" t="str">
        <f t="shared" si="0"/>
        <v>Equipe 08</v>
      </c>
      <c r="W12" s="93"/>
      <c r="X12" s="93"/>
      <c r="Y12" s="93"/>
      <c r="Z12" s="94"/>
      <c r="AA12" s="84">
        <f t="shared" si="1"/>
        <v>0</v>
      </c>
      <c r="AB12" s="85" t="str">
        <f t="shared" si="2"/>
        <v>u</v>
      </c>
      <c r="AC12" s="86">
        <f t="shared" si="50"/>
        <v>1</v>
      </c>
      <c r="AD12" s="87">
        <f t="shared" si="3"/>
        <v>0</v>
      </c>
      <c r="AE12" s="88">
        <f t="shared" si="4"/>
        <v>0</v>
      </c>
      <c r="AF12" s="88">
        <f t="shared" si="5"/>
        <v>0</v>
      </c>
      <c r="AG12" s="88">
        <f t="shared" si="6"/>
        <v>0</v>
      </c>
      <c r="AH12" s="88">
        <f t="shared" si="7"/>
        <v>0</v>
      </c>
      <c r="AI12" s="88">
        <f t="shared" si="8"/>
        <v>0</v>
      </c>
      <c r="AJ12" s="88">
        <f t="shared" si="9"/>
        <v>0</v>
      </c>
      <c r="AK12" s="89">
        <f t="shared" si="10"/>
        <v>0</v>
      </c>
      <c r="AL12" s="90">
        <f t="shared" si="11"/>
        <v>0</v>
      </c>
      <c r="AM12" s="88">
        <f t="shared" si="12"/>
        <v>0</v>
      </c>
      <c r="AN12" s="91">
        <f t="shared" si="19"/>
        <v>0</v>
      </c>
      <c r="AO12" s="84">
        <f t="shared" si="13"/>
        <v>0</v>
      </c>
      <c r="AP12" s="88">
        <f t="shared" si="20"/>
        <v>0</v>
      </c>
      <c r="AQ12" s="88">
        <f t="shared" si="14"/>
        <v>0</v>
      </c>
      <c r="AR12" s="48">
        <v>8</v>
      </c>
      <c r="AS12" s="48">
        <f t="shared" si="21"/>
        <v>8</v>
      </c>
      <c r="AT12" s="155" t="str">
        <f>'J01'!AT12:AX12</f>
        <v>Equipe 08</v>
      </c>
      <c r="AU12" s="156"/>
      <c r="AV12" s="156"/>
      <c r="AW12" s="156"/>
      <c r="AX12" s="157"/>
      <c r="AY12" s="4">
        <f t="shared" si="15"/>
        <v>1</v>
      </c>
      <c r="AZ12" s="19">
        <f>'J25'!AY12-AY12</f>
        <v>0</v>
      </c>
      <c r="BA12" s="5" t="str">
        <f>IF(AY12&gt;'J25'!AY12,'J25'!$BA$20,IF(AY12='J25'!AY12,'J25'!$AZ$20,IF(AY12&lt;'J25'!AY12,'J25'!$AY$20)))</f>
        <v>u</v>
      </c>
      <c r="BB12" s="22">
        <f t="shared" si="22"/>
        <v>8</v>
      </c>
      <c r="BC12" s="19">
        <f>SUMPRODUCT(($B$5:$F$14=AT12)*($BW$5:$BW$14))+SUMPRODUCT(($I$5:$M$14=AT12)*($BX$5:$BX$14))+'J25'!BC12</f>
        <v>0</v>
      </c>
      <c r="BD12" s="19">
        <f>SUMPRODUCT(($B$5:$F$14=AT12)*($BY$5:$BY$14))+SUMPRODUCT(($I$5:$M$14=AT12)*($BZ$5:$BZ$14))+'J25'!BD12</f>
        <v>0</v>
      </c>
      <c r="BE12" s="19">
        <f>SUMPRODUCT(($B$5:$F$14=AT12)*($CA$5:$CA$14))+SUMPRODUCT(($I$5:$M$14=AT12)*($CB$5:$CB$14))+'J25'!BE12</f>
        <v>0</v>
      </c>
      <c r="BF12" s="19">
        <f>SUMPRODUCT(($B$5:$F$14=AT12)*($CC$5:$CC$14))+SUMPRODUCT(($I$5:$M$14=AT12)*($CD$5:$CD$14))+'J25'!BF12</f>
        <v>0</v>
      </c>
      <c r="BG12" s="19">
        <f>SUMPRODUCT(($B$5:$F$14=AT12)*($CE$5:$CE$14))+SUMPRODUCT(($I$5:$M$14=AT12)*($CF$5:$CF$14))+'J25'!BG12</f>
        <v>0</v>
      </c>
      <c r="BH12" s="19">
        <f>SUMPRODUCT(($B$5:$F$14=AT12)*($CG$5:$CG$14))+SUMPRODUCT(($I$5:$M$14=AT12)*($CH$5:$CH$14))+'J25'!BH12</f>
        <v>0</v>
      </c>
      <c r="BI12" s="19">
        <f>SUMPRODUCT(($B$5:$F$14=AT12)*($CI$5:$CI$14))+SUMPRODUCT(($I$5:$M$14=AT12)*($CJ$5:$CJ$14))+'J25'!BI12</f>
        <v>0</v>
      </c>
      <c r="BJ12" s="6">
        <f t="shared" si="23"/>
        <v>0</v>
      </c>
      <c r="BK12" s="19">
        <f>SUMPRODUCT(($B$5:$F$14=AT12)*($CK$5:$CK$14))+'J25'!BK12</f>
        <v>0</v>
      </c>
      <c r="BL12" s="19">
        <f>SUMPRODUCT(($B$5:$F$14=AT12)*($CL$5:$CL$14))+'J25'!BL12</f>
        <v>0</v>
      </c>
      <c r="BM12" s="19">
        <f>SUMPRODUCT(($B$5:$F$14=AT12)*($CM$5:$CM$14))+'J25'!BM12</f>
        <v>0</v>
      </c>
      <c r="BN12" s="19">
        <f>SUMPRODUCT(($I$5:$M$14=AT12)*($CN$5:$CN$14))+'J25'!BN12</f>
        <v>0</v>
      </c>
      <c r="BO12" s="19">
        <f>SUMPRODUCT(($I$5:$M$14=AT12)*($CO$5:$CO$14))+'J25'!BO12</f>
        <v>0</v>
      </c>
      <c r="BP12" s="46">
        <f>SUMPRODUCT(($I$5:$M$14=AT12)*($CP$5:$CP$14))+'J25'!BP12</f>
        <v>0</v>
      </c>
      <c r="BQ12" s="44">
        <f t="shared" si="24"/>
        <v>0</v>
      </c>
      <c r="BR12" s="64">
        <f>BQ12+0.0000007</f>
        <v>6.9999999999999997E-7</v>
      </c>
      <c r="BS12" s="44">
        <f t="shared" si="25"/>
        <v>0</v>
      </c>
      <c r="BT12" s="44">
        <f t="shared" si="26"/>
        <v>0</v>
      </c>
      <c r="BU12" s="44">
        <f t="shared" si="27"/>
        <v>0</v>
      </c>
      <c r="BV12" s="44">
        <f t="shared" si="28"/>
        <v>0</v>
      </c>
      <c r="BW12" s="44">
        <f t="shared" si="29"/>
        <v>0</v>
      </c>
      <c r="BX12" s="44">
        <f t="shared" si="30"/>
        <v>0</v>
      </c>
      <c r="BY12" s="44">
        <f t="shared" si="31"/>
        <v>0</v>
      </c>
      <c r="BZ12" s="44">
        <f t="shared" si="32"/>
        <v>0</v>
      </c>
      <c r="CA12" s="44" t="b">
        <f t="shared" si="33"/>
        <v>0</v>
      </c>
      <c r="CB12" s="44" t="b">
        <f t="shared" si="34"/>
        <v>0</v>
      </c>
      <c r="CC12" s="44" t="b">
        <f t="shared" si="35"/>
        <v>0</v>
      </c>
      <c r="CD12" s="44" t="b">
        <f t="shared" si="36"/>
        <v>0</v>
      </c>
      <c r="CE12" s="44" t="b">
        <f t="shared" si="37"/>
        <v>0</v>
      </c>
      <c r="CF12" s="44" t="b">
        <f t="shared" si="38"/>
        <v>0</v>
      </c>
      <c r="CG12" s="44">
        <f t="shared" si="39"/>
        <v>0</v>
      </c>
      <c r="CH12" s="44">
        <f t="shared" si="40"/>
        <v>0</v>
      </c>
      <c r="CI12" s="44">
        <f t="shared" si="41"/>
        <v>0</v>
      </c>
      <c r="CJ12" s="44">
        <f t="shared" si="42"/>
        <v>0</v>
      </c>
      <c r="CK12" s="44" t="b">
        <f t="shared" si="43"/>
        <v>0</v>
      </c>
      <c r="CL12" s="44" t="b">
        <f t="shared" si="44"/>
        <v>0</v>
      </c>
      <c r="CM12" s="44" t="b">
        <f t="shared" si="45"/>
        <v>0</v>
      </c>
      <c r="CN12" s="44" t="b">
        <f t="shared" si="46"/>
        <v>0</v>
      </c>
      <c r="CO12" s="44" t="b">
        <f t="shared" si="47"/>
        <v>0</v>
      </c>
      <c r="CP12" s="45" t="b">
        <f t="shared" si="48"/>
        <v>0</v>
      </c>
      <c r="CQ12" s="44" t="str">
        <f t="shared" si="16"/>
        <v>Equipe 08</v>
      </c>
      <c r="CR12" s="44">
        <f t="shared" si="17"/>
        <v>0</v>
      </c>
      <c r="CS12" s="44">
        <f t="shared" si="18"/>
        <v>1</v>
      </c>
      <c r="CT12" s="44" t="str">
        <f t="shared" si="49"/>
        <v>Equipe 08</v>
      </c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48"/>
      <c r="EW12" s="48"/>
    </row>
    <row r="13" spans="1:153" ht="16.5" customHeight="1" x14ac:dyDescent="0.25">
      <c r="A13" s="38"/>
      <c r="B13" s="101"/>
      <c r="C13" s="101"/>
      <c r="D13" s="101"/>
      <c r="E13" s="101"/>
      <c r="F13" s="101"/>
      <c r="G13" s="39"/>
      <c r="H13" s="39"/>
      <c r="I13" s="101"/>
      <c r="J13" s="101"/>
      <c r="K13" s="101"/>
      <c r="L13" s="101"/>
      <c r="M13" s="101"/>
      <c r="N13" s="38"/>
      <c r="O13" s="24"/>
      <c r="P13" s="24"/>
      <c r="Q13" s="24"/>
      <c r="R13" s="24"/>
      <c r="S13" s="24"/>
      <c r="T13" s="24"/>
      <c r="U13" s="24"/>
      <c r="V13" s="93" t="str">
        <f t="shared" si="0"/>
        <v>Equipe 09</v>
      </c>
      <c r="W13" s="93"/>
      <c r="X13" s="93"/>
      <c r="Y13" s="93"/>
      <c r="Z13" s="94"/>
      <c r="AA13" s="84">
        <f t="shared" si="1"/>
        <v>0</v>
      </c>
      <c r="AB13" s="85" t="str">
        <f t="shared" si="2"/>
        <v>u</v>
      </c>
      <c r="AC13" s="86">
        <f t="shared" si="50"/>
        <v>1</v>
      </c>
      <c r="AD13" s="87">
        <f t="shared" si="3"/>
        <v>0</v>
      </c>
      <c r="AE13" s="88">
        <f t="shared" si="4"/>
        <v>0</v>
      </c>
      <c r="AF13" s="88">
        <f t="shared" si="5"/>
        <v>0</v>
      </c>
      <c r="AG13" s="88">
        <f t="shared" si="6"/>
        <v>0</v>
      </c>
      <c r="AH13" s="88">
        <f t="shared" si="7"/>
        <v>0</v>
      </c>
      <c r="AI13" s="88">
        <f t="shared" si="8"/>
        <v>0</v>
      </c>
      <c r="AJ13" s="88">
        <f t="shared" si="9"/>
        <v>0</v>
      </c>
      <c r="AK13" s="89">
        <f t="shared" si="10"/>
        <v>0</v>
      </c>
      <c r="AL13" s="90">
        <f t="shared" si="11"/>
        <v>0</v>
      </c>
      <c r="AM13" s="88">
        <f t="shared" si="12"/>
        <v>0</v>
      </c>
      <c r="AN13" s="91">
        <f t="shared" si="19"/>
        <v>0</v>
      </c>
      <c r="AO13" s="84">
        <f t="shared" si="13"/>
        <v>0</v>
      </c>
      <c r="AP13" s="88">
        <f t="shared" si="20"/>
        <v>0</v>
      </c>
      <c r="AQ13" s="88">
        <f t="shared" si="14"/>
        <v>0</v>
      </c>
      <c r="AR13" s="48">
        <v>9</v>
      </c>
      <c r="AS13" s="48">
        <f t="shared" si="21"/>
        <v>9</v>
      </c>
      <c r="AT13" s="155" t="str">
        <f>'J01'!AT13:AX13</f>
        <v>Equipe 09</v>
      </c>
      <c r="AU13" s="156"/>
      <c r="AV13" s="156"/>
      <c r="AW13" s="156"/>
      <c r="AX13" s="157"/>
      <c r="AY13" s="4">
        <f t="shared" si="15"/>
        <v>1</v>
      </c>
      <c r="AZ13" s="19">
        <f>'J25'!AY13-AY13</f>
        <v>0</v>
      </c>
      <c r="BA13" s="5" t="str">
        <f>IF(AY13&gt;'J25'!AY13,'J25'!$BA$20,IF(AY13='J25'!AY13,'J25'!$AZ$20,IF(AY13&lt;'J25'!AY13,'J25'!$AY$20)))</f>
        <v>u</v>
      </c>
      <c r="BB13" s="22">
        <f t="shared" si="22"/>
        <v>9</v>
      </c>
      <c r="BC13" s="19">
        <f>SUMPRODUCT(($B$5:$F$14=AT13)*($BW$5:$BW$14))+SUMPRODUCT(($I$5:$M$14=AT13)*($BX$5:$BX$14))+'J25'!BC13</f>
        <v>0</v>
      </c>
      <c r="BD13" s="19">
        <f>SUMPRODUCT(($B$5:$F$14=AT13)*($BY$5:$BY$14))+SUMPRODUCT(($I$5:$M$14=AT13)*($BZ$5:$BZ$14))+'J25'!BD13</f>
        <v>0</v>
      </c>
      <c r="BE13" s="19">
        <f>SUMPRODUCT(($B$5:$F$14=AT13)*($CA$5:$CA$14))+SUMPRODUCT(($I$5:$M$14=AT13)*($CB$5:$CB$14))+'J25'!BE13</f>
        <v>0</v>
      </c>
      <c r="BF13" s="19">
        <f>SUMPRODUCT(($B$5:$F$14=AT13)*($CC$5:$CC$14))+SUMPRODUCT(($I$5:$M$14=AT13)*($CD$5:$CD$14))+'J25'!BF13</f>
        <v>0</v>
      </c>
      <c r="BG13" s="19">
        <f>SUMPRODUCT(($B$5:$F$14=AT13)*($CE$5:$CE$14))+SUMPRODUCT(($I$5:$M$14=AT13)*($CF$5:$CF$14))+'J25'!BG13</f>
        <v>0</v>
      </c>
      <c r="BH13" s="19">
        <f>SUMPRODUCT(($B$5:$F$14=AT13)*($CG$5:$CG$14))+SUMPRODUCT(($I$5:$M$14=AT13)*($CH$5:$CH$14))+'J25'!BH13</f>
        <v>0</v>
      </c>
      <c r="BI13" s="19">
        <f>SUMPRODUCT(($B$5:$F$14=AT13)*($CI$5:$CI$14))+SUMPRODUCT(($I$5:$M$14=AT13)*($CJ$5:$CJ$14))+'J25'!BI13</f>
        <v>0</v>
      </c>
      <c r="BJ13" s="6">
        <f t="shared" si="23"/>
        <v>0</v>
      </c>
      <c r="BK13" s="19">
        <f>SUMPRODUCT(($B$5:$F$14=AT13)*($CK$5:$CK$14))+'J25'!BK13</f>
        <v>0</v>
      </c>
      <c r="BL13" s="19">
        <f>SUMPRODUCT(($B$5:$F$14=AT13)*($CL$5:$CL$14))+'J25'!BL13</f>
        <v>0</v>
      </c>
      <c r="BM13" s="19">
        <f>SUMPRODUCT(($B$5:$F$14=AT13)*($CM$5:$CM$14))+'J25'!BM13</f>
        <v>0</v>
      </c>
      <c r="BN13" s="19">
        <f>SUMPRODUCT(($I$5:$M$14=AT13)*($CN$5:$CN$14))+'J25'!BN13</f>
        <v>0</v>
      </c>
      <c r="BO13" s="19">
        <f>SUMPRODUCT(($I$5:$M$14=AT13)*($CO$5:$CO$14))+'J25'!BO13</f>
        <v>0</v>
      </c>
      <c r="BP13" s="46">
        <f>SUMPRODUCT(($I$5:$M$14=AT13)*($CP$5:$CP$14))+'J25'!BP13</f>
        <v>0</v>
      </c>
      <c r="BQ13" s="44">
        <f t="shared" si="24"/>
        <v>0</v>
      </c>
      <c r="BR13" s="64">
        <f>BQ13+0.0000006</f>
        <v>5.9999999999999997E-7</v>
      </c>
      <c r="BS13" s="44">
        <f t="shared" si="25"/>
        <v>0</v>
      </c>
      <c r="BT13" s="44">
        <f t="shared" si="26"/>
        <v>0</v>
      </c>
      <c r="BU13" s="44">
        <f t="shared" si="27"/>
        <v>0</v>
      </c>
      <c r="BV13" s="44">
        <f t="shared" si="28"/>
        <v>0</v>
      </c>
      <c r="BW13" s="44">
        <f t="shared" si="29"/>
        <v>0</v>
      </c>
      <c r="BX13" s="44">
        <f t="shared" si="30"/>
        <v>0</v>
      </c>
      <c r="BY13" s="44">
        <f t="shared" si="31"/>
        <v>0</v>
      </c>
      <c r="BZ13" s="44">
        <f t="shared" si="32"/>
        <v>0</v>
      </c>
      <c r="CA13" s="44" t="b">
        <f t="shared" si="33"/>
        <v>0</v>
      </c>
      <c r="CB13" s="44" t="b">
        <f t="shared" si="34"/>
        <v>0</v>
      </c>
      <c r="CC13" s="44" t="b">
        <f t="shared" si="35"/>
        <v>0</v>
      </c>
      <c r="CD13" s="44" t="b">
        <f t="shared" si="36"/>
        <v>0</v>
      </c>
      <c r="CE13" s="44" t="b">
        <f t="shared" si="37"/>
        <v>0</v>
      </c>
      <c r="CF13" s="44" t="b">
        <f t="shared" si="38"/>
        <v>0</v>
      </c>
      <c r="CG13" s="44">
        <f t="shared" si="39"/>
        <v>0</v>
      </c>
      <c r="CH13" s="44">
        <f t="shared" si="40"/>
        <v>0</v>
      </c>
      <c r="CI13" s="44">
        <f t="shared" si="41"/>
        <v>0</v>
      </c>
      <c r="CJ13" s="44">
        <f t="shared" si="42"/>
        <v>0</v>
      </c>
      <c r="CK13" s="44" t="b">
        <f t="shared" si="43"/>
        <v>0</v>
      </c>
      <c r="CL13" s="44" t="b">
        <f t="shared" si="44"/>
        <v>0</v>
      </c>
      <c r="CM13" s="44" t="b">
        <f t="shared" si="45"/>
        <v>0</v>
      </c>
      <c r="CN13" s="44" t="b">
        <f t="shared" si="46"/>
        <v>0</v>
      </c>
      <c r="CO13" s="44" t="b">
        <f t="shared" si="47"/>
        <v>0</v>
      </c>
      <c r="CP13" s="45" t="b">
        <f t="shared" si="48"/>
        <v>0</v>
      </c>
      <c r="CQ13" s="44" t="str">
        <f t="shared" si="16"/>
        <v>Equipe 09</v>
      </c>
      <c r="CR13" s="44">
        <f t="shared" si="17"/>
        <v>0</v>
      </c>
      <c r="CS13" s="44">
        <f t="shared" si="18"/>
        <v>1</v>
      </c>
      <c r="CT13" s="44" t="str">
        <f t="shared" si="49"/>
        <v>Equipe 09</v>
      </c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</row>
    <row r="14" spans="1:153" ht="16.5" customHeight="1" x14ac:dyDescent="0.25">
      <c r="A14" s="38"/>
      <c r="B14" s="101"/>
      <c r="C14" s="101"/>
      <c r="D14" s="101"/>
      <c r="E14" s="101"/>
      <c r="F14" s="101"/>
      <c r="G14" s="39"/>
      <c r="H14" s="39"/>
      <c r="I14" s="101"/>
      <c r="J14" s="101"/>
      <c r="K14" s="101"/>
      <c r="L14" s="101"/>
      <c r="M14" s="101"/>
      <c r="N14" s="38"/>
      <c r="O14" s="24"/>
      <c r="P14" s="24"/>
      <c r="Q14" s="24"/>
      <c r="R14" s="24"/>
      <c r="S14" s="24"/>
      <c r="T14" s="24"/>
      <c r="U14" s="24"/>
      <c r="V14" s="93" t="str">
        <f t="shared" si="0"/>
        <v>Equipe 10</v>
      </c>
      <c r="W14" s="93"/>
      <c r="X14" s="93"/>
      <c r="Y14" s="93"/>
      <c r="Z14" s="94"/>
      <c r="AA14" s="84">
        <f t="shared" si="1"/>
        <v>0</v>
      </c>
      <c r="AB14" s="85" t="str">
        <f t="shared" si="2"/>
        <v>u</v>
      </c>
      <c r="AC14" s="86">
        <f t="shared" si="50"/>
        <v>1</v>
      </c>
      <c r="AD14" s="87">
        <f t="shared" si="3"/>
        <v>0</v>
      </c>
      <c r="AE14" s="88">
        <f t="shared" si="4"/>
        <v>0</v>
      </c>
      <c r="AF14" s="88">
        <f t="shared" si="5"/>
        <v>0</v>
      </c>
      <c r="AG14" s="88">
        <f t="shared" si="6"/>
        <v>0</v>
      </c>
      <c r="AH14" s="88">
        <f t="shared" si="7"/>
        <v>0</v>
      </c>
      <c r="AI14" s="88">
        <f t="shared" si="8"/>
        <v>0</v>
      </c>
      <c r="AJ14" s="88">
        <f t="shared" si="9"/>
        <v>0</v>
      </c>
      <c r="AK14" s="89">
        <f t="shared" si="10"/>
        <v>0</v>
      </c>
      <c r="AL14" s="90">
        <f t="shared" si="11"/>
        <v>0</v>
      </c>
      <c r="AM14" s="88">
        <f t="shared" si="12"/>
        <v>0</v>
      </c>
      <c r="AN14" s="91">
        <f t="shared" si="19"/>
        <v>0</v>
      </c>
      <c r="AO14" s="84">
        <f t="shared" si="13"/>
        <v>0</v>
      </c>
      <c r="AP14" s="88">
        <f t="shared" si="20"/>
        <v>0</v>
      </c>
      <c r="AQ14" s="88">
        <f t="shared" si="14"/>
        <v>0</v>
      </c>
      <c r="AR14" s="48">
        <v>10</v>
      </c>
      <c r="AS14" s="48">
        <f t="shared" si="21"/>
        <v>10</v>
      </c>
      <c r="AT14" s="155" t="str">
        <f>'J01'!AT14:AX14</f>
        <v>Equipe 10</v>
      </c>
      <c r="AU14" s="156"/>
      <c r="AV14" s="156"/>
      <c r="AW14" s="156"/>
      <c r="AX14" s="157"/>
      <c r="AY14" s="4">
        <f t="shared" si="15"/>
        <v>1</v>
      </c>
      <c r="AZ14" s="19">
        <f>'J25'!AY14-AY14</f>
        <v>0</v>
      </c>
      <c r="BA14" s="5" t="str">
        <f>IF(AY14&gt;'J25'!AY14,'J25'!$BA$20,IF(AY14='J25'!AY14,'J25'!$AZ$20,IF(AY14&lt;'J25'!AY14,'J25'!$AY$20)))</f>
        <v>u</v>
      </c>
      <c r="BB14" s="22">
        <f t="shared" si="22"/>
        <v>10</v>
      </c>
      <c r="BC14" s="19">
        <f>SUMPRODUCT(($B$5:$F$14=AT14)*($BW$5:$BW$14))+SUMPRODUCT(($I$5:$M$14=AT14)*($BX$5:$BX$14))+'J25'!BC14</f>
        <v>0</v>
      </c>
      <c r="BD14" s="19">
        <f>SUMPRODUCT(($B$5:$F$14=AT14)*($BY$5:$BY$14))+SUMPRODUCT(($I$5:$M$14=AT14)*($BZ$5:$BZ$14))+'J25'!BD14</f>
        <v>0</v>
      </c>
      <c r="BE14" s="19">
        <f>SUMPRODUCT(($B$5:$F$14=AT14)*($CA$5:$CA$14))+SUMPRODUCT(($I$5:$M$14=AT14)*($CB$5:$CB$14))+'J25'!BE14</f>
        <v>0</v>
      </c>
      <c r="BF14" s="19">
        <f>SUMPRODUCT(($B$5:$F$14=AT14)*($CC$5:$CC$14))+SUMPRODUCT(($I$5:$M$14=AT14)*($CD$5:$CD$14))+'J25'!BF14</f>
        <v>0</v>
      </c>
      <c r="BG14" s="19">
        <f>SUMPRODUCT(($B$5:$F$14=AT14)*($CE$5:$CE$14))+SUMPRODUCT(($I$5:$M$14=AT14)*($CF$5:$CF$14))+'J25'!BG14</f>
        <v>0</v>
      </c>
      <c r="BH14" s="19">
        <f>SUMPRODUCT(($B$5:$F$14=AT14)*($CG$5:$CG$14))+SUMPRODUCT(($I$5:$M$14=AT14)*($CH$5:$CH$14))+'J25'!BH14</f>
        <v>0</v>
      </c>
      <c r="BI14" s="19">
        <f>SUMPRODUCT(($B$5:$F$14=AT14)*($CI$5:$CI$14))+SUMPRODUCT(($I$5:$M$14=AT14)*($CJ$5:$CJ$14))+'J25'!BI14</f>
        <v>0</v>
      </c>
      <c r="BJ14" s="6">
        <f t="shared" si="23"/>
        <v>0</v>
      </c>
      <c r="BK14" s="19">
        <f>SUMPRODUCT(($B$5:$F$14=AT14)*($CK$5:$CK$14))+'J25'!BK14</f>
        <v>0</v>
      </c>
      <c r="BL14" s="19">
        <f>SUMPRODUCT(($B$5:$F$14=AT14)*($CL$5:$CL$14))+'J25'!BL14</f>
        <v>0</v>
      </c>
      <c r="BM14" s="19">
        <f>SUMPRODUCT(($B$5:$F$14=AT14)*($CM$5:$CM$14))+'J25'!BM14</f>
        <v>0</v>
      </c>
      <c r="BN14" s="19">
        <f>SUMPRODUCT(($I$5:$M$14=AT14)*($CN$5:$CN$14))+'J25'!BN14</f>
        <v>0</v>
      </c>
      <c r="BO14" s="19">
        <f>SUMPRODUCT(($I$5:$M$14=AT14)*($CO$5:$CO$14))+'J25'!BO14</f>
        <v>0</v>
      </c>
      <c r="BP14" s="46">
        <f>SUMPRODUCT(($I$5:$M$14=AT14)*($CP$5:$CP$14))+'J25'!BP14</f>
        <v>0</v>
      </c>
      <c r="BQ14" s="44">
        <f t="shared" si="24"/>
        <v>0</v>
      </c>
      <c r="BR14" s="64">
        <f>BQ14+0.0000005</f>
        <v>4.9999999999999998E-7</v>
      </c>
      <c r="BS14" s="44">
        <f t="shared" si="25"/>
        <v>0</v>
      </c>
      <c r="BT14" s="44">
        <f t="shared" si="26"/>
        <v>0</v>
      </c>
      <c r="BU14" s="44">
        <f t="shared" si="27"/>
        <v>0</v>
      </c>
      <c r="BV14" s="44">
        <f t="shared" si="28"/>
        <v>0</v>
      </c>
      <c r="BW14" s="44">
        <f t="shared" si="29"/>
        <v>0</v>
      </c>
      <c r="BX14" s="44">
        <f t="shared" si="30"/>
        <v>0</v>
      </c>
      <c r="BY14" s="44">
        <f t="shared" si="31"/>
        <v>0</v>
      </c>
      <c r="BZ14" s="44">
        <f t="shared" si="32"/>
        <v>0</v>
      </c>
      <c r="CA14" s="44" t="b">
        <f t="shared" si="33"/>
        <v>0</v>
      </c>
      <c r="CB14" s="44" t="b">
        <f t="shared" si="34"/>
        <v>0</v>
      </c>
      <c r="CC14" s="44" t="b">
        <f t="shared" si="35"/>
        <v>0</v>
      </c>
      <c r="CD14" s="44" t="b">
        <f t="shared" si="36"/>
        <v>0</v>
      </c>
      <c r="CE14" s="44" t="b">
        <f t="shared" si="37"/>
        <v>0</v>
      </c>
      <c r="CF14" s="44" t="b">
        <f t="shared" si="38"/>
        <v>0</v>
      </c>
      <c r="CG14" s="44">
        <f t="shared" si="39"/>
        <v>0</v>
      </c>
      <c r="CH14" s="44">
        <f t="shared" si="40"/>
        <v>0</v>
      </c>
      <c r="CI14" s="44">
        <f t="shared" si="41"/>
        <v>0</v>
      </c>
      <c r="CJ14" s="44">
        <f t="shared" si="42"/>
        <v>0</v>
      </c>
      <c r="CK14" s="44" t="b">
        <f t="shared" si="43"/>
        <v>0</v>
      </c>
      <c r="CL14" s="44" t="b">
        <f t="shared" si="44"/>
        <v>0</v>
      </c>
      <c r="CM14" s="44" t="b">
        <f t="shared" si="45"/>
        <v>0</v>
      </c>
      <c r="CN14" s="44" t="b">
        <f t="shared" si="46"/>
        <v>0</v>
      </c>
      <c r="CO14" s="44" t="b">
        <f t="shared" si="47"/>
        <v>0</v>
      </c>
      <c r="CP14" s="45" t="b">
        <f t="shared" si="48"/>
        <v>0</v>
      </c>
      <c r="CQ14" s="44" t="str">
        <f t="shared" si="16"/>
        <v>Equipe 10</v>
      </c>
      <c r="CR14" s="44">
        <f t="shared" si="17"/>
        <v>0</v>
      </c>
      <c r="CS14" s="44">
        <f t="shared" si="18"/>
        <v>1</v>
      </c>
      <c r="CT14" s="44" t="str">
        <f t="shared" si="49"/>
        <v>Equipe 10</v>
      </c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</row>
    <row r="15" spans="1:153" ht="16.5" customHeight="1" x14ac:dyDescent="0.25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47"/>
      <c r="Q15" s="47"/>
      <c r="R15" s="47"/>
      <c r="S15" s="47"/>
      <c r="T15" s="47"/>
      <c r="U15" s="47"/>
      <c r="V15" s="93" t="str">
        <f t="shared" si="0"/>
        <v>Equipe 11</v>
      </c>
      <c r="W15" s="93"/>
      <c r="X15" s="93"/>
      <c r="Y15" s="93"/>
      <c r="Z15" s="94"/>
      <c r="AA15" s="84">
        <f t="shared" si="1"/>
        <v>0</v>
      </c>
      <c r="AB15" s="85" t="str">
        <f t="shared" si="2"/>
        <v>u</v>
      </c>
      <c r="AC15" s="86">
        <f t="shared" si="50"/>
        <v>1</v>
      </c>
      <c r="AD15" s="87">
        <f t="shared" si="3"/>
        <v>0</v>
      </c>
      <c r="AE15" s="88">
        <f t="shared" si="4"/>
        <v>0</v>
      </c>
      <c r="AF15" s="88">
        <f t="shared" si="5"/>
        <v>0</v>
      </c>
      <c r="AG15" s="88">
        <f t="shared" si="6"/>
        <v>0</v>
      </c>
      <c r="AH15" s="88">
        <f t="shared" si="7"/>
        <v>0</v>
      </c>
      <c r="AI15" s="88">
        <f t="shared" si="8"/>
        <v>0</v>
      </c>
      <c r="AJ15" s="88">
        <f t="shared" si="9"/>
        <v>0</v>
      </c>
      <c r="AK15" s="89">
        <f t="shared" si="10"/>
        <v>0</v>
      </c>
      <c r="AL15" s="90">
        <f t="shared" si="11"/>
        <v>0</v>
      </c>
      <c r="AM15" s="88">
        <f t="shared" si="12"/>
        <v>0</v>
      </c>
      <c r="AN15" s="91">
        <f t="shared" si="19"/>
        <v>0</v>
      </c>
      <c r="AO15" s="84">
        <f t="shared" si="13"/>
        <v>0</v>
      </c>
      <c r="AP15" s="88">
        <f t="shared" si="20"/>
        <v>0</v>
      </c>
      <c r="AQ15" s="88">
        <f t="shared" si="14"/>
        <v>0</v>
      </c>
      <c r="AR15" s="48">
        <v>11</v>
      </c>
      <c r="AS15" s="48">
        <f t="shared" si="21"/>
        <v>11</v>
      </c>
      <c r="AT15" s="155" t="str">
        <f>'J01'!AT15:AX15</f>
        <v>Equipe 11</v>
      </c>
      <c r="AU15" s="156"/>
      <c r="AV15" s="156"/>
      <c r="AW15" s="156"/>
      <c r="AX15" s="157"/>
      <c r="AY15" s="4">
        <f t="shared" si="15"/>
        <v>1</v>
      </c>
      <c r="AZ15" s="19">
        <f>'J25'!AY15-AY15</f>
        <v>0</v>
      </c>
      <c r="BA15" s="5" t="str">
        <f>IF(AY15&gt;'J25'!AY15,'J25'!$BA$20,IF(AY15='J25'!AY15,'J25'!$AZ$20,IF(AY15&lt;'J25'!AY15,'J25'!$AY$20)))</f>
        <v>u</v>
      </c>
      <c r="BB15" s="22">
        <f t="shared" si="22"/>
        <v>11</v>
      </c>
      <c r="BC15" s="19">
        <f>SUMPRODUCT(($B$5:$F$14=AT15)*($BW$5:$BW$14))+SUMPRODUCT(($I$5:$M$14=AT15)*($BX$5:$BX$14))+'J25'!BC15</f>
        <v>0</v>
      </c>
      <c r="BD15" s="19">
        <f>SUMPRODUCT(($B$5:$F$14=AT15)*($BY$5:$BY$14))+SUMPRODUCT(($I$5:$M$14=AT15)*($BZ$5:$BZ$14))+'J25'!BD15</f>
        <v>0</v>
      </c>
      <c r="BE15" s="19">
        <f>SUMPRODUCT(($B$5:$F$14=AT15)*($CA$5:$CA$14))+SUMPRODUCT(($I$5:$M$14=AT15)*($CB$5:$CB$14))+'J25'!BE15</f>
        <v>0</v>
      </c>
      <c r="BF15" s="19">
        <f>SUMPRODUCT(($B$5:$F$14=AT15)*($CC$5:$CC$14))+SUMPRODUCT(($I$5:$M$14=AT15)*($CD$5:$CD$14))+'J25'!BF15</f>
        <v>0</v>
      </c>
      <c r="BG15" s="19">
        <f>SUMPRODUCT(($B$5:$F$14=AT15)*($CE$5:$CE$14))+SUMPRODUCT(($I$5:$M$14=AT15)*($CF$5:$CF$14))+'J25'!BG15</f>
        <v>0</v>
      </c>
      <c r="BH15" s="19">
        <f>SUMPRODUCT(($B$5:$F$14=AT15)*($CG$5:$CG$14))+SUMPRODUCT(($I$5:$M$14=AT15)*($CH$5:$CH$14))+'J25'!BH15</f>
        <v>0</v>
      </c>
      <c r="BI15" s="19">
        <f>SUMPRODUCT(($B$5:$F$14=AT15)*($CI$5:$CI$14))+SUMPRODUCT(($I$5:$M$14=AT15)*($CJ$5:$CJ$14))+'J25'!BI15</f>
        <v>0</v>
      </c>
      <c r="BJ15" s="6">
        <f t="shared" si="23"/>
        <v>0</v>
      </c>
      <c r="BK15" s="19">
        <f>SUMPRODUCT(($B$5:$F$14=AT15)*($CK$5:$CK$14))+'J25'!BK15</f>
        <v>0</v>
      </c>
      <c r="BL15" s="19">
        <f>SUMPRODUCT(($B$5:$F$14=AT15)*($CL$5:$CL$14))+'J25'!BL15</f>
        <v>0</v>
      </c>
      <c r="BM15" s="19">
        <f>SUMPRODUCT(($B$5:$F$14=AT15)*($CM$5:$CM$14))+'J25'!BM15</f>
        <v>0</v>
      </c>
      <c r="BN15" s="19">
        <f>SUMPRODUCT(($I$5:$M$14=AT15)*($CN$5:$CN$14))+'J25'!BN15</f>
        <v>0</v>
      </c>
      <c r="BO15" s="19">
        <f>SUMPRODUCT(($I$5:$M$14=AT15)*($CO$5:$CO$14))+'J25'!BO15</f>
        <v>0</v>
      </c>
      <c r="BP15" s="46">
        <f>SUMPRODUCT(($I$5:$M$14=AT15)*($CP$5:$CP$14))+'J25'!BP15</f>
        <v>0</v>
      </c>
      <c r="BQ15" s="44">
        <f t="shared" si="24"/>
        <v>0</v>
      </c>
      <c r="BR15" s="64">
        <f>BQ15+0.0000004</f>
        <v>3.9999999999999998E-7</v>
      </c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4" t="str">
        <f t="shared" si="16"/>
        <v>Equipe 11</v>
      </c>
      <c r="CR15" s="44">
        <f t="shared" si="17"/>
        <v>0</v>
      </c>
      <c r="CS15" s="44">
        <f t="shared" si="18"/>
        <v>1</v>
      </c>
      <c r="CT15" s="44" t="str">
        <f t="shared" si="49"/>
        <v>Equipe 11</v>
      </c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</row>
    <row r="16" spans="1:153" ht="16.5" customHeight="1" x14ac:dyDescent="0.25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47"/>
      <c r="Q16" s="47"/>
      <c r="R16" s="47"/>
      <c r="S16" s="47"/>
      <c r="T16" s="47"/>
      <c r="U16" s="47"/>
      <c r="V16" s="93" t="str">
        <f t="shared" si="0"/>
        <v>Equipe 12</v>
      </c>
      <c r="W16" s="93"/>
      <c r="X16" s="93"/>
      <c r="Y16" s="93"/>
      <c r="Z16" s="94"/>
      <c r="AA16" s="84">
        <f t="shared" si="1"/>
        <v>0</v>
      </c>
      <c r="AB16" s="85" t="str">
        <f t="shared" si="2"/>
        <v>u</v>
      </c>
      <c r="AC16" s="86">
        <f t="shared" si="50"/>
        <v>1</v>
      </c>
      <c r="AD16" s="87">
        <f t="shared" si="3"/>
        <v>0</v>
      </c>
      <c r="AE16" s="88">
        <f t="shared" si="4"/>
        <v>0</v>
      </c>
      <c r="AF16" s="88">
        <f t="shared" si="5"/>
        <v>0</v>
      </c>
      <c r="AG16" s="88">
        <f t="shared" si="6"/>
        <v>0</v>
      </c>
      <c r="AH16" s="88">
        <f t="shared" si="7"/>
        <v>0</v>
      </c>
      <c r="AI16" s="88">
        <f t="shared" si="8"/>
        <v>0</v>
      </c>
      <c r="AJ16" s="88">
        <f t="shared" si="9"/>
        <v>0</v>
      </c>
      <c r="AK16" s="89">
        <f t="shared" si="10"/>
        <v>0</v>
      </c>
      <c r="AL16" s="90">
        <f t="shared" si="11"/>
        <v>0</v>
      </c>
      <c r="AM16" s="88">
        <f t="shared" si="12"/>
        <v>0</v>
      </c>
      <c r="AN16" s="91">
        <f t="shared" si="19"/>
        <v>0</v>
      </c>
      <c r="AO16" s="84">
        <f t="shared" si="13"/>
        <v>0</v>
      </c>
      <c r="AP16" s="88">
        <f t="shared" si="20"/>
        <v>0</v>
      </c>
      <c r="AQ16" s="88">
        <f t="shared" si="14"/>
        <v>0</v>
      </c>
      <c r="AR16" s="48">
        <v>12</v>
      </c>
      <c r="AS16" s="48">
        <f t="shared" si="21"/>
        <v>12</v>
      </c>
      <c r="AT16" s="155" t="str">
        <f>'J01'!AT16:AX16</f>
        <v>Equipe 12</v>
      </c>
      <c r="AU16" s="156"/>
      <c r="AV16" s="156"/>
      <c r="AW16" s="156"/>
      <c r="AX16" s="157"/>
      <c r="AY16" s="4">
        <f t="shared" si="15"/>
        <v>1</v>
      </c>
      <c r="AZ16" s="19">
        <f>'J25'!AY16-AY16</f>
        <v>0</v>
      </c>
      <c r="BA16" s="5" t="str">
        <f>IF(AY16&gt;'J25'!AY16,'J25'!$BA$20,IF(AY16='J25'!AY16,'J25'!$AZ$20,IF(AY16&lt;'J25'!AY16,'J25'!$AY$20)))</f>
        <v>u</v>
      </c>
      <c r="BB16" s="22">
        <f t="shared" si="22"/>
        <v>12</v>
      </c>
      <c r="BC16" s="19">
        <f>SUMPRODUCT(($B$5:$F$14=AT16)*($BW$5:$BW$14))+SUMPRODUCT(($I$5:$M$14=AT16)*($BX$5:$BX$14))+'J25'!BC16</f>
        <v>0</v>
      </c>
      <c r="BD16" s="19">
        <f>SUMPRODUCT(($B$5:$F$14=AT16)*($BY$5:$BY$14))+SUMPRODUCT(($I$5:$M$14=AT16)*($BZ$5:$BZ$14))+'J25'!BD16</f>
        <v>0</v>
      </c>
      <c r="BE16" s="19">
        <f>SUMPRODUCT(($B$5:$F$14=AT16)*($CA$5:$CA$14))+SUMPRODUCT(($I$5:$M$14=AT16)*($CB$5:$CB$14))+'J25'!BE16</f>
        <v>0</v>
      </c>
      <c r="BF16" s="19">
        <f>SUMPRODUCT(($B$5:$F$14=AT16)*($CC$5:$CC$14))+SUMPRODUCT(($I$5:$M$14=AT16)*($CD$5:$CD$14))+'J25'!BF16</f>
        <v>0</v>
      </c>
      <c r="BG16" s="19">
        <f>SUMPRODUCT(($B$5:$F$14=AT16)*($CE$5:$CE$14))+SUMPRODUCT(($I$5:$M$14=AT16)*($CF$5:$CF$14))+'J25'!BG16</f>
        <v>0</v>
      </c>
      <c r="BH16" s="19">
        <f>SUMPRODUCT(($B$5:$F$14=AT16)*($CG$5:$CG$14))+SUMPRODUCT(($I$5:$M$14=AT16)*($CH$5:$CH$14))+'J25'!BH16</f>
        <v>0</v>
      </c>
      <c r="BI16" s="19">
        <f>SUMPRODUCT(($B$5:$F$14=AT16)*($CI$5:$CI$14))+SUMPRODUCT(($I$5:$M$14=AT16)*($CJ$5:$CJ$14))+'J25'!BI16</f>
        <v>0</v>
      </c>
      <c r="BJ16" s="6">
        <f t="shared" si="23"/>
        <v>0</v>
      </c>
      <c r="BK16" s="19">
        <f>SUMPRODUCT(($B$5:$F$14=AT16)*($CK$5:$CK$14))+'J25'!BK16</f>
        <v>0</v>
      </c>
      <c r="BL16" s="19">
        <f>SUMPRODUCT(($B$5:$F$14=AT16)*($CL$5:$CL$14))+'J25'!BL16</f>
        <v>0</v>
      </c>
      <c r="BM16" s="19">
        <f>SUMPRODUCT(($B$5:$F$14=AT16)*($CM$5:$CM$14))+'J25'!BM16</f>
        <v>0</v>
      </c>
      <c r="BN16" s="19">
        <f>SUMPRODUCT(($I$5:$M$14=AT16)*($CN$5:$CN$14))+'J25'!BN16</f>
        <v>0</v>
      </c>
      <c r="BO16" s="19">
        <f>SUMPRODUCT(($I$5:$M$14=AT16)*($CO$5:$CO$14))+'J25'!BO16</f>
        <v>0</v>
      </c>
      <c r="BP16" s="46">
        <f>SUMPRODUCT(($I$5:$M$14=AT16)*($CP$5:$CP$14))+'J25'!BP16</f>
        <v>0</v>
      </c>
      <c r="BQ16" s="44">
        <f t="shared" si="24"/>
        <v>0</v>
      </c>
      <c r="BR16" s="64">
        <f>BQ16+0.0000003</f>
        <v>2.9999999999999999E-7</v>
      </c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4" t="str">
        <f t="shared" si="16"/>
        <v>Equipe 12</v>
      </c>
      <c r="CR16" s="44">
        <f t="shared" si="17"/>
        <v>0</v>
      </c>
      <c r="CS16" s="44">
        <f t="shared" si="18"/>
        <v>1</v>
      </c>
      <c r="CT16" s="44" t="str">
        <f t="shared" si="49"/>
        <v>Equipe 12</v>
      </c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</row>
    <row r="17" spans="1:153" ht="16.5" customHeight="1" x14ac:dyDescent="0.25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47"/>
      <c r="Q17" s="47"/>
      <c r="R17" s="47"/>
      <c r="S17" s="47"/>
      <c r="T17" s="47"/>
      <c r="U17" s="47"/>
      <c r="V17" s="93" t="str">
        <f t="shared" si="0"/>
        <v>Equipe 13</v>
      </c>
      <c r="W17" s="93"/>
      <c r="X17" s="93"/>
      <c r="Y17" s="93"/>
      <c r="Z17" s="94"/>
      <c r="AA17" s="84">
        <f t="shared" si="1"/>
        <v>0</v>
      </c>
      <c r="AB17" s="85" t="str">
        <f t="shared" si="2"/>
        <v>u</v>
      </c>
      <c r="AC17" s="86">
        <f t="shared" si="50"/>
        <v>1</v>
      </c>
      <c r="AD17" s="87">
        <f t="shared" si="3"/>
        <v>0</v>
      </c>
      <c r="AE17" s="88">
        <f t="shared" si="4"/>
        <v>0</v>
      </c>
      <c r="AF17" s="88">
        <f t="shared" si="5"/>
        <v>0</v>
      </c>
      <c r="AG17" s="88">
        <f t="shared" si="6"/>
        <v>0</v>
      </c>
      <c r="AH17" s="88">
        <f t="shared" si="7"/>
        <v>0</v>
      </c>
      <c r="AI17" s="88">
        <f t="shared" si="8"/>
        <v>0</v>
      </c>
      <c r="AJ17" s="88">
        <f t="shared" si="9"/>
        <v>0</v>
      </c>
      <c r="AK17" s="89">
        <f t="shared" si="10"/>
        <v>0</v>
      </c>
      <c r="AL17" s="90">
        <f t="shared" si="11"/>
        <v>0</v>
      </c>
      <c r="AM17" s="88">
        <f t="shared" si="12"/>
        <v>0</v>
      </c>
      <c r="AN17" s="91">
        <f t="shared" si="19"/>
        <v>0</v>
      </c>
      <c r="AO17" s="84">
        <f t="shared" si="13"/>
        <v>0</v>
      </c>
      <c r="AP17" s="88">
        <f t="shared" si="20"/>
        <v>0</v>
      </c>
      <c r="AQ17" s="88">
        <f t="shared" si="14"/>
        <v>0</v>
      </c>
      <c r="AR17" s="48">
        <v>13</v>
      </c>
      <c r="AS17" s="48">
        <f t="shared" si="21"/>
        <v>13</v>
      </c>
      <c r="AT17" s="155" t="str">
        <f>'J01'!AT17:AX17</f>
        <v>Equipe 13</v>
      </c>
      <c r="AU17" s="156"/>
      <c r="AV17" s="156"/>
      <c r="AW17" s="156"/>
      <c r="AX17" s="157"/>
      <c r="AY17" s="4">
        <f t="shared" si="15"/>
        <v>1</v>
      </c>
      <c r="AZ17" s="19">
        <f>'J25'!AY17-AY17</f>
        <v>0</v>
      </c>
      <c r="BA17" s="5" t="str">
        <f>IF(AY17&gt;'J25'!AY17,'J25'!$BA$20,IF(AY17='J25'!AY17,'J25'!$AZ$20,IF(AY17&lt;'J25'!AY17,'J25'!$AY$20)))</f>
        <v>u</v>
      </c>
      <c r="BB17" s="22">
        <f t="shared" si="22"/>
        <v>13</v>
      </c>
      <c r="BC17" s="19">
        <f>SUMPRODUCT(($B$5:$F$14=AT17)*($BW$5:$BW$14))+SUMPRODUCT(($I$5:$M$14=AT17)*($BX$5:$BX$14))+'J25'!BC17</f>
        <v>0</v>
      </c>
      <c r="BD17" s="19">
        <f>SUMPRODUCT(($B$5:$F$14=AT17)*($BY$5:$BY$14))+SUMPRODUCT(($I$5:$M$14=AT17)*($BZ$5:$BZ$14))+'J25'!BD17</f>
        <v>0</v>
      </c>
      <c r="BE17" s="19">
        <f>SUMPRODUCT(($B$5:$F$14=AT17)*($CA$5:$CA$14))+SUMPRODUCT(($I$5:$M$14=AT17)*($CB$5:$CB$14))+'J25'!BE17</f>
        <v>0</v>
      </c>
      <c r="BF17" s="19">
        <f>SUMPRODUCT(($B$5:$F$14=AT17)*($CC$5:$CC$14))+SUMPRODUCT(($I$5:$M$14=AT17)*($CD$5:$CD$14))+'J25'!BF17</f>
        <v>0</v>
      </c>
      <c r="BG17" s="19">
        <f>SUMPRODUCT(($B$5:$F$14=AT17)*($CE$5:$CE$14))+SUMPRODUCT(($I$5:$M$14=AT17)*($CF$5:$CF$14))+'J25'!BG17</f>
        <v>0</v>
      </c>
      <c r="BH17" s="19">
        <f>SUMPRODUCT(($B$5:$F$14=AT17)*($CG$5:$CG$14))+SUMPRODUCT(($I$5:$M$14=AT17)*($CH$5:$CH$14))+'J25'!BH17</f>
        <v>0</v>
      </c>
      <c r="BI17" s="19">
        <f>SUMPRODUCT(($B$5:$F$14=AT17)*($CI$5:$CI$14))+SUMPRODUCT(($I$5:$M$14=AT17)*($CJ$5:$CJ$14))+'J25'!BI17</f>
        <v>0</v>
      </c>
      <c r="BJ17" s="6">
        <f t="shared" si="23"/>
        <v>0</v>
      </c>
      <c r="BK17" s="19">
        <f>SUMPRODUCT(($B$5:$F$14=AT17)*($CK$5:$CK$14))+'J25'!BK17</f>
        <v>0</v>
      </c>
      <c r="BL17" s="19">
        <f>SUMPRODUCT(($B$5:$F$14=AT17)*($CL$5:$CL$14))+'J25'!BL17</f>
        <v>0</v>
      </c>
      <c r="BM17" s="19">
        <f>SUMPRODUCT(($B$5:$F$14=AT17)*($CM$5:$CM$14))+'J25'!BM17</f>
        <v>0</v>
      </c>
      <c r="BN17" s="19">
        <f>SUMPRODUCT(($I$5:$M$14=AT17)*($CN$5:$CN$14))+'J25'!BN17</f>
        <v>0</v>
      </c>
      <c r="BO17" s="19">
        <f>SUMPRODUCT(($I$5:$M$14=AT17)*($CO$5:$CO$14))+'J25'!BO17</f>
        <v>0</v>
      </c>
      <c r="BP17" s="46">
        <f>SUMPRODUCT(($I$5:$M$14=AT17)*($CP$5:$CP$14))+'J25'!BP17</f>
        <v>0</v>
      </c>
      <c r="BQ17" s="44">
        <f t="shared" si="24"/>
        <v>0</v>
      </c>
      <c r="BR17" s="64">
        <f>BQ17+0.0000002</f>
        <v>1.9999999999999999E-7</v>
      </c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4" t="str">
        <f t="shared" si="16"/>
        <v>Equipe 13</v>
      </c>
      <c r="CR17" s="44">
        <f t="shared" si="17"/>
        <v>0</v>
      </c>
      <c r="CS17" s="44">
        <f t="shared" si="18"/>
        <v>1</v>
      </c>
      <c r="CT17" s="44" t="str">
        <f t="shared" si="49"/>
        <v>Equipe 13</v>
      </c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</row>
    <row r="18" spans="1:153" ht="16.5" customHeight="1" x14ac:dyDescent="0.25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47"/>
      <c r="Q18" s="47"/>
      <c r="R18" s="47"/>
      <c r="S18" s="47"/>
      <c r="T18" s="47"/>
      <c r="U18" s="47"/>
      <c r="V18" s="93" t="str">
        <f t="shared" si="0"/>
        <v>Equipe 14</v>
      </c>
      <c r="W18" s="93"/>
      <c r="X18" s="93"/>
      <c r="Y18" s="93"/>
      <c r="Z18" s="94"/>
      <c r="AA18" s="84">
        <f t="shared" si="1"/>
        <v>0</v>
      </c>
      <c r="AB18" s="85" t="str">
        <f t="shared" si="2"/>
        <v>u</v>
      </c>
      <c r="AC18" s="86">
        <f t="shared" si="50"/>
        <v>1</v>
      </c>
      <c r="AD18" s="87">
        <f t="shared" si="3"/>
        <v>0</v>
      </c>
      <c r="AE18" s="88">
        <f t="shared" si="4"/>
        <v>0</v>
      </c>
      <c r="AF18" s="88">
        <f t="shared" si="5"/>
        <v>0</v>
      </c>
      <c r="AG18" s="88">
        <f t="shared" si="6"/>
        <v>0</v>
      </c>
      <c r="AH18" s="88">
        <f t="shared" si="7"/>
        <v>0</v>
      </c>
      <c r="AI18" s="88">
        <f t="shared" si="8"/>
        <v>0</v>
      </c>
      <c r="AJ18" s="88">
        <f t="shared" si="9"/>
        <v>0</v>
      </c>
      <c r="AK18" s="89">
        <f t="shared" si="10"/>
        <v>0</v>
      </c>
      <c r="AL18" s="90">
        <f t="shared" si="11"/>
        <v>0</v>
      </c>
      <c r="AM18" s="88">
        <f t="shared" si="12"/>
        <v>0</v>
      </c>
      <c r="AN18" s="91">
        <f t="shared" si="19"/>
        <v>0</v>
      </c>
      <c r="AO18" s="84">
        <f t="shared" si="13"/>
        <v>0</v>
      </c>
      <c r="AP18" s="88">
        <f t="shared" si="20"/>
        <v>0</v>
      </c>
      <c r="AQ18" s="88">
        <f t="shared" si="14"/>
        <v>0</v>
      </c>
      <c r="AR18" s="48">
        <v>14</v>
      </c>
      <c r="AS18" s="48">
        <f t="shared" si="21"/>
        <v>14</v>
      </c>
      <c r="AT18" s="155" t="str">
        <f>'J01'!AT18:AX18</f>
        <v>Equipe 14</v>
      </c>
      <c r="AU18" s="156"/>
      <c r="AV18" s="156"/>
      <c r="AW18" s="156"/>
      <c r="AX18" s="157"/>
      <c r="AY18" s="4">
        <f t="shared" si="15"/>
        <v>1</v>
      </c>
      <c r="AZ18" s="19">
        <f>'J25'!AY18-AY18</f>
        <v>0</v>
      </c>
      <c r="BA18" s="5" t="str">
        <f>IF(AY18&gt;'J25'!AY18,'J25'!$BA$20,IF(AY18='J25'!AY18,'J25'!$AZ$20,IF(AY18&lt;'J25'!AY18,'J25'!$AY$20)))</f>
        <v>u</v>
      </c>
      <c r="BB18" s="22">
        <f t="shared" si="22"/>
        <v>14</v>
      </c>
      <c r="BC18" s="19">
        <f>SUMPRODUCT(($B$5:$F$14=AT18)*($BW$5:$BW$14))+SUMPRODUCT(($I$5:$M$14=AT18)*($BX$5:$BX$14))+'J25'!BC18</f>
        <v>0</v>
      </c>
      <c r="BD18" s="19">
        <f>SUMPRODUCT(($B$5:$F$14=AT18)*($BY$5:$BY$14))+SUMPRODUCT(($I$5:$M$14=AT18)*($BZ$5:$BZ$14))+'J25'!BD18</f>
        <v>0</v>
      </c>
      <c r="BE18" s="19">
        <f>SUMPRODUCT(($B$5:$F$14=AT18)*($CA$5:$CA$14))+SUMPRODUCT(($I$5:$M$14=AT18)*($CB$5:$CB$14))+'J25'!BE18</f>
        <v>0</v>
      </c>
      <c r="BF18" s="19">
        <f>SUMPRODUCT(($B$5:$F$14=AT18)*($CC$5:$CC$14))+SUMPRODUCT(($I$5:$M$14=AT18)*($CD$5:$CD$14))+'J25'!BF18</f>
        <v>0</v>
      </c>
      <c r="BG18" s="19">
        <f>SUMPRODUCT(($B$5:$F$14=AT18)*($CE$5:$CE$14))+SUMPRODUCT(($I$5:$M$14=AT18)*($CF$5:$CF$14))+'J25'!BG18</f>
        <v>0</v>
      </c>
      <c r="BH18" s="19">
        <f>SUMPRODUCT(($B$5:$F$14=AT18)*($CG$5:$CG$14))+SUMPRODUCT(($I$5:$M$14=AT18)*($CH$5:$CH$14))+'J25'!BH18</f>
        <v>0</v>
      </c>
      <c r="BI18" s="19">
        <f>SUMPRODUCT(($B$5:$F$14=AT18)*($CI$5:$CI$14))+SUMPRODUCT(($I$5:$M$14=AT18)*($CJ$5:$CJ$14))+'J25'!BI18</f>
        <v>0</v>
      </c>
      <c r="BJ18" s="6">
        <f t="shared" si="23"/>
        <v>0</v>
      </c>
      <c r="BK18" s="19">
        <f>SUMPRODUCT(($B$5:$F$14=AT18)*($CK$5:$CK$14))+'J25'!BK18</f>
        <v>0</v>
      </c>
      <c r="BL18" s="19">
        <f>SUMPRODUCT(($B$5:$F$14=AT18)*($CL$5:$CL$14))+'J25'!BL18</f>
        <v>0</v>
      </c>
      <c r="BM18" s="19">
        <f>SUMPRODUCT(($B$5:$F$14=AT18)*($CM$5:$CM$14))+'J25'!BM18</f>
        <v>0</v>
      </c>
      <c r="BN18" s="19">
        <f>SUMPRODUCT(($I$5:$M$14=AT18)*($CN$5:$CN$14))+'J25'!BN18</f>
        <v>0</v>
      </c>
      <c r="BO18" s="19">
        <f>SUMPRODUCT(($I$5:$M$14=AT18)*($CO$5:$CO$14))+'J25'!BO18</f>
        <v>0</v>
      </c>
      <c r="BP18" s="46">
        <f>SUMPRODUCT(($I$5:$M$14=AT18)*($CP$5:$CP$14))+'J25'!BP18</f>
        <v>0</v>
      </c>
      <c r="BQ18" s="44">
        <f t="shared" si="24"/>
        <v>0</v>
      </c>
      <c r="BR18" s="64">
        <f>BQ18+0.0000001</f>
        <v>9.9999999999999995E-8</v>
      </c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4" t="str">
        <f t="shared" si="16"/>
        <v>Equipe 14</v>
      </c>
      <c r="CR18" s="44">
        <f t="shared" si="17"/>
        <v>0</v>
      </c>
      <c r="CS18" s="44">
        <f t="shared" si="18"/>
        <v>1</v>
      </c>
      <c r="CT18" s="44" t="str">
        <f t="shared" si="49"/>
        <v>Equipe 14</v>
      </c>
      <c r="CU18" s="58"/>
      <c r="CV18" s="58"/>
      <c r="CW18" s="58"/>
      <c r="CX18" s="58"/>
      <c r="CY18" s="5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</row>
    <row r="19" spans="1:153" ht="16.5" customHeight="1" x14ac:dyDescent="0.25">
      <c r="A19" s="100"/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47"/>
      <c r="Q19" s="47"/>
      <c r="R19" s="47"/>
      <c r="S19" s="47"/>
      <c r="T19" s="47"/>
      <c r="U19" s="47"/>
      <c r="V19" s="49"/>
      <c r="W19" s="49"/>
      <c r="X19" s="49"/>
      <c r="Y19" s="49"/>
      <c r="Z19" s="49"/>
      <c r="AA19" s="50"/>
      <c r="AB19" s="51"/>
      <c r="AC19" s="50"/>
      <c r="AD19" s="52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142" t="s">
        <v>56</v>
      </c>
      <c r="AP19" s="142"/>
      <c r="AQ19" s="142"/>
      <c r="AR19" s="58"/>
      <c r="AS19" s="58"/>
      <c r="AT19" s="21"/>
      <c r="AU19" s="21"/>
      <c r="AV19" s="21"/>
      <c r="AW19" s="21"/>
      <c r="AX19" s="21"/>
      <c r="AY19" s="60" t="s">
        <v>19</v>
      </c>
      <c r="AZ19" s="60" t="s">
        <v>20</v>
      </c>
      <c r="BA19" s="60" t="s">
        <v>21</v>
      </c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5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58"/>
      <c r="CV19" s="58"/>
      <c r="CW19" s="58"/>
      <c r="CX19" s="58"/>
      <c r="CY19" s="5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</row>
    <row r="20" spans="1:153" ht="16.5" customHeight="1" x14ac:dyDescent="0.25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47"/>
      <c r="Q20" s="47"/>
      <c r="R20" s="47"/>
      <c r="S20" s="47"/>
      <c r="T20" s="47"/>
      <c r="U20" s="47"/>
      <c r="V20" s="53"/>
      <c r="W20" s="53"/>
      <c r="X20" s="53"/>
      <c r="Y20" s="53"/>
      <c r="Z20" s="53"/>
      <c r="AA20" s="54"/>
      <c r="AB20" s="55"/>
      <c r="AC20" s="54"/>
      <c r="AD20" s="56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143">
        <f>SUM(G5:H14)</f>
        <v>0</v>
      </c>
      <c r="AP20" s="143"/>
      <c r="AQ20" s="143"/>
      <c r="AR20" s="58"/>
      <c r="AS20" s="58"/>
      <c r="AT20" s="38"/>
      <c r="AU20" s="38"/>
      <c r="AV20" s="38"/>
      <c r="AW20" s="38"/>
      <c r="AX20" s="38"/>
      <c r="AY20" s="48" t="s">
        <v>19</v>
      </c>
      <c r="AZ20" s="48" t="s">
        <v>20</v>
      </c>
      <c r="BA20" s="48" t="s">
        <v>21</v>
      </c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58"/>
      <c r="CV20" s="58"/>
      <c r="CW20" s="58"/>
      <c r="CX20" s="58"/>
      <c r="CY20" s="5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</row>
    <row r="21" spans="1:153" ht="16.5" customHeight="1" x14ac:dyDescent="0.25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47"/>
      <c r="Q21" s="47"/>
      <c r="R21" s="47"/>
      <c r="S21" s="47"/>
      <c r="T21" s="47"/>
      <c r="U21" s="47"/>
      <c r="V21" s="53"/>
      <c r="W21" s="53"/>
      <c r="X21" s="53"/>
      <c r="Y21" s="53"/>
      <c r="Z21" s="53"/>
      <c r="AA21" s="54"/>
      <c r="AB21" s="55"/>
      <c r="AC21" s="54"/>
      <c r="AD21" s="56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143"/>
      <c r="AP21" s="143"/>
      <c r="AQ21" s="143"/>
      <c r="AR21" s="58"/>
      <c r="AS21" s="58"/>
      <c r="AT21" s="38"/>
      <c r="AU21" s="38"/>
      <c r="AV21" s="38"/>
      <c r="AW21" s="38"/>
      <c r="AX21" s="38"/>
      <c r="AY21" s="58"/>
      <c r="AZ21" s="58"/>
      <c r="BA21" s="63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58"/>
      <c r="CV21" s="58"/>
      <c r="CW21" s="58"/>
      <c r="CX21" s="58"/>
      <c r="CY21" s="5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</row>
    <row r="22" spans="1:153" ht="16.5" customHeight="1" x14ac:dyDescent="0.25">
      <c r="A22" s="100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47"/>
      <c r="Q22" s="47"/>
      <c r="R22" s="47"/>
      <c r="S22" s="47"/>
      <c r="T22" s="47"/>
      <c r="U22" s="47"/>
      <c r="V22" s="53"/>
      <c r="W22" s="53"/>
      <c r="X22" s="53"/>
      <c r="Y22" s="53"/>
      <c r="Z22" s="53"/>
      <c r="AA22" s="54"/>
      <c r="AB22" s="55"/>
      <c r="AC22" s="54"/>
      <c r="AD22" s="56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144" t="s">
        <v>57</v>
      </c>
      <c r="AP22" s="144"/>
      <c r="AQ22" s="144"/>
      <c r="AR22" s="58"/>
      <c r="AS22" s="58"/>
      <c r="AT22" s="38"/>
      <c r="AU22" s="38"/>
      <c r="AV22" s="38"/>
      <c r="AW22" s="38"/>
      <c r="AX22" s="38"/>
      <c r="AY22" s="58"/>
      <c r="AZ22" s="58"/>
      <c r="BA22" s="63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58"/>
      <c r="CV22" s="58"/>
      <c r="CW22" s="58"/>
      <c r="CX22" s="58"/>
      <c r="CY22" s="5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</row>
    <row r="23" spans="1:153" ht="16.5" customHeight="1" x14ac:dyDescent="0.25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47"/>
      <c r="Q23" s="47"/>
      <c r="R23" s="47"/>
      <c r="S23" s="47"/>
      <c r="T23" s="47"/>
      <c r="U23" s="47"/>
      <c r="V23" s="53"/>
      <c r="W23" s="53"/>
      <c r="X23" s="53"/>
      <c r="Y23" s="53"/>
      <c r="Z23" s="53"/>
      <c r="AA23" s="54"/>
      <c r="AB23" s="55"/>
      <c r="AC23" s="54"/>
      <c r="AD23" s="56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144"/>
      <c r="AP23" s="144"/>
      <c r="AQ23" s="144"/>
      <c r="AR23" s="58"/>
      <c r="AS23" s="58"/>
      <c r="AT23" s="38"/>
      <c r="AU23" s="38"/>
      <c r="AV23" s="38"/>
      <c r="AW23" s="38"/>
      <c r="AX23" s="38"/>
      <c r="AY23" s="58"/>
      <c r="AZ23" s="58"/>
      <c r="BA23" s="63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58"/>
      <c r="CV23" s="58"/>
      <c r="CW23" s="58"/>
      <c r="CX23" s="58"/>
      <c r="CY23" s="5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</row>
    <row r="24" spans="1:153" ht="16.5" customHeight="1" x14ac:dyDescent="0.25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47"/>
      <c r="Q24" s="47"/>
      <c r="R24" s="47"/>
      <c r="S24" s="47"/>
      <c r="T24" s="47"/>
      <c r="U24" s="47"/>
      <c r="V24" s="53"/>
      <c r="W24" s="53"/>
      <c r="X24" s="53"/>
      <c r="Y24" s="53"/>
      <c r="Z24" s="53"/>
      <c r="AA24" s="54"/>
      <c r="AB24" s="55"/>
      <c r="AC24" s="54"/>
      <c r="AD24" s="56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143">
        <f>AO20+'J25'!AO24:AP25</f>
        <v>0</v>
      </c>
      <c r="AP24" s="143"/>
      <c r="AQ24" s="143"/>
      <c r="AR24" s="58"/>
      <c r="AS24" s="58"/>
      <c r="AT24" s="38"/>
      <c r="AU24" s="38"/>
      <c r="AV24" s="38"/>
      <c r="AW24" s="38"/>
      <c r="AX24" s="38"/>
      <c r="AY24" s="58"/>
      <c r="AZ24" s="58"/>
      <c r="BA24" s="63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</row>
    <row r="25" spans="1:153" ht="16.5" customHeight="1" x14ac:dyDescent="0.25">
      <c r="A25" s="100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47"/>
      <c r="Q25" s="47"/>
      <c r="R25" s="47"/>
      <c r="S25" s="47"/>
      <c r="T25" s="47"/>
      <c r="U25" s="47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143"/>
      <c r="AP25" s="143"/>
      <c r="AQ25" s="143"/>
      <c r="AR25" s="48"/>
      <c r="AS25" s="48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  <c r="EU25" s="48"/>
      <c r="EV25" s="48"/>
      <c r="EW25" s="48"/>
    </row>
    <row r="26" spans="1:153" ht="16.5" customHeight="1" x14ac:dyDescent="0.25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47"/>
      <c r="Q26" s="47"/>
      <c r="R26" s="47"/>
      <c r="S26" s="47"/>
      <c r="T26" s="47"/>
      <c r="U26" s="47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162" t="s">
        <v>58</v>
      </c>
      <c r="AP26" s="162"/>
      <c r="AQ26" s="162"/>
      <c r="AR26" s="48"/>
      <c r="AS26" s="48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  <c r="EU26" s="48"/>
      <c r="EV26" s="48"/>
      <c r="EW26" s="48"/>
    </row>
    <row r="27" spans="1:153" ht="16.5" customHeight="1" x14ac:dyDescent="0.25">
      <c r="A27" s="100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47"/>
      <c r="Q27" s="47"/>
      <c r="R27" s="47"/>
      <c r="S27" s="47"/>
      <c r="T27" s="47"/>
      <c r="U27" s="47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162"/>
      <c r="AP27" s="162"/>
      <c r="AQ27" s="162"/>
      <c r="AR27" s="48"/>
      <c r="AS27" s="48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  <c r="EU27" s="48"/>
      <c r="EV27" s="48"/>
      <c r="EW27" s="48"/>
    </row>
    <row r="28" spans="1:153" ht="16.5" customHeight="1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47"/>
      <c r="Q28" s="47"/>
      <c r="R28" s="47"/>
      <c r="S28" s="47"/>
      <c r="T28" s="47"/>
      <c r="U28" s="47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146" t="str">
        <f>IF(AE5=0,"",SUM(AI5:AI24)/SUM(AE5:AE24)*2)</f>
        <v/>
      </c>
      <c r="AP28" s="146"/>
      <c r="AQ28" s="146"/>
      <c r="AR28" s="48"/>
      <c r="AS28" s="48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  <c r="EU28" s="48"/>
      <c r="EV28" s="48"/>
      <c r="EW28" s="48"/>
    </row>
    <row r="29" spans="1:153" ht="16.5" customHeight="1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47"/>
      <c r="Q29" s="47"/>
      <c r="R29" s="47"/>
      <c r="S29" s="47"/>
      <c r="T29" s="47"/>
      <c r="U29" s="47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146"/>
      <c r="AP29" s="146"/>
      <c r="AQ29" s="146"/>
      <c r="AR29" s="48"/>
      <c r="AS29" s="48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  <c r="EU29" s="48"/>
      <c r="EV29" s="48"/>
      <c r="EW29" s="48"/>
    </row>
    <row r="30" spans="1:153" ht="16.5" customHeight="1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47"/>
      <c r="Q30" s="47"/>
      <c r="R30" s="47"/>
      <c r="S30" s="47"/>
      <c r="T30" s="47"/>
      <c r="U30" s="47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48"/>
      <c r="AS30" s="48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  <c r="EU30" s="48"/>
      <c r="EV30" s="48"/>
      <c r="EW30" s="48"/>
    </row>
    <row r="31" spans="1:153" ht="16.5" customHeight="1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48"/>
      <c r="AS31" s="48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/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/>
      <c r="EU31" s="48"/>
      <c r="EV31" s="48"/>
      <c r="EW31" s="48"/>
    </row>
    <row r="32" spans="1:153" ht="16.5" customHeight="1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48"/>
      <c r="AS32" s="48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48"/>
      <c r="EW32" s="48"/>
    </row>
    <row r="33" spans="1:153" ht="16.5" customHeight="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48"/>
      <c r="AS33" s="48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</row>
    <row r="34" spans="1:153" ht="16.5" customHeight="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48"/>
      <c r="AS34" s="48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48"/>
      <c r="EW34" s="48"/>
    </row>
    <row r="35" spans="1:153" ht="16.5" customHeight="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48"/>
      <c r="AS35" s="48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/>
      <c r="EU35" s="48"/>
      <c r="EV35" s="48"/>
      <c r="EW35" s="48"/>
    </row>
    <row r="36" spans="1:153" ht="16.5" customHeight="1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48"/>
      <c r="AS36" s="48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</row>
  </sheetData>
  <mergeCells count="129">
    <mergeCell ref="AO19:AQ19"/>
    <mergeCell ref="AO20:AQ21"/>
    <mergeCell ref="AO22:AQ23"/>
    <mergeCell ref="AO24:AQ25"/>
    <mergeCell ref="AO26:AQ27"/>
    <mergeCell ref="AO28:AQ29"/>
    <mergeCell ref="BI3:BI4"/>
    <mergeCell ref="BH3:BH4"/>
    <mergeCell ref="BG3:BG4"/>
    <mergeCell ref="BF3:BF4"/>
    <mergeCell ref="BC3:BC4"/>
    <mergeCell ref="BB3:BB4"/>
    <mergeCell ref="BE3:BE4"/>
    <mergeCell ref="BD3:BD4"/>
    <mergeCell ref="AZ3:BA4"/>
    <mergeCell ref="AY3:AY4"/>
    <mergeCell ref="AT6:AX6"/>
    <mergeCell ref="B5:F5"/>
    <mergeCell ref="B12:F12"/>
    <mergeCell ref="B11:F11"/>
    <mergeCell ref="B10:F10"/>
    <mergeCell ref="B9:F9"/>
    <mergeCell ref="B8:F8"/>
    <mergeCell ref="B7:F7"/>
    <mergeCell ref="V6:Z6"/>
    <mergeCell ref="I14:M14"/>
    <mergeCell ref="I13:M13"/>
    <mergeCell ref="I12:M12"/>
    <mergeCell ref="B6:F6"/>
    <mergeCell ref="V17:Z17"/>
    <mergeCell ref="V16:Z16"/>
    <mergeCell ref="V15:Z15"/>
    <mergeCell ref="AG3:AG4"/>
    <mergeCell ref="I3:M4"/>
    <mergeCell ref="AC3:AC4"/>
    <mergeCell ref="AE3:AE4"/>
    <mergeCell ref="V12:Z12"/>
    <mergeCell ref="V11:Z11"/>
    <mergeCell ref="V10:Z10"/>
    <mergeCell ref="V9:Z9"/>
    <mergeCell ref="I5:M5"/>
    <mergeCell ref="V5:Z5"/>
    <mergeCell ref="V14:Z14"/>
    <mergeCell ref="V13:Z13"/>
    <mergeCell ref="A1:H2"/>
    <mergeCell ref="AT18:AX18"/>
    <mergeCell ref="AT17:AX17"/>
    <mergeCell ref="AT16:AX16"/>
    <mergeCell ref="AT15:AX15"/>
    <mergeCell ref="AT14:AX14"/>
    <mergeCell ref="AT13:AX13"/>
    <mergeCell ref="A3:A4"/>
    <mergeCell ref="B3:F4"/>
    <mergeCell ref="H3:H4"/>
    <mergeCell ref="G3:G4"/>
    <mergeCell ref="AD3:AD4"/>
    <mergeCell ref="N3:N4"/>
    <mergeCell ref="V3:Z4"/>
    <mergeCell ref="AA3:AB4"/>
    <mergeCell ref="AH3:AH4"/>
    <mergeCell ref="AT3:AX4"/>
    <mergeCell ref="AL3:AN3"/>
    <mergeCell ref="AJ3:AJ4"/>
    <mergeCell ref="AI3:AI4"/>
    <mergeCell ref="B14:F14"/>
    <mergeCell ref="B13:F13"/>
    <mergeCell ref="A15:O30"/>
    <mergeCell ref="V18:Z18"/>
    <mergeCell ref="CN3:CP3"/>
    <mergeCell ref="CK3:CM3"/>
    <mergeCell ref="AT12:AX12"/>
    <mergeCell ref="AT11:AX11"/>
    <mergeCell ref="AT10:AX10"/>
    <mergeCell ref="AT9:AX9"/>
    <mergeCell ref="AT8:AX8"/>
    <mergeCell ref="AT7:AX7"/>
    <mergeCell ref="CH1:CH3"/>
    <mergeCell ref="CG1:CG3"/>
    <mergeCell ref="CF1:CF3"/>
    <mergeCell ref="CE1:CE3"/>
    <mergeCell ref="CD1:CD3"/>
    <mergeCell ref="CC1:CC3"/>
    <mergeCell ref="CJ1:CJ3"/>
    <mergeCell ref="CI1:CI3"/>
    <mergeCell ref="CB1:CB3"/>
    <mergeCell ref="CA1:CA3"/>
    <mergeCell ref="BZ1:BZ3"/>
    <mergeCell ref="BY1:BY3"/>
    <mergeCell ref="I1:N2"/>
    <mergeCell ref="I11:M11"/>
    <mergeCell ref="I10:M10"/>
    <mergeCell ref="I9:M9"/>
    <mergeCell ref="I8:M8"/>
    <mergeCell ref="I7:M7"/>
    <mergeCell ref="V8:Z8"/>
    <mergeCell ref="V7:Z7"/>
    <mergeCell ref="O11:R11"/>
    <mergeCell ref="O10:R10"/>
    <mergeCell ref="O9:R9"/>
    <mergeCell ref="O8:R8"/>
    <mergeCell ref="O7:R7"/>
    <mergeCell ref="O6:R6"/>
    <mergeCell ref="S11:T11"/>
    <mergeCell ref="S10:T10"/>
    <mergeCell ref="S9:T9"/>
    <mergeCell ref="S8:T8"/>
    <mergeCell ref="S7:T7"/>
    <mergeCell ref="S6:T6"/>
    <mergeCell ref="I6:M6"/>
    <mergeCell ref="O5:R5"/>
    <mergeCell ref="O3:R4"/>
    <mergeCell ref="V1:AQ2"/>
    <mergeCell ref="BX1:BX3"/>
    <mergeCell ref="BW1:BW3"/>
    <mergeCell ref="BV1:BV3"/>
    <mergeCell ref="BU1:BU3"/>
    <mergeCell ref="BT1:BT3"/>
    <mergeCell ref="AT1:BP2"/>
    <mergeCell ref="BJ3:BJ4"/>
    <mergeCell ref="S5:T5"/>
    <mergeCell ref="S3:T4"/>
    <mergeCell ref="BS1:BS3"/>
    <mergeCell ref="AT5:AX5"/>
    <mergeCell ref="BN3:BP3"/>
    <mergeCell ref="BK3:BM3"/>
    <mergeCell ref="O1:T2"/>
    <mergeCell ref="AK3:AK4"/>
    <mergeCell ref="AO3:AQ3"/>
    <mergeCell ref="AF3:AF4"/>
  </mergeCells>
  <conditionalFormatting sqref="AA5:AA24">
    <cfRule type="cellIs" dxfId="4" priority="3" operator="lessThan">
      <formula>0</formula>
    </cfRule>
    <cfRule type="cellIs" dxfId="3" priority="4" operator="greaterThan">
      <formula>0</formula>
    </cfRule>
  </conditionalFormatting>
  <conditionalFormatting sqref="AB5:AB24">
    <cfRule type="cellIs" dxfId="2" priority="1" operator="equal">
      <formula>"q"</formula>
    </cfRule>
    <cfRule type="cellIs" dxfId="1" priority="2" operator="equal">
      <formula>"p"</formula>
    </cfRule>
  </conditionalFormatting>
  <dataValidations disablePrompts="1" count="2">
    <dataValidation type="list" allowBlank="1" showInputMessage="1" showErrorMessage="1" sqref="I12:M14 B12:F14">
      <formula1>Lesclubs</formula1>
    </dataValidation>
    <dataValidation type="list" allowBlank="1" showInputMessage="1" showErrorMessage="1" sqref="B5:F11 I5:M11">
      <formula1>Lesengagés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F47"/>
  <sheetViews>
    <sheetView workbookViewId="0"/>
  </sheetViews>
  <sheetFormatPr baseColWidth="10" defaultRowHeight="15" x14ac:dyDescent="0.25"/>
  <cols>
    <col min="1" max="1" width="6.140625" style="25" bestFit="1" customWidth="1"/>
    <col min="2" max="2" width="17.140625" style="9" bestFit="1" customWidth="1"/>
    <col min="3" max="3" width="49.42578125" style="9" bestFit="1" customWidth="1"/>
    <col min="4" max="4" width="8" style="11" customWidth="1"/>
    <col min="5" max="5" width="6.140625" style="25" bestFit="1" customWidth="1"/>
    <col min="6" max="6" width="17.140625" style="9" bestFit="1" customWidth="1"/>
    <col min="7" max="7" width="49.42578125" style="9" bestFit="1" customWidth="1"/>
    <col min="8" max="8" width="8" style="11" customWidth="1"/>
    <col min="9" max="9" width="6.140625" style="25" bestFit="1" customWidth="1"/>
    <col min="10" max="10" width="17.140625" style="9" bestFit="1" customWidth="1"/>
    <col min="11" max="11" width="49.42578125" style="9" bestFit="1" customWidth="1"/>
    <col min="12" max="12" width="8" style="11" customWidth="1"/>
    <col min="13" max="13" width="11.42578125" style="1" hidden="1" customWidth="1"/>
    <col min="14" max="19" width="11.42578125" style="10" hidden="1" customWidth="1"/>
    <col min="20" max="27" width="5.42578125" style="1" customWidth="1"/>
    <col min="28" max="34" width="5.42578125" customWidth="1"/>
  </cols>
  <sheetData>
    <row r="1" spans="1:58" ht="11.25" customHeight="1" thickTop="1" x14ac:dyDescent="0.25">
      <c r="A1" s="34" t="s">
        <v>53</v>
      </c>
      <c r="B1" s="163" t="s">
        <v>24</v>
      </c>
      <c r="C1" s="163"/>
      <c r="D1" s="164"/>
      <c r="E1" s="36" t="s">
        <v>53</v>
      </c>
      <c r="F1" s="165" t="s">
        <v>25</v>
      </c>
      <c r="G1" s="165"/>
      <c r="H1" s="166"/>
      <c r="I1" s="34" t="s">
        <v>53</v>
      </c>
      <c r="J1" s="163" t="s">
        <v>26</v>
      </c>
      <c r="K1" s="163"/>
      <c r="L1" s="164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  <c r="BA1" s="69"/>
      <c r="BB1" s="69"/>
      <c r="BC1" s="69"/>
      <c r="BD1" s="69"/>
      <c r="BE1" s="69"/>
      <c r="BF1" s="69"/>
    </row>
    <row r="2" spans="1:58" ht="11.25" customHeight="1" x14ac:dyDescent="0.25">
      <c r="A2" s="26">
        <f>RANK(D2,$D$2:$D$15)</f>
        <v>1</v>
      </c>
      <c r="B2" s="27" t="str">
        <f>'J26'!AT5</f>
        <v>Equipe 01</v>
      </c>
      <c r="C2" s="28" t="str">
        <f>IF(B2&lt;&gt;"",REPT("g",ROUND(D2*20,3)),"")</f>
        <v/>
      </c>
      <c r="D2" s="29">
        <f t="shared" ref="D2:D15" si="0">PERCENTRANK($N$2:$N$15,N2)</f>
        <v>0</v>
      </c>
      <c r="E2" s="26">
        <f>RANK(H2,$H$2:$H$15)</f>
        <v>1</v>
      </c>
      <c r="F2" s="27" t="str">
        <f>B2</f>
        <v>Equipe 01</v>
      </c>
      <c r="G2" s="28" t="str">
        <f t="shared" ref="G2:G15" si="1">IF(F2&lt;&gt;"",REPT("g",ROUND(H2*20,3)),"")</f>
        <v/>
      </c>
      <c r="H2" s="29">
        <f t="shared" ref="H2:H15" si="2">PERCENTRANK($P$2:$P$15,P2)</f>
        <v>0</v>
      </c>
      <c r="I2" s="26">
        <f>RANK(L2,$L$2:$L$15)</f>
        <v>1</v>
      </c>
      <c r="J2" s="27" t="str">
        <f>B2</f>
        <v>Equipe 01</v>
      </c>
      <c r="K2" s="28" t="str">
        <f t="shared" ref="K2:K15" si="3">IF(J2&lt;&gt;"",REPT("g",ROUND(L2*20,3)),"")</f>
        <v/>
      </c>
      <c r="L2" s="29">
        <f t="shared" ref="L2:L15" si="4">PERCENTRANK($Q$2:$Q$15,Q2)</f>
        <v>0</v>
      </c>
      <c r="N2" s="10">
        <f>'J26'!BH5</f>
        <v>0</v>
      </c>
      <c r="O2" s="10">
        <f>'J26'!BI5</f>
        <v>0</v>
      </c>
      <c r="P2" s="10">
        <f t="shared" ref="P2:P15" si="5">RANK(O2,$O$2:$O$15)</f>
        <v>1</v>
      </c>
      <c r="Q2" s="10">
        <f>'J26'!BJ5</f>
        <v>0</v>
      </c>
      <c r="R2" s="10">
        <f>SUM(('J26'!BK5*3)+'J26'!BL5)</f>
        <v>0</v>
      </c>
      <c r="S2" s="10">
        <f>SUM(('J26'!BN5*3)+'J26'!BO5)</f>
        <v>0</v>
      </c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</row>
    <row r="3" spans="1:58" ht="11.25" customHeight="1" x14ac:dyDescent="0.25">
      <c r="A3" s="26">
        <f t="shared" ref="A3:A15" si="6">RANK(D3,$D$2:$D$15)</f>
        <v>1</v>
      </c>
      <c r="B3" s="27" t="str">
        <f>'J26'!AT6</f>
        <v>Equipe 02</v>
      </c>
      <c r="C3" s="28" t="str">
        <f t="shared" ref="C3:C15" si="7">IF(B3&lt;&gt;"",REPT("g",ROUND(D3*20,3)),"")</f>
        <v/>
      </c>
      <c r="D3" s="29">
        <f t="shared" si="0"/>
        <v>0</v>
      </c>
      <c r="E3" s="26">
        <f t="shared" ref="E3:E15" si="8">RANK(H3,$H$2:$H$15)</f>
        <v>1</v>
      </c>
      <c r="F3" s="27" t="str">
        <f t="shared" ref="F3:F15" si="9">B3</f>
        <v>Equipe 02</v>
      </c>
      <c r="G3" s="28" t="str">
        <f t="shared" si="1"/>
        <v/>
      </c>
      <c r="H3" s="29">
        <f t="shared" si="2"/>
        <v>0</v>
      </c>
      <c r="I3" s="26">
        <f t="shared" ref="I3:I15" si="10">RANK(L3,$L$2:$L$15)</f>
        <v>1</v>
      </c>
      <c r="J3" s="27" t="str">
        <f t="shared" ref="J3:J15" si="11">B3</f>
        <v>Equipe 02</v>
      </c>
      <c r="K3" s="28" t="str">
        <f t="shared" si="3"/>
        <v/>
      </c>
      <c r="L3" s="29">
        <f t="shared" si="4"/>
        <v>0</v>
      </c>
      <c r="N3" s="10">
        <f>'J26'!BH6</f>
        <v>0</v>
      </c>
      <c r="O3" s="10">
        <f>'J26'!BI6</f>
        <v>0</v>
      </c>
      <c r="P3" s="10">
        <f t="shared" si="5"/>
        <v>1</v>
      </c>
      <c r="Q3" s="10">
        <f>'J26'!BJ6</f>
        <v>0</v>
      </c>
      <c r="R3" s="10">
        <f>SUM(('J26'!BK6*3)+'J26'!BL6)</f>
        <v>0</v>
      </c>
      <c r="S3" s="10">
        <f>SUM(('J26'!BN6*3)+'J26'!BO6)</f>
        <v>0</v>
      </c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9"/>
    </row>
    <row r="4" spans="1:58" ht="11.25" customHeight="1" x14ac:dyDescent="0.25">
      <c r="A4" s="26">
        <f t="shared" si="6"/>
        <v>1</v>
      </c>
      <c r="B4" s="27" t="str">
        <f>'J26'!AT7</f>
        <v>Equipe 03</v>
      </c>
      <c r="C4" s="28" t="str">
        <f t="shared" si="7"/>
        <v/>
      </c>
      <c r="D4" s="29">
        <f t="shared" si="0"/>
        <v>0</v>
      </c>
      <c r="E4" s="26">
        <f t="shared" si="8"/>
        <v>1</v>
      </c>
      <c r="F4" s="27" t="str">
        <f t="shared" si="9"/>
        <v>Equipe 03</v>
      </c>
      <c r="G4" s="28" t="str">
        <f t="shared" si="1"/>
        <v/>
      </c>
      <c r="H4" s="29">
        <f t="shared" si="2"/>
        <v>0</v>
      </c>
      <c r="I4" s="26">
        <f t="shared" si="10"/>
        <v>1</v>
      </c>
      <c r="J4" s="27" t="str">
        <f t="shared" si="11"/>
        <v>Equipe 03</v>
      </c>
      <c r="K4" s="28" t="str">
        <f t="shared" si="3"/>
        <v/>
      </c>
      <c r="L4" s="29">
        <f t="shared" si="4"/>
        <v>0</v>
      </c>
      <c r="N4" s="10">
        <f>'J26'!BH7</f>
        <v>0</v>
      </c>
      <c r="O4" s="10">
        <f>'J26'!BI7</f>
        <v>0</v>
      </c>
      <c r="P4" s="10">
        <f t="shared" si="5"/>
        <v>1</v>
      </c>
      <c r="Q4" s="10">
        <f>'J26'!BJ7</f>
        <v>0</v>
      </c>
      <c r="R4" s="10">
        <f>SUM(('J26'!BK7*3)+'J26'!BL7)</f>
        <v>0</v>
      </c>
      <c r="S4" s="10">
        <f>SUM(('J26'!BN7*3)+'J26'!BO7)</f>
        <v>0</v>
      </c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69"/>
      <c r="AT4" s="69"/>
      <c r="AU4" s="69"/>
      <c r="AV4" s="69"/>
      <c r="AW4" s="69"/>
      <c r="AX4" s="69"/>
      <c r="AY4" s="69"/>
      <c r="AZ4" s="69"/>
      <c r="BA4" s="69"/>
      <c r="BB4" s="69"/>
      <c r="BC4" s="69"/>
      <c r="BD4" s="69"/>
      <c r="BE4" s="69"/>
      <c r="BF4" s="69"/>
    </row>
    <row r="5" spans="1:58" ht="11.25" customHeight="1" x14ac:dyDescent="0.25">
      <c r="A5" s="26">
        <f t="shared" si="6"/>
        <v>1</v>
      </c>
      <c r="B5" s="27" t="str">
        <f>'J26'!AT8</f>
        <v>Equipe 04</v>
      </c>
      <c r="C5" s="28" t="str">
        <f t="shared" si="7"/>
        <v/>
      </c>
      <c r="D5" s="29">
        <f t="shared" si="0"/>
        <v>0</v>
      </c>
      <c r="E5" s="26">
        <f t="shared" si="8"/>
        <v>1</v>
      </c>
      <c r="F5" s="27" t="str">
        <f t="shared" si="9"/>
        <v>Equipe 04</v>
      </c>
      <c r="G5" s="28" t="str">
        <f t="shared" si="1"/>
        <v/>
      </c>
      <c r="H5" s="29">
        <f t="shared" si="2"/>
        <v>0</v>
      </c>
      <c r="I5" s="26">
        <f t="shared" si="10"/>
        <v>1</v>
      </c>
      <c r="J5" s="27" t="str">
        <f t="shared" si="11"/>
        <v>Equipe 04</v>
      </c>
      <c r="K5" s="28" t="str">
        <f t="shared" si="3"/>
        <v/>
      </c>
      <c r="L5" s="29">
        <f t="shared" si="4"/>
        <v>0</v>
      </c>
      <c r="N5" s="10">
        <f>'J26'!BH8</f>
        <v>0</v>
      </c>
      <c r="O5" s="10">
        <f>'J26'!BI8</f>
        <v>0</v>
      </c>
      <c r="P5" s="10">
        <f t="shared" si="5"/>
        <v>1</v>
      </c>
      <c r="Q5" s="10">
        <f>'J26'!BJ8</f>
        <v>0</v>
      </c>
      <c r="R5" s="10">
        <f>SUM(('J26'!BK8*3)+'J26'!BL8)</f>
        <v>0</v>
      </c>
      <c r="S5" s="10">
        <f>SUM(('J26'!BN8*3)+'J26'!BO8)</f>
        <v>0</v>
      </c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</row>
    <row r="6" spans="1:58" ht="11.25" customHeight="1" x14ac:dyDescent="0.25">
      <c r="A6" s="26">
        <f t="shared" si="6"/>
        <v>1</v>
      </c>
      <c r="B6" s="27" t="str">
        <f>'J26'!AT9</f>
        <v>Equipe 05</v>
      </c>
      <c r="C6" s="28" t="str">
        <f t="shared" si="7"/>
        <v/>
      </c>
      <c r="D6" s="29">
        <f t="shared" si="0"/>
        <v>0</v>
      </c>
      <c r="E6" s="26">
        <f t="shared" si="8"/>
        <v>1</v>
      </c>
      <c r="F6" s="27" t="str">
        <f t="shared" si="9"/>
        <v>Equipe 05</v>
      </c>
      <c r="G6" s="28" t="str">
        <f t="shared" si="1"/>
        <v/>
      </c>
      <c r="H6" s="29">
        <f t="shared" si="2"/>
        <v>0</v>
      </c>
      <c r="I6" s="26">
        <f t="shared" si="10"/>
        <v>1</v>
      </c>
      <c r="J6" s="27" t="str">
        <f t="shared" si="11"/>
        <v>Equipe 05</v>
      </c>
      <c r="K6" s="28" t="str">
        <f t="shared" si="3"/>
        <v/>
      </c>
      <c r="L6" s="29">
        <f t="shared" si="4"/>
        <v>0</v>
      </c>
      <c r="N6" s="10">
        <f>'J26'!BH9</f>
        <v>0</v>
      </c>
      <c r="O6" s="10">
        <f>'J26'!BI9</f>
        <v>0</v>
      </c>
      <c r="P6" s="10">
        <f t="shared" si="5"/>
        <v>1</v>
      </c>
      <c r="Q6" s="10">
        <f>'J26'!BJ9</f>
        <v>0</v>
      </c>
      <c r="R6" s="10">
        <f>SUM(('J26'!BK9*3)+'J26'!BL9)</f>
        <v>0</v>
      </c>
      <c r="S6" s="10">
        <f>SUM(('J26'!BN9*3)+'J26'!BO9)</f>
        <v>0</v>
      </c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</row>
    <row r="7" spans="1:58" ht="11.25" customHeight="1" x14ac:dyDescent="0.25">
      <c r="A7" s="26">
        <f t="shared" si="6"/>
        <v>1</v>
      </c>
      <c r="B7" s="27" t="str">
        <f>'J26'!AT10</f>
        <v>Equipe 06</v>
      </c>
      <c r="C7" s="28" t="str">
        <f t="shared" si="7"/>
        <v/>
      </c>
      <c r="D7" s="29">
        <f t="shared" si="0"/>
        <v>0</v>
      </c>
      <c r="E7" s="26">
        <f t="shared" si="8"/>
        <v>1</v>
      </c>
      <c r="F7" s="27" t="str">
        <f t="shared" si="9"/>
        <v>Equipe 06</v>
      </c>
      <c r="G7" s="28" t="str">
        <f t="shared" si="1"/>
        <v/>
      </c>
      <c r="H7" s="29">
        <f t="shared" si="2"/>
        <v>0</v>
      </c>
      <c r="I7" s="26">
        <f t="shared" si="10"/>
        <v>1</v>
      </c>
      <c r="J7" s="27" t="str">
        <f t="shared" si="11"/>
        <v>Equipe 06</v>
      </c>
      <c r="K7" s="28" t="str">
        <f t="shared" si="3"/>
        <v/>
      </c>
      <c r="L7" s="29">
        <f t="shared" si="4"/>
        <v>0</v>
      </c>
      <c r="N7" s="10">
        <f>'J26'!BH10</f>
        <v>0</v>
      </c>
      <c r="O7" s="10">
        <f>'J26'!BI10</f>
        <v>0</v>
      </c>
      <c r="P7" s="10">
        <f t="shared" si="5"/>
        <v>1</v>
      </c>
      <c r="Q7" s="10">
        <f>'J26'!BJ10</f>
        <v>0</v>
      </c>
      <c r="R7" s="10">
        <f>SUM(('J26'!BK10*3)+'J26'!BL10)</f>
        <v>0</v>
      </c>
      <c r="S7" s="10">
        <f>SUM(('J26'!BN10*3)+'J26'!BO10)</f>
        <v>0</v>
      </c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</row>
    <row r="8" spans="1:58" ht="11.25" customHeight="1" x14ac:dyDescent="0.25">
      <c r="A8" s="26">
        <f t="shared" si="6"/>
        <v>1</v>
      </c>
      <c r="B8" s="27" t="str">
        <f>'J26'!AT11</f>
        <v>Equipe 07</v>
      </c>
      <c r="C8" s="28" t="str">
        <f t="shared" si="7"/>
        <v/>
      </c>
      <c r="D8" s="29">
        <f t="shared" si="0"/>
        <v>0</v>
      </c>
      <c r="E8" s="26">
        <f t="shared" si="8"/>
        <v>1</v>
      </c>
      <c r="F8" s="27" t="str">
        <f t="shared" si="9"/>
        <v>Equipe 07</v>
      </c>
      <c r="G8" s="28" t="str">
        <f t="shared" si="1"/>
        <v/>
      </c>
      <c r="H8" s="29">
        <f t="shared" si="2"/>
        <v>0</v>
      </c>
      <c r="I8" s="26">
        <f t="shared" si="10"/>
        <v>1</v>
      </c>
      <c r="J8" s="27" t="str">
        <f t="shared" si="11"/>
        <v>Equipe 07</v>
      </c>
      <c r="K8" s="28" t="str">
        <f t="shared" si="3"/>
        <v/>
      </c>
      <c r="L8" s="29">
        <f t="shared" si="4"/>
        <v>0</v>
      </c>
      <c r="N8" s="10">
        <f>'J26'!BH11</f>
        <v>0</v>
      </c>
      <c r="O8" s="10">
        <f>'J26'!BI11</f>
        <v>0</v>
      </c>
      <c r="P8" s="10">
        <f t="shared" si="5"/>
        <v>1</v>
      </c>
      <c r="Q8" s="10">
        <f>'J26'!BJ11</f>
        <v>0</v>
      </c>
      <c r="R8" s="10">
        <f>SUM(('J26'!BK11*3)+'J26'!BL11)</f>
        <v>0</v>
      </c>
      <c r="S8" s="10">
        <f>SUM(('J26'!BN11*3)+'J26'!BO11)</f>
        <v>0</v>
      </c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</row>
    <row r="9" spans="1:58" ht="11.25" customHeight="1" x14ac:dyDescent="0.25">
      <c r="A9" s="26">
        <f t="shared" si="6"/>
        <v>1</v>
      </c>
      <c r="B9" s="27" t="str">
        <f>'J26'!AT12</f>
        <v>Equipe 08</v>
      </c>
      <c r="C9" s="28" t="str">
        <f t="shared" si="7"/>
        <v/>
      </c>
      <c r="D9" s="29">
        <f t="shared" si="0"/>
        <v>0</v>
      </c>
      <c r="E9" s="26">
        <f t="shared" si="8"/>
        <v>1</v>
      </c>
      <c r="F9" s="27" t="str">
        <f t="shared" si="9"/>
        <v>Equipe 08</v>
      </c>
      <c r="G9" s="28" t="str">
        <f t="shared" si="1"/>
        <v/>
      </c>
      <c r="H9" s="29">
        <f t="shared" si="2"/>
        <v>0</v>
      </c>
      <c r="I9" s="26">
        <f t="shared" si="10"/>
        <v>1</v>
      </c>
      <c r="J9" s="27" t="str">
        <f t="shared" si="11"/>
        <v>Equipe 08</v>
      </c>
      <c r="K9" s="28" t="str">
        <f t="shared" si="3"/>
        <v/>
      </c>
      <c r="L9" s="29">
        <f t="shared" si="4"/>
        <v>0</v>
      </c>
      <c r="N9" s="10">
        <f>'J26'!BH12</f>
        <v>0</v>
      </c>
      <c r="O9" s="10">
        <f>'J26'!BI12</f>
        <v>0</v>
      </c>
      <c r="P9" s="10">
        <f t="shared" si="5"/>
        <v>1</v>
      </c>
      <c r="Q9" s="10">
        <f>'J26'!BJ12</f>
        <v>0</v>
      </c>
      <c r="R9" s="10">
        <f>SUM(('J26'!BK12*3)+'J26'!BL12)</f>
        <v>0</v>
      </c>
      <c r="S9" s="10">
        <f>SUM(('J26'!BN12*3)+'J26'!BO12)</f>
        <v>0</v>
      </c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0"/>
      <c r="AH9" s="70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</row>
    <row r="10" spans="1:58" ht="11.25" customHeight="1" x14ac:dyDescent="0.25">
      <c r="A10" s="26">
        <f t="shared" si="6"/>
        <v>1</v>
      </c>
      <c r="B10" s="27" t="str">
        <f>'J26'!AT13</f>
        <v>Equipe 09</v>
      </c>
      <c r="C10" s="28" t="str">
        <f t="shared" si="7"/>
        <v/>
      </c>
      <c r="D10" s="29">
        <f t="shared" si="0"/>
        <v>0</v>
      </c>
      <c r="E10" s="26">
        <f t="shared" si="8"/>
        <v>1</v>
      </c>
      <c r="F10" s="27" t="str">
        <f t="shared" si="9"/>
        <v>Equipe 09</v>
      </c>
      <c r="G10" s="28" t="str">
        <f t="shared" si="1"/>
        <v/>
      </c>
      <c r="H10" s="29">
        <f t="shared" si="2"/>
        <v>0</v>
      </c>
      <c r="I10" s="26">
        <f t="shared" si="10"/>
        <v>1</v>
      </c>
      <c r="J10" s="27" t="str">
        <f t="shared" si="11"/>
        <v>Equipe 09</v>
      </c>
      <c r="K10" s="28" t="str">
        <f t="shared" si="3"/>
        <v/>
      </c>
      <c r="L10" s="29">
        <f t="shared" si="4"/>
        <v>0</v>
      </c>
      <c r="N10" s="10">
        <f>'J26'!BH13</f>
        <v>0</v>
      </c>
      <c r="O10" s="10">
        <f>'J26'!BI13</f>
        <v>0</v>
      </c>
      <c r="P10" s="10">
        <f t="shared" si="5"/>
        <v>1</v>
      </c>
      <c r="Q10" s="10">
        <f>'J26'!BJ13</f>
        <v>0</v>
      </c>
      <c r="R10" s="10">
        <f>SUM(('J26'!BK13*3)+'J26'!BL13)</f>
        <v>0</v>
      </c>
      <c r="S10" s="10">
        <f>SUM(('J26'!BN13*3)+'J26'!BO13)</f>
        <v>0</v>
      </c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</row>
    <row r="11" spans="1:58" ht="11.25" customHeight="1" x14ac:dyDescent="0.25">
      <c r="A11" s="26">
        <f t="shared" si="6"/>
        <v>1</v>
      </c>
      <c r="B11" s="27" t="str">
        <f>'J26'!AT14</f>
        <v>Equipe 10</v>
      </c>
      <c r="C11" s="28" t="str">
        <f t="shared" si="7"/>
        <v/>
      </c>
      <c r="D11" s="29">
        <f t="shared" si="0"/>
        <v>0</v>
      </c>
      <c r="E11" s="26">
        <f t="shared" si="8"/>
        <v>1</v>
      </c>
      <c r="F11" s="27" t="str">
        <f t="shared" si="9"/>
        <v>Equipe 10</v>
      </c>
      <c r="G11" s="28" t="str">
        <f t="shared" si="1"/>
        <v/>
      </c>
      <c r="H11" s="29">
        <f t="shared" si="2"/>
        <v>0</v>
      </c>
      <c r="I11" s="26">
        <f t="shared" si="10"/>
        <v>1</v>
      </c>
      <c r="J11" s="27" t="str">
        <f t="shared" si="11"/>
        <v>Equipe 10</v>
      </c>
      <c r="K11" s="28" t="str">
        <f t="shared" si="3"/>
        <v/>
      </c>
      <c r="L11" s="29">
        <f t="shared" si="4"/>
        <v>0</v>
      </c>
      <c r="N11" s="10">
        <f>'J26'!BH14</f>
        <v>0</v>
      </c>
      <c r="O11" s="10">
        <f>'J26'!BI14</f>
        <v>0</v>
      </c>
      <c r="P11" s="10">
        <f t="shared" si="5"/>
        <v>1</v>
      </c>
      <c r="Q11" s="10">
        <f>'J26'!BJ14</f>
        <v>0</v>
      </c>
      <c r="R11" s="10">
        <f>SUM(('J26'!BK14*3)+'J26'!BL14)</f>
        <v>0</v>
      </c>
      <c r="S11" s="10">
        <f>SUM(('J26'!BN14*3)+'J26'!BO14)</f>
        <v>0</v>
      </c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69"/>
      <c r="AV11" s="69"/>
      <c r="AW11" s="69"/>
      <c r="AX11" s="69"/>
      <c r="AY11" s="69"/>
      <c r="AZ11" s="69"/>
      <c r="BA11" s="69"/>
      <c r="BB11" s="69"/>
      <c r="BC11" s="69"/>
      <c r="BD11" s="69"/>
      <c r="BE11" s="69"/>
      <c r="BF11" s="69"/>
    </row>
    <row r="12" spans="1:58" ht="11.25" customHeight="1" x14ac:dyDescent="0.25">
      <c r="A12" s="26">
        <f t="shared" si="6"/>
        <v>1</v>
      </c>
      <c r="B12" s="27" t="str">
        <f>'J26'!AT15</f>
        <v>Equipe 11</v>
      </c>
      <c r="C12" s="28" t="str">
        <f t="shared" si="7"/>
        <v/>
      </c>
      <c r="D12" s="29">
        <f t="shared" si="0"/>
        <v>0</v>
      </c>
      <c r="E12" s="26">
        <f t="shared" si="8"/>
        <v>1</v>
      </c>
      <c r="F12" s="27" t="str">
        <f t="shared" si="9"/>
        <v>Equipe 11</v>
      </c>
      <c r="G12" s="28" t="str">
        <f t="shared" si="1"/>
        <v/>
      </c>
      <c r="H12" s="29">
        <f t="shared" si="2"/>
        <v>0</v>
      </c>
      <c r="I12" s="26">
        <f t="shared" si="10"/>
        <v>1</v>
      </c>
      <c r="J12" s="27" t="str">
        <f t="shared" si="11"/>
        <v>Equipe 11</v>
      </c>
      <c r="K12" s="28" t="str">
        <f t="shared" si="3"/>
        <v/>
      </c>
      <c r="L12" s="29">
        <f t="shared" si="4"/>
        <v>0</v>
      </c>
      <c r="N12" s="10">
        <f>'J26'!BH15</f>
        <v>0</v>
      </c>
      <c r="O12" s="10">
        <f>'J26'!BI15</f>
        <v>0</v>
      </c>
      <c r="P12" s="10">
        <f t="shared" si="5"/>
        <v>1</v>
      </c>
      <c r="Q12" s="10">
        <f>'J26'!BJ15</f>
        <v>0</v>
      </c>
      <c r="R12" s="10">
        <f>SUM(('J26'!BK15*3)+'J26'!BL15)</f>
        <v>0</v>
      </c>
      <c r="S12" s="10">
        <f>SUM(('J26'!BN15*3)+'J26'!BO15)</f>
        <v>0</v>
      </c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</row>
    <row r="13" spans="1:58" ht="11.25" customHeight="1" x14ac:dyDescent="0.25">
      <c r="A13" s="26">
        <f t="shared" si="6"/>
        <v>1</v>
      </c>
      <c r="B13" s="27" t="str">
        <f>'J26'!AT16</f>
        <v>Equipe 12</v>
      </c>
      <c r="C13" s="28" t="str">
        <f t="shared" si="7"/>
        <v/>
      </c>
      <c r="D13" s="29">
        <f t="shared" si="0"/>
        <v>0</v>
      </c>
      <c r="E13" s="26">
        <f t="shared" si="8"/>
        <v>1</v>
      </c>
      <c r="F13" s="27" t="str">
        <f t="shared" si="9"/>
        <v>Equipe 12</v>
      </c>
      <c r="G13" s="28" t="str">
        <f t="shared" si="1"/>
        <v/>
      </c>
      <c r="H13" s="29">
        <f t="shared" si="2"/>
        <v>0</v>
      </c>
      <c r="I13" s="26">
        <f t="shared" si="10"/>
        <v>1</v>
      </c>
      <c r="J13" s="27" t="str">
        <f t="shared" si="11"/>
        <v>Equipe 12</v>
      </c>
      <c r="K13" s="28" t="str">
        <f t="shared" si="3"/>
        <v/>
      </c>
      <c r="L13" s="29">
        <f t="shared" si="4"/>
        <v>0</v>
      </c>
      <c r="N13" s="10">
        <f>'J26'!BH16</f>
        <v>0</v>
      </c>
      <c r="O13" s="10">
        <f>'J26'!BI16</f>
        <v>0</v>
      </c>
      <c r="P13" s="10">
        <f t="shared" si="5"/>
        <v>1</v>
      </c>
      <c r="Q13" s="10">
        <f>'J26'!BJ16</f>
        <v>0</v>
      </c>
      <c r="R13" s="10">
        <f>SUM(('J26'!BK16*3)+'J26'!BL16)</f>
        <v>0</v>
      </c>
      <c r="S13" s="10">
        <f>SUM(('J26'!BN16*3)+'J26'!BO16)</f>
        <v>0</v>
      </c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</row>
    <row r="14" spans="1:58" ht="11.25" customHeight="1" x14ac:dyDescent="0.25">
      <c r="A14" s="26">
        <f t="shared" si="6"/>
        <v>1</v>
      </c>
      <c r="B14" s="27" t="str">
        <f>'J26'!AT17</f>
        <v>Equipe 13</v>
      </c>
      <c r="C14" s="28" t="str">
        <f t="shared" si="7"/>
        <v/>
      </c>
      <c r="D14" s="29">
        <f t="shared" si="0"/>
        <v>0</v>
      </c>
      <c r="E14" s="26">
        <f t="shared" si="8"/>
        <v>1</v>
      </c>
      <c r="F14" s="27" t="str">
        <f t="shared" si="9"/>
        <v>Equipe 13</v>
      </c>
      <c r="G14" s="28" t="str">
        <f t="shared" si="1"/>
        <v/>
      </c>
      <c r="H14" s="29">
        <f t="shared" si="2"/>
        <v>0</v>
      </c>
      <c r="I14" s="26">
        <f t="shared" si="10"/>
        <v>1</v>
      </c>
      <c r="J14" s="27" t="str">
        <f t="shared" si="11"/>
        <v>Equipe 13</v>
      </c>
      <c r="K14" s="28" t="str">
        <f t="shared" si="3"/>
        <v/>
      </c>
      <c r="L14" s="29">
        <f t="shared" si="4"/>
        <v>0</v>
      </c>
      <c r="N14" s="10">
        <f>'J26'!BH17</f>
        <v>0</v>
      </c>
      <c r="O14" s="10">
        <f>'J26'!BI17</f>
        <v>0</v>
      </c>
      <c r="P14" s="10">
        <f t="shared" si="5"/>
        <v>1</v>
      </c>
      <c r="Q14" s="10">
        <f>'J26'!BJ17</f>
        <v>0</v>
      </c>
      <c r="R14" s="10">
        <f>SUM(('J26'!BK17*3)+'J26'!BL17)</f>
        <v>0</v>
      </c>
      <c r="S14" s="10">
        <f>SUM(('J26'!BN17*3)+'J26'!BO17)</f>
        <v>0</v>
      </c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</row>
    <row r="15" spans="1:58" ht="11.25" customHeight="1" thickBot="1" x14ac:dyDescent="0.3">
      <c r="A15" s="26">
        <f t="shared" si="6"/>
        <v>1</v>
      </c>
      <c r="B15" s="27" t="str">
        <f>'J26'!AT18</f>
        <v>Equipe 14</v>
      </c>
      <c r="C15" s="28" t="str">
        <f t="shared" si="7"/>
        <v/>
      </c>
      <c r="D15" s="29">
        <f t="shared" si="0"/>
        <v>0</v>
      </c>
      <c r="E15" s="26">
        <f t="shared" si="8"/>
        <v>1</v>
      </c>
      <c r="F15" s="27" t="str">
        <f t="shared" si="9"/>
        <v>Equipe 14</v>
      </c>
      <c r="G15" s="28" t="str">
        <f t="shared" si="1"/>
        <v/>
      </c>
      <c r="H15" s="29">
        <f t="shared" si="2"/>
        <v>0</v>
      </c>
      <c r="I15" s="30">
        <f t="shared" si="10"/>
        <v>1</v>
      </c>
      <c r="J15" s="31" t="str">
        <f t="shared" si="11"/>
        <v>Equipe 14</v>
      </c>
      <c r="K15" s="32" t="str">
        <f t="shared" si="3"/>
        <v/>
      </c>
      <c r="L15" s="33">
        <f t="shared" si="4"/>
        <v>0</v>
      </c>
      <c r="N15" s="10">
        <f>'J26'!BH18</f>
        <v>0</v>
      </c>
      <c r="O15" s="10">
        <f>'J26'!BI18</f>
        <v>0</v>
      </c>
      <c r="P15" s="10">
        <f t="shared" si="5"/>
        <v>1</v>
      </c>
      <c r="Q15" s="10">
        <f>'J26'!BJ18</f>
        <v>0</v>
      </c>
      <c r="R15" s="10">
        <f>SUM(('J26'!BK18*3)+'J26'!BL18)</f>
        <v>0</v>
      </c>
      <c r="S15" s="10">
        <f>SUM(('J26'!BN18*3)+'J26'!BO18)</f>
        <v>0</v>
      </c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</row>
    <row r="16" spans="1:58" ht="11.25" customHeight="1" thickTop="1" x14ac:dyDescent="0.25">
      <c r="A16" s="35" t="s">
        <v>53</v>
      </c>
      <c r="B16" s="169" t="s">
        <v>27</v>
      </c>
      <c r="C16" s="169"/>
      <c r="D16" s="170"/>
      <c r="E16" s="37" t="s">
        <v>53</v>
      </c>
      <c r="F16" s="167" t="s">
        <v>28</v>
      </c>
      <c r="G16" s="167"/>
      <c r="H16" s="168"/>
      <c r="I16" s="171"/>
      <c r="J16" s="172"/>
      <c r="K16" s="172"/>
      <c r="L16" s="172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</row>
    <row r="17" spans="1:58" ht="11.25" customHeight="1" x14ac:dyDescent="0.25">
      <c r="A17" s="26">
        <f>RANK(D17,$D$17:$D$30)</f>
        <v>1</v>
      </c>
      <c r="B17" s="27" t="str">
        <f t="shared" ref="B17:B30" si="12">B2</f>
        <v>Equipe 01</v>
      </c>
      <c r="C17" s="28" t="str">
        <f t="shared" ref="C17:C25" si="13">IF(B17&lt;&gt;"",REPT("g",ROUND(D17*20,3)),"")</f>
        <v/>
      </c>
      <c r="D17" s="29">
        <f t="shared" ref="D17:D30" si="14">PERCENTRANK($R$2:$R$15,R2)</f>
        <v>0</v>
      </c>
      <c r="E17" s="26">
        <f>RANK(H17,$H$17:$H$30)</f>
        <v>1</v>
      </c>
      <c r="F17" s="27" t="str">
        <f t="shared" ref="F17:F30" si="15">B2</f>
        <v>Equipe 01</v>
      </c>
      <c r="G17" s="28" t="str">
        <f t="shared" ref="G17:G25" si="16">IF(F17&lt;&gt;"",REPT("g",ROUND(H17*20,3)),"")</f>
        <v/>
      </c>
      <c r="H17" s="29">
        <f t="shared" ref="H17:H30" si="17">PERCENTRANK($S$2:$S$15,S2)</f>
        <v>0</v>
      </c>
      <c r="I17" s="173"/>
      <c r="J17" s="174"/>
      <c r="K17" s="174"/>
      <c r="L17" s="174"/>
      <c r="T17" s="68"/>
      <c r="U17" s="68"/>
      <c r="V17" s="68"/>
      <c r="W17" s="68"/>
      <c r="X17" s="68"/>
      <c r="Y17" s="68"/>
      <c r="Z17" s="68"/>
      <c r="AA17" s="68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</row>
    <row r="18" spans="1:58" ht="11.25" customHeight="1" x14ac:dyDescent="0.25">
      <c r="A18" s="26">
        <f t="shared" ref="A18:A30" si="18">RANK(D18,$D$17:$D$30)</f>
        <v>1</v>
      </c>
      <c r="B18" s="27" t="str">
        <f t="shared" si="12"/>
        <v>Equipe 02</v>
      </c>
      <c r="C18" s="28" t="str">
        <f t="shared" si="13"/>
        <v/>
      </c>
      <c r="D18" s="29">
        <f t="shared" si="14"/>
        <v>0</v>
      </c>
      <c r="E18" s="26">
        <f t="shared" ref="E18:E30" si="19">RANK(H18,$H$17:$H$30)</f>
        <v>1</v>
      </c>
      <c r="F18" s="27" t="str">
        <f t="shared" si="15"/>
        <v>Equipe 02</v>
      </c>
      <c r="G18" s="28" t="str">
        <f t="shared" si="16"/>
        <v/>
      </c>
      <c r="H18" s="29">
        <f t="shared" si="17"/>
        <v>0</v>
      </c>
      <c r="I18" s="173"/>
      <c r="J18" s="174"/>
      <c r="K18" s="174"/>
      <c r="L18" s="174"/>
      <c r="T18" s="68"/>
      <c r="U18" s="68"/>
      <c r="V18" s="68"/>
      <c r="W18" s="68"/>
      <c r="X18" s="68"/>
      <c r="Y18" s="68"/>
      <c r="Z18" s="68"/>
      <c r="AA18" s="68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</row>
    <row r="19" spans="1:58" ht="11.25" customHeight="1" x14ac:dyDescent="0.25">
      <c r="A19" s="26">
        <f t="shared" si="18"/>
        <v>1</v>
      </c>
      <c r="B19" s="27" t="str">
        <f t="shared" si="12"/>
        <v>Equipe 03</v>
      </c>
      <c r="C19" s="28" t="str">
        <f t="shared" si="13"/>
        <v/>
      </c>
      <c r="D19" s="29">
        <f t="shared" si="14"/>
        <v>0</v>
      </c>
      <c r="E19" s="26">
        <f t="shared" si="19"/>
        <v>1</v>
      </c>
      <c r="F19" s="27" t="str">
        <f t="shared" si="15"/>
        <v>Equipe 03</v>
      </c>
      <c r="G19" s="28" t="str">
        <f t="shared" si="16"/>
        <v/>
      </c>
      <c r="H19" s="29">
        <f t="shared" si="17"/>
        <v>0</v>
      </c>
      <c r="I19" s="173"/>
      <c r="J19" s="174"/>
      <c r="K19" s="174"/>
      <c r="L19" s="174"/>
      <c r="T19" s="68"/>
      <c r="U19" s="68"/>
      <c r="V19" s="68"/>
      <c r="W19" s="68"/>
      <c r="X19" s="68"/>
      <c r="Y19" s="68"/>
      <c r="Z19" s="68"/>
      <c r="AA19" s="68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</row>
    <row r="20" spans="1:58" ht="11.25" customHeight="1" x14ac:dyDescent="0.25">
      <c r="A20" s="26">
        <f t="shared" si="18"/>
        <v>1</v>
      </c>
      <c r="B20" s="27" t="str">
        <f t="shared" si="12"/>
        <v>Equipe 04</v>
      </c>
      <c r="C20" s="28" t="str">
        <f t="shared" si="13"/>
        <v/>
      </c>
      <c r="D20" s="29">
        <f t="shared" si="14"/>
        <v>0</v>
      </c>
      <c r="E20" s="26">
        <f t="shared" si="19"/>
        <v>1</v>
      </c>
      <c r="F20" s="27" t="str">
        <f t="shared" si="15"/>
        <v>Equipe 04</v>
      </c>
      <c r="G20" s="28" t="str">
        <f t="shared" si="16"/>
        <v/>
      </c>
      <c r="H20" s="29">
        <f t="shared" si="17"/>
        <v>0</v>
      </c>
      <c r="I20" s="173"/>
      <c r="J20" s="174"/>
      <c r="K20" s="174"/>
      <c r="L20" s="174"/>
      <c r="T20" s="68"/>
      <c r="U20" s="68"/>
      <c r="V20" s="68"/>
      <c r="W20" s="68"/>
      <c r="X20" s="68"/>
      <c r="Y20" s="68"/>
      <c r="Z20" s="68"/>
      <c r="AA20" s="68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</row>
    <row r="21" spans="1:58" ht="11.25" customHeight="1" x14ac:dyDescent="0.25">
      <c r="A21" s="26">
        <f t="shared" si="18"/>
        <v>1</v>
      </c>
      <c r="B21" s="27" t="str">
        <f t="shared" si="12"/>
        <v>Equipe 05</v>
      </c>
      <c r="C21" s="28" t="str">
        <f t="shared" si="13"/>
        <v/>
      </c>
      <c r="D21" s="29">
        <f t="shared" si="14"/>
        <v>0</v>
      </c>
      <c r="E21" s="26">
        <f t="shared" si="19"/>
        <v>1</v>
      </c>
      <c r="F21" s="27" t="str">
        <f t="shared" si="15"/>
        <v>Equipe 05</v>
      </c>
      <c r="G21" s="28" t="str">
        <f t="shared" si="16"/>
        <v/>
      </c>
      <c r="H21" s="29">
        <f t="shared" si="17"/>
        <v>0</v>
      </c>
      <c r="I21" s="173"/>
      <c r="J21" s="174"/>
      <c r="K21" s="174"/>
      <c r="L21" s="174"/>
      <c r="T21" s="68"/>
      <c r="U21" s="68"/>
      <c r="V21" s="68"/>
      <c r="W21" s="68"/>
      <c r="X21" s="68"/>
      <c r="Y21" s="68"/>
      <c r="Z21" s="68"/>
      <c r="AA21" s="68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</row>
    <row r="22" spans="1:58" ht="11.25" customHeight="1" x14ac:dyDescent="0.25">
      <c r="A22" s="26">
        <f t="shared" si="18"/>
        <v>1</v>
      </c>
      <c r="B22" s="27" t="str">
        <f t="shared" si="12"/>
        <v>Equipe 06</v>
      </c>
      <c r="C22" s="28" t="str">
        <f t="shared" si="13"/>
        <v/>
      </c>
      <c r="D22" s="29">
        <f t="shared" si="14"/>
        <v>0</v>
      </c>
      <c r="E22" s="26">
        <f t="shared" si="19"/>
        <v>1</v>
      </c>
      <c r="F22" s="27" t="str">
        <f t="shared" si="15"/>
        <v>Equipe 06</v>
      </c>
      <c r="G22" s="28" t="str">
        <f t="shared" si="16"/>
        <v/>
      </c>
      <c r="H22" s="29">
        <f t="shared" si="17"/>
        <v>0</v>
      </c>
      <c r="I22" s="173"/>
      <c r="J22" s="174"/>
      <c r="K22" s="174"/>
      <c r="L22" s="174"/>
      <c r="T22" s="68"/>
      <c r="U22" s="68"/>
      <c r="V22" s="68"/>
      <c r="W22" s="68"/>
      <c r="X22" s="68"/>
      <c r="Y22" s="68"/>
      <c r="Z22" s="68"/>
      <c r="AA22" s="68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</row>
    <row r="23" spans="1:58" ht="11.25" customHeight="1" x14ac:dyDescent="0.25">
      <c r="A23" s="26">
        <f t="shared" si="18"/>
        <v>1</v>
      </c>
      <c r="B23" s="27" t="str">
        <f t="shared" si="12"/>
        <v>Equipe 07</v>
      </c>
      <c r="C23" s="28" t="str">
        <f t="shared" si="13"/>
        <v/>
      </c>
      <c r="D23" s="29">
        <f t="shared" si="14"/>
        <v>0</v>
      </c>
      <c r="E23" s="26">
        <f t="shared" si="19"/>
        <v>1</v>
      </c>
      <c r="F23" s="27" t="str">
        <f t="shared" si="15"/>
        <v>Equipe 07</v>
      </c>
      <c r="G23" s="28" t="str">
        <f t="shared" si="16"/>
        <v/>
      </c>
      <c r="H23" s="29">
        <f t="shared" si="17"/>
        <v>0</v>
      </c>
      <c r="I23" s="173"/>
      <c r="J23" s="174"/>
      <c r="K23" s="174"/>
      <c r="L23" s="174"/>
      <c r="T23" s="68"/>
      <c r="U23" s="68"/>
      <c r="V23" s="68"/>
      <c r="W23" s="68"/>
      <c r="X23" s="68"/>
      <c r="Y23" s="68"/>
      <c r="Z23" s="68"/>
      <c r="AA23" s="68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</row>
    <row r="24" spans="1:58" ht="11.25" customHeight="1" x14ac:dyDescent="0.25">
      <c r="A24" s="26">
        <f t="shared" si="18"/>
        <v>1</v>
      </c>
      <c r="B24" s="27" t="str">
        <f t="shared" si="12"/>
        <v>Equipe 08</v>
      </c>
      <c r="C24" s="28" t="str">
        <f t="shared" si="13"/>
        <v/>
      </c>
      <c r="D24" s="29">
        <f t="shared" si="14"/>
        <v>0</v>
      </c>
      <c r="E24" s="26">
        <f t="shared" si="19"/>
        <v>1</v>
      </c>
      <c r="F24" s="27" t="str">
        <f t="shared" si="15"/>
        <v>Equipe 08</v>
      </c>
      <c r="G24" s="28" t="str">
        <f t="shared" si="16"/>
        <v/>
      </c>
      <c r="H24" s="29">
        <f t="shared" si="17"/>
        <v>0</v>
      </c>
      <c r="I24" s="173"/>
      <c r="J24" s="174"/>
      <c r="K24" s="174"/>
      <c r="L24" s="174"/>
      <c r="T24" s="68"/>
      <c r="U24" s="68"/>
      <c r="V24" s="68"/>
      <c r="W24" s="68"/>
      <c r="X24" s="68"/>
      <c r="Y24" s="68"/>
      <c r="Z24" s="68"/>
      <c r="AA24" s="68"/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69"/>
      <c r="AS24" s="69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69"/>
      <c r="BF24" s="69"/>
    </row>
    <row r="25" spans="1:58" ht="11.25" customHeight="1" x14ac:dyDescent="0.25">
      <c r="A25" s="26">
        <f t="shared" si="18"/>
        <v>1</v>
      </c>
      <c r="B25" s="27" t="str">
        <f t="shared" si="12"/>
        <v>Equipe 09</v>
      </c>
      <c r="C25" s="28" t="str">
        <f t="shared" si="13"/>
        <v/>
      </c>
      <c r="D25" s="29">
        <f t="shared" si="14"/>
        <v>0</v>
      </c>
      <c r="E25" s="26">
        <f t="shared" si="19"/>
        <v>1</v>
      </c>
      <c r="F25" s="27" t="str">
        <f t="shared" si="15"/>
        <v>Equipe 09</v>
      </c>
      <c r="G25" s="28" t="str">
        <f t="shared" si="16"/>
        <v/>
      </c>
      <c r="H25" s="29">
        <f t="shared" si="17"/>
        <v>0</v>
      </c>
      <c r="I25" s="173"/>
      <c r="J25" s="174"/>
      <c r="K25" s="174"/>
      <c r="L25" s="174"/>
      <c r="T25" s="68"/>
      <c r="U25" s="68"/>
      <c r="V25" s="68"/>
      <c r="W25" s="68"/>
      <c r="X25" s="68"/>
      <c r="Y25" s="68"/>
      <c r="Z25" s="68"/>
      <c r="AA25" s="68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</row>
    <row r="26" spans="1:58" ht="11.25" customHeight="1" x14ac:dyDescent="0.25">
      <c r="A26" s="26">
        <f t="shared" si="18"/>
        <v>1</v>
      </c>
      <c r="B26" s="27" t="str">
        <f t="shared" si="12"/>
        <v>Equipe 10</v>
      </c>
      <c r="C26" s="28" t="str">
        <f>IF(B16&lt;&gt;"",REPT("g",ROUND(D16*20,3)),"")</f>
        <v/>
      </c>
      <c r="D26" s="29">
        <f t="shared" si="14"/>
        <v>0</v>
      </c>
      <c r="E26" s="26">
        <f t="shared" si="19"/>
        <v>1</v>
      </c>
      <c r="F26" s="27" t="str">
        <f t="shared" si="15"/>
        <v>Equipe 10</v>
      </c>
      <c r="G26" s="28" t="str">
        <f>IF(F16&lt;&gt;"",REPT("g",ROUND(H16*20,3)),"")</f>
        <v/>
      </c>
      <c r="H26" s="29">
        <f t="shared" si="17"/>
        <v>0</v>
      </c>
      <c r="I26" s="173"/>
      <c r="J26" s="174"/>
      <c r="K26" s="174"/>
      <c r="L26" s="174"/>
      <c r="T26" s="68"/>
      <c r="U26" s="68"/>
      <c r="V26" s="68"/>
      <c r="W26" s="68"/>
      <c r="X26" s="68"/>
      <c r="Y26" s="68"/>
      <c r="Z26" s="68"/>
      <c r="AA26" s="68"/>
      <c r="AB26" s="69"/>
      <c r="AC26" s="69"/>
      <c r="AD26" s="69"/>
      <c r="AE26" s="69"/>
      <c r="AF26" s="69"/>
      <c r="AG26" s="69"/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69"/>
      <c r="AS26" s="69"/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69"/>
      <c r="BF26" s="69"/>
    </row>
    <row r="27" spans="1:58" ht="11.25" customHeight="1" x14ac:dyDescent="0.25">
      <c r="A27" s="26">
        <f t="shared" si="18"/>
        <v>1</v>
      </c>
      <c r="B27" s="27" t="str">
        <f t="shared" si="12"/>
        <v>Equipe 11</v>
      </c>
      <c r="C27" s="28" t="str">
        <f t="shared" ref="C27:C30" si="20">IF(B27&lt;&gt;"",REPT("g",ROUND(D27*20,3)),"")</f>
        <v/>
      </c>
      <c r="D27" s="29">
        <f t="shared" si="14"/>
        <v>0</v>
      </c>
      <c r="E27" s="26">
        <f t="shared" si="19"/>
        <v>1</v>
      </c>
      <c r="F27" s="27" t="str">
        <f t="shared" si="15"/>
        <v>Equipe 11</v>
      </c>
      <c r="G27" s="28" t="str">
        <f t="shared" ref="G27:G30" si="21">IF(F27&lt;&gt;"",REPT("g",ROUND(H27*20,3)),"")</f>
        <v/>
      </c>
      <c r="H27" s="29">
        <f t="shared" si="17"/>
        <v>0</v>
      </c>
      <c r="I27" s="173"/>
      <c r="J27" s="174"/>
      <c r="K27" s="174"/>
      <c r="L27" s="174"/>
      <c r="T27" s="68"/>
      <c r="U27" s="68"/>
      <c r="V27" s="68"/>
      <c r="W27" s="68"/>
      <c r="X27" s="68"/>
      <c r="Y27" s="68"/>
      <c r="Z27" s="68"/>
      <c r="AA27" s="68"/>
      <c r="AB27" s="69"/>
      <c r="AC27" s="69"/>
      <c r="AD27" s="69"/>
      <c r="AE27" s="69"/>
      <c r="AF27" s="69"/>
      <c r="AG27" s="69"/>
      <c r="AH27" s="69"/>
      <c r="AI27" s="69"/>
      <c r="AJ27" s="69"/>
      <c r="AK27" s="69"/>
      <c r="AL27" s="69"/>
      <c r="AM27" s="69"/>
      <c r="AN27" s="69"/>
      <c r="AO27" s="69"/>
      <c r="AP27" s="69"/>
      <c r="AQ27" s="69"/>
      <c r="AR27" s="69"/>
      <c r="AS27" s="69"/>
      <c r="AT27" s="69"/>
      <c r="AU27" s="69"/>
      <c r="AV27" s="69"/>
      <c r="AW27" s="69"/>
      <c r="AX27" s="69"/>
      <c r="AY27" s="69"/>
      <c r="AZ27" s="69"/>
      <c r="BA27" s="69"/>
      <c r="BB27" s="69"/>
      <c r="BC27" s="69"/>
      <c r="BD27" s="69"/>
      <c r="BE27" s="69"/>
      <c r="BF27" s="69"/>
    </row>
    <row r="28" spans="1:58" ht="11.25" customHeight="1" x14ac:dyDescent="0.25">
      <c r="A28" s="26">
        <f t="shared" si="18"/>
        <v>1</v>
      </c>
      <c r="B28" s="27" t="str">
        <f t="shared" si="12"/>
        <v>Equipe 12</v>
      </c>
      <c r="C28" s="28" t="str">
        <f t="shared" si="20"/>
        <v/>
      </c>
      <c r="D28" s="29">
        <f t="shared" si="14"/>
        <v>0</v>
      </c>
      <c r="E28" s="26">
        <f t="shared" si="19"/>
        <v>1</v>
      </c>
      <c r="F28" s="27" t="str">
        <f t="shared" si="15"/>
        <v>Equipe 12</v>
      </c>
      <c r="G28" s="28" t="str">
        <f t="shared" si="21"/>
        <v/>
      </c>
      <c r="H28" s="29">
        <f t="shared" si="17"/>
        <v>0</v>
      </c>
      <c r="I28" s="173"/>
      <c r="J28" s="174"/>
      <c r="K28" s="174"/>
      <c r="L28" s="174"/>
      <c r="T28" s="68"/>
      <c r="U28" s="68"/>
      <c r="V28" s="68"/>
      <c r="W28" s="68"/>
      <c r="X28" s="68"/>
      <c r="Y28" s="68"/>
      <c r="Z28" s="68"/>
      <c r="AA28" s="68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</row>
    <row r="29" spans="1:58" ht="11.25" customHeight="1" x14ac:dyDescent="0.25">
      <c r="A29" s="26">
        <f t="shared" si="18"/>
        <v>1</v>
      </c>
      <c r="B29" s="27" t="str">
        <f t="shared" si="12"/>
        <v>Equipe 13</v>
      </c>
      <c r="C29" s="28" t="str">
        <f t="shared" si="20"/>
        <v/>
      </c>
      <c r="D29" s="29">
        <f t="shared" si="14"/>
        <v>0</v>
      </c>
      <c r="E29" s="26">
        <f t="shared" si="19"/>
        <v>1</v>
      </c>
      <c r="F29" s="27" t="str">
        <f t="shared" si="15"/>
        <v>Equipe 13</v>
      </c>
      <c r="G29" s="28" t="str">
        <f t="shared" si="21"/>
        <v/>
      </c>
      <c r="H29" s="29">
        <f t="shared" si="17"/>
        <v>0</v>
      </c>
      <c r="I29" s="173"/>
      <c r="J29" s="174"/>
      <c r="K29" s="174"/>
      <c r="L29" s="174"/>
      <c r="T29" s="68"/>
      <c r="U29" s="68"/>
      <c r="V29" s="68"/>
      <c r="W29" s="68"/>
      <c r="X29" s="68"/>
      <c r="Y29" s="68"/>
      <c r="Z29" s="68"/>
      <c r="AA29" s="68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</row>
    <row r="30" spans="1:58" ht="11.25" customHeight="1" thickBot="1" x14ac:dyDescent="0.3">
      <c r="A30" s="30">
        <f t="shared" si="18"/>
        <v>1</v>
      </c>
      <c r="B30" s="31" t="str">
        <f t="shared" si="12"/>
        <v>Equipe 14</v>
      </c>
      <c r="C30" s="32" t="str">
        <f t="shared" si="20"/>
        <v/>
      </c>
      <c r="D30" s="33">
        <f t="shared" si="14"/>
        <v>0</v>
      </c>
      <c r="E30" s="30">
        <f t="shared" si="19"/>
        <v>1</v>
      </c>
      <c r="F30" s="31" t="str">
        <f t="shared" si="15"/>
        <v>Equipe 14</v>
      </c>
      <c r="G30" s="32" t="str">
        <f t="shared" si="21"/>
        <v/>
      </c>
      <c r="H30" s="33">
        <f t="shared" si="17"/>
        <v>0</v>
      </c>
      <c r="I30" s="173"/>
      <c r="J30" s="174"/>
      <c r="K30" s="174"/>
      <c r="L30" s="174"/>
      <c r="T30" s="68"/>
      <c r="U30" s="68"/>
      <c r="V30" s="68"/>
      <c r="W30" s="68"/>
      <c r="X30" s="68"/>
      <c r="Y30" s="68"/>
      <c r="Z30" s="68"/>
      <c r="AA30" s="68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</row>
    <row r="31" spans="1:58" ht="15.75" thickTop="1" x14ac:dyDescent="0.25">
      <c r="A31" s="65"/>
      <c r="B31" s="66"/>
      <c r="C31" s="66"/>
      <c r="D31" s="67"/>
      <c r="E31" s="65"/>
      <c r="F31" s="66"/>
      <c r="G31" s="66"/>
      <c r="H31" s="67"/>
      <c r="I31" s="65"/>
      <c r="J31" s="66"/>
      <c r="K31" s="66"/>
      <c r="L31" s="67"/>
      <c r="T31" s="68"/>
      <c r="U31" s="68"/>
      <c r="V31" s="68"/>
      <c r="W31" s="68"/>
      <c r="X31" s="68"/>
      <c r="Y31" s="68"/>
      <c r="Z31" s="68"/>
      <c r="AA31" s="68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</row>
    <row r="32" spans="1:58" x14ac:dyDescent="0.25">
      <c r="A32" s="65"/>
      <c r="B32" s="66"/>
      <c r="C32" s="66"/>
      <c r="D32" s="67"/>
      <c r="E32" s="65"/>
      <c r="F32" s="66"/>
      <c r="G32" s="66"/>
      <c r="H32" s="67"/>
      <c r="I32" s="65"/>
      <c r="J32" s="66"/>
      <c r="K32" s="66"/>
      <c r="L32" s="67"/>
      <c r="T32" s="68"/>
      <c r="U32" s="68"/>
      <c r="V32" s="68"/>
      <c r="W32" s="68"/>
      <c r="X32" s="68"/>
      <c r="Y32" s="68"/>
      <c r="Z32" s="68"/>
      <c r="AA32" s="68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69"/>
      <c r="AT32" s="69"/>
      <c r="AU32" s="69"/>
      <c r="AV32" s="69"/>
      <c r="AW32" s="69"/>
      <c r="AX32" s="69"/>
      <c r="AY32" s="69"/>
      <c r="AZ32" s="69"/>
      <c r="BA32" s="69"/>
      <c r="BB32" s="69"/>
      <c r="BC32" s="69"/>
      <c r="BD32" s="69"/>
      <c r="BE32" s="69"/>
      <c r="BF32" s="69"/>
    </row>
    <row r="33" spans="1:58" x14ac:dyDescent="0.25">
      <c r="A33" s="65"/>
      <c r="B33" s="66"/>
      <c r="C33" s="66"/>
      <c r="D33" s="67"/>
      <c r="E33" s="65"/>
      <c r="F33" s="66"/>
      <c r="G33" s="66"/>
      <c r="H33" s="67"/>
      <c r="I33" s="65"/>
      <c r="J33" s="66"/>
      <c r="K33" s="66"/>
      <c r="L33" s="67"/>
      <c r="T33" s="68"/>
      <c r="U33" s="68"/>
      <c r="V33" s="68"/>
      <c r="W33" s="68"/>
      <c r="X33" s="68"/>
      <c r="Y33" s="68"/>
      <c r="Z33" s="68"/>
      <c r="AA33" s="68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</row>
    <row r="34" spans="1:58" x14ac:dyDescent="0.25">
      <c r="A34" s="65"/>
      <c r="B34" s="66"/>
      <c r="C34" s="66"/>
      <c r="D34" s="67"/>
      <c r="E34" s="65"/>
      <c r="F34" s="66"/>
      <c r="G34" s="66"/>
      <c r="H34" s="67"/>
      <c r="I34" s="65"/>
      <c r="J34" s="66"/>
      <c r="K34" s="66"/>
      <c r="L34" s="67"/>
      <c r="T34" s="68"/>
      <c r="U34" s="68"/>
      <c r="V34" s="68"/>
      <c r="W34" s="68"/>
      <c r="X34" s="68"/>
      <c r="Y34" s="68"/>
      <c r="Z34" s="68"/>
      <c r="AA34" s="68"/>
      <c r="AB34" s="69"/>
      <c r="AC34" s="69"/>
      <c r="AD34" s="69"/>
      <c r="AE34" s="69"/>
      <c r="AF34" s="69"/>
      <c r="AG34" s="69"/>
      <c r="AH34" s="69"/>
      <c r="AI34" s="69"/>
      <c r="AJ34" s="69"/>
      <c r="AK34" s="69"/>
      <c r="AL34" s="69"/>
      <c r="AM34" s="69"/>
      <c r="AN34" s="69"/>
      <c r="AO34" s="69"/>
      <c r="AP34" s="69"/>
      <c r="AQ34" s="69"/>
      <c r="AR34" s="69"/>
      <c r="AS34" s="69"/>
      <c r="AT34" s="69"/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69"/>
    </row>
    <row r="35" spans="1:58" x14ac:dyDescent="0.25">
      <c r="A35" s="65"/>
      <c r="B35" s="66"/>
      <c r="C35" s="66"/>
      <c r="D35" s="67"/>
      <c r="E35" s="65"/>
      <c r="F35" s="66"/>
      <c r="G35" s="66"/>
      <c r="H35" s="67"/>
      <c r="I35" s="65"/>
      <c r="J35" s="66"/>
      <c r="K35" s="66"/>
      <c r="L35" s="67"/>
      <c r="T35" s="68"/>
      <c r="U35" s="68"/>
      <c r="V35" s="68"/>
      <c r="W35" s="68"/>
      <c r="X35" s="68"/>
      <c r="Y35" s="68"/>
      <c r="Z35" s="68"/>
      <c r="AA35" s="68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69"/>
    </row>
    <row r="36" spans="1:58" x14ac:dyDescent="0.25">
      <c r="A36" s="65"/>
      <c r="B36" s="66"/>
      <c r="C36" s="66"/>
      <c r="D36" s="67"/>
      <c r="E36" s="65"/>
      <c r="F36" s="66"/>
      <c r="G36" s="66"/>
      <c r="H36" s="67"/>
      <c r="I36" s="65"/>
      <c r="J36" s="66"/>
      <c r="K36" s="66"/>
      <c r="L36" s="67"/>
      <c r="T36" s="68"/>
      <c r="U36" s="68"/>
      <c r="V36" s="68"/>
      <c r="W36" s="68"/>
      <c r="X36" s="68"/>
      <c r="Y36" s="68"/>
      <c r="Z36" s="68"/>
      <c r="AA36" s="68"/>
      <c r="AB36" s="69"/>
      <c r="AC36" s="69"/>
      <c r="AD36" s="69"/>
      <c r="AE36" s="69"/>
      <c r="AF36" s="69"/>
      <c r="AG36" s="69"/>
      <c r="AH36" s="69"/>
      <c r="AI36" s="69"/>
      <c r="AJ36" s="69"/>
      <c r="AK36" s="69"/>
      <c r="AL36" s="69"/>
      <c r="AM36" s="69"/>
      <c r="AN36" s="69"/>
      <c r="AO36" s="69"/>
      <c r="AP36" s="69"/>
      <c r="AQ36" s="69"/>
      <c r="AR36" s="69"/>
      <c r="AS36" s="69"/>
      <c r="AT36" s="69"/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69"/>
    </row>
    <row r="37" spans="1:58" x14ac:dyDescent="0.25">
      <c r="A37" s="65"/>
      <c r="B37" s="66"/>
      <c r="C37" s="66"/>
      <c r="D37" s="67"/>
      <c r="E37" s="65"/>
      <c r="F37" s="66"/>
      <c r="G37" s="66"/>
      <c r="H37" s="67"/>
      <c r="I37" s="65"/>
      <c r="J37" s="66"/>
      <c r="K37" s="66"/>
      <c r="L37" s="67"/>
      <c r="T37" s="68"/>
      <c r="U37" s="68"/>
      <c r="V37" s="68"/>
      <c r="W37" s="68"/>
      <c r="X37" s="68"/>
      <c r="Y37" s="68"/>
      <c r="Z37" s="68"/>
      <c r="AA37" s="68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</row>
    <row r="38" spans="1:58" x14ac:dyDescent="0.25">
      <c r="A38" s="65"/>
      <c r="B38" s="66"/>
      <c r="C38" s="66"/>
      <c r="D38" s="67"/>
      <c r="E38" s="65"/>
      <c r="F38" s="66"/>
      <c r="G38" s="66"/>
      <c r="H38" s="67"/>
      <c r="I38" s="65"/>
      <c r="J38" s="66"/>
      <c r="K38" s="66"/>
      <c r="L38" s="67"/>
      <c r="T38" s="68"/>
      <c r="U38" s="68"/>
      <c r="V38" s="68"/>
      <c r="W38" s="68"/>
      <c r="X38" s="68"/>
      <c r="Y38" s="68"/>
      <c r="Z38" s="68"/>
      <c r="AA38" s="68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69"/>
      <c r="BB38" s="69"/>
      <c r="BC38" s="69"/>
      <c r="BD38" s="69"/>
      <c r="BE38" s="69"/>
      <c r="BF38" s="69"/>
    </row>
    <row r="39" spans="1:58" x14ac:dyDescent="0.25">
      <c r="A39" s="65"/>
      <c r="B39" s="66"/>
      <c r="C39" s="66"/>
      <c r="D39" s="67"/>
      <c r="E39" s="65"/>
      <c r="F39" s="66"/>
      <c r="G39" s="66"/>
      <c r="H39" s="67"/>
      <c r="I39" s="65"/>
      <c r="J39" s="66"/>
      <c r="K39" s="66"/>
      <c r="L39" s="67"/>
      <c r="T39" s="68"/>
      <c r="U39" s="68"/>
      <c r="V39" s="68"/>
      <c r="W39" s="68"/>
      <c r="X39" s="68"/>
      <c r="Y39" s="68"/>
      <c r="Z39" s="68"/>
      <c r="AA39" s="68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69"/>
      <c r="BB39" s="69"/>
      <c r="BC39" s="69"/>
      <c r="BD39" s="69"/>
      <c r="BE39" s="69"/>
      <c r="BF39" s="69"/>
    </row>
    <row r="40" spans="1:58" x14ac:dyDescent="0.25">
      <c r="A40" s="65"/>
      <c r="B40" s="66"/>
      <c r="C40" s="66"/>
      <c r="D40" s="67"/>
      <c r="E40" s="65"/>
      <c r="F40" s="66"/>
      <c r="G40" s="66"/>
      <c r="H40" s="67"/>
      <c r="I40" s="65"/>
      <c r="J40" s="66"/>
      <c r="K40" s="66"/>
      <c r="L40" s="67"/>
      <c r="T40" s="68"/>
      <c r="U40" s="68"/>
      <c r="V40" s="68"/>
      <c r="W40" s="68"/>
      <c r="X40" s="68"/>
      <c r="Y40" s="68"/>
      <c r="Z40" s="68"/>
      <c r="AA40" s="68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</row>
    <row r="41" spans="1:58" x14ac:dyDescent="0.25">
      <c r="A41" s="65"/>
      <c r="B41" s="66"/>
      <c r="C41" s="66"/>
      <c r="D41" s="67"/>
      <c r="E41" s="65"/>
      <c r="F41" s="66"/>
      <c r="G41" s="66"/>
      <c r="H41" s="67"/>
      <c r="I41" s="65"/>
      <c r="J41" s="66"/>
      <c r="K41" s="66"/>
      <c r="L41" s="67"/>
      <c r="T41" s="68"/>
      <c r="U41" s="68"/>
      <c r="V41" s="68"/>
      <c r="W41" s="68"/>
      <c r="X41" s="68"/>
      <c r="Y41" s="68"/>
      <c r="Z41" s="68"/>
      <c r="AA41" s="68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69"/>
      <c r="BB41" s="69"/>
      <c r="BC41" s="69"/>
      <c r="BD41" s="69"/>
      <c r="BE41" s="69"/>
      <c r="BF41" s="69"/>
    </row>
    <row r="42" spans="1:58" x14ac:dyDescent="0.25">
      <c r="A42" s="65"/>
      <c r="B42" s="66"/>
      <c r="C42" s="66"/>
      <c r="D42" s="67"/>
      <c r="E42" s="65"/>
      <c r="F42" s="66"/>
      <c r="G42" s="66"/>
      <c r="H42" s="67"/>
      <c r="I42" s="65"/>
      <c r="J42" s="66"/>
      <c r="K42" s="66"/>
      <c r="L42" s="67"/>
      <c r="T42" s="68"/>
      <c r="U42" s="68"/>
      <c r="V42" s="68"/>
      <c r="W42" s="68"/>
      <c r="X42" s="68"/>
      <c r="Y42" s="68"/>
      <c r="Z42" s="68"/>
      <c r="AA42" s="68"/>
      <c r="AB42" s="69"/>
      <c r="AC42" s="69"/>
      <c r="AD42" s="69"/>
      <c r="AE42" s="69"/>
      <c r="AF42" s="69"/>
      <c r="AG42" s="69"/>
      <c r="AH42" s="69"/>
      <c r="AI42" s="69"/>
      <c r="AJ42" s="69"/>
      <c r="AK42" s="69"/>
      <c r="AL42" s="69"/>
      <c r="AM42" s="69"/>
      <c r="AN42" s="69"/>
      <c r="AO42" s="69"/>
      <c r="AP42" s="69"/>
      <c r="AQ42" s="69"/>
      <c r="AR42" s="69"/>
      <c r="AS42" s="69"/>
      <c r="AT42" s="69"/>
      <c r="AU42" s="69"/>
      <c r="AV42" s="69"/>
      <c r="AW42" s="69"/>
      <c r="AX42" s="69"/>
      <c r="AY42" s="69"/>
      <c r="AZ42" s="69"/>
      <c r="BA42" s="69"/>
      <c r="BB42" s="69"/>
      <c r="BC42" s="69"/>
      <c r="BD42" s="69"/>
      <c r="BE42" s="69"/>
      <c r="BF42" s="69"/>
    </row>
    <row r="43" spans="1:58" x14ac:dyDescent="0.25">
      <c r="A43" s="65"/>
      <c r="B43" s="66"/>
      <c r="C43" s="66"/>
      <c r="D43" s="67"/>
      <c r="E43" s="65"/>
      <c r="F43" s="66"/>
      <c r="G43" s="66"/>
      <c r="H43" s="67"/>
      <c r="I43" s="65"/>
      <c r="J43" s="66"/>
      <c r="K43" s="66"/>
      <c r="L43" s="67"/>
      <c r="T43" s="68"/>
      <c r="U43" s="68"/>
      <c r="V43" s="68"/>
      <c r="W43" s="68"/>
      <c r="X43" s="68"/>
      <c r="Y43" s="68"/>
      <c r="Z43" s="68"/>
      <c r="AA43" s="68"/>
      <c r="AB43" s="69"/>
      <c r="AC43" s="69"/>
      <c r="AD43" s="69"/>
      <c r="AE43" s="69"/>
      <c r="AF43" s="69"/>
      <c r="AG43" s="69"/>
      <c r="AH43" s="69"/>
      <c r="AI43" s="69"/>
      <c r="AJ43" s="69"/>
      <c r="AK43" s="69"/>
      <c r="AL43" s="69"/>
      <c r="AM43" s="69"/>
      <c r="AN43" s="69"/>
      <c r="AO43" s="69"/>
      <c r="AP43" s="69"/>
      <c r="AQ43" s="69"/>
      <c r="AR43" s="69"/>
      <c r="AS43" s="69"/>
      <c r="AT43" s="69"/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</row>
    <row r="44" spans="1:58" x14ac:dyDescent="0.25">
      <c r="A44" s="65"/>
      <c r="B44" s="66"/>
      <c r="C44" s="66"/>
      <c r="D44" s="67"/>
      <c r="E44" s="65"/>
      <c r="F44" s="66"/>
      <c r="G44" s="66"/>
      <c r="H44" s="67"/>
      <c r="I44" s="65"/>
      <c r="J44" s="66"/>
      <c r="K44" s="66"/>
      <c r="L44" s="67"/>
      <c r="T44" s="68"/>
      <c r="U44" s="68"/>
      <c r="V44" s="68"/>
      <c r="W44" s="68"/>
      <c r="X44" s="68"/>
      <c r="Y44" s="68"/>
      <c r="Z44" s="68"/>
      <c r="AA44" s="68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</row>
    <row r="45" spans="1:58" x14ac:dyDescent="0.25">
      <c r="A45" s="65"/>
      <c r="B45" s="66"/>
      <c r="C45" s="66"/>
      <c r="D45" s="67"/>
      <c r="E45" s="65"/>
      <c r="F45" s="66"/>
      <c r="G45" s="66"/>
      <c r="H45" s="67"/>
      <c r="I45" s="65"/>
      <c r="J45" s="66"/>
      <c r="K45" s="66"/>
      <c r="L45" s="67"/>
      <c r="T45" s="68"/>
      <c r="U45" s="68"/>
      <c r="V45" s="68"/>
      <c r="W45" s="68"/>
      <c r="X45" s="68"/>
      <c r="Y45" s="68"/>
      <c r="Z45" s="68"/>
      <c r="AA45" s="68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69"/>
      <c r="BD45" s="69"/>
      <c r="BE45" s="69"/>
      <c r="BF45" s="69"/>
    </row>
    <row r="46" spans="1:58" x14ac:dyDescent="0.25">
      <c r="A46" s="65"/>
      <c r="B46" s="66"/>
      <c r="C46" s="66"/>
      <c r="D46" s="67"/>
      <c r="E46" s="65"/>
      <c r="F46" s="66"/>
      <c r="G46" s="66"/>
      <c r="H46" s="67"/>
      <c r="I46" s="65"/>
      <c r="J46" s="66"/>
      <c r="K46" s="66"/>
      <c r="L46" s="67"/>
      <c r="T46" s="68"/>
      <c r="U46" s="68"/>
      <c r="V46" s="68"/>
      <c r="W46" s="68"/>
      <c r="X46" s="68"/>
      <c r="Y46" s="68"/>
      <c r="Z46" s="68"/>
      <c r="AA46" s="68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AN46" s="69"/>
      <c r="AO46" s="69"/>
      <c r="AP46" s="69"/>
      <c r="AQ46" s="69"/>
      <c r="AR46" s="69"/>
      <c r="AS46" s="69"/>
      <c r="AT46" s="69"/>
      <c r="AU46" s="69"/>
      <c r="AV46" s="69"/>
      <c r="AW46" s="69"/>
      <c r="AX46" s="69"/>
      <c r="AY46" s="69"/>
      <c r="AZ46" s="69"/>
      <c r="BA46" s="69"/>
      <c r="BB46" s="69"/>
      <c r="BC46" s="69"/>
      <c r="BD46" s="69"/>
      <c r="BE46" s="69"/>
      <c r="BF46" s="69"/>
    </row>
    <row r="47" spans="1:58" x14ac:dyDescent="0.25">
      <c r="A47" s="65"/>
      <c r="B47" s="66"/>
      <c r="C47" s="66"/>
      <c r="D47" s="67"/>
      <c r="E47" s="65"/>
      <c r="F47" s="66"/>
      <c r="G47" s="66"/>
      <c r="H47" s="67"/>
      <c r="I47" s="65"/>
      <c r="J47" s="66"/>
      <c r="K47" s="66"/>
      <c r="L47" s="67"/>
      <c r="T47" s="68"/>
      <c r="U47" s="68"/>
      <c r="V47" s="68"/>
      <c r="W47" s="68"/>
      <c r="X47" s="68"/>
      <c r="Y47" s="68"/>
      <c r="Z47" s="68"/>
      <c r="AA47" s="68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69"/>
      <c r="AS47" s="69"/>
      <c r="AT47" s="69"/>
      <c r="AU47" s="69"/>
      <c r="AV47" s="69"/>
      <c r="AW47" s="69"/>
      <c r="AX47" s="69"/>
      <c r="AY47" s="69"/>
      <c r="AZ47" s="69"/>
      <c r="BA47" s="69"/>
      <c r="BB47" s="69"/>
      <c r="BC47" s="69"/>
      <c r="BD47" s="69"/>
      <c r="BE47" s="69"/>
      <c r="BF47" s="69"/>
    </row>
  </sheetData>
  <mergeCells count="6">
    <mergeCell ref="B1:D1"/>
    <mergeCell ref="F1:H1"/>
    <mergeCell ref="J1:L1"/>
    <mergeCell ref="F16:H16"/>
    <mergeCell ref="B16:D16"/>
    <mergeCell ref="I16:L30"/>
  </mergeCells>
  <conditionalFormatting sqref="A1:A1048576 E1:E1048576 I1:I16 I31:I1048576">
    <cfRule type="cellIs" dxfId="0" priority="1" operator="equal">
      <formula>1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41"/>
  <sheetViews>
    <sheetView workbookViewId="0">
      <selection activeCell="C1" sqref="C1"/>
    </sheetView>
  </sheetViews>
  <sheetFormatPr baseColWidth="10" defaultRowHeight="15" x14ac:dyDescent="0.25"/>
  <cols>
    <col min="1" max="3" width="11.42578125" style="92"/>
  </cols>
  <sheetData>
    <row r="1" spans="1:3" x14ac:dyDescent="0.25">
      <c r="A1" s="92">
        <v>2000</v>
      </c>
      <c r="B1" s="92">
        <v>2001</v>
      </c>
      <c r="C1" s="92" t="str">
        <f>CONCATENATE(A1, "-",B1)</f>
        <v>2000-2001</v>
      </c>
    </row>
    <row r="2" spans="1:3" x14ac:dyDescent="0.25">
      <c r="A2" s="92">
        <v>2001</v>
      </c>
      <c r="B2" s="92">
        <v>2002</v>
      </c>
      <c r="C2" s="92" t="str">
        <f t="shared" ref="C2:C41" si="0">CONCATENATE(A2, "-",B2)</f>
        <v>2001-2002</v>
      </c>
    </row>
    <row r="3" spans="1:3" x14ac:dyDescent="0.25">
      <c r="A3" s="92">
        <v>2002</v>
      </c>
      <c r="B3" s="92">
        <v>2003</v>
      </c>
      <c r="C3" s="92" t="str">
        <f t="shared" si="0"/>
        <v>2002-2003</v>
      </c>
    </row>
    <row r="4" spans="1:3" x14ac:dyDescent="0.25">
      <c r="A4" s="92">
        <v>2003</v>
      </c>
      <c r="B4" s="92">
        <v>2004</v>
      </c>
      <c r="C4" s="92" t="str">
        <f t="shared" si="0"/>
        <v>2003-2004</v>
      </c>
    </row>
    <row r="5" spans="1:3" x14ac:dyDescent="0.25">
      <c r="A5" s="92">
        <v>2004</v>
      </c>
      <c r="B5" s="92">
        <v>2005</v>
      </c>
      <c r="C5" s="92" t="str">
        <f t="shared" si="0"/>
        <v>2004-2005</v>
      </c>
    </row>
    <row r="6" spans="1:3" x14ac:dyDescent="0.25">
      <c r="A6" s="92">
        <v>2005</v>
      </c>
      <c r="B6" s="92">
        <v>2006</v>
      </c>
      <c r="C6" s="92" t="str">
        <f t="shared" si="0"/>
        <v>2005-2006</v>
      </c>
    </row>
    <row r="7" spans="1:3" x14ac:dyDescent="0.25">
      <c r="A7" s="92">
        <v>2006</v>
      </c>
      <c r="B7" s="92">
        <v>2007</v>
      </c>
      <c r="C7" s="92" t="str">
        <f t="shared" si="0"/>
        <v>2006-2007</v>
      </c>
    </row>
    <row r="8" spans="1:3" x14ac:dyDescent="0.25">
      <c r="A8" s="92">
        <v>2007</v>
      </c>
      <c r="B8" s="92">
        <v>2008</v>
      </c>
      <c r="C8" s="92" t="str">
        <f t="shared" si="0"/>
        <v>2007-2008</v>
      </c>
    </row>
    <row r="9" spans="1:3" x14ac:dyDescent="0.25">
      <c r="A9" s="92">
        <v>2008</v>
      </c>
      <c r="B9" s="92">
        <v>2009</v>
      </c>
      <c r="C9" s="92" t="str">
        <f t="shared" si="0"/>
        <v>2008-2009</v>
      </c>
    </row>
    <row r="10" spans="1:3" x14ac:dyDescent="0.25">
      <c r="A10" s="92">
        <v>2009</v>
      </c>
      <c r="B10" s="92">
        <v>2010</v>
      </c>
      <c r="C10" s="92" t="str">
        <f t="shared" si="0"/>
        <v>2009-2010</v>
      </c>
    </row>
    <row r="11" spans="1:3" x14ac:dyDescent="0.25">
      <c r="A11" s="92">
        <v>2010</v>
      </c>
      <c r="B11" s="92">
        <v>2011</v>
      </c>
      <c r="C11" s="92" t="str">
        <f t="shared" si="0"/>
        <v>2010-2011</v>
      </c>
    </row>
    <row r="12" spans="1:3" x14ac:dyDescent="0.25">
      <c r="A12" s="92">
        <v>2011</v>
      </c>
      <c r="B12" s="92">
        <v>2012</v>
      </c>
      <c r="C12" s="92" t="str">
        <f t="shared" si="0"/>
        <v>2011-2012</v>
      </c>
    </row>
    <row r="13" spans="1:3" x14ac:dyDescent="0.25">
      <c r="A13" s="92">
        <v>2012</v>
      </c>
      <c r="B13" s="92">
        <v>2013</v>
      </c>
      <c r="C13" s="92" t="str">
        <f t="shared" si="0"/>
        <v>2012-2013</v>
      </c>
    </row>
    <row r="14" spans="1:3" x14ac:dyDescent="0.25">
      <c r="A14" s="92">
        <v>2013</v>
      </c>
      <c r="B14" s="92">
        <v>2014</v>
      </c>
      <c r="C14" s="92" t="str">
        <f t="shared" si="0"/>
        <v>2013-2014</v>
      </c>
    </row>
    <row r="15" spans="1:3" x14ac:dyDescent="0.25">
      <c r="A15" s="92">
        <v>2014</v>
      </c>
      <c r="B15" s="92">
        <v>2015</v>
      </c>
      <c r="C15" s="92" t="str">
        <f t="shared" si="0"/>
        <v>2014-2015</v>
      </c>
    </row>
    <row r="16" spans="1:3" x14ac:dyDescent="0.25">
      <c r="A16" s="92">
        <v>2015</v>
      </c>
      <c r="B16" s="92">
        <v>2016</v>
      </c>
      <c r="C16" s="92" t="str">
        <f t="shared" si="0"/>
        <v>2015-2016</v>
      </c>
    </row>
    <row r="17" spans="1:3" x14ac:dyDescent="0.25">
      <c r="A17" s="92">
        <v>2016</v>
      </c>
      <c r="B17" s="92">
        <v>2017</v>
      </c>
      <c r="C17" s="92" t="str">
        <f t="shared" si="0"/>
        <v>2016-2017</v>
      </c>
    </row>
    <row r="18" spans="1:3" x14ac:dyDescent="0.25">
      <c r="A18" s="92">
        <v>2017</v>
      </c>
      <c r="B18" s="92">
        <v>2018</v>
      </c>
      <c r="C18" s="92" t="str">
        <f t="shared" si="0"/>
        <v>2017-2018</v>
      </c>
    </row>
    <row r="19" spans="1:3" x14ac:dyDescent="0.25">
      <c r="A19" s="92">
        <v>2018</v>
      </c>
      <c r="B19" s="92">
        <v>2019</v>
      </c>
      <c r="C19" s="92" t="str">
        <f t="shared" si="0"/>
        <v>2018-2019</v>
      </c>
    </row>
    <row r="20" spans="1:3" x14ac:dyDescent="0.25">
      <c r="A20" s="92">
        <v>2019</v>
      </c>
      <c r="B20" s="92">
        <v>2020</v>
      </c>
      <c r="C20" s="92" t="str">
        <f t="shared" si="0"/>
        <v>2019-2020</v>
      </c>
    </row>
    <row r="21" spans="1:3" x14ac:dyDescent="0.25">
      <c r="A21" s="92">
        <v>2020</v>
      </c>
      <c r="B21" s="92">
        <v>2021</v>
      </c>
      <c r="C21" s="92" t="str">
        <f t="shared" si="0"/>
        <v>2020-2021</v>
      </c>
    </row>
    <row r="22" spans="1:3" x14ac:dyDescent="0.25">
      <c r="A22" s="92">
        <v>2021</v>
      </c>
      <c r="B22" s="92">
        <v>2022</v>
      </c>
      <c r="C22" s="92" t="str">
        <f t="shared" si="0"/>
        <v>2021-2022</v>
      </c>
    </row>
    <row r="23" spans="1:3" x14ac:dyDescent="0.25">
      <c r="A23" s="92">
        <v>2022</v>
      </c>
      <c r="B23" s="92">
        <v>2023</v>
      </c>
      <c r="C23" s="92" t="str">
        <f t="shared" si="0"/>
        <v>2022-2023</v>
      </c>
    </row>
    <row r="24" spans="1:3" x14ac:dyDescent="0.25">
      <c r="A24" s="92">
        <v>2023</v>
      </c>
      <c r="B24" s="92">
        <v>2024</v>
      </c>
      <c r="C24" s="92" t="str">
        <f t="shared" si="0"/>
        <v>2023-2024</v>
      </c>
    </row>
    <row r="25" spans="1:3" x14ac:dyDescent="0.25">
      <c r="A25" s="92">
        <v>2024</v>
      </c>
      <c r="B25" s="92">
        <v>2025</v>
      </c>
      <c r="C25" s="92" t="str">
        <f t="shared" si="0"/>
        <v>2024-2025</v>
      </c>
    </row>
    <row r="26" spans="1:3" x14ac:dyDescent="0.25">
      <c r="A26" s="92">
        <v>2025</v>
      </c>
      <c r="B26" s="92">
        <v>2026</v>
      </c>
      <c r="C26" s="92" t="str">
        <f t="shared" si="0"/>
        <v>2025-2026</v>
      </c>
    </row>
    <row r="27" spans="1:3" x14ac:dyDescent="0.25">
      <c r="A27" s="92">
        <v>2026</v>
      </c>
      <c r="B27" s="92">
        <v>2027</v>
      </c>
      <c r="C27" s="92" t="str">
        <f t="shared" si="0"/>
        <v>2026-2027</v>
      </c>
    </row>
    <row r="28" spans="1:3" x14ac:dyDescent="0.25">
      <c r="A28" s="92">
        <v>2027</v>
      </c>
      <c r="B28" s="92">
        <v>2028</v>
      </c>
      <c r="C28" s="92" t="str">
        <f t="shared" si="0"/>
        <v>2027-2028</v>
      </c>
    </row>
    <row r="29" spans="1:3" x14ac:dyDescent="0.25">
      <c r="A29" s="92">
        <v>2028</v>
      </c>
      <c r="B29" s="92">
        <v>2029</v>
      </c>
      <c r="C29" s="92" t="str">
        <f t="shared" si="0"/>
        <v>2028-2029</v>
      </c>
    </row>
    <row r="30" spans="1:3" x14ac:dyDescent="0.25">
      <c r="A30" s="92">
        <v>2029</v>
      </c>
      <c r="B30" s="92">
        <v>2030</v>
      </c>
      <c r="C30" s="92" t="str">
        <f t="shared" si="0"/>
        <v>2029-2030</v>
      </c>
    </row>
    <row r="31" spans="1:3" x14ac:dyDescent="0.25">
      <c r="A31" s="92">
        <v>2030</v>
      </c>
      <c r="B31" s="92">
        <v>2031</v>
      </c>
      <c r="C31" s="92" t="str">
        <f t="shared" si="0"/>
        <v>2030-2031</v>
      </c>
    </row>
    <row r="32" spans="1:3" x14ac:dyDescent="0.25">
      <c r="A32" s="92">
        <v>2031</v>
      </c>
      <c r="B32" s="92">
        <v>2032</v>
      </c>
      <c r="C32" s="92" t="str">
        <f t="shared" si="0"/>
        <v>2031-2032</v>
      </c>
    </row>
    <row r="33" spans="1:3" x14ac:dyDescent="0.25">
      <c r="A33" s="92">
        <v>2032</v>
      </c>
      <c r="B33" s="92">
        <v>2033</v>
      </c>
      <c r="C33" s="92" t="str">
        <f t="shared" si="0"/>
        <v>2032-2033</v>
      </c>
    </row>
    <row r="34" spans="1:3" x14ac:dyDescent="0.25">
      <c r="A34" s="92">
        <v>2033</v>
      </c>
      <c r="B34" s="92">
        <v>2034</v>
      </c>
      <c r="C34" s="92" t="str">
        <f t="shared" si="0"/>
        <v>2033-2034</v>
      </c>
    </row>
    <row r="35" spans="1:3" x14ac:dyDescent="0.25">
      <c r="A35" s="92">
        <v>2034</v>
      </c>
      <c r="B35" s="92">
        <v>2035</v>
      </c>
      <c r="C35" s="92" t="str">
        <f t="shared" si="0"/>
        <v>2034-2035</v>
      </c>
    </row>
    <row r="36" spans="1:3" x14ac:dyDescent="0.25">
      <c r="A36" s="92">
        <v>2035</v>
      </c>
      <c r="B36" s="92">
        <v>2036</v>
      </c>
      <c r="C36" s="92" t="str">
        <f t="shared" si="0"/>
        <v>2035-2036</v>
      </c>
    </row>
    <row r="37" spans="1:3" x14ac:dyDescent="0.25">
      <c r="A37" s="92">
        <v>2036</v>
      </c>
      <c r="B37" s="92">
        <v>2037</v>
      </c>
      <c r="C37" s="92" t="str">
        <f t="shared" si="0"/>
        <v>2036-2037</v>
      </c>
    </row>
    <row r="38" spans="1:3" x14ac:dyDescent="0.25">
      <c r="A38" s="92">
        <v>2037</v>
      </c>
      <c r="B38" s="92">
        <v>2038</v>
      </c>
      <c r="C38" s="92" t="str">
        <f t="shared" si="0"/>
        <v>2037-2038</v>
      </c>
    </row>
    <row r="39" spans="1:3" x14ac:dyDescent="0.25">
      <c r="A39" s="92">
        <v>2038</v>
      </c>
      <c r="B39" s="92">
        <v>2039</v>
      </c>
      <c r="C39" s="92" t="str">
        <f t="shared" si="0"/>
        <v>2038-2039</v>
      </c>
    </row>
    <row r="40" spans="1:3" x14ac:dyDescent="0.25">
      <c r="A40" s="92">
        <v>2039</v>
      </c>
      <c r="B40" s="92">
        <v>2040</v>
      </c>
      <c r="C40" s="92" t="str">
        <f t="shared" si="0"/>
        <v>2039-2040</v>
      </c>
    </row>
    <row r="41" spans="1:3" x14ac:dyDescent="0.25">
      <c r="A41" s="92">
        <v>2040</v>
      </c>
      <c r="B41" s="92">
        <v>2041</v>
      </c>
      <c r="C41" s="92" t="str">
        <f t="shared" si="0"/>
        <v>2040-2041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29</vt:i4>
      </vt:variant>
      <vt:variant>
        <vt:lpstr>Plages nommées</vt:lpstr>
      </vt:variant>
      <vt:variant>
        <vt:i4>5</vt:i4>
      </vt:variant>
    </vt:vector>
  </HeadingPairs>
  <TitlesOfParts>
    <vt:vector size="34" baseType="lpstr">
      <vt:lpstr>Mode d'emploi</vt:lpstr>
      <vt:lpstr>J01</vt:lpstr>
      <vt:lpstr>J02</vt:lpstr>
      <vt:lpstr>J03</vt:lpstr>
      <vt:lpstr>J04</vt:lpstr>
      <vt:lpstr>J05</vt:lpstr>
      <vt:lpstr>J06</vt:lpstr>
      <vt:lpstr>J07</vt:lpstr>
      <vt:lpstr>J08</vt:lpstr>
      <vt:lpstr>J09</vt:lpstr>
      <vt:lpstr>J10</vt:lpstr>
      <vt:lpstr>J11</vt:lpstr>
      <vt:lpstr>J12</vt:lpstr>
      <vt:lpstr>J13</vt:lpstr>
      <vt:lpstr>J14</vt:lpstr>
      <vt:lpstr>J15</vt:lpstr>
      <vt:lpstr>J16</vt:lpstr>
      <vt:lpstr>J17</vt:lpstr>
      <vt:lpstr>J18</vt:lpstr>
      <vt:lpstr>J19</vt:lpstr>
      <vt:lpstr>J20</vt:lpstr>
      <vt:lpstr>J21</vt:lpstr>
      <vt:lpstr>J22</vt:lpstr>
      <vt:lpstr>J23</vt:lpstr>
      <vt:lpstr>J24</vt:lpstr>
      <vt:lpstr>J25</vt:lpstr>
      <vt:lpstr>J26</vt:lpstr>
      <vt:lpstr>Statistiques</vt:lpstr>
      <vt:lpstr>Données</vt:lpstr>
      <vt:lpstr>Clubs</vt:lpstr>
      <vt:lpstr>Equipes</vt:lpstr>
      <vt:lpstr>Lesclubs</vt:lpstr>
      <vt:lpstr>Lesengagés</vt:lpstr>
      <vt:lpstr>Saison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Jacques PASQUIER 59</cp:lastModifiedBy>
  <dcterms:created xsi:type="dcterms:W3CDTF">2016-10-30T14:27:45Z</dcterms:created>
  <dcterms:modified xsi:type="dcterms:W3CDTF">2017-02-11T14:33:29Z</dcterms:modified>
</cp:coreProperties>
</file>